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Work\경북대\강의\마이크로프로세서실습\2021_1학기_강의자료_final\3주차_실험3_초기세팅_GPIO_LED\부록\"/>
    </mc:Choice>
  </mc:AlternateContent>
  <bookViews>
    <workbookView xWindow="0" yWindow="0" windowWidth="19200" windowHeight="6930" activeTab="7"/>
  </bookViews>
  <sheets>
    <sheet name="Title" sheetId="40" r:id="rId1"/>
    <sheet name="RevisionHistory-Internal" sheetId="43" state="hidden" r:id="rId2"/>
    <sheet name="Revision History" sheetId="41" state="veryHidden" r:id="rId3"/>
    <sheet name="RevisionHistory" sheetId="44" r:id="rId4"/>
    <sheet name="Overview Memory Map" sheetId="42" r:id="rId5"/>
    <sheet name="NVM &amp; Overlay" sheetId="32" state="hidden" r:id="rId6"/>
    <sheet name="RAM &amp; Local Memory" sheetId="35" state="hidden" r:id="rId7"/>
    <sheet name="Peripheral Memory Map" sheetId="22" r:id="rId8"/>
    <sheet name="DO NOT USE (periph map ref)" sheetId="39" state="veryHidden" r:id="rId9"/>
    <sheet name="Key" sheetId="25" state="veryHidden" r:id="rId10"/>
    <sheet name="Size Data" sheetId="29" state="veryHidden" r:id="rId11"/>
    <sheet name="Memory Data" sheetId="30" state="veryHidden" r:id="rId12"/>
    <sheet name="Peripheral Data" sheetId="31" state="veryHidden" r:id="rId13"/>
    <sheet name="xl_DCF_History" sheetId="18" state="veryHidden" r:id="rId14"/>
    <sheet name="Classified as UnClassified" sheetId="19" state="veryHidden" r:id="rId15"/>
  </sheets>
  <externalReferences>
    <externalReference r:id="rId16"/>
    <externalReference r:id="rId17"/>
    <externalReference r:id="rId18"/>
    <externalReference r:id="rId19"/>
    <externalReference r:id="rId20"/>
  </externalReferences>
  <definedNames>
    <definedName name="_xlnm._FilterDatabase" localSheetId="7" hidden="1">'Peripheral Memory Map'!$A$1:$M$2</definedName>
    <definedName name="bridge_list" localSheetId="4">'[1]Peripheral Data'!$A$1:$A$47</definedName>
    <definedName name="bridge_list" localSheetId="2">'[2]Peripheral Data'!$A$1:$A$40</definedName>
    <definedName name="bridge_list" localSheetId="0">'[2]Peripheral Data'!$A$1:$A$40</definedName>
    <definedName name="bridge_list">'Peripheral Data'!$A$1:$A$47</definedName>
    <definedName name="choice" localSheetId="11">'[3]Size Data'!$A$15:$A$17</definedName>
    <definedName name="choice" localSheetId="4">'[1]Size Data'!$A$61:$A$63</definedName>
    <definedName name="choice" localSheetId="12">'[3]Size Data'!$A$15:$A$17</definedName>
    <definedName name="choice" localSheetId="2">'[2]Size Data'!$A$58:$A$60</definedName>
    <definedName name="choice" localSheetId="0">'[2]Size Data'!$A$58:$A$60</definedName>
    <definedName name="choice">'Size Data'!$A$61:$A$63</definedName>
    <definedName name="data">'Size Data'!$A$10</definedName>
    <definedName name="dec_slot_size" localSheetId="8">'Size Data'!#REF!</definedName>
    <definedName name="dec_slot_size" localSheetId="4">'[1]Size Data'!#REF!</definedName>
    <definedName name="dec_slot_size" localSheetId="2">'[2]Size Data'!#REF!</definedName>
    <definedName name="dec_slot_size" localSheetId="0">'[2]Size Data'!#REF!</definedName>
    <definedName name="dec_slot_size">'Size Data'!#REF!</definedName>
    <definedName name="memory" localSheetId="4">'[1]Memory Data'!$A$2:$A$56</definedName>
    <definedName name="memory" localSheetId="2">'[2]Memory Data'!$A$2:$A$54</definedName>
    <definedName name="memory" localSheetId="0">'[2]Memory Data'!$A$2:$A$54</definedName>
    <definedName name="memory">'Memory Data'!$A$2:$A$56</definedName>
    <definedName name="Module">[4]dma_data!$A$2:$A$440</definedName>
    <definedName name="peripherals">'[3]Peripheral Data'!$A$1:$A$31</definedName>
    <definedName name="_xlnm.Print_Area" localSheetId="5">'NVM &amp; Overlay'!$A$3:$A$99</definedName>
    <definedName name="Read_Methodology">'[5]TEST Memory Map (non-cust)'!$K$1:$K$2</definedName>
    <definedName name="slave_port" localSheetId="4">'[1]Peripheral Data'!$F$1:$F$18</definedName>
    <definedName name="slave_port" localSheetId="2">'[2]Peripheral Data'!$F$1:$F$20</definedName>
    <definedName name="slave_port" localSheetId="0">'[2]Peripheral Data'!$F$1:$F$20</definedName>
    <definedName name="slave_port">'Peripheral Data'!$F$1:$F$18</definedName>
    <definedName name="slot_size" localSheetId="11">'[3]Size Data'!$A$2:$A$12</definedName>
    <definedName name="slot_size" localSheetId="4">'[1]Size Data'!$A$2:$A$57</definedName>
    <definedName name="slot_size" localSheetId="12">'[3]Size Data'!$A$2:$A$12</definedName>
    <definedName name="slot_size" localSheetId="2">'[2]Size Data'!$A$2:$A$54</definedName>
    <definedName name="slot_size" localSheetId="0">'[2]Size Data'!$A$2:$A$54</definedName>
    <definedName name="slot_size">'Size Data'!$A$2:$A$57</definedName>
    <definedName name="test1">'[1]Size Data'!#REF!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4" i="22" l="1"/>
  <c r="C28" i="39"/>
  <c r="C20" i="39"/>
  <c r="B21" i="39" s="1"/>
  <c r="C22" i="39"/>
  <c r="B4" i="39"/>
  <c r="C4" i="39"/>
  <c r="B5" i="39" s="1"/>
  <c r="C5" i="39" s="1"/>
  <c r="B6" i="39" s="1"/>
  <c r="C6" i="39" s="1"/>
  <c r="B7" i="39" s="1"/>
  <c r="C7" i="39" s="1"/>
  <c r="B8" i="39" s="1"/>
  <c r="C8" i="39" s="1"/>
  <c r="B9" i="39" s="1"/>
  <c r="C9" i="39" s="1"/>
  <c r="B10" i="39" s="1"/>
  <c r="B3" i="35"/>
  <c r="B4" i="35"/>
  <c r="B11" i="35"/>
  <c r="C11" i="35"/>
  <c r="B12" i="35" s="1"/>
  <c r="C12" i="35" s="1"/>
  <c r="B13" i="35" s="1"/>
  <c r="C13" i="35" s="1"/>
  <c r="B9" i="35"/>
  <c r="C9" i="35" s="1"/>
  <c r="B10" i="35" s="1"/>
  <c r="B14" i="35"/>
  <c r="D8" i="35"/>
  <c r="B15" i="35"/>
  <c r="C15" i="35" s="1"/>
  <c r="B16" i="35" s="1"/>
  <c r="C16" i="35" s="1"/>
  <c r="B17" i="35" s="1"/>
  <c r="C17" i="35" s="1"/>
  <c r="B18" i="35" s="1"/>
  <c r="C18" i="35" s="1"/>
  <c r="B19" i="35" s="1"/>
  <c r="C19" i="35" s="1"/>
  <c r="B20" i="35" s="1"/>
  <c r="C20" i="35" s="1"/>
  <c r="B21" i="35" s="1"/>
  <c r="C21" i="35" s="1"/>
  <c r="B22" i="35" s="1"/>
  <c r="C22" i="35" s="1"/>
  <c r="B23" i="35" s="1"/>
  <c r="C23" i="35" s="1"/>
  <c r="B24" i="35" s="1"/>
  <c r="C24" i="35" s="1"/>
  <c r="B25" i="35" s="1"/>
  <c r="C25" i="35" s="1"/>
  <c r="B26" i="35" s="1"/>
  <c r="C26" i="35" s="1"/>
  <c r="B27" i="35" s="1"/>
  <c r="C27" i="35" s="1"/>
  <c r="B28" i="35" s="1"/>
  <c r="C28" i="35" s="1"/>
  <c r="B29" i="35" s="1"/>
  <c r="C29" i="35" s="1"/>
  <c r="B30" i="35" s="1"/>
  <c r="C30" i="35" s="1"/>
  <c r="B31" i="35" s="1"/>
  <c r="C31" i="35" s="1"/>
  <c r="B32" i="35" s="1"/>
  <c r="C32" i="35" s="1"/>
  <c r="B33" i="35" s="1"/>
  <c r="C33" i="35" s="1"/>
  <c r="B34" i="35" s="1"/>
  <c r="C34" i="35" s="1"/>
  <c r="B35" i="35" s="1"/>
  <c r="C35" i="35" s="1"/>
  <c r="B36" i="35" s="1"/>
  <c r="C36" i="35" s="1"/>
  <c r="B37" i="35" s="1"/>
  <c r="C37" i="35" s="1"/>
  <c r="B38" i="35" s="1"/>
  <c r="C31" i="39"/>
  <c r="B32" i="39"/>
  <c r="C32" i="39" s="1"/>
  <c r="B33" i="39" s="1"/>
  <c r="C33" i="39" s="1"/>
  <c r="B34" i="39" s="1"/>
  <c r="C34" i="39" s="1"/>
  <c r="B35" i="39" s="1"/>
  <c r="C35" i="39" s="1"/>
  <c r="B36" i="39" s="1"/>
  <c r="C36" i="39" s="1"/>
  <c r="B37" i="39" s="1"/>
  <c r="C37" i="39" s="1"/>
  <c r="B38" i="39" s="1"/>
  <c r="C38" i="39" s="1"/>
  <c r="B39" i="39" s="1"/>
  <c r="C39" i="39" s="1"/>
  <c r="B40" i="39" s="1"/>
  <c r="C40" i="39" s="1"/>
  <c r="B41" i="39" s="1"/>
  <c r="C41" i="39" s="1"/>
  <c r="B42" i="39" s="1"/>
  <c r="C42" i="39" s="1"/>
  <c r="B43" i="39" s="1"/>
  <c r="C43" i="39" s="1"/>
  <c r="B44" i="39" s="1"/>
  <c r="C44" i="39" s="1"/>
  <c r="B45" i="39" s="1"/>
  <c r="C45" i="39" s="1"/>
  <c r="B46" i="39" s="1"/>
  <c r="C46" i="39" s="1"/>
  <c r="B29" i="39"/>
  <c r="C29" i="39"/>
  <c r="C10" i="39"/>
  <c r="B11" i="39" s="1"/>
  <c r="C11" i="39" s="1"/>
  <c r="B12" i="39" s="1"/>
  <c r="C12" i="39" s="1"/>
  <c r="B13" i="39" s="1"/>
  <c r="C13" i="39" s="1"/>
  <c r="B14" i="39" s="1"/>
  <c r="C14" i="39" s="1"/>
  <c r="B15" i="39" s="1"/>
  <c r="C15" i="39" s="1"/>
  <c r="B16" i="39" s="1"/>
  <c r="C16" i="39" s="1"/>
  <c r="B17" i="39" s="1"/>
  <c r="C17" i="39" s="1"/>
  <c r="B18" i="39" s="1"/>
  <c r="C18" i="39" s="1"/>
  <c r="B19" i="39" s="1"/>
  <c r="B5" i="32"/>
  <c r="C23" i="39"/>
  <c r="B24" i="39"/>
  <c r="C24" i="39" s="1"/>
  <c r="B25" i="39"/>
  <c r="C25" i="39" s="1"/>
  <c r="B26" i="39" s="1"/>
  <c r="C26" i="39" s="1"/>
  <c r="D26" i="32"/>
  <c r="D25" i="32"/>
  <c r="D24" i="32"/>
  <c r="D23" i="32"/>
  <c r="P22" i="35"/>
  <c r="P21" i="35"/>
  <c r="P25" i="35" s="1"/>
  <c r="P19" i="35"/>
  <c r="P23" i="35" s="1"/>
  <c r="P16" i="35"/>
  <c r="P20" i="35" s="1"/>
  <c r="P24" i="35" s="1"/>
  <c r="A41" i="29"/>
  <c r="A56" i="29"/>
  <c r="A53" i="29"/>
  <c r="A54" i="29"/>
  <c r="A50" i="29"/>
  <c r="H22" i="35"/>
  <c r="E22" i="35" s="1"/>
  <c r="H21" i="35"/>
  <c r="E21" i="35"/>
  <c r="H19" i="35"/>
  <c r="H23" i="35" s="1"/>
  <c r="E18" i="35"/>
  <c r="E17" i="35"/>
  <c r="H16" i="35"/>
  <c r="E15" i="35"/>
  <c r="P29" i="35"/>
  <c r="P33" i="35" s="1"/>
  <c r="P27" i="35"/>
  <c r="P26" i="35"/>
  <c r="P30" i="35" s="1"/>
  <c r="P34" i="35" s="1"/>
  <c r="P38" i="35" s="1"/>
  <c r="C38" i="35"/>
  <c r="B39" i="35" s="1"/>
  <c r="C39" i="35" s="1"/>
  <c r="B40" i="35" s="1"/>
  <c r="C40" i="35" s="1"/>
  <c r="B41" i="35" s="1"/>
  <c r="C41" i="35" s="1"/>
  <c r="B42" i="35" s="1"/>
  <c r="C42" i="35" s="1"/>
  <c r="B43" i="35" s="1"/>
  <c r="C43" i="35" s="1"/>
  <c r="B44" i="35" s="1"/>
  <c r="C44" i="35" s="1"/>
  <c r="B45" i="35" s="1"/>
  <c r="C45" i="35" s="1"/>
  <c r="B46" i="35" s="1"/>
  <c r="C46" i="35" s="1"/>
  <c r="B47" i="35" s="1"/>
  <c r="C47" i="35" s="1"/>
  <c r="B48" i="35" s="1"/>
  <c r="C48" i="35" s="1"/>
  <c r="B49" i="35" s="1"/>
  <c r="C49" i="35" s="1"/>
  <c r="B50" i="35" s="1"/>
  <c r="C50" i="35" s="1"/>
  <c r="B51" i="35" s="1"/>
  <c r="C51" i="35" s="1"/>
  <c r="B52" i="35" s="1"/>
  <c r="C52" i="35" s="1"/>
  <c r="B53" i="35" s="1"/>
  <c r="C53" i="35" s="1"/>
  <c r="B54" i="35" s="1"/>
  <c r="C54" i="35" s="1"/>
  <c r="B55" i="35" s="1"/>
  <c r="C55" i="35" s="1"/>
  <c r="B56" i="35" s="1"/>
  <c r="C56" i="35" s="1"/>
  <c r="B57" i="35" s="1"/>
  <c r="C57" i="35" s="1"/>
  <c r="B58" i="35" s="1"/>
  <c r="C58" i="35" s="1"/>
  <c r="B59" i="35" s="1"/>
  <c r="C59" i="35" s="1"/>
  <c r="B60" i="35" s="1"/>
  <c r="C60" i="35" s="1"/>
  <c r="B61" i="35" s="1"/>
  <c r="C61" i="35" s="1"/>
  <c r="B62" i="35" s="1"/>
  <c r="C62" i="35" s="1"/>
  <c r="B63" i="35" s="1"/>
  <c r="C63" i="35" s="1"/>
  <c r="B64" i="35" s="1"/>
  <c r="C64" i="35" s="1"/>
  <c r="B65" i="35" s="1"/>
  <c r="C65" i="35" s="1"/>
  <c r="B66" i="35" s="1"/>
  <c r="C66" i="35" s="1"/>
  <c r="B67" i="35" s="1"/>
  <c r="C67" i="35" s="1"/>
  <c r="B68" i="35" s="1"/>
  <c r="C68" i="35" s="1"/>
  <c r="B69" i="35" s="1"/>
  <c r="C69" i="35" s="1"/>
  <c r="B70" i="35" s="1"/>
  <c r="C70" i="35" s="1"/>
  <c r="B71" i="35" s="1"/>
  <c r="C71" i="35" s="1"/>
  <c r="B72" i="35" s="1"/>
  <c r="C72" i="35" s="1"/>
  <c r="B73" i="35" s="1"/>
  <c r="C73" i="35" s="1"/>
  <c r="B74" i="35" s="1"/>
  <c r="C74" i="35" s="1"/>
  <c r="B75" i="35" s="1"/>
  <c r="C75" i="35" s="1"/>
  <c r="B76" i="35" s="1"/>
  <c r="C76" i="35" s="1"/>
  <c r="B77" i="35" s="1"/>
  <c r="C77" i="35" s="1"/>
  <c r="B78" i="35" s="1"/>
  <c r="C78" i="35" s="1"/>
  <c r="E19" i="35"/>
  <c r="H25" i="35"/>
  <c r="H29" i="35" s="1"/>
  <c r="H26" i="35"/>
  <c r="H30" i="35" s="1"/>
  <c r="E30" i="35" s="1"/>
  <c r="A44" i="29"/>
  <c r="A38" i="29"/>
  <c r="C4" i="35"/>
  <c r="B5" i="35" s="1"/>
  <c r="C5" i="35" s="1"/>
  <c r="B6" i="35" s="1"/>
  <c r="C6" i="35" s="1"/>
  <c r="B7" i="35" s="1"/>
  <c r="C7" i="35" s="1"/>
  <c r="B8" i="35" s="1"/>
  <c r="C8" i="35" s="1"/>
  <c r="C10" i="35"/>
  <c r="P28" i="35"/>
  <c r="P32" i="35" s="1"/>
  <c r="P31" i="35"/>
  <c r="E26" i="35"/>
  <c r="E25" i="35"/>
  <c r="C5" i="32"/>
  <c r="B6" i="32" s="1"/>
  <c r="P35" i="35"/>
  <c r="P37" i="35"/>
  <c r="H33" i="35"/>
  <c r="E29" i="35"/>
  <c r="H34" i="35"/>
  <c r="E34" i="35" s="1"/>
  <c r="C6" i="32"/>
  <c r="B7" i="32" s="1"/>
  <c r="C7" i="32" s="1"/>
  <c r="B8" i="32" s="1"/>
  <c r="C8" i="32"/>
  <c r="B9" i="32" s="1"/>
  <c r="C9" i="32" s="1"/>
  <c r="B10" i="32" s="1"/>
  <c r="C10" i="32" s="1"/>
  <c r="B11" i="32" s="1"/>
  <c r="C11" i="32" s="1"/>
  <c r="B12" i="32" s="1"/>
  <c r="C12" i="32" s="1"/>
  <c r="B13" i="32" s="1"/>
  <c r="C13" i="32" s="1"/>
  <c r="B14" i="32" s="1"/>
  <c r="C14" i="32" s="1"/>
  <c r="B15" i="32" s="1"/>
  <c r="C15" i="32" s="1"/>
  <c r="B16" i="32" s="1"/>
  <c r="C16" i="32" s="1"/>
  <c r="B17" i="32" s="1"/>
  <c r="C17" i="32" s="1"/>
  <c r="B19" i="32" s="1"/>
  <c r="C19" i="32" s="1"/>
  <c r="B20" i="32" s="1"/>
  <c r="C20" i="32" s="1"/>
  <c r="B21" i="32" s="1"/>
  <c r="C21" i="32" s="1"/>
  <c r="B23" i="32" s="1"/>
  <c r="C23" i="32" s="1"/>
  <c r="B24" i="32" s="1"/>
  <c r="C24" i="32" s="1"/>
  <c r="B25" i="32" s="1"/>
  <c r="C25" i="32" s="1"/>
  <c r="B26" i="32" s="1"/>
  <c r="C26" i="32" s="1"/>
  <c r="B27" i="32" s="1"/>
  <c r="C27" i="32" s="1"/>
  <c r="B29" i="32" s="1"/>
  <c r="C29" i="32" s="1"/>
  <c r="B30" i="32" s="1"/>
  <c r="C30" i="32" s="1"/>
  <c r="B31" i="32" s="1"/>
  <c r="C31" i="32" s="1"/>
  <c r="B32" i="32" s="1"/>
  <c r="C32" i="32" s="1"/>
  <c r="B33" i="32" s="1"/>
  <c r="C33" i="32" s="1"/>
  <c r="B35" i="32" s="1"/>
  <c r="C35" i="32" s="1"/>
  <c r="B36" i="32" s="1"/>
  <c r="C36" i="32" s="1"/>
  <c r="B37" i="32" s="1"/>
  <c r="C37" i="32" s="1"/>
  <c r="B38" i="32" s="1"/>
  <c r="C38" i="32" s="1"/>
  <c r="B39" i="32" s="1"/>
  <c r="C39" i="32" s="1"/>
  <c r="B40" i="32" s="1"/>
  <c r="C40" i="32" s="1"/>
  <c r="B41" i="32" s="1"/>
  <c r="C41" i="32" s="1"/>
  <c r="B42" i="32" s="1"/>
  <c r="C42" i="32" s="1"/>
  <c r="B43" i="32" s="1"/>
  <c r="C43" i="32" s="1"/>
  <c r="B44" i="32" s="1"/>
  <c r="C44" i="32" s="1"/>
  <c r="B45" i="32" s="1"/>
  <c r="C45" i="32" s="1"/>
  <c r="B46" i="32" s="1"/>
  <c r="C46" i="32" s="1"/>
  <c r="B47" i="32" s="1"/>
  <c r="C47" i="32" s="1"/>
  <c r="B48" i="32" s="1"/>
  <c r="C48" i="32" s="1"/>
  <c r="B49" i="32" s="1"/>
  <c r="C49" i="32" s="1"/>
  <c r="B50" i="32" s="1"/>
  <c r="C50" i="32" s="1"/>
  <c r="B51" i="32" s="1"/>
  <c r="C51" i="32" s="1"/>
  <c r="B52" i="32" s="1"/>
  <c r="C52" i="32" s="1"/>
  <c r="B53" i="32" s="1"/>
  <c r="C53" i="32" s="1"/>
  <c r="B54" i="32" s="1"/>
  <c r="C54" i="32" s="1"/>
  <c r="B55" i="32" s="1"/>
  <c r="C55" i="32" s="1"/>
  <c r="B56" i="32" s="1"/>
  <c r="C56" i="32" s="1"/>
  <c r="B57" i="32" s="1"/>
  <c r="C57" i="32" s="1"/>
  <c r="B58" i="32" s="1"/>
  <c r="C58" i="32" s="1"/>
  <c r="B59" i="32" s="1"/>
  <c r="C59" i="32" s="1"/>
  <c r="B60" i="32" s="1"/>
  <c r="C60" i="32" s="1"/>
  <c r="B61" i="32" s="1"/>
  <c r="C61" i="32" s="1"/>
  <c r="B62" i="32" s="1"/>
  <c r="C62" i="32" s="1"/>
  <c r="B63" i="32" s="1"/>
  <c r="C63" i="32" s="1"/>
  <c r="B64" i="32" s="1"/>
  <c r="C64" i="32" s="1"/>
  <c r="B65" i="32" s="1"/>
  <c r="C65" i="32" s="1"/>
  <c r="B66" i="32" s="1"/>
  <c r="C66" i="32" s="1"/>
  <c r="B67" i="32" s="1"/>
  <c r="C67" i="32" s="1"/>
  <c r="B68" i="32" s="1"/>
  <c r="C68" i="32" s="1"/>
  <c r="B69" i="32" s="1"/>
  <c r="C69" i="32" s="1"/>
  <c r="B70" i="32" s="1"/>
  <c r="C70" i="32" s="1"/>
  <c r="B71" i="32" s="1"/>
  <c r="C71" i="32" s="1"/>
  <c r="B72" i="32" s="1"/>
  <c r="C72" i="32" s="1"/>
  <c r="B73" i="32" s="1"/>
  <c r="C73" i="32" s="1"/>
  <c r="B74" i="32" s="1"/>
  <c r="C74" i="32" s="1"/>
  <c r="B75" i="32" s="1"/>
  <c r="C75" i="32" s="1"/>
  <c r="B76" i="32" s="1"/>
  <c r="C76" i="32" s="1"/>
  <c r="B77" i="32" s="1"/>
  <c r="C77" i="32" s="1"/>
  <c r="B78" i="32" s="1"/>
  <c r="C78" i="32" s="1"/>
  <c r="B79" i="32" s="1"/>
  <c r="C79" i="32" s="1"/>
  <c r="B80" i="32" s="1"/>
  <c r="C80" i="32" s="1"/>
  <c r="B81" i="32" s="1"/>
  <c r="C81" i="32" s="1"/>
  <c r="B82" i="32" s="1"/>
  <c r="C82" i="32" s="1"/>
  <c r="B83" i="32" s="1"/>
  <c r="C83" i="32" s="1"/>
  <c r="B84" i="32" s="1"/>
  <c r="C84" i="32" s="1"/>
  <c r="B85" i="32" s="1"/>
  <c r="C85" i="32" s="1"/>
  <c r="B86" i="32" s="1"/>
  <c r="C86" i="32" s="1"/>
  <c r="B87" i="32" s="1"/>
  <c r="C87" i="32" s="1"/>
  <c r="B88" i="32" s="1"/>
  <c r="C88" i="32" s="1"/>
  <c r="B89" i="32" s="1"/>
  <c r="C89" i="32" s="1"/>
  <c r="B90" i="32" s="1"/>
  <c r="C90" i="32" s="1"/>
  <c r="B91" i="32" s="1"/>
  <c r="C91" i="32" s="1"/>
  <c r="B92" i="32" s="1"/>
  <c r="C92" i="32" s="1"/>
  <c r="B93" i="32" s="1"/>
  <c r="C93" i="32" s="1"/>
  <c r="B94" i="32" s="1"/>
  <c r="C94" i="32" s="1"/>
  <c r="B95" i="32" s="1"/>
  <c r="C95" i="32" s="1"/>
  <c r="B96" i="32" s="1"/>
  <c r="C96" i="32" s="1"/>
  <c r="B97" i="32" s="1"/>
  <c r="C97" i="32" s="1"/>
  <c r="B98" i="32" s="1"/>
  <c r="C98" i="32" s="1"/>
  <c r="B99" i="32" s="1"/>
  <c r="C99" i="32" s="1"/>
  <c r="P36" i="35"/>
  <c r="P41" i="35"/>
  <c r="P45" i="35" s="1"/>
  <c r="P49" i="35" s="1"/>
  <c r="P53" i="35" s="1"/>
  <c r="P57" i="35" s="1"/>
  <c r="P61" i="35" s="1"/>
  <c r="P65" i="35" s="1"/>
  <c r="P69" i="35" s="1"/>
  <c r="P73" i="35" s="1"/>
  <c r="P77" i="35" s="1"/>
  <c r="P39" i="35"/>
  <c r="P43" i="35" s="1"/>
  <c r="P47" i="35" s="1"/>
  <c r="P51" i="35" s="1"/>
  <c r="P55" i="35" s="1"/>
  <c r="E33" i="35"/>
  <c r="H37" i="35"/>
  <c r="H41" i="35" s="1"/>
  <c r="E41" i="35" s="1"/>
  <c r="H38" i="35"/>
  <c r="P42" i="35"/>
  <c r="P46" i="35" s="1"/>
  <c r="P50" i="35" s="1"/>
  <c r="P54" i="35" s="1"/>
  <c r="P58" i="35" s="1"/>
  <c r="P62" i="35" s="1"/>
  <c r="P66" i="35" s="1"/>
  <c r="P70" i="35" s="1"/>
  <c r="P74" i="35" s="1"/>
  <c r="P78" i="35" s="1"/>
  <c r="P40" i="35"/>
  <c r="E37" i="35"/>
  <c r="P44" i="35"/>
  <c r="P48" i="35" s="1"/>
  <c r="P52" i="35" s="1"/>
  <c r="P56" i="35" s="1"/>
  <c r="P60" i="35" s="1"/>
  <c r="P64" i="35" s="1"/>
  <c r="P68" i="35" s="1"/>
  <c r="P72" i="35" s="1"/>
  <c r="P76" i="35" s="1"/>
  <c r="H45" i="35"/>
  <c r="E45" i="35" s="1"/>
  <c r="H49" i="35"/>
  <c r="H53" i="35" s="1"/>
  <c r="H57" i="35" s="1"/>
  <c r="E53" i="35"/>
  <c r="P59" i="35"/>
  <c r="P63" i="35" s="1"/>
  <c r="P67" i="35"/>
  <c r="P71" i="35" s="1"/>
  <c r="P75" i="35" s="1"/>
  <c r="G4" i="25"/>
  <c r="F6" i="25" s="1"/>
  <c r="G6" i="25" s="1"/>
  <c r="G4" i="22"/>
  <c r="F5" i="22" s="1"/>
  <c r="G5" i="22" s="1"/>
  <c r="F6" i="22" s="1"/>
  <c r="G6" i="22" s="1"/>
  <c r="F7" i="22" s="1"/>
  <c r="G7" i="22" s="1"/>
  <c r="F8" i="22" s="1"/>
  <c r="G8" i="22" s="1"/>
  <c r="F9" i="22" s="1"/>
  <c r="G9" i="22" s="1"/>
  <c r="F10" i="22" s="1"/>
  <c r="G10" i="22" s="1"/>
  <c r="F11" i="22" s="1"/>
  <c r="G11" i="22" s="1"/>
  <c r="F12" i="22" s="1"/>
  <c r="G12" i="22" s="1"/>
  <c r="F13" i="22" s="1"/>
  <c r="G13" i="22" s="1"/>
  <c r="F14" i="22" s="1"/>
  <c r="G14" i="22" s="1"/>
  <c r="F15" i="22" s="1"/>
  <c r="G15" i="22" s="1"/>
  <c r="F16" i="22" s="1"/>
  <c r="G16" i="22" s="1"/>
  <c r="F17" i="22" s="1"/>
  <c r="G17" i="22" s="1"/>
  <c r="F18" i="22" s="1"/>
  <c r="G18" i="22" s="1"/>
  <c r="F19" i="22" s="1"/>
  <c r="G19" i="22" s="1"/>
  <c r="F20" i="22" s="1"/>
  <c r="G20" i="22" s="1"/>
  <c r="F21" i="22" s="1"/>
  <c r="G21" i="22" s="1"/>
  <c r="F22" i="22" s="1"/>
  <c r="G22" i="22" s="1"/>
  <c r="F23" i="22" s="1"/>
  <c r="G23" i="22" s="1"/>
  <c r="F24" i="22" s="1"/>
  <c r="G24" i="22" s="1"/>
  <c r="F25" i="22" s="1"/>
  <c r="G25" i="22" s="1"/>
  <c r="F26" i="22" s="1"/>
  <c r="G26" i="22" s="1"/>
  <c r="F27" i="22" s="1"/>
  <c r="G27" i="22" s="1"/>
  <c r="F28" i="22" s="1"/>
  <c r="G28" i="22" s="1"/>
  <c r="F29" i="22" s="1"/>
  <c r="G29" i="22" s="1"/>
  <c r="F30" i="22" s="1"/>
  <c r="G30" i="22" s="1"/>
  <c r="F31" i="22" s="1"/>
  <c r="G31" i="22" s="1"/>
  <c r="F32" i="22" s="1"/>
  <c r="G32" i="22" s="1"/>
  <c r="F33" i="22" s="1"/>
  <c r="G33" i="22" s="1"/>
  <c r="F34" i="22" s="1"/>
  <c r="G34" i="22" s="1"/>
  <c r="F35" i="22" s="1"/>
  <c r="G35" i="22" s="1"/>
  <c r="F36" i="22" s="1"/>
  <c r="G36" i="22" s="1"/>
  <c r="F37" i="22" s="1"/>
  <c r="G37" i="22" s="1"/>
  <c r="F38" i="22" s="1"/>
  <c r="G38" i="22" s="1"/>
  <c r="F39" i="22" s="1"/>
  <c r="G39" i="22" s="1"/>
  <c r="F40" i="22" s="1"/>
  <c r="G40" i="22" s="1"/>
  <c r="F41" i="22" s="1"/>
  <c r="G41" i="22" s="1"/>
  <c r="F42" i="22" s="1"/>
  <c r="G42" i="22" s="1"/>
  <c r="F43" i="22" s="1"/>
  <c r="G43" i="22" s="1"/>
  <c r="F44" i="22" s="1"/>
  <c r="G44" i="22" s="1"/>
  <c r="F45" i="22" s="1"/>
  <c r="G45" i="22" s="1"/>
  <c r="F46" i="22" s="1"/>
  <c r="G46" i="22" s="1"/>
  <c r="F47" i="22" s="1"/>
  <c r="G47" i="22" s="1"/>
  <c r="F48" i="22" s="1"/>
  <c r="G48" i="22" s="1"/>
  <c r="F49" i="22" s="1"/>
  <c r="G49" i="22" s="1"/>
  <c r="F50" i="22" s="1"/>
  <c r="G50" i="22" s="1"/>
  <c r="F51" i="22" s="1"/>
  <c r="G51" i="22" s="1"/>
  <c r="F52" i="22" s="1"/>
  <c r="G52" i="22" s="1"/>
  <c r="F53" i="22" s="1"/>
  <c r="G53" i="22" s="1"/>
  <c r="F54" i="22" s="1"/>
  <c r="G54" i="22" s="1"/>
  <c r="F55" i="22" s="1"/>
  <c r="G55" i="22" s="1"/>
  <c r="F56" i="22" s="1"/>
  <c r="G56" i="22" s="1"/>
  <c r="F57" i="22" s="1"/>
  <c r="G57" i="22" s="1"/>
  <c r="F58" i="22" s="1"/>
  <c r="G58" i="22" s="1"/>
  <c r="F59" i="22" s="1"/>
  <c r="G59" i="22" s="1"/>
  <c r="F60" i="22" s="1"/>
  <c r="G60" i="22" s="1"/>
  <c r="F61" i="22" s="1"/>
  <c r="G61" i="22" s="1"/>
  <c r="F62" i="22" s="1"/>
  <c r="G62" i="22" s="1"/>
  <c r="F63" i="22" s="1"/>
  <c r="G63" i="22" s="1"/>
  <c r="F64" i="22" s="1"/>
  <c r="G64" i="22" s="1"/>
  <c r="F65" i="22" s="1"/>
  <c r="G65" i="22" s="1"/>
  <c r="F66" i="22" s="1"/>
  <c r="G66" i="22" s="1"/>
  <c r="F67" i="22" s="1"/>
  <c r="G67" i="22" s="1"/>
  <c r="F68" i="22" s="1"/>
  <c r="G68" i="22" s="1"/>
  <c r="F69" i="22" s="1"/>
  <c r="G69" i="22" s="1"/>
  <c r="F70" i="22" s="1"/>
  <c r="G70" i="22" s="1"/>
  <c r="F71" i="22" s="1"/>
  <c r="G71" i="22" s="1"/>
  <c r="F72" i="22" s="1"/>
  <c r="G72" i="22" s="1"/>
  <c r="F73" i="22" s="1"/>
  <c r="G73" i="22" s="1"/>
  <c r="F74" i="22" s="1"/>
  <c r="G74" i="22" s="1"/>
  <c r="F75" i="22" s="1"/>
  <c r="G75" i="22" s="1"/>
  <c r="F76" i="22" s="1"/>
  <c r="G76" i="22" s="1"/>
  <c r="F77" i="22" s="1"/>
  <c r="G77" i="22" s="1"/>
  <c r="F78" i="22" s="1"/>
  <c r="G78" i="22" s="1"/>
  <c r="F79" i="22" s="1"/>
  <c r="G79" i="22" s="1"/>
  <c r="F80" i="22" s="1"/>
  <c r="G80" i="22" s="1"/>
  <c r="F81" i="22" s="1"/>
  <c r="G81" i="22" s="1"/>
  <c r="F82" i="22" s="1"/>
  <c r="G82" i="22" s="1"/>
  <c r="F83" i="22" s="1"/>
  <c r="G83" i="22" s="1"/>
  <c r="F84" i="22" s="1"/>
  <c r="G84" i="22" s="1"/>
  <c r="F85" i="22" s="1"/>
  <c r="G85" i="22" s="1"/>
  <c r="F86" i="22" s="1"/>
  <c r="G86" i="22" s="1"/>
  <c r="F87" i="22" s="1"/>
  <c r="G87" i="22" s="1"/>
  <c r="F88" i="22" s="1"/>
  <c r="G88" i="22" s="1"/>
  <c r="F89" i="22" s="1"/>
  <c r="G89" i="22" s="1"/>
  <c r="F90" i="22" s="1"/>
  <c r="G90" i="22" s="1"/>
  <c r="F91" i="22" s="1"/>
  <c r="G91" i="22" s="1"/>
  <c r="F92" i="22" s="1"/>
  <c r="G92" i="22" s="1"/>
  <c r="F93" i="22" s="1"/>
  <c r="G93" i="22" s="1"/>
  <c r="F94" i="22" s="1"/>
  <c r="G94" i="22" s="1"/>
  <c r="F95" i="22" s="1"/>
  <c r="G95" i="22" s="1"/>
  <c r="F96" i="22" s="1"/>
  <c r="G96" i="22" s="1"/>
  <c r="F97" i="22" s="1"/>
  <c r="G97" i="22" s="1"/>
  <c r="F98" i="22" s="1"/>
  <c r="G98" i="22" s="1"/>
  <c r="F99" i="22" s="1"/>
  <c r="G99" i="22" s="1"/>
  <c r="F100" i="22" s="1"/>
  <c r="G100" i="22" s="1"/>
  <c r="F101" i="22" s="1"/>
  <c r="G101" i="22" s="1"/>
  <c r="F102" i="22" s="1"/>
  <c r="G102" i="22" s="1"/>
  <c r="F103" i="22" s="1"/>
  <c r="G103" i="22" s="1"/>
  <c r="F104" i="22" s="1"/>
  <c r="G104" i="22" s="1"/>
  <c r="F105" i="22" s="1"/>
  <c r="G105" i="22" s="1"/>
  <c r="F106" i="22" s="1"/>
  <c r="G106" i="22" s="1"/>
  <c r="F107" i="22" s="1"/>
  <c r="G107" i="22" s="1"/>
  <c r="F108" i="22" s="1"/>
  <c r="G108" i="22" s="1"/>
  <c r="F109" i="22" s="1"/>
  <c r="G109" i="22" s="1"/>
  <c r="F110" i="22" s="1"/>
  <c r="G110" i="22" s="1"/>
  <c r="F111" i="22" s="1"/>
  <c r="G111" i="22" s="1"/>
  <c r="F112" i="22" s="1"/>
  <c r="G112" i="22" s="1"/>
  <c r="F113" i="22" s="1"/>
  <c r="G113" i="22" s="1"/>
  <c r="F114" i="22" s="1"/>
  <c r="G114" i="22" s="1"/>
  <c r="F115" i="22" s="1"/>
  <c r="G115" i="22" s="1"/>
  <c r="F116" i="22" s="1"/>
  <c r="G116" i="22" s="1"/>
  <c r="F117" i="22" s="1"/>
  <c r="G117" i="22" s="1"/>
  <c r="F118" i="22" s="1"/>
  <c r="G118" i="22" s="1"/>
  <c r="F119" i="22" s="1"/>
  <c r="G119" i="22" s="1"/>
  <c r="F120" i="22" s="1"/>
  <c r="G120" i="22" s="1"/>
  <c r="F121" i="22" s="1"/>
  <c r="G121" i="22" s="1"/>
  <c r="F122" i="22" s="1"/>
  <c r="G122" i="22" s="1"/>
  <c r="F123" i="22" s="1"/>
  <c r="G123" i="22" s="1"/>
  <c r="F124" i="22" s="1"/>
  <c r="G124" i="22" s="1"/>
  <c r="F125" i="22" s="1"/>
  <c r="G125" i="22" s="1"/>
  <c r="F126" i="22" s="1"/>
  <c r="G126" i="22" s="1"/>
  <c r="F127" i="22" s="1"/>
  <c r="G127" i="22" s="1"/>
  <c r="F128" i="22" s="1"/>
  <c r="G128" i="22" s="1"/>
  <c r="F129" i="22" s="1"/>
  <c r="G129" i="22" s="1"/>
  <c r="F130" i="22" s="1"/>
  <c r="G130" i="22" s="1"/>
  <c r="F131" i="22" s="1"/>
  <c r="G131" i="22" s="1"/>
  <c r="E57" i="35" l="1"/>
  <c r="H61" i="35"/>
  <c r="E49" i="35"/>
  <c r="H27" i="35"/>
  <c r="E23" i="35"/>
  <c r="H42" i="35"/>
  <c r="E38" i="35"/>
  <c r="H20" i="35"/>
  <c r="E16" i="35"/>
  <c r="E20" i="35" l="1"/>
  <c r="H24" i="35"/>
  <c r="H31" i="35"/>
  <c r="E27" i="35"/>
  <c r="E42" i="35"/>
  <c r="H46" i="35"/>
  <c r="E61" i="35"/>
  <c r="H65" i="35"/>
  <c r="E65" i="35" l="1"/>
  <c r="H69" i="35"/>
  <c r="H35" i="35"/>
  <c r="E31" i="35"/>
  <c r="E46" i="35"/>
  <c r="H50" i="35"/>
  <c r="H28" i="35"/>
  <c r="E24" i="35"/>
  <c r="E35" i="35" l="1"/>
  <c r="H39" i="35"/>
  <c r="E28" i="35"/>
  <c r="H32" i="35"/>
  <c r="E50" i="35"/>
  <c r="H54" i="35"/>
  <c r="H73" i="35"/>
  <c r="E69" i="35"/>
  <c r="E32" i="35" l="1"/>
  <c r="H36" i="35"/>
  <c r="H77" i="35"/>
  <c r="E77" i="35" s="1"/>
  <c r="E73" i="35"/>
  <c r="E54" i="35"/>
  <c r="H58" i="35"/>
  <c r="H43" i="35"/>
  <c r="E39" i="35"/>
  <c r="E43" i="35" l="1"/>
  <c r="H47" i="35"/>
  <c r="E58" i="35"/>
  <c r="H62" i="35"/>
  <c r="E36" i="35"/>
  <c r="H40" i="35"/>
  <c r="E62" i="35" l="1"/>
  <c r="H66" i="35"/>
  <c r="H44" i="35"/>
  <c r="E40" i="35"/>
  <c r="E47" i="35"/>
  <c r="H51" i="35"/>
  <c r="E44" i="35" l="1"/>
  <c r="H48" i="35"/>
  <c r="H55" i="35"/>
  <c r="E51" i="35"/>
  <c r="E66" i="35"/>
  <c r="H70" i="35"/>
  <c r="H59" i="35" l="1"/>
  <c r="E55" i="35"/>
  <c r="E70" i="35"/>
  <c r="H74" i="35"/>
  <c r="E48" i="35"/>
  <c r="H52" i="35"/>
  <c r="H56" i="35" l="1"/>
  <c r="E52" i="35"/>
  <c r="H78" i="35"/>
  <c r="E78" i="35" s="1"/>
  <c r="E74" i="35"/>
  <c r="E59" i="35"/>
  <c r="H63" i="35"/>
  <c r="H67" i="35" l="1"/>
  <c r="E63" i="35"/>
  <c r="H60" i="35"/>
  <c r="E56" i="35"/>
  <c r="H71" i="35" l="1"/>
  <c r="E67" i="35"/>
  <c r="E60" i="35"/>
  <c r="H64" i="35"/>
  <c r="H68" i="35" l="1"/>
  <c r="E64" i="35"/>
  <c r="H75" i="35"/>
  <c r="E75" i="35" s="1"/>
  <c r="E71" i="35"/>
  <c r="E68" i="35" l="1"/>
  <c r="H72" i="35"/>
  <c r="E72" i="35" l="1"/>
  <c r="H76" i="35"/>
  <c r="E76" i="35" s="1"/>
</calcChain>
</file>

<file path=xl/sharedStrings.xml><?xml version="1.0" encoding="utf-8"?>
<sst xmlns="http://schemas.openxmlformats.org/spreadsheetml/2006/main" count="1654" uniqueCount="539">
  <si>
    <t>S32K1xx Memory Map Table</t>
  </si>
  <si>
    <t>Rev. 9</t>
  </si>
  <si>
    <t>Revision History</t>
  </si>
  <si>
    <t>Revision</t>
  </si>
  <si>
    <t>Date</t>
  </si>
  <si>
    <t>Description</t>
  </si>
  <si>
    <t>Rev. 1</t>
  </si>
  <si>
    <t>First release</t>
  </si>
  <si>
    <t>Rev. 2 Draft A</t>
  </si>
  <si>
    <t>First release with Family Reference Manual</t>
  </si>
  <si>
    <t>Rev. 2 Draft B</t>
  </si>
  <si>
    <t>Minor editorial upadates</t>
  </si>
  <si>
    <t>In tab: Peripheral Memory Map, added information for S32K142</t>
  </si>
  <si>
    <t>Rev. 2 Draft C</t>
  </si>
  <si>
    <t>In tab: Peripheral Memory Map, naming convention alignment for DMAMUX, FTFC, and PORT</t>
  </si>
  <si>
    <t>In tab: Peripheral Memory Map, arranged device columns in order of increasing memory</t>
  </si>
  <si>
    <t>Rev. 2 RC</t>
  </si>
  <si>
    <t>Updated tab: Overview Memory Map for S32K142, S32K144, S32K146, and S32K148</t>
  </si>
  <si>
    <t>Name</t>
  </si>
  <si>
    <t>Nick Evans</t>
  </si>
  <si>
    <t>Started with template version 1.0. Added Title and Revision History worksheets. Using source spreadsheet from Michael Lundahl provided by Carl Culshaw, started populating Overview Memory Map with content for S32K1xx family.</t>
  </si>
  <si>
    <t>19/1/2016</t>
  </si>
  <si>
    <t>Navneet Kaur</t>
  </si>
  <si>
    <t>Updated Overview Memory Map (in discussion with Ankush Sethi, Carl Culshaw, and Michael Lundahl) and Peripheral Memory Map (in discussion with Ankush Sethi)</t>
  </si>
  <si>
    <t>CC / DB / ML / AS / NK / SB</t>
  </si>
  <si>
    <t>Updated overview memory map as per online review. Mike to clarify several open points. Carl to share with software team for early inputs. Note: renamed the older overview map to avoid confusion, but still present since it provides the base address for some of the Peripheral map sheet.
Added in various S32K148 peripherals (ENET, SAI, quadSPI, Flexbus, LPI2C1)</t>
  </si>
  <si>
    <t xml:space="preserve">CC / DB  </t>
  </si>
  <si>
    <t>Added LPIIC description field in the Peripheral memory map tab
Made PBRIDGE ON PLATFORM slot 15 reserved, as per review from Ankush. Double check implementation with Mike
Update PPB bus in overview map to match the ARM M4 standard (E000_0000)
Clarified the LMEM region number assignments
Clarified the available cache modes</t>
  </si>
  <si>
    <t>CC</t>
  </si>
  <si>
    <t>Extended the descriptions in the Peripheral map tab</t>
  </si>
  <si>
    <t>draftF</t>
  </si>
  <si>
    <t>Removed RGPIO controller and marked as 'reserved'
Removed LPUART4 and marked as 'Reserved'
Renamed revision control to match the Pin-out sheet style ie alpha releases
Added bit banding note</t>
  </si>
  <si>
    <t>draftG</t>
  </si>
  <si>
    <t>Cleaned up the defniition of which devices have which peripherals on the peripheral map sheet
Removed the FlexBUS allocation, since plan of record is no FlexBUS
Added locations for FTM4,5,6 and FTM 7 for the S32K148</t>
  </si>
  <si>
    <t>draftH</t>
  </si>
  <si>
    <t>Chnaged the code flash to be non write through</t>
  </si>
  <si>
    <t>draftI</t>
  </si>
  <si>
    <t>Carl, Dinesh, Sujata</t>
  </si>
  <si>
    <t>SAI1 slot for 148 added</t>
  </si>
  <si>
    <t>draftJ</t>
  </si>
  <si>
    <t>Carl, Sujata</t>
  </si>
  <si>
    <t>fixed TKT305610-CSE_PRAM slot added in Overview memory map</t>
  </si>
  <si>
    <t>draftK</t>
  </si>
  <si>
    <t>Sujata</t>
  </si>
  <si>
    <t xml:space="preserve">fixed TKT311591 </t>
  </si>
  <si>
    <t>Rev. 2</t>
  </si>
  <si>
    <t>Rev. 3</t>
  </si>
  <si>
    <t>In tab: Peripheral Memory Map, fixed typo for PORT rows</t>
  </si>
  <si>
    <t>Rev. 4</t>
  </si>
  <si>
    <t xml:space="preserve">In tab: Peripheral Memory Map, added S32K11x
In tab: Overview Memory Map, added flash end address  and SRAM end/start address for each S32K11x device. </t>
  </si>
  <si>
    <t>Rev. 5</t>
  </si>
  <si>
    <t>In tab: Peripheral Memory Map, updated RTC peripheral description</t>
  </si>
  <si>
    <t>Rev. 6</t>
  </si>
  <si>
    <t>In tab: Overview Memory Map, updated S32K148 Flash end address. Added MTB, IOPORT and MCM for S32K11x
In tab: Peripheral Memory Map, added Clock Monitor Unit address. Updated GPIO Controller for S32K11x.</t>
  </si>
  <si>
    <t>Rev. 7</t>
  </si>
  <si>
    <t>In tab: Overview Memory Map, updated S32K148 Flash end address,updated CSEc_PRAM address for S32K14x, added CSEc_PRAM address for S32K11x.
In tab: Peripheral Memory Map, updated RTC and DMA controller transfer control descriptors rows</t>
  </si>
  <si>
    <t>Rev. 8</t>
  </si>
  <si>
    <t>In tab: Overview Memory Map, fixed typos
In tab: Peripheral Memory Map, removed "Internal-only design interface" Column</t>
  </si>
  <si>
    <t>In tab: Peripheral Memory Map, added S32K146 column</t>
  </si>
  <si>
    <t>Systems request</t>
  </si>
  <si>
    <t>Start address (hex)</t>
  </si>
  <si>
    <t>End address (hex)</t>
  </si>
  <si>
    <t>Approx Size (B)</t>
  </si>
  <si>
    <t>Comments</t>
  </si>
  <si>
    <t>LMEM Region number
(S32K14x)</t>
  </si>
  <si>
    <t>Available cache modes (S32K142)</t>
  </si>
  <si>
    <t>Available cache modes
 (S32K144)</t>
  </si>
  <si>
    <t>Available cache modes (S32K146)</t>
  </si>
  <si>
    <t>Available cache modes (S32K148)</t>
  </si>
  <si>
    <t>S32K148</t>
  </si>
  <si>
    <t>S32K146</t>
  </si>
  <si>
    <t>S32K144</t>
  </si>
  <si>
    <t>S32K142</t>
  </si>
  <si>
    <t>S32K118</t>
  </si>
  <si>
    <t>S32K116</t>
  </si>
  <si>
    <t>Flash</t>
  </si>
  <si>
    <t>Flash end address</t>
  </si>
  <si>
    <t>0000_0000</t>
  </si>
  <si>
    <t>03FF_FFFF</t>
  </si>
  <si>
    <t>64M</t>
  </si>
  <si>
    <t>Program / code flash</t>
  </si>
  <si>
    <t>R0</t>
  </si>
  <si>
    <t>Cacheable(WT)</t>
  </si>
  <si>
    <t>0017_FFFF</t>
  </si>
  <si>
    <t>000F_FFFF</t>
  </si>
  <si>
    <t>0007_FFFF</t>
  </si>
  <si>
    <t>0003_FFFF</t>
  </si>
  <si>
    <t>0001_FFFF</t>
  </si>
  <si>
    <t>0400_0000</t>
  </si>
  <si>
    <t>07FF_FFFF</t>
  </si>
  <si>
    <t>Reserved</t>
  </si>
  <si>
    <t>None</t>
  </si>
  <si>
    <t>x</t>
  </si>
  <si>
    <t>0800_0000</t>
  </si>
  <si>
    <t>0FFF_FFFF</t>
  </si>
  <si>
    <t>128M</t>
  </si>
  <si>
    <t>1000_0000</t>
  </si>
  <si>
    <t>13FF_FFFF</t>
  </si>
  <si>
    <t>FlexNVM / code flash</t>
  </si>
  <si>
    <t>R2</t>
  </si>
  <si>
    <t>Non Cacheable</t>
  </si>
  <si>
    <t>1007_FFFF</t>
  </si>
  <si>
    <t>1000_FFFF</t>
  </si>
  <si>
    <t>1000_7FFF</t>
  </si>
  <si>
    <t>1400_0000</t>
  </si>
  <si>
    <t>1400_0FFF</t>
  </si>
  <si>
    <t>4K</t>
  </si>
  <si>
    <t>FlexRAM</t>
  </si>
  <si>
    <t>1400_07FF</t>
  </si>
  <si>
    <t xml:space="preserve">1400_0800 </t>
  </si>
  <si>
    <t>1400_087F</t>
  </si>
  <si>
    <t>128bytes</t>
  </si>
  <si>
    <t>CSE_PRAM</t>
  </si>
  <si>
    <t>-</t>
  </si>
  <si>
    <t>1400_1000</t>
  </si>
  <si>
    <t>1400_107F</t>
  </si>
  <si>
    <t>1400_1080</t>
  </si>
  <si>
    <t>17FF_FFFF</t>
  </si>
  <si>
    <t>1800_0000</t>
  </si>
  <si>
    <t>1BFF_FFFF</t>
  </si>
  <si>
    <t>System RAM</t>
  </si>
  <si>
    <t>SRAM U end address/SRAM L start address</t>
  </si>
  <si>
    <t>1C00_0000</t>
  </si>
  <si>
    <t>1FFF_FFFF</t>
  </si>
  <si>
    <t>SRAM_L (extends downwards)</t>
  </si>
  <si>
    <t>1FFE_0000</t>
  </si>
  <si>
    <t>1FFF_0000</t>
  </si>
  <si>
    <t>1FFF_8000</t>
  </si>
  <si>
    <t>1FFF_C000</t>
  </si>
  <si>
    <t xml:space="preserve">1FFF_FC00 </t>
  </si>
  <si>
    <t>2000_0000</t>
  </si>
  <si>
    <t>200F_FFFF</t>
  </si>
  <si>
    <t>1M</t>
  </si>
  <si>
    <t>SRAM_U (extends upwards)</t>
  </si>
  <si>
    <t>2001_EFFF</t>
  </si>
  <si>
    <t>2000_EFFF</t>
  </si>
  <si>
    <t>2000_6FFF</t>
  </si>
  <si>
    <t>2000_2FFF</t>
  </si>
  <si>
    <t>2000_57FF</t>
  </si>
  <si>
    <t>2000_37FF</t>
  </si>
  <si>
    <t>Peripheral</t>
  </si>
  <si>
    <t>4000_0000</t>
  </si>
  <si>
    <t>4007_FFFF</t>
  </si>
  <si>
    <t>512K</t>
  </si>
  <si>
    <t>AIPS0</t>
  </si>
  <si>
    <t>4008_0000</t>
  </si>
  <si>
    <t>400F_EFFF</t>
  </si>
  <si>
    <t>508K</t>
  </si>
  <si>
    <t>400F_F000</t>
  </si>
  <si>
    <t>400F_FFFF</t>
  </si>
  <si>
    <t>GPIO</t>
  </si>
  <si>
    <t>4010_0000</t>
  </si>
  <si>
    <t>5FFF_FFFF</t>
  </si>
  <si>
    <t>511M</t>
  </si>
  <si>
    <t>6000_0000</t>
  </si>
  <si>
    <t>63FF_FFFF</t>
  </si>
  <si>
    <t>6400_0000</t>
  </si>
  <si>
    <t>66FF_FFFF</t>
  </si>
  <si>
    <t>48M</t>
  </si>
  <si>
    <t>6700_0000</t>
  </si>
  <si>
    <t>67FF_FFFF</t>
  </si>
  <si>
    <t>16M</t>
  </si>
  <si>
    <t>QuadSPI Rx buffer</t>
  </si>
  <si>
    <t>6800_0000</t>
  </si>
  <si>
    <t>6FFF_FFFF</t>
  </si>
  <si>
    <t>QuadSPI</t>
  </si>
  <si>
    <t>7000_0000</t>
  </si>
  <si>
    <t>DCFF_FFFF</t>
  </si>
  <si>
    <t>5.5G</t>
  </si>
  <si>
    <t>E000_0000</t>
  </si>
  <si>
    <t>E00F_FFFF</t>
  </si>
  <si>
    <t>Private Peripheral Bus</t>
  </si>
  <si>
    <t>E010_0000</t>
  </si>
  <si>
    <t>EFFF_FFFF</t>
  </si>
  <si>
    <t>255M</t>
  </si>
  <si>
    <t>F000_0000</t>
  </si>
  <si>
    <t>F000_0FFF</t>
  </si>
  <si>
    <t>Micro Trace Buffer (MTB) registers</t>
  </si>
  <si>
    <t>F000_1000</t>
  </si>
  <si>
    <t>F000_1FFF</t>
  </si>
  <si>
    <t>MTB Data Watchpoint and Trace (MTBDWT) registers</t>
  </si>
  <si>
    <t>F000_2000</t>
  </si>
  <si>
    <t>F000_2FFF</t>
  </si>
  <si>
    <t>F000_3000</t>
  </si>
  <si>
    <t>F000_3FFF</t>
  </si>
  <si>
    <t>Miscellaneous Control Module (MCM)</t>
  </si>
  <si>
    <t>F000_4000</t>
  </si>
  <si>
    <t>F7FF_FFFF</t>
  </si>
  <si>
    <t>127M</t>
  </si>
  <si>
    <t>F800_0000</t>
  </si>
  <si>
    <t>FFFF_FFFF</t>
  </si>
  <si>
    <t>IOPORT:GPIO (single cycle)</t>
  </si>
  <si>
    <t>Size (KB)</t>
  </si>
  <si>
    <t>Flash memory block structure</t>
  </si>
  <si>
    <t>RWW partition</t>
  </si>
  <si>
    <t>SoC1</t>
  </si>
  <si>
    <t>SoC2</t>
  </si>
  <si>
    <t>Small and medium flash memory blocks - no overlay</t>
  </si>
  <si>
    <t>Code/data/EE emulation flash memory</t>
  </si>
  <si>
    <t>Reserved code/data/emulation flash memory</t>
  </si>
  <si>
    <t>UTEST NVM block - no overlay</t>
  </si>
  <si>
    <t>BAM</t>
  </si>
  <si>
    <t>Emulation-device overlay RAM</t>
  </si>
  <si>
    <t>Extended overlay RAM</t>
  </si>
  <si>
    <t>Reserved emulation-device overlay RAM</t>
  </si>
  <si>
    <t>Emulation-device registers</t>
  </si>
  <si>
    <t>Internal overlay RAM</t>
  </si>
  <si>
    <t>Large flash memory blocks - no overlay</t>
  </si>
  <si>
    <t>256 KB code flash memory block0</t>
  </si>
  <si>
    <t>256 KB code flash memory block1</t>
  </si>
  <si>
    <t>256 KB code flash memory block2</t>
  </si>
  <si>
    <t>256 KB code flash memory block3</t>
  </si>
  <si>
    <t>256 KB code flash memory block4</t>
  </si>
  <si>
    <t>256 KB code flash memory block5</t>
  </si>
  <si>
    <t>256 KB code flash memory block6</t>
  </si>
  <si>
    <t>256 KB code flash memory block7</t>
  </si>
  <si>
    <t>256 KB code flash memory block8</t>
  </si>
  <si>
    <t>256 KB code flash memory block9</t>
  </si>
  <si>
    <t>256 KB code flash memory block10</t>
  </si>
  <si>
    <t>256 KB code flash memory block11</t>
  </si>
  <si>
    <t>256 KB code flash memory block12</t>
  </si>
  <si>
    <t>256 KB code flash memory block13</t>
  </si>
  <si>
    <t>256 KB code flash memory block14</t>
  </si>
  <si>
    <t>256 KB code flash memory block15</t>
  </si>
  <si>
    <t>256 KB code flash memory block16</t>
  </si>
  <si>
    <t>256 KB code flash memory block17</t>
  </si>
  <si>
    <t>256 KB code flash memory block18</t>
  </si>
  <si>
    <t>256 KB code flash memory block19</t>
  </si>
  <si>
    <t>256 KB code flash memory block20</t>
  </si>
  <si>
    <t>256 KB code flash memory block21</t>
  </si>
  <si>
    <t>256 KB code flash memory block22</t>
  </si>
  <si>
    <t>256 KB code flash memory block23</t>
  </si>
  <si>
    <t>256 KB code flash memory block24</t>
  </si>
  <si>
    <t>256 KB code flash memory block25</t>
  </si>
  <si>
    <t>256 KB code flash memory block26</t>
  </si>
  <si>
    <t>256 KB code flash memory block27</t>
  </si>
  <si>
    <t>256 KB code flash memory block28</t>
  </si>
  <si>
    <t>256 KB code flash memory block29</t>
  </si>
  <si>
    <t>256 KB code flash memory block30</t>
  </si>
  <si>
    <t>256 KB code flash memory block31</t>
  </si>
  <si>
    <t>256 KB code flash memory block32</t>
  </si>
  <si>
    <t>256 KB code flash memory block33</t>
  </si>
  <si>
    <t>256 KB code flash memory block34</t>
  </si>
  <si>
    <t>256 KB code flash memory block35</t>
  </si>
  <si>
    <t>256 KB code flash memory block36</t>
  </si>
  <si>
    <t>256 KB code flash memory block37</t>
  </si>
  <si>
    <t>256 KB code flash memory block38</t>
  </si>
  <si>
    <t>256 KB code flash memory block39</t>
  </si>
  <si>
    <t>256 KB code flash memory block40</t>
  </si>
  <si>
    <t>256 KB code flash memory block41</t>
  </si>
  <si>
    <t>256 KB code flash memory block42</t>
  </si>
  <si>
    <t>256 KB code flash memory block43</t>
  </si>
  <si>
    <t>256 KB code flash memory block44</t>
  </si>
  <si>
    <t>256 KB code flash memory block45</t>
  </si>
  <si>
    <t>256 KB code flash memory block46</t>
  </si>
  <si>
    <t>256 KB code flash memory block47</t>
  </si>
  <si>
    <t>256 KB code flash memory block48</t>
  </si>
  <si>
    <t>256 KB code flash memory block49</t>
  </si>
  <si>
    <t>256 KB code flash memory block50</t>
  </si>
  <si>
    <t>256 KB code flash memory block51</t>
  </si>
  <si>
    <t>256 KB code flash memory block52</t>
  </si>
  <si>
    <t>256 KB code flash memory block53</t>
  </si>
  <si>
    <t>256 KB code flash memory block54</t>
  </si>
  <si>
    <t>256 KB code flash memory block55</t>
  </si>
  <si>
    <t>256 KB code flash memory block56</t>
  </si>
  <si>
    <t>256 KB code flash memory block57</t>
  </si>
  <si>
    <t>256 KB code flash memory block58</t>
  </si>
  <si>
    <t>256 KB code flash memory block59</t>
  </si>
  <si>
    <t>256 KB code flash memory block60</t>
  </si>
  <si>
    <t>256 KB code flash memory block61</t>
  </si>
  <si>
    <t>256 KB code flash memory block62</t>
  </si>
  <si>
    <t>256 KB code flash memory block63</t>
  </si>
  <si>
    <t>Reserved code flash memory memory</t>
  </si>
  <si>
    <t>CPU</t>
  </si>
  <si>
    <t>Internal SRAM</t>
  </si>
  <si>
    <t>Reserved SRAM</t>
  </si>
  <si>
    <t>Lower SRAM (SRAM_L): ICODE/DCODE</t>
  </si>
  <si>
    <t>Upper SRAM (SRAM_U) bitband region</t>
  </si>
  <si>
    <t>Peripheral Bridge bitband region</t>
  </si>
  <si>
    <t>GPIO bitband region</t>
  </si>
  <si>
    <t>Peripheral description</t>
  </si>
  <si>
    <t>Peripheral instance</t>
  </si>
  <si>
    <t>PBRIDGE on-platform slot (PACR)</t>
  </si>
  <si>
    <t>PBRIDGE off-platform slot (OPACR)</t>
  </si>
  <si>
    <t>Peripheral bridge (AIPS-Lite)</t>
  </si>
  <si>
    <t>AIPS Lite</t>
  </si>
  <si>
    <t>MSCM</t>
  </si>
  <si>
    <t>DMA controller</t>
  </si>
  <si>
    <t>DMA controller transfer control descriptors</t>
  </si>
  <si>
    <t xml:space="preserve">x </t>
  </si>
  <si>
    <t>MPU</t>
  </si>
  <si>
    <t>GPIO controller (aliased to 0x400F_F000)</t>
  </si>
  <si>
    <t>ERM</t>
  </si>
  <si>
    <t>EIM</t>
  </si>
  <si>
    <t>Flash memory</t>
  </si>
  <si>
    <t>FTFC (Flash memory)</t>
  </si>
  <si>
    <t xml:space="preserve">DMA Channel Multiplexer </t>
  </si>
  <si>
    <t>DMAMUX</t>
  </si>
  <si>
    <t>FlexCAN</t>
  </si>
  <si>
    <t>FlexCAN 0</t>
  </si>
  <si>
    <t>FlexCAN 1</t>
  </si>
  <si>
    <t>FlexTimer</t>
  </si>
  <si>
    <t>FTM 3</t>
  </si>
  <si>
    <t>Analog-to-digital converter</t>
  </si>
  <si>
    <t>ADC 1</t>
  </si>
  <si>
    <t>FlexCAN 2</t>
  </si>
  <si>
    <t>Low Power SPI</t>
  </si>
  <si>
    <t>LPSPI 0</t>
  </si>
  <si>
    <t>LPSPI 1</t>
  </si>
  <si>
    <t>LPSPI 2</t>
  </si>
  <si>
    <t>Programmable delay block</t>
  </si>
  <si>
    <t>PDB 1</t>
  </si>
  <si>
    <t>CRC</t>
  </si>
  <si>
    <t>PDB 0</t>
  </si>
  <si>
    <t>Low power periodic interrupt timer</t>
  </si>
  <si>
    <t>LPIT 0</t>
  </si>
  <si>
    <t>FTM 0</t>
  </si>
  <si>
    <t>FTM 1</t>
  </si>
  <si>
    <t>FTM 2</t>
  </si>
  <si>
    <t>ADC 0</t>
  </si>
  <si>
    <t>Real-time counter</t>
  </si>
  <si>
    <t>RTC</t>
  </si>
  <si>
    <t>Clock Monitor Unit 0</t>
  </si>
  <si>
    <t>CMU 0</t>
  </si>
  <si>
    <t>Clock Monitor Unit 1</t>
  </si>
  <si>
    <t>CMU 1</t>
  </si>
  <si>
    <t>Low-power timer</t>
  </si>
  <si>
    <t>LPTMR 0</t>
  </si>
  <si>
    <t>System integration module</t>
  </si>
  <si>
    <t>SIM</t>
  </si>
  <si>
    <t>Port A multiplexing control</t>
  </si>
  <si>
    <t>Port A</t>
  </si>
  <si>
    <t>Port B multiplexing control</t>
  </si>
  <si>
    <t>Port B</t>
  </si>
  <si>
    <t>Port C multiplexing control</t>
  </si>
  <si>
    <t>Port C</t>
  </si>
  <si>
    <t>Port D multiplexing control</t>
  </si>
  <si>
    <t>Port D</t>
  </si>
  <si>
    <t>Port E multiplexing control</t>
  </si>
  <si>
    <t>Port E</t>
  </si>
  <si>
    <t>Software watchdog</t>
  </si>
  <si>
    <t>WDOG</t>
  </si>
  <si>
    <t>Synchronous Audio Interface</t>
  </si>
  <si>
    <t>SAI0</t>
  </si>
  <si>
    <t>SAI1</t>
  </si>
  <si>
    <t>Flexible IO</t>
  </si>
  <si>
    <t xml:space="preserve"> FlexIO</t>
  </si>
  <si>
    <t xml:space="preserve">External watchdog </t>
  </si>
  <si>
    <t>EWM</t>
  </si>
  <si>
    <t>Trigger Multiplexing Control</t>
  </si>
  <si>
    <t>TRGMUX</t>
  </si>
  <si>
    <t>System Clock Generator</t>
  </si>
  <si>
    <t>SCG</t>
  </si>
  <si>
    <t>Peripheral Clock Control</t>
  </si>
  <si>
    <t>PCC</t>
  </si>
  <si>
    <t>Low Power I2C</t>
  </si>
  <si>
    <t>LPI2C 0</t>
  </si>
  <si>
    <t>LPI2C 1</t>
  </si>
  <si>
    <t>Low Power UART</t>
  </si>
  <si>
    <t>LPUART 0</t>
  </si>
  <si>
    <t>LPUART 1</t>
  </si>
  <si>
    <t>LPUART 2</t>
  </si>
  <si>
    <t>FTM 4</t>
  </si>
  <si>
    <t>FTM 5</t>
  </si>
  <si>
    <t>FTM 6</t>
  </si>
  <si>
    <t>FTM 7</t>
  </si>
  <si>
    <t>Analog comparator</t>
  </si>
  <si>
    <t>CMP 0</t>
  </si>
  <si>
    <t>Ethernet</t>
  </si>
  <si>
    <t>ENET</t>
  </si>
  <si>
    <t>Power management controller</t>
  </si>
  <si>
    <t>PMC</t>
  </si>
  <si>
    <t>System Mode controller</t>
  </si>
  <si>
    <t>SMC</t>
  </si>
  <si>
    <t>Reset Control Module</t>
  </si>
  <si>
    <t>RCM</t>
  </si>
  <si>
    <t>GPIO controller</t>
  </si>
  <si>
    <t>400FF000</t>
  </si>
  <si>
    <t>400FFFFF</t>
  </si>
  <si>
    <t>Master or slave port</t>
  </si>
  <si>
    <t>Access</t>
  </si>
  <si>
    <t>Region
number(Delete column)</t>
  </si>
  <si>
    <t>Available cache modes</t>
  </si>
  <si>
    <t>Program flash memory</t>
  </si>
  <si>
    <t>S0</t>
  </si>
  <si>
    <t>All*</t>
  </si>
  <si>
    <t>Yes</t>
  </si>
  <si>
    <t>QuadSPI alias</t>
  </si>
  <si>
    <t>M0</t>
  </si>
  <si>
    <t>FlexBus Alias</t>
  </si>
  <si>
    <t>R1</t>
  </si>
  <si>
    <t>FlexNVM</t>
  </si>
  <si>
    <t>Aliased to SRAM_U bitband region</t>
  </si>
  <si>
    <t>DMA , M0</t>
  </si>
  <si>
    <t>No</t>
  </si>
  <si>
    <t>2FFFFFFF</t>
  </si>
  <si>
    <t>Mirrored large flash memory blocks</t>
  </si>
  <si>
    <t>Mirrored small and medium flash memory blocks</t>
  </si>
  <si>
    <t>1FF80000</t>
  </si>
  <si>
    <t>S1</t>
  </si>
  <si>
    <t>M0, DMA</t>
  </si>
  <si>
    <t>R3</t>
  </si>
  <si>
    <t>M1, DMA</t>
  </si>
  <si>
    <t>R4</t>
  </si>
  <si>
    <t>Peripheral bridges</t>
  </si>
  <si>
    <t>Bitband for AIPS0</t>
  </si>
  <si>
    <t>S2</t>
  </si>
  <si>
    <t>Bitband for GPIO</t>
  </si>
  <si>
    <t>Aliased to AIPS and GPIO</t>
  </si>
  <si>
    <t>FlexBus</t>
  </si>
  <si>
    <t>QSPI</t>
  </si>
  <si>
    <t>S4</t>
  </si>
  <si>
    <t>Private Peripheral Bus (PPB) peripherals</t>
  </si>
  <si>
    <t>M0, M1</t>
  </si>
  <si>
    <t>Notes:</t>
  </si>
  <si>
    <t>*All: M0, M1, DMA, ENET</t>
  </si>
  <si>
    <t>Peripheral instance (including instance abbreviation)</t>
  </si>
  <si>
    <t>Internal-only design instance</t>
  </si>
  <si>
    <t>Size</t>
  </si>
  <si>
    <t>MC_ME peripheral control register</t>
  </si>
  <si>
    <t>MC_RGM peripheral reset register field</t>
  </si>
  <si>
    <t>Register protection (Yes/No)</t>
  </si>
  <si>
    <t>Spelled-out peripheral name and instance designator (and, in parentheses, peripheral/instance abbreviation)</t>
  </si>
  <si>
    <r>
      <t xml:space="preserve">Internal-only peripheral/instance abbreviation used for design purposes. </t>
    </r>
    <r>
      <rPr>
        <sz val="10"/>
        <color rgb="FFFF0000"/>
        <rFont val="Arial"/>
        <family val="2"/>
      </rPr>
      <t>NOT SHOWN TO CUSTOMERS.</t>
    </r>
  </si>
  <si>
    <t xml:space="preserve">Peripheral instance's slot number, either on- or off-platform.
Each PBRIDGE (AIPS) instance has its own set of rows for peripherals mapped to that instance. </t>
  </si>
  <si>
    <t>Slot size (KB or bytes)</t>
  </si>
  <si>
    <t>Starting absolute address in hex</t>
  </si>
  <si>
    <t>Ending absolute address in hex</t>
  </si>
  <si>
    <r>
      <t xml:space="preserve">For multiple SoCs in a family, identify whether the IP is implemented. </t>
    </r>
    <r>
      <rPr>
        <sz val="10"/>
        <color rgb="FFFF0000"/>
        <rFont val="Arial"/>
        <family val="2"/>
      </rPr>
      <t>CUSTOMERS SEE ONLY ONE AT A TIME.</t>
    </r>
  </si>
  <si>
    <r>
      <rPr>
        <sz val="10"/>
        <color rgb="FFFF0000"/>
        <rFont val="Arial"/>
        <family val="2"/>
      </rPr>
      <t>OPTIONAL</t>
    </r>
    <r>
      <rPr>
        <sz val="10"/>
        <rFont val="Arial"/>
        <family val="2"/>
      </rPr>
      <t xml:space="preserve"> register number; add if  MC_ME is implemented</t>
    </r>
  </si>
  <si>
    <r>
      <rPr>
        <sz val="10"/>
        <color rgb="FFFF0000"/>
        <rFont val="Arial"/>
        <family val="2"/>
      </rPr>
      <t>OPTIONAL</t>
    </r>
    <r>
      <rPr>
        <sz val="10"/>
        <rFont val="Arial"/>
        <family val="2"/>
      </rPr>
      <t xml:space="preserve"> field number; add if MC_RGM is implemented</t>
    </r>
  </si>
  <si>
    <r>
      <rPr>
        <sz val="10"/>
        <color rgb="FFFF0000"/>
        <rFont val="Arial"/>
        <family val="2"/>
      </rPr>
      <t>OPTIONAL</t>
    </r>
    <r>
      <rPr>
        <sz val="10"/>
        <rFont val="Arial"/>
        <family val="2"/>
      </rPr>
      <t xml:space="preserve"> slave or master port number, such as for XBAR</t>
    </r>
  </si>
  <si>
    <r>
      <rPr>
        <sz val="10"/>
        <color rgb="FFFF0000"/>
        <rFont val="Arial"/>
        <family val="2"/>
      </rPr>
      <t>OPTIONAL</t>
    </r>
    <r>
      <rPr>
        <sz val="10"/>
        <rFont val="Arial"/>
        <family val="2"/>
      </rPr>
      <t xml:space="preserve"> Yes/No if register protection is implemented</t>
    </r>
  </si>
  <si>
    <r>
      <t xml:space="preserve">Peripheral Bridge 0 (PBRIDGE_0) peripherals </t>
    </r>
    <r>
      <rPr>
        <b/>
        <u/>
        <sz val="10"/>
        <rFont val="Arial"/>
        <family val="2"/>
      </rPr>
      <t>OR</t>
    </r>
    <r>
      <rPr>
        <b/>
        <sz val="10"/>
        <rFont val="Arial"/>
        <family val="2"/>
      </rPr>
      <t xml:space="preserve"> Peripheral group 0</t>
    </r>
  </si>
  <si>
    <t>Interrupt Controller 0 (INTC_0)</t>
  </si>
  <si>
    <t>intc_0</t>
  </si>
  <si>
    <t>F8000000</t>
  </si>
  <si>
    <t>S5</t>
  </si>
  <si>
    <r>
      <t xml:space="preserve">Peripheral Bridge 1 (PBRIDGE_1) peripherals </t>
    </r>
    <r>
      <rPr>
        <b/>
        <u/>
        <sz val="10"/>
        <rFont val="Arial"/>
        <family val="2"/>
      </rPr>
      <t>OR</t>
    </r>
    <r>
      <rPr>
        <b/>
        <sz val="10"/>
        <rFont val="Arial"/>
        <family val="2"/>
      </rPr>
      <t xml:space="preserve"> Peripheral group 1</t>
    </r>
  </si>
  <si>
    <t>Interrupt Controller 1 (INTC_1)</t>
  </si>
  <si>
    <t>intc_1</t>
  </si>
  <si>
    <t>M2</t>
  </si>
  <si>
    <t>Internal-only information; NOT SHOWN TO CUSTOMERS. The entire column should be absent in external-customer releases.</t>
  </si>
  <si>
    <r>
      <rPr>
        <u/>
        <sz val="10"/>
        <rFont val="Arial"/>
        <family val="2"/>
      </rPr>
      <t>Examples</t>
    </r>
    <r>
      <rPr>
        <sz val="10"/>
        <rFont val="Arial"/>
        <family val="2"/>
      </rPr>
      <t xml:space="preserve"> of OPTIONAL content beyond the baseline required info. Include only if the indicated IP is implemented.</t>
    </r>
  </si>
  <si>
    <t>Content included only for SoCs with an AHB/IPS architecture.</t>
  </si>
  <si>
    <t>Size (KB or bytes)</t>
  </si>
  <si>
    <t>Register protection</t>
  </si>
  <si>
    <t>Aliased to Peripheral Bridge and GPIO bitband regions</t>
  </si>
  <si>
    <t>Boot load block</t>
  </si>
  <si>
    <t>CSE flash memory block 0</t>
  </si>
  <si>
    <t>CSE flash memory block 1</t>
  </si>
  <si>
    <t>Data flash memory</t>
  </si>
  <si>
    <t>Data flash memory alias</t>
  </si>
  <si>
    <t>eDMA</t>
  </si>
  <si>
    <t>EE emulation block 1</t>
  </si>
  <si>
    <t>EE emulation block 2</t>
  </si>
  <si>
    <t>EE emulation block 3</t>
  </si>
  <si>
    <t>EE emulation block 4</t>
  </si>
  <si>
    <t>EE emulation block 5</t>
  </si>
  <si>
    <t>EE emulation block 6</t>
  </si>
  <si>
    <t>Flash memory loader - partition 4</t>
  </si>
  <si>
    <t>Flash memory loader - partition 5</t>
  </si>
  <si>
    <t>Flash memory loader - partition 6</t>
  </si>
  <si>
    <t>Local memory</t>
  </si>
  <si>
    <t>Mirrored reserved flash memory</t>
  </si>
  <si>
    <t>Mirrored internal SRAM</t>
  </si>
  <si>
    <t>Reserved code/data/EE emulation flash memory</t>
  </si>
  <si>
    <t>Reserved flash memory - no overlay</t>
  </si>
  <si>
    <t>Reserved internal overlay RAM</t>
  </si>
  <si>
    <t>Signal table - partition 1</t>
  </si>
  <si>
    <t>Standby SRAM</t>
  </si>
  <si>
    <t>Test block</t>
  </si>
  <si>
    <t>UTEST (OTP)</t>
  </si>
  <si>
    <t>PBRIDGE_0 on platform</t>
  </si>
  <si>
    <t>M1</t>
  </si>
  <si>
    <t>PBRIDGE_0 off platform</t>
  </si>
  <si>
    <t>PBRIDGE_1 on platform</t>
  </si>
  <si>
    <t>M3</t>
  </si>
  <si>
    <t>PBRIDGE_1 off platform</t>
  </si>
  <si>
    <t>M4</t>
  </si>
  <si>
    <t>M5</t>
  </si>
  <si>
    <t>Peripheral group 0</t>
  </si>
  <si>
    <t>M6</t>
  </si>
  <si>
    <t>Peripheral group 1</t>
  </si>
  <si>
    <t>M7</t>
  </si>
  <si>
    <t>Peripheral group 2</t>
  </si>
  <si>
    <t>Peripheral group 3</t>
  </si>
  <si>
    <t>Peripheral group 4</t>
  </si>
  <si>
    <t>Peripheral group 5</t>
  </si>
  <si>
    <t>Peripheral group 6</t>
  </si>
  <si>
    <t>S3</t>
  </si>
  <si>
    <t>Peripheral group 7</t>
  </si>
  <si>
    <t>Peripheral group 8</t>
  </si>
  <si>
    <t>Peripheral group 9</t>
  </si>
  <si>
    <t>S6</t>
  </si>
  <si>
    <t>Peripheral group 10</t>
  </si>
  <si>
    <t>S7</t>
  </si>
  <si>
    <t>Peripheral group 11</t>
  </si>
  <si>
    <t>Peripheral group 12</t>
  </si>
  <si>
    <t>Peripheral group 13</t>
  </si>
  <si>
    <t>Peripheral group 14</t>
  </si>
  <si>
    <t>Peripheral group 15</t>
  </si>
  <si>
    <t>Peripheral group 16</t>
  </si>
  <si>
    <t>Peripheral group 17</t>
  </si>
  <si>
    <t>Peripheral group 18</t>
  </si>
  <si>
    <t>Peripheral group 19</t>
  </si>
  <si>
    <t>Peripheral group 20</t>
  </si>
  <si>
    <t>Peripheral group 21</t>
  </si>
  <si>
    <t>Peripheral group 22</t>
  </si>
  <si>
    <t>Peripheral group 23</t>
  </si>
  <si>
    <t>Peripheral group 24</t>
  </si>
  <si>
    <t>Peripheral group 25</t>
  </si>
  <si>
    <t>Peripheral group 26</t>
  </si>
  <si>
    <t>Peripheral group 27</t>
  </si>
  <si>
    <t>Peripheral group 28</t>
  </si>
  <si>
    <t>Peripheral group 29</t>
  </si>
  <si>
    <t>Peripheral group 30</t>
  </si>
  <si>
    <t>Peripheral group 31</t>
  </si>
  <si>
    <t>CLINAME</t>
  </si>
  <si>
    <t>DATETIME</t>
  </si>
  <si>
    <t>DONEBY</t>
  </si>
  <si>
    <t>IPADDRESS</t>
  </si>
  <si>
    <t>APPVER</t>
  </si>
  <si>
    <t>RANDOM</t>
  </si>
  <si>
    <t>CHECKSUM</t>
  </si>
  <si>
    <t>౞౷ౌ౵౪౼౼౲౯౲౮౭</t>
  </si>
  <si>
    <t>఼స఺ుస఻హ఺఺఩఩఺ఽృఽుౙౖ఩ఱ౐ౖౝఴ఺ృహల</t>
  </si>
  <si>
    <t>౜ౝ౥౛౸౫౮౻౽౸఩౬౸౵౸౶౫౸</t>
  </si>
  <si>
    <t>ౖ౞౗హహాాీ</t>
  </si>
  <si>
    <t>఼ష఻ష఺షహ</t>
  </si>
  <si>
    <t>ఽూాా</t>
  </si>
  <si>
    <t>Date: 18-Jul-2017</t>
  </si>
  <si>
    <t>S32K144W/S32K142W</t>
  </si>
  <si>
    <t>S32K144W</t>
  </si>
  <si>
    <t>Available cache modes
 (S32K144W)</t>
  </si>
  <si>
    <t>Available cache modes (S32K142W)</t>
  </si>
  <si>
    <t>S32K142W</t>
  </si>
  <si>
    <t>Rev. 10</t>
  </si>
  <si>
    <t>Added S32K1442/4W columns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</si>
</sst>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409]d\-mmm\-yyyy;@"/>
  </numFmts>
  <fonts count="32" x14ac:knownFonts="1">
    <font>
      <sz val="10"/>
      <name val="Arial"/>
    </font>
    <font>
      <sz val="11"/>
      <color theme="1"/>
      <name val="맑은 고딕"/>
      <family val="2"/>
      <scheme val="minor"/>
    </font>
    <font>
      <sz val="11"/>
      <color theme="1"/>
      <name val="맑은 고딕"/>
      <family val="2"/>
      <scheme val="minor"/>
    </font>
    <font>
      <sz val="11"/>
      <color theme="1"/>
      <name val="맑은 고딕"/>
      <family val="2"/>
      <scheme val="minor"/>
    </font>
    <font>
      <sz val="11"/>
      <color theme="1"/>
      <name val="맑은 고딕"/>
      <family val="2"/>
      <scheme val="minor"/>
    </font>
    <font>
      <sz val="8"/>
      <name val="Arial"/>
      <family val="2"/>
    </font>
    <font>
      <b/>
      <sz val="10"/>
      <name val="Arial"/>
      <family val="2"/>
    </font>
    <font>
      <sz val="8"/>
      <name val="Courier New"/>
      <family val="3"/>
    </font>
    <font>
      <sz val="10"/>
      <name val="Arial"/>
      <family val="2"/>
    </font>
    <font>
      <sz val="10"/>
      <color rgb="FFFF0000"/>
      <name val="Arial"/>
      <family val="2"/>
    </font>
    <font>
      <u/>
      <sz val="10"/>
      <name val="Arial"/>
      <family val="2"/>
    </font>
    <font>
      <sz val="8"/>
      <name val="Arial"/>
      <family val="2"/>
    </font>
    <font>
      <sz val="10"/>
      <color theme="1"/>
      <name val="Arial"/>
      <family val="2"/>
    </font>
    <font>
      <b/>
      <sz val="8"/>
      <name val="Arial"/>
      <family val="2"/>
    </font>
    <font>
      <b/>
      <sz val="11"/>
      <color indexed="9"/>
      <name val="Calibri"/>
      <family val="2"/>
    </font>
    <font>
      <u/>
      <sz val="10"/>
      <color indexed="12"/>
      <name val="Arial"/>
      <family val="2"/>
    </font>
    <font>
      <sz val="10"/>
      <name val="Tahoma"/>
      <family val="2"/>
    </font>
    <font>
      <b/>
      <u/>
      <sz val="10"/>
      <name val="Arial"/>
      <family val="2"/>
    </font>
    <font>
      <sz val="12"/>
      <color indexed="8"/>
      <name val="Helvetica"/>
      <family val="2"/>
    </font>
    <font>
      <b/>
      <sz val="28"/>
      <color indexed="8"/>
      <name val="Helvetica"/>
      <family val="2"/>
    </font>
    <font>
      <sz val="28"/>
      <color indexed="8"/>
      <name val="Helvetica"/>
      <family val="2"/>
    </font>
    <font>
      <sz val="12"/>
      <name val="Helvetica"/>
      <family val="2"/>
    </font>
    <font>
      <sz val="12"/>
      <color theme="1"/>
      <name val="Helvetica"/>
      <family val="2"/>
    </font>
    <font>
      <sz val="12"/>
      <color theme="1"/>
      <name val="맑은 고딕"/>
      <family val="2"/>
      <scheme val="minor"/>
    </font>
    <font>
      <b/>
      <sz val="11"/>
      <color rgb="FFFF0000"/>
      <name val="맑은 고딕"/>
      <family val="2"/>
      <scheme val="minor"/>
    </font>
    <font>
      <i/>
      <sz val="11"/>
      <color theme="1"/>
      <name val="맑은 고딕"/>
      <family val="2"/>
      <scheme val="minor"/>
    </font>
    <font>
      <b/>
      <sz val="11"/>
      <color theme="1"/>
      <name val="맑은 고딕"/>
      <family val="2"/>
      <scheme val="minor"/>
    </font>
    <font>
      <sz val="11"/>
      <name val="맑은 고딕"/>
      <family val="2"/>
      <scheme val="minor"/>
    </font>
    <font>
      <b/>
      <sz val="18"/>
      <color indexed="8"/>
      <name val="Helvetica"/>
      <family val="2"/>
    </font>
    <font>
      <sz val="14"/>
      <color indexed="8"/>
      <name val="Helvetica"/>
      <family val="2"/>
    </font>
    <font>
      <b/>
      <sz val="12"/>
      <color indexed="8"/>
      <name val="Helvetica"/>
      <family val="2"/>
    </font>
    <font>
      <sz val="8"/>
      <name val="돋움"/>
      <family val="3"/>
      <charset val="129"/>
    </font>
  </fonts>
  <fills count="12">
    <fill>
      <patternFill patternType="none"/>
    </fill>
    <fill>
      <patternFill patternType="gray125"/>
    </fill>
    <fill>
      <patternFill patternType="solid">
        <fgColor indexed="40"/>
        <bgColor indexed="64"/>
      </patternFill>
    </fill>
    <fill>
      <patternFill patternType="solid">
        <fgColor rgb="FFFF0000"/>
        <bgColor indexed="64"/>
      </patternFill>
    </fill>
    <fill>
      <patternFill patternType="solid">
        <fgColor rgb="FFFFFF00"/>
        <bgColor indexed="64"/>
      </patternFill>
    </fill>
    <fill>
      <patternFill patternType="solid">
        <fgColor rgb="FF00B0F0"/>
        <bgColor indexed="64"/>
      </patternFill>
    </fill>
    <fill>
      <patternFill patternType="solid">
        <fgColor indexed="31"/>
        <bgColor indexed="64"/>
      </patternFill>
    </fill>
    <fill>
      <patternFill patternType="solid">
        <fgColor indexed="22"/>
        <bgColor indexed="64"/>
      </patternFill>
    </fill>
    <fill>
      <patternFill patternType="solid">
        <fgColor theme="0" tint="-0.34998626667073579"/>
        <bgColor indexed="64"/>
      </patternFill>
    </fill>
    <fill>
      <patternFill patternType="solid">
        <fgColor rgb="FFCCCCFF"/>
        <bgColor indexed="64"/>
      </patternFill>
    </fill>
    <fill>
      <patternFill patternType="solid">
        <fgColor theme="5" tint="0.79998168889431442"/>
        <bgColor indexed="64"/>
      </patternFill>
    </fill>
    <fill>
      <patternFill patternType="solid">
        <fgColor indexed="55"/>
        <bgColor indexed="23"/>
      </patternFill>
    </fill>
  </fills>
  <borders count="91">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theme="0" tint="-0.14996795556505021"/>
      </top>
      <bottom style="thin">
        <color theme="0" tint="-0.1499679555650502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8"/>
      </left>
      <right style="thin">
        <color indexed="8"/>
      </right>
      <top/>
      <bottom style="thin">
        <color indexed="8"/>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8"/>
      </left>
      <right/>
      <top style="medium">
        <color indexed="64"/>
      </top>
      <bottom/>
      <diagonal/>
    </border>
    <border>
      <left/>
      <right style="thin">
        <color indexed="8"/>
      </right>
      <top/>
      <bottom style="thin">
        <color indexed="8"/>
      </bottom>
      <diagonal/>
    </border>
    <border>
      <left style="medium">
        <color indexed="64"/>
      </left>
      <right/>
      <top/>
      <bottom/>
      <diagonal/>
    </border>
    <border>
      <left/>
      <right/>
      <top style="medium">
        <color auto="1"/>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style="thin">
        <color indexed="64"/>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8"/>
      </top>
      <bottom style="thin">
        <color indexed="8"/>
      </bottom>
      <diagonal/>
    </border>
    <border>
      <left style="thin">
        <color indexed="64"/>
      </left>
      <right style="thin">
        <color indexed="64"/>
      </right>
      <top/>
      <bottom style="thin">
        <color indexed="64"/>
      </bottom>
      <diagonal/>
    </border>
    <border>
      <left style="thin">
        <color indexed="8"/>
      </left>
      <right/>
      <top/>
      <bottom style="thin">
        <color indexed="8"/>
      </bottom>
      <diagonal/>
    </border>
    <border>
      <left/>
      <right/>
      <top/>
      <bottom style="thin">
        <color indexed="8"/>
      </bottom>
      <diagonal/>
    </border>
    <border>
      <left/>
      <right/>
      <top style="medium">
        <color indexed="64"/>
      </top>
      <bottom style="thin">
        <color indexed="8"/>
      </bottom>
      <diagonal/>
    </border>
    <border>
      <left style="thin">
        <color indexed="64"/>
      </left>
      <right/>
      <top style="medium">
        <color indexed="64"/>
      </top>
      <bottom style="thin">
        <color indexed="8"/>
      </bottom>
      <diagonal/>
    </border>
    <border>
      <left style="medium">
        <color indexed="64"/>
      </left>
      <right style="medium">
        <color indexed="64"/>
      </right>
      <top style="medium">
        <color indexed="64"/>
      </top>
      <bottom style="thin">
        <color indexed="64"/>
      </bottom>
      <diagonal/>
    </border>
    <border>
      <left style="thin">
        <color indexed="8"/>
      </left>
      <right style="medium">
        <color indexed="64"/>
      </right>
      <top style="thin">
        <color indexed="64"/>
      </top>
      <bottom style="medium">
        <color indexed="64"/>
      </bottom>
      <diagonal/>
    </border>
    <border>
      <left style="thin">
        <color indexed="64"/>
      </left>
      <right style="thin">
        <color indexed="8"/>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diagonal/>
    </border>
    <border>
      <left style="medium">
        <color indexed="64"/>
      </left>
      <right style="thin">
        <color indexed="8"/>
      </right>
      <top/>
      <bottom style="thin">
        <color indexed="8"/>
      </bottom>
      <diagonal/>
    </border>
    <border>
      <left style="thin">
        <color indexed="64"/>
      </left>
      <right style="thin">
        <color indexed="64"/>
      </right>
      <top/>
      <bottom style="thin">
        <color indexed="8"/>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top/>
      <bottom style="medium">
        <color indexed="64"/>
      </bottom>
      <diagonal/>
    </border>
    <border>
      <left/>
      <right style="thin">
        <color auto="1"/>
      </right>
      <top style="thin">
        <color indexed="64"/>
      </top>
      <bottom/>
      <diagonal/>
    </border>
    <border>
      <left/>
      <right style="thin">
        <color indexed="64"/>
      </right>
      <top/>
      <bottom style="thin">
        <color indexed="64"/>
      </bottom>
      <diagonal/>
    </border>
    <border>
      <left/>
      <right/>
      <top style="thin">
        <color auto="1"/>
      </top>
      <bottom/>
      <diagonal/>
    </border>
    <border>
      <left/>
      <right/>
      <top style="thin">
        <color indexed="64"/>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style="thin">
        <color indexed="8"/>
      </top>
      <bottom style="thin">
        <color indexed="64"/>
      </bottom>
      <diagonal/>
    </border>
    <border>
      <left style="thin">
        <color indexed="64"/>
      </left>
      <right style="thin">
        <color indexed="64"/>
      </right>
      <top style="thin">
        <color indexed="8"/>
      </top>
      <bottom/>
      <diagonal/>
    </border>
    <border>
      <left style="thin">
        <color indexed="8"/>
      </left>
      <right/>
      <top style="thin">
        <color indexed="8"/>
      </top>
      <bottom/>
      <diagonal/>
    </border>
    <border>
      <left style="thin">
        <color indexed="64"/>
      </left>
      <right style="thin">
        <color indexed="8"/>
      </right>
      <top style="thin">
        <color indexed="8"/>
      </top>
      <bottom style="thin">
        <color indexed="64"/>
      </bottom>
      <diagonal/>
    </border>
    <border>
      <left style="thin">
        <color indexed="8"/>
      </left>
      <right style="thin">
        <color indexed="8"/>
      </right>
      <top style="thin">
        <color indexed="8"/>
      </top>
      <bottom/>
      <diagonal/>
    </border>
    <border>
      <left style="medium">
        <color indexed="64"/>
      </left>
      <right style="medium">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8"/>
      </left>
      <right style="medium">
        <color indexed="64"/>
      </right>
      <top style="thin">
        <color indexed="64"/>
      </top>
      <bottom style="thin">
        <color indexed="8"/>
      </bottom>
      <diagonal/>
    </border>
    <border>
      <left style="thin">
        <color indexed="8"/>
      </left>
      <right style="medium">
        <color indexed="64"/>
      </right>
      <top style="thin">
        <color indexed="8"/>
      </top>
      <bottom style="thin">
        <color indexed="8"/>
      </bottom>
      <diagonal/>
    </border>
    <border>
      <left style="thin">
        <color indexed="8"/>
      </left>
      <right style="medium">
        <color indexed="64"/>
      </right>
      <top style="thin">
        <color indexed="8"/>
      </top>
      <bottom style="medium">
        <color indexed="64"/>
      </bottom>
      <diagonal/>
    </border>
    <border>
      <left style="thin">
        <color indexed="8"/>
      </left>
      <right style="medium">
        <color indexed="64"/>
      </right>
      <top style="thin">
        <color indexed="64"/>
      </top>
      <bottom style="thin">
        <color indexed="64"/>
      </bottom>
      <diagonal/>
    </border>
    <border>
      <left style="thin">
        <color indexed="64"/>
      </left>
      <right style="thin">
        <color indexed="64"/>
      </right>
      <top style="thin">
        <color indexed="8"/>
      </top>
      <bottom style="medium">
        <color indexed="64"/>
      </bottom>
      <diagonal/>
    </border>
    <border>
      <left style="thin">
        <color indexed="8"/>
      </left>
      <right/>
      <top style="thin">
        <color indexed="8"/>
      </top>
      <bottom style="thin">
        <color indexed="8"/>
      </bottom>
      <diagonal/>
    </border>
    <border>
      <left style="medium">
        <color indexed="64"/>
      </left>
      <right style="medium">
        <color indexed="64"/>
      </right>
      <top style="thin">
        <color indexed="8"/>
      </top>
      <bottom style="thin">
        <color indexed="8"/>
      </bottom>
      <diagonal/>
    </border>
    <border>
      <left style="thin">
        <color indexed="8"/>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style="medium">
        <color indexed="64"/>
      </right>
      <top style="thin">
        <color indexed="8"/>
      </top>
      <bottom style="medium">
        <color indexed="64"/>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medium">
        <color indexed="64"/>
      </left>
      <right style="thin">
        <color indexed="8"/>
      </right>
      <top style="thin">
        <color indexed="8"/>
      </top>
      <bottom style="thin">
        <color indexed="8"/>
      </bottom>
      <diagonal/>
    </border>
    <border>
      <left style="thin">
        <color indexed="64"/>
      </left>
      <right style="thin">
        <color indexed="64"/>
      </right>
      <top style="thin">
        <color indexed="64"/>
      </top>
      <bottom style="thin">
        <color indexed="8"/>
      </bottom>
      <diagonal/>
    </border>
    <border>
      <left style="medium">
        <color indexed="64"/>
      </left>
      <right style="thin">
        <color indexed="64"/>
      </right>
      <top style="thin">
        <color indexed="64"/>
      </top>
      <bottom/>
      <diagonal/>
    </border>
    <border>
      <left style="medium">
        <color indexed="8"/>
      </left>
      <right style="thin">
        <color indexed="8"/>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right style="thin">
        <color indexed="8"/>
      </right>
      <top style="thin">
        <color indexed="8"/>
      </top>
      <bottom style="medium">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indexed="8"/>
      </left>
      <right style="thin">
        <color indexed="8"/>
      </right>
      <top style="thin">
        <color indexed="8"/>
      </top>
      <bottom style="thin">
        <color indexed="64"/>
      </bottom>
      <diagonal/>
    </border>
  </borders>
  <cellStyleXfs count="20">
    <xf numFmtId="0" fontId="0" fillId="0" borderId="0"/>
    <xf numFmtId="0" fontId="7" fillId="2" borderId="1" applyNumberFormat="0" applyFont="0" applyFill="0" applyAlignment="0" applyProtection="0">
      <alignment horizontal="right"/>
    </xf>
    <xf numFmtId="0" fontId="7" fillId="2" borderId="2" applyNumberFormat="0" applyFont="0" applyFill="0" applyAlignment="0" applyProtection="0">
      <alignment horizontal="right"/>
    </xf>
    <xf numFmtId="0" fontId="8" fillId="0" borderId="0"/>
    <xf numFmtId="0" fontId="8" fillId="0" borderId="0"/>
    <xf numFmtId="0" fontId="4" fillId="0" borderId="0"/>
    <xf numFmtId="0" fontId="8" fillId="0" borderId="0"/>
    <xf numFmtId="0" fontId="8" fillId="0" borderId="0"/>
    <xf numFmtId="0" fontId="8" fillId="0" borderId="0"/>
    <xf numFmtId="0" fontId="8" fillId="0" borderId="0"/>
    <xf numFmtId="0" fontId="14" fillId="11" borderId="30" applyNumberFormat="0" applyAlignment="0" applyProtection="0"/>
    <xf numFmtId="0" fontId="15" fillId="0" borderId="0" applyNumberFormat="0" applyFill="0" applyBorder="0" applyAlignment="0" applyProtection="0">
      <alignment vertical="top"/>
      <protection locked="0"/>
    </xf>
    <xf numFmtId="0" fontId="8" fillId="0" borderId="0"/>
    <xf numFmtId="0" fontId="8" fillId="0" borderId="0"/>
    <xf numFmtId="0" fontId="3" fillId="0" borderId="0"/>
    <xf numFmtId="0" fontId="8" fillId="0" borderId="0"/>
    <xf numFmtId="0" fontId="15" fillId="0" borderId="0" applyNumberFormat="0" applyFill="0" applyBorder="0" applyAlignment="0" applyProtection="0">
      <alignment vertical="top"/>
      <protection locked="0"/>
    </xf>
    <xf numFmtId="0" fontId="16" fillId="0" borderId="0" applyProtection="0"/>
    <xf numFmtId="0" fontId="16" fillId="0" borderId="0" applyProtection="0"/>
    <xf numFmtId="0" fontId="2" fillId="0" borderId="0"/>
  </cellStyleXfs>
  <cellXfs count="318">
    <xf numFmtId="0" fontId="0" fillId="0" borderId="0" xfId="0"/>
    <xf numFmtId="0" fontId="6" fillId="0" borderId="0" xfId="3" applyFont="1" applyAlignment="1">
      <alignment horizontal="center" vertical="center"/>
    </xf>
    <xf numFmtId="0" fontId="8" fillId="0" borderId="0" xfId="3"/>
    <xf numFmtId="0" fontId="8" fillId="0" borderId="0" xfId="3" applyAlignment="1">
      <alignment horizontal="center" vertical="center"/>
    </xf>
    <xf numFmtId="0" fontId="8" fillId="0" borderId="0" xfId="3" applyAlignment="1">
      <alignment horizontal="right"/>
    </xf>
    <xf numFmtId="0" fontId="8" fillId="0" borderId="0" xfId="3" applyAlignment="1">
      <alignment wrapText="1"/>
    </xf>
    <xf numFmtId="0" fontId="8" fillId="0" borderId="0" xfId="3" applyFont="1"/>
    <xf numFmtId="0" fontId="9" fillId="0" borderId="0" xfId="3" applyFont="1"/>
    <xf numFmtId="0" fontId="8" fillId="0" borderId="0" xfId="3" applyFill="1"/>
    <xf numFmtId="0" fontId="6" fillId="0" borderId="3" xfId="3" applyFont="1" applyFill="1" applyBorder="1" applyAlignment="1">
      <alignment vertical="center" wrapText="1"/>
    </xf>
    <xf numFmtId="0" fontId="8" fillId="0" borderId="4" xfId="0" applyFont="1" applyBorder="1" applyAlignment="1">
      <alignment horizontal="left" vertical="top" wrapText="1"/>
    </xf>
    <xf numFmtId="0" fontId="6" fillId="0" borderId="4" xfId="3" applyFont="1" applyFill="1" applyBorder="1" applyAlignment="1">
      <alignment vertical="center" wrapText="1"/>
    </xf>
    <xf numFmtId="0" fontId="8" fillId="0" borderId="5" xfId="0" applyFont="1" applyBorder="1" applyAlignment="1">
      <alignment horizontal="left" vertical="top" wrapText="1"/>
    </xf>
    <xf numFmtId="0" fontId="8" fillId="0" borderId="0" xfId="3" applyNumberFormat="1" applyAlignment="1">
      <alignment horizontal="right" vertical="top"/>
    </xf>
    <xf numFmtId="0" fontId="8" fillId="0" borderId="0" xfId="3" applyNumberFormat="1" applyFont="1" applyAlignment="1">
      <alignment horizontal="right" vertical="top"/>
    </xf>
    <xf numFmtId="0" fontId="8" fillId="0" borderId="0" xfId="3" applyNumberFormat="1" applyFill="1" applyAlignment="1">
      <alignment horizontal="right" vertical="top"/>
    </xf>
    <xf numFmtId="0" fontId="8" fillId="0" borderId="0" xfId="4"/>
    <xf numFmtId="0" fontId="0" fillId="0" borderId="0" xfId="0" applyBorder="1" applyAlignment="1"/>
    <xf numFmtId="0" fontId="4" fillId="0" borderId="0" xfId="5"/>
    <xf numFmtId="0" fontId="11" fillId="0" borderId="0" xfId="5" applyFont="1" applyAlignment="1">
      <alignment wrapText="1"/>
    </xf>
    <xf numFmtId="0" fontId="11" fillId="0" borderId="0" xfId="5" applyFont="1"/>
    <xf numFmtId="0" fontId="11" fillId="0" borderId="0" xfId="5" applyFont="1" applyAlignment="1">
      <alignment horizontal="right"/>
    </xf>
    <xf numFmtId="0" fontId="6" fillId="0" borderId="16" xfId="6" applyFont="1" applyBorder="1" applyAlignment="1">
      <alignment wrapText="1"/>
    </xf>
    <xf numFmtId="0" fontId="6" fillId="0" borderId="15" xfId="6" applyFont="1" applyBorder="1" applyAlignment="1">
      <alignment wrapText="1"/>
    </xf>
    <xf numFmtId="0" fontId="4" fillId="8" borderId="0" xfId="5" applyFill="1" applyAlignment="1">
      <alignment horizontal="center" wrapText="1"/>
    </xf>
    <xf numFmtId="0" fontId="11" fillId="0" borderId="0" xfId="4" applyFont="1"/>
    <xf numFmtId="0" fontId="11" fillId="0" borderId="0" xfId="4" applyFont="1" applyAlignment="1">
      <alignment horizontal="right"/>
    </xf>
    <xf numFmtId="0" fontId="8" fillId="0" borderId="0" xfId="4" applyAlignment="1">
      <alignment wrapText="1"/>
    </xf>
    <xf numFmtId="0" fontId="6" fillId="0" borderId="15" xfId="4" applyFont="1" applyBorder="1" applyAlignment="1">
      <alignment wrapText="1"/>
    </xf>
    <xf numFmtId="0" fontId="8" fillId="0" borderId="17" xfId="4" applyFont="1" applyFill="1" applyBorder="1" applyAlignment="1">
      <alignment horizontal="right" vertical="top"/>
    </xf>
    <xf numFmtId="0" fontId="8" fillId="0" borderId="17" xfId="4" applyFont="1" applyBorder="1" applyAlignment="1">
      <alignment horizontal="right" vertical="top"/>
    </xf>
    <xf numFmtId="0" fontId="8" fillId="0" borderId="21" xfId="4" applyFont="1" applyFill="1" applyBorder="1" applyAlignment="1">
      <alignment horizontal="right" vertical="top"/>
    </xf>
    <xf numFmtId="0" fontId="8" fillId="0" borderId="21" xfId="4" applyFont="1" applyBorder="1" applyAlignment="1">
      <alignment horizontal="right" vertical="top"/>
    </xf>
    <xf numFmtId="0" fontId="8" fillId="6" borderId="23" xfId="2" applyFont="1" applyFill="1" applyBorder="1" applyAlignment="1">
      <alignment horizontal="right" vertical="top"/>
    </xf>
    <xf numFmtId="0" fontId="8" fillId="0" borderId="19" xfId="4" applyFont="1" applyFill="1" applyBorder="1" applyAlignment="1"/>
    <xf numFmtId="0" fontId="8" fillId="0" borderId="20" xfId="4" applyFont="1" applyFill="1" applyBorder="1" applyAlignment="1"/>
    <xf numFmtId="0" fontId="11" fillId="0" borderId="0" xfId="4" applyFont="1" applyAlignment="1">
      <alignment horizontal="center"/>
    </xf>
    <xf numFmtId="0" fontId="8" fillId="0" borderId="0" xfId="4" applyFont="1"/>
    <xf numFmtId="0" fontId="8" fillId="0" borderId="0" xfId="4" applyBorder="1"/>
    <xf numFmtId="0" fontId="13" fillId="0" borderId="24" xfId="4" applyFont="1" applyFill="1" applyBorder="1" applyAlignment="1">
      <alignment horizontal="center"/>
    </xf>
    <xf numFmtId="0" fontId="8" fillId="0" borderId="0" xfId="4" applyFont="1" applyFill="1"/>
    <xf numFmtId="0" fontId="8" fillId="0" borderId="25" xfId="4" applyFont="1" applyBorder="1" applyAlignment="1">
      <alignment horizontal="right"/>
    </xf>
    <xf numFmtId="0" fontId="8" fillId="0" borderId="25" xfId="4" applyFont="1" applyBorder="1"/>
    <xf numFmtId="0" fontId="8" fillId="0" borderId="25" xfId="4" applyFont="1" applyBorder="1" applyAlignment="1">
      <alignment horizontal="center"/>
    </xf>
    <xf numFmtId="0" fontId="8" fillId="10" borderId="20" xfId="4" applyFont="1" applyFill="1" applyBorder="1"/>
    <xf numFmtId="0" fontId="8" fillId="10" borderId="20" xfId="4" applyFont="1" applyFill="1" applyBorder="1" applyAlignment="1">
      <alignment horizontal="center"/>
    </xf>
    <xf numFmtId="0" fontId="8" fillId="10" borderId="19" xfId="4" applyFont="1" applyFill="1" applyBorder="1"/>
    <xf numFmtId="0" fontId="8" fillId="10" borderId="19" xfId="4" applyFont="1" applyFill="1" applyBorder="1" applyAlignment="1">
      <alignment horizontal="center"/>
    </xf>
    <xf numFmtId="0" fontId="8" fillId="0" borderId="28" xfId="4" applyFont="1" applyFill="1" applyBorder="1" applyAlignment="1">
      <alignment horizontal="center"/>
    </xf>
    <xf numFmtId="0" fontId="6" fillId="10" borderId="19" xfId="4" applyFont="1" applyFill="1" applyBorder="1" applyAlignment="1">
      <alignment wrapText="1"/>
    </xf>
    <xf numFmtId="0" fontId="6" fillId="0" borderId="26" xfId="4" applyFont="1" applyBorder="1" applyAlignment="1">
      <alignment horizontal="left"/>
    </xf>
    <xf numFmtId="0" fontId="0" fillId="0" borderId="25" xfId="0" applyBorder="1" applyAlignment="1"/>
    <xf numFmtId="0" fontId="8" fillId="0" borderId="0" xfId="5" applyFont="1" applyAlignment="1">
      <alignment horizontal="left"/>
    </xf>
    <xf numFmtId="0" fontId="12" fillId="0" borderId="0" xfId="5" applyFont="1"/>
    <xf numFmtId="0" fontId="13" fillId="0" borderId="31" xfId="4" applyFont="1" applyFill="1" applyBorder="1" applyAlignment="1">
      <alignment horizontal="center"/>
    </xf>
    <xf numFmtId="0" fontId="13" fillId="0" borderId="0" xfId="4" applyFont="1" applyBorder="1" applyAlignment="1">
      <alignment horizontal="center" wrapText="1"/>
    </xf>
    <xf numFmtId="0" fontId="6" fillId="0" borderId="18" xfId="4" applyFont="1" applyBorder="1" applyAlignment="1">
      <alignment wrapText="1"/>
    </xf>
    <xf numFmtId="0" fontId="13" fillId="0" borderId="11" xfId="4" applyFont="1" applyBorder="1" applyAlignment="1">
      <alignment horizontal="center" wrapText="1"/>
    </xf>
    <xf numFmtId="0" fontId="8" fillId="0" borderId="32" xfId="4" applyFont="1" applyFill="1" applyBorder="1"/>
    <xf numFmtId="0" fontId="0" fillId="0" borderId="27" xfId="0" applyBorder="1" applyAlignment="1"/>
    <xf numFmtId="0" fontId="8" fillId="0" borderId="11" xfId="4" applyBorder="1"/>
    <xf numFmtId="0" fontId="8" fillId="10" borderId="6" xfId="4" applyFont="1" applyFill="1" applyBorder="1" applyAlignment="1">
      <alignment horizontal="center"/>
    </xf>
    <xf numFmtId="0" fontId="8" fillId="0" borderId="34" xfId="4" applyFont="1" applyFill="1" applyBorder="1" applyAlignment="1">
      <alignment horizontal="right" vertical="top"/>
    </xf>
    <xf numFmtId="0" fontId="8" fillId="0" borderId="34" xfId="4" applyFont="1" applyBorder="1" applyAlignment="1">
      <alignment horizontal="right" vertical="top"/>
    </xf>
    <xf numFmtId="0" fontId="8" fillId="6" borderId="12" xfId="5" applyFont="1" applyFill="1" applyBorder="1" applyAlignment="1">
      <alignment horizontal="right" vertical="top"/>
    </xf>
    <xf numFmtId="0" fontId="8" fillId="0" borderId="39" xfId="4" applyFont="1" applyFill="1" applyBorder="1" applyAlignment="1">
      <alignment horizontal="center"/>
    </xf>
    <xf numFmtId="0" fontId="8" fillId="10" borderId="7" xfId="4" applyFont="1" applyFill="1" applyBorder="1" applyAlignment="1">
      <alignment horizontal="center"/>
    </xf>
    <xf numFmtId="0" fontId="8" fillId="10" borderId="7" xfId="4" applyFont="1" applyFill="1" applyBorder="1"/>
    <xf numFmtId="0" fontId="8" fillId="6" borderId="21" xfId="5" applyFont="1" applyFill="1" applyBorder="1" applyAlignment="1">
      <alignment horizontal="right" vertical="top"/>
    </xf>
    <xf numFmtId="0" fontId="8" fillId="0" borderId="40" xfId="2" applyFont="1" applyFill="1" applyBorder="1" applyAlignment="1">
      <alignment vertical="top" wrapText="1"/>
    </xf>
    <xf numFmtId="0" fontId="8" fillId="0" borderId="41" xfId="4" applyFont="1" applyBorder="1" applyAlignment="1">
      <alignment horizontal="right" vertical="top"/>
    </xf>
    <xf numFmtId="0" fontId="5" fillId="0" borderId="17" xfId="2" applyFont="1" applyFill="1" applyBorder="1" applyAlignment="1">
      <alignment wrapText="1"/>
    </xf>
    <xf numFmtId="0" fontId="5" fillId="0" borderId="17" xfId="5" applyFont="1" applyBorder="1" applyAlignment="1">
      <alignment wrapText="1"/>
    </xf>
    <xf numFmtId="0" fontId="8" fillId="0" borderId="42" xfId="4" applyFont="1" applyFill="1" applyBorder="1" applyAlignment="1">
      <alignment horizontal="right" vertical="top"/>
    </xf>
    <xf numFmtId="0" fontId="8" fillId="0" borderId="43" xfId="4" applyFont="1" applyFill="1" applyBorder="1" applyAlignment="1">
      <alignment horizontal="right" vertical="top"/>
    </xf>
    <xf numFmtId="0" fontId="8" fillId="6" borderId="44" xfId="2" applyFont="1" applyFill="1" applyBorder="1" applyAlignment="1">
      <alignment horizontal="right" vertical="top"/>
    </xf>
    <xf numFmtId="0" fontId="8" fillId="6" borderId="46" xfId="2" applyFont="1" applyFill="1" applyBorder="1" applyAlignment="1">
      <alignment horizontal="right" vertical="top"/>
    </xf>
    <xf numFmtId="0" fontId="8" fillId="0" borderId="45" xfId="2" applyFont="1" applyFill="1" applyBorder="1" applyAlignment="1">
      <alignment vertical="top" wrapText="1"/>
    </xf>
    <xf numFmtId="0" fontId="6" fillId="0" borderId="26" xfId="4" applyFont="1" applyFill="1" applyBorder="1" applyAlignment="1">
      <alignment horizontal="left"/>
    </xf>
    <xf numFmtId="0" fontId="0" fillId="0" borderId="25" xfId="0" applyFill="1" applyBorder="1" applyAlignment="1"/>
    <xf numFmtId="0" fontId="0" fillId="0" borderId="27" xfId="0" applyFill="1" applyBorder="1" applyAlignment="1"/>
    <xf numFmtId="0" fontId="8" fillId="0" borderId="33" xfId="4" applyFill="1" applyBorder="1"/>
    <xf numFmtId="0" fontId="16" fillId="0" borderId="0" xfId="17"/>
    <xf numFmtId="0" fontId="18" fillId="0" borderId="0" xfId="12" applyFont="1" applyFill="1" applyBorder="1"/>
    <xf numFmtId="0" fontId="19" fillId="0" borderId="0" xfId="12" applyFont="1" applyFill="1" applyBorder="1"/>
    <xf numFmtId="0" fontId="20" fillId="0" borderId="0" xfId="12" applyFont="1" applyFill="1" applyBorder="1"/>
    <xf numFmtId="0" fontId="21" fillId="0" borderId="0" xfId="17" applyFont="1"/>
    <xf numFmtId="0" fontId="16" fillId="0" borderId="0" xfId="17" applyFont="1"/>
    <xf numFmtId="176" fontId="21" fillId="0" borderId="0" xfId="17" applyNumberFormat="1" applyFont="1" applyAlignment="1">
      <alignment horizontal="left" vertical="top" wrapText="1"/>
    </xf>
    <xf numFmtId="0" fontId="22" fillId="0" borderId="0" xfId="17" applyFont="1"/>
    <xf numFmtId="0" fontId="23" fillId="0" borderId="0" xfId="17" applyFont="1"/>
    <xf numFmtId="0" fontId="8" fillId="0" borderId="0" xfId="6"/>
    <xf numFmtId="0" fontId="8" fillId="0" borderId="47" xfId="6" applyBorder="1"/>
    <xf numFmtId="0" fontId="24" fillId="0" borderId="0" xfId="6" applyFont="1"/>
    <xf numFmtId="0" fontId="5" fillId="0" borderId="0" xfId="5" applyFont="1" applyAlignment="1">
      <alignment horizontal="right"/>
    </xf>
    <xf numFmtId="0" fontId="12" fillId="9" borderId="49" xfId="5" applyFont="1" applyFill="1" applyBorder="1" applyAlignment="1">
      <alignment horizontal="center" vertical="center" wrapText="1"/>
    </xf>
    <xf numFmtId="0" fontId="4" fillId="0" borderId="17" xfId="5" applyBorder="1"/>
    <xf numFmtId="0" fontId="25" fillId="0" borderId="0" xfId="5" applyFont="1"/>
    <xf numFmtId="0" fontId="8" fillId="0" borderId="51" xfId="2" applyFont="1" applyFill="1" applyBorder="1" applyAlignment="1">
      <alignment horizontal="right" vertical="top"/>
    </xf>
    <xf numFmtId="0" fontId="8" fillId="0" borderId="52" xfId="2" applyNumberFormat="1" applyFont="1" applyFill="1" applyBorder="1" applyAlignment="1">
      <alignment horizontal="right" vertical="top"/>
    </xf>
    <xf numFmtId="0" fontId="8" fillId="0" borderId="17" xfId="2" applyNumberFormat="1" applyFont="1" applyFill="1" applyBorder="1" applyAlignment="1">
      <alignment horizontal="right" vertical="top"/>
    </xf>
    <xf numFmtId="0" fontId="8" fillId="6" borderId="17" xfId="2" applyFont="1" applyFill="1" applyBorder="1" applyAlignment="1">
      <alignment horizontal="right" vertical="top"/>
    </xf>
    <xf numFmtId="0" fontId="0" fillId="0" borderId="17" xfId="0" applyBorder="1"/>
    <xf numFmtId="0" fontId="12" fillId="9" borderId="31" xfId="5" applyFont="1" applyFill="1" applyBorder="1" applyAlignment="1">
      <alignment horizontal="center" vertical="center" wrapText="1"/>
    </xf>
    <xf numFmtId="0" fontId="8" fillId="0" borderId="32" xfId="2" applyFont="1" applyFill="1" applyBorder="1" applyAlignment="1">
      <alignment vertical="top" wrapText="1"/>
    </xf>
    <xf numFmtId="0" fontId="12" fillId="9" borderId="17" xfId="5" applyFont="1" applyFill="1" applyBorder="1" applyAlignment="1">
      <alignment horizontal="center" vertical="center" wrapText="1"/>
    </xf>
    <xf numFmtId="0" fontId="8" fillId="0" borderId="3" xfId="3" applyBorder="1" applyAlignment="1">
      <alignment horizontal="center" vertical="top" wrapText="1"/>
    </xf>
    <xf numFmtId="0" fontId="8" fillId="0" borderId="3" xfId="3" applyNumberFormat="1" applyBorder="1" applyAlignment="1">
      <alignment horizontal="right" vertical="top"/>
    </xf>
    <xf numFmtId="0" fontId="8" fillId="0" borderId="3" xfId="3" applyBorder="1" applyAlignment="1">
      <alignment horizontal="center" vertical="center"/>
    </xf>
    <xf numFmtId="0" fontId="8" fillId="0" borderId="17" xfId="3" applyNumberFormat="1" applyBorder="1" applyAlignment="1">
      <alignment horizontal="left" vertical="top"/>
    </xf>
    <xf numFmtId="0" fontId="8" fillId="0" borderId="17" xfId="3" applyBorder="1"/>
    <xf numFmtId="0" fontId="8" fillId="0" borderId="17" xfId="3" applyBorder="1" applyAlignment="1">
      <alignment horizontal="right"/>
    </xf>
    <xf numFmtId="0" fontId="8" fillId="0" borderId="17" xfId="3" applyBorder="1" applyAlignment="1">
      <alignment horizontal="center"/>
    </xf>
    <xf numFmtId="0" fontId="6" fillId="0" borderId="0" xfId="4" applyFont="1" applyBorder="1" applyAlignment="1">
      <alignment horizontal="center"/>
    </xf>
    <xf numFmtId="0" fontId="5" fillId="0" borderId="0" xfId="19" applyFont="1" applyAlignment="1">
      <alignment horizontal="right"/>
    </xf>
    <xf numFmtId="0" fontId="2" fillId="0" borderId="0" xfId="19"/>
    <xf numFmtId="0" fontId="27" fillId="0" borderId="0" xfId="19" applyFont="1"/>
    <xf numFmtId="0" fontId="25" fillId="0" borderId="0" xfId="19" applyFont="1"/>
    <xf numFmtId="0" fontId="26" fillId="0" borderId="0" xfId="19" applyFont="1"/>
    <xf numFmtId="15" fontId="21" fillId="0" borderId="17" xfId="0" applyNumberFormat="1" applyFont="1" applyBorder="1"/>
    <xf numFmtId="0" fontId="28" fillId="0" borderId="0" xfId="12" applyFont="1" applyFill="1" applyBorder="1"/>
    <xf numFmtId="0" fontId="29" fillId="0" borderId="0" xfId="12" applyFont="1" applyFill="1" applyBorder="1"/>
    <xf numFmtId="0" fontId="30" fillId="0" borderId="17" xfId="12" applyFont="1" applyFill="1" applyBorder="1" applyAlignment="1">
      <alignment horizontal="center"/>
    </xf>
    <xf numFmtId="0" fontId="16" fillId="0" borderId="17" xfId="17" applyFont="1" applyFill="1" applyBorder="1" applyAlignment="1">
      <alignment horizontal="center"/>
    </xf>
    <xf numFmtId="0" fontId="16" fillId="0" borderId="17" xfId="17" applyBorder="1" applyAlignment="1">
      <alignment horizontal="left"/>
    </xf>
    <xf numFmtId="0" fontId="21" fillId="0" borderId="0" xfId="17" applyFont="1" applyBorder="1"/>
    <xf numFmtId="176" fontId="21" fillId="0" borderId="0" xfId="17" applyNumberFormat="1" applyFont="1" applyBorder="1" applyAlignment="1">
      <alignment horizontal="left" vertical="top" wrapText="1"/>
    </xf>
    <xf numFmtId="15" fontId="16" fillId="0" borderId="17" xfId="0" applyNumberFormat="1" applyFont="1" applyBorder="1" applyAlignment="1">
      <alignment horizontal="center" vertical="center"/>
    </xf>
    <xf numFmtId="0" fontId="8" fillId="0" borderId="0" xfId="3" applyAlignment="1">
      <alignment horizontal="center" vertical="top"/>
    </xf>
    <xf numFmtId="0" fontId="8" fillId="0" borderId="0" xfId="3" applyAlignment="1">
      <alignment horizontal="center"/>
    </xf>
    <xf numFmtId="0" fontId="8" fillId="0" borderId="0" xfId="3" applyFont="1" applyAlignment="1">
      <alignment horizontal="center"/>
    </xf>
    <xf numFmtId="0" fontId="9" fillId="0" borderId="0" xfId="3" applyFont="1" applyAlignment="1">
      <alignment horizontal="center"/>
    </xf>
    <xf numFmtId="0" fontId="8" fillId="0" borderId="0" xfId="3" applyFill="1" applyAlignment="1">
      <alignment horizontal="center"/>
    </xf>
    <xf numFmtId="0" fontId="6" fillId="0" borderId="15" xfId="6" applyFont="1" applyBorder="1" applyAlignment="1">
      <alignment horizontal="center" vertical="center" wrapText="1"/>
    </xf>
    <xf numFmtId="0" fontId="8" fillId="0" borderId="5" xfId="3" applyBorder="1" applyAlignment="1">
      <alignment vertical="top" wrapText="1"/>
    </xf>
    <xf numFmtId="0" fontId="8" fillId="0" borderId="5" xfId="3" applyBorder="1" applyAlignment="1">
      <alignment horizontal="center" vertical="top" wrapText="1"/>
    </xf>
    <xf numFmtId="0" fontId="8" fillId="0" borderId="5" xfId="3" applyBorder="1" applyAlignment="1">
      <alignment horizontal="center" vertical="top"/>
    </xf>
    <xf numFmtId="0" fontId="8" fillId="6" borderId="12" xfId="2" applyFont="1" applyFill="1" applyBorder="1" applyAlignment="1">
      <alignment horizontal="right" vertical="top"/>
    </xf>
    <xf numFmtId="0" fontId="8" fillId="0" borderId="5" xfId="3" applyNumberFormat="1" applyBorder="1" applyAlignment="1">
      <alignment horizontal="right" vertical="top"/>
    </xf>
    <xf numFmtId="0" fontId="8" fillId="0" borderId="5" xfId="3" applyBorder="1" applyAlignment="1">
      <alignment horizontal="center" vertical="center"/>
    </xf>
    <xf numFmtId="0" fontId="0" fillId="0" borderId="34" xfId="0" applyFill="1" applyBorder="1"/>
    <xf numFmtId="15" fontId="0" fillId="0" borderId="17" xfId="0" applyNumberFormat="1" applyBorder="1" applyAlignment="1">
      <alignment horizontal="center" vertical="center"/>
    </xf>
    <xf numFmtId="0" fontId="0" fillId="0" borderId="17" xfId="0" applyFill="1" applyBorder="1"/>
    <xf numFmtId="15" fontId="8" fillId="0" borderId="17" xfId="0" applyNumberFormat="1" applyFont="1" applyBorder="1" applyAlignment="1">
      <alignment horizontal="center" vertical="center"/>
    </xf>
    <xf numFmtId="0" fontId="2" fillId="0" borderId="0" xfId="19" applyAlignment="1">
      <alignment horizontal="center"/>
    </xf>
    <xf numFmtId="0" fontId="27" fillId="0" borderId="0" xfId="19" quotePrefix="1" applyFont="1" applyAlignment="1">
      <alignment horizontal="center" vertical="center"/>
    </xf>
    <xf numFmtId="0" fontId="8" fillId="0" borderId="59" xfId="3" applyBorder="1" applyAlignment="1">
      <alignment horizontal="right" vertical="top"/>
    </xf>
    <xf numFmtId="0" fontId="8" fillId="0" borderId="3" xfId="3" applyNumberFormat="1" applyFill="1" applyBorder="1" applyAlignment="1">
      <alignment horizontal="center" vertical="center"/>
    </xf>
    <xf numFmtId="0" fontId="0" fillId="0" borderId="17" xfId="0" applyFill="1" applyBorder="1" applyAlignment="1">
      <alignment wrapText="1"/>
    </xf>
    <xf numFmtId="0" fontId="8" fillId="9" borderId="17" xfId="3" applyFill="1" applyBorder="1"/>
    <xf numFmtId="0" fontId="1" fillId="0" borderId="0" xfId="19" applyFont="1"/>
    <xf numFmtId="0" fontId="8" fillId="0" borderId="17" xfId="0" applyFont="1" applyFill="1" applyBorder="1" applyAlignment="1">
      <alignment wrapText="1"/>
    </xf>
    <xf numFmtId="0" fontId="8" fillId="0" borderId="35" xfId="2" applyFont="1" applyFill="1" applyBorder="1" applyAlignment="1">
      <alignment vertical="top" wrapText="1"/>
    </xf>
    <xf numFmtId="0" fontId="12" fillId="9" borderId="48" xfId="5" applyFont="1" applyFill="1" applyBorder="1" applyAlignment="1">
      <alignment horizontal="center" vertical="center" wrapText="1"/>
    </xf>
    <xf numFmtId="0" fontId="6" fillId="0" borderId="17" xfId="4" applyFont="1" applyBorder="1"/>
    <xf numFmtId="0" fontId="6" fillId="0" borderId="17" xfId="4" applyFont="1" applyBorder="1" applyAlignment="1">
      <alignment horizontal="left" wrapText="1"/>
    </xf>
    <xf numFmtId="0" fontId="6" fillId="3" borderId="17" xfId="4" applyFont="1" applyFill="1" applyBorder="1" applyAlignment="1">
      <alignment horizontal="left" wrapText="1"/>
    </xf>
    <xf numFmtId="0" fontId="8" fillId="3" borderId="17" xfId="4" applyFill="1" applyBorder="1"/>
    <xf numFmtId="14" fontId="8" fillId="3" borderId="17" xfId="4" applyNumberFormat="1" applyFont="1" applyFill="1" applyBorder="1" applyAlignment="1">
      <alignment horizontal="left" wrapText="1"/>
    </xf>
    <xf numFmtId="0" fontId="8" fillId="3" borderId="17" xfId="4" applyFont="1" applyFill="1" applyBorder="1" applyAlignment="1">
      <alignment horizontal="left" wrapText="1"/>
    </xf>
    <xf numFmtId="0" fontId="8" fillId="0" borderId="17" xfId="4" applyFill="1" applyBorder="1"/>
    <xf numFmtId="14" fontId="8" fillId="0" borderId="17" xfId="4" applyNumberFormat="1" applyFont="1" applyFill="1" applyBorder="1" applyAlignment="1">
      <alignment horizontal="left" wrapText="1"/>
    </xf>
    <xf numFmtId="0" fontId="8" fillId="0" borderId="17" xfId="4" applyFont="1" applyFill="1" applyBorder="1" applyAlignment="1">
      <alignment horizontal="left" wrapText="1"/>
    </xf>
    <xf numFmtId="0" fontId="8" fillId="0" borderId="17" xfId="4" applyBorder="1"/>
    <xf numFmtId="0" fontId="8" fillId="0" borderId="17" xfId="4" applyFont="1" applyBorder="1" applyAlignment="1">
      <alignment horizontal="left" wrapText="1"/>
    </xf>
    <xf numFmtId="14" fontId="8" fillId="0" borderId="17" xfId="4" applyNumberFormat="1" applyFont="1" applyBorder="1" applyAlignment="1">
      <alignment horizontal="left" wrapText="1"/>
    </xf>
    <xf numFmtId="0" fontId="6" fillId="0" borderId="17" xfId="3" applyFont="1" applyBorder="1" applyAlignment="1">
      <alignment horizontal="center" vertical="center" textRotation="180"/>
    </xf>
    <xf numFmtId="0" fontId="1" fillId="0" borderId="0" xfId="19" applyFont="1" applyFill="1"/>
    <xf numFmtId="0" fontId="1" fillId="0" borderId="0" xfId="19" applyFont="1" applyAlignment="1">
      <alignment horizontal="center" vertical="center"/>
    </xf>
    <xf numFmtId="0" fontId="1" fillId="0" borderId="0" xfId="19" quotePrefix="1" applyFont="1" applyAlignment="1">
      <alignment horizontal="center" vertical="center"/>
    </xf>
    <xf numFmtId="0" fontId="1" fillId="0" borderId="0" xfId="19" applyFont="1" applyAlignment="1">
      <alignment horizontal="center"/>
    </xf>
    <xf numFmtId="0" fontId="1" fillId="0" borderId="0" xfId="19" applyNumberFormat="1" applyFont="1" applyAlignment="1">
      <alignment horizontal="left"/>
    </xf>
    <xf numFmtId="0" fontId="1" fillId="0" borderId="0" xfId="19" quotePrefix="1" applyFont="1" applyAlignment="1">
      <alignment horizontal="center"/>
    </xf>
    <xf numFmtId="0" fontId="5" fillId="0" borderId="0" xfId="4" applyFont="1"/>
    <xf numFmtId="0" fontId="5" fillId="0" borderId="0" xfId="4" applyFont="1" applyBorder="1"/>
    <xf numFmtId="0" fontId="8" fillId="6" borderId="60" xfId="5" applyFont="1" applyFill="1" applyBorder="1" applyAlignment="1">
      <alignment horizontal="right" vertical="top"/>
    </xf>
    <xf numFmtId="0" fontId="8" fillId="0" borderId="61" xfId="4" applyFont="1" applyFill="1" applyBorder="1" applyAlignment="1">
      <alignment horizontal="right" vertical="top"/>
    </xf>
    <xf numFmtId="0" fontId="8" fillId="6" borderId="62" xfId="5" applyFont="1" applyFill="1" applyBorder="1" applyAlignment="1">
      <alignment horizontal="right" vertical="top"/>
    </xf>
    <xf numFmtId="0" fontId="8" fillId="6" borderId="63" xfId="5" applyFont="1" applyFill="1" applyBorder="1" applyAlignment="1">
      <alignment horizontal="right" vertical="top"/>
    </xf>
    <xf numFmtId="0" fontId="8" fillId="0" borderId="64" xfId="2" applyFont="1" applyFill="1" applyBorder="1" applyAlignment="1">
      <alignment vertical="top" wrapText="1"/>
    </xf>
    <xf numFmtId="0" fontId="8" fillId="0" borderId="65" xfId="4" applyFont="1" applyBorder="1" applyAlignment="1">
      <alignment horizontal="right" vertical="top"/>
    </xf>
    <xf numFmtId="0" fontId="8" fillId="6" borderId="66" xfId="2" applyFont="1" applyFill="1" applyBorder="1" applyAlignment="1">
      <alignment horizontal="right" vertical="top"/>
    </xf>
    <xf numFmtId="0" fontId="8" fillId="10" borderId="67" xfId="4" applyFont="1" applyFill="1" applyBorder="1" applyAlignment="1">
      <alignment horizontal="center"/>
    </xf>
    <xf numFmtId="0" fontId="8" fillId="0" borderId="61" xfId="4" applyFont="1" applyBorder="1" applyAlignment="1">
      <alignment horizontal="right" vertical="top"/>
    </xf>
    <xf numFmtId="0" fontId="8" fillId="6" borderId="68" xfId="5" applyFont="1" applyFill="1" applyBorder="1" applyAlignment="1">
      <alignment horizontal="right" vertical="top"/>
    </xf>
    <xf numFmtId="0" fontId="8" fillId="0" borderId="69" xfId="2" applyFont="1" applyFill="1" applyBorder="1" applyAlignment="1">
      <alignment vertical="top" wrapText="1"/>
    </xf>
    <xf numFmtId="0" fontId="8" fillId="0" borderId="70" xfId="2" applyFont="1" applyFill="1" applyBorder="1" applyAlignment="1">
      <alignment vertical="top" wrapText="1"/>
    </xf>
    <xf numFmtId="0" fontId="8" fillId="0" borderId="71" xfId="2" applyFont="1" applyFill="1" applyBorder="1" applyAlignment="1">
      <alignment vertical="top" wrapText="1"/>
    </xf>
    <xf numFmtId="0" fontId="8" fillId="0" borderId="72" xfId="2" applyFont="1" applyFill="1" applyBorder="1" applyAlignment="1">
      <alignment vertical="top" wrapText="1"/>
    </xf>
    <xf numFmtId="0" fontId="8" fillId="6" borderId="73" xfId="5" applyFont="1" applyFill="1" applyBorder="1" applyAlignment="1">
      <alignment horizontal="right" vertical="top"/>
    </xf>
    <xf numFmtId="0" fontId="8" fillId="6" borderId="73" xfId="2" applyFont="1" applyFill="1" applyBorder="1" applyAlignment="1">
      <alignment horizontal="right" vertical="top"/>
    </xf>
    <xf numFmtId="0" fontId="5" fillId="0" borderId="0" xfId="4" applyFont="1" applyAlignment="1">
      <alignment horizontal="right"/>
    </xf>
    <xf numFmtId="0" fontId="5" fillId="0" borderId="0" xfId="4" applyFont="1" applyAlignment="1">
      <alignment horizontal="center"/>
    </xf>
    <xf numFmtId="0" fontId="8" fillId="6" borderId="68" xfId="2" applyFont="1" applyFill="1" applyBorder="1" applyAlignment="1">
      <alignment horizontal="right" vertical="top"/>
    </xf>
    <xf numFmtId="0" fontId="8" fillId="0" borderId="74" xfId="2" applyFont="1" applyFill="1" applyBorder="1" applyAlignment="1">
      <alignment vertical="top" wrapText="1"/>
    </xf>
    <xf numFmtId="0" fontId="8" fillId="6" borderId="75" xfId="2" applyFont="1" applyFill="1" applyBorder="1" applyAlignment="1">
      <alignment horizontal="right" vertical="top"/>
    </xf>
    <xf numFmtId="0" fontId="8" fillId="6" borderId="76" xfId="2" applyFont="1" applyFill="1" applyBorder="1" applyAlignment="1">
      <alignment horizontal="right" vertical="top"/>
    </xf>
    <xf numFmtId="0" fontId="8" fillId="0" borderId="77" xfId="2" applyFont="1" applyFill="1" applyBorder="1" applyAlignment="1">
      <alignment vertical="top" wrapText="1"/>
    </xf>
    <xf numFmtId="0" fontId="8" fillId="6" borderId="78" xfId="2" applyFont="1" applyFill="1" applyBorder="1" applyAlignment="1">
      <alignment horizontal="right" vertical="top"/>
    </xf>
    <xf numFmtId="0" fontId="8" fillId="5" borderId="74" xfId="2" applyFont="1" applyFill="1" applyBorder="1" applyAlignment="1">
      <alignment vertical="top" wrapText="1"/>
    </xf>
    <xf numFmtId="0" fontId="5" fillId="0" borderId="0" xfId="4" applyFont="1" applyFill="1"/>
    <xf numFmtId="0" fontId="8" fillId="0" borderId="79" xfId="4" applyFont="1" applyFill="1" applyBorder="1"/>
    <xf numFmtId="0" fontId="6" fillId="0" borderId="17" xfId="3" applyFont="1" applyBorder="1" applyAlignment="1">
      <alignment horizontal="center" vertical="center" wrapText="1"/>
    </xf>
    <xf numFmtId="0" fontId="6" fillId="0" borderId="17" xfId="3" applyFont="1" applyFill="1" applyBorder="1" applyAlignment="1">
      <alignment horizontal="center" vertical="center" wrapText="1"/>
    </xf>
    <xf numFmtId="0" fontId="8" fillId="0" borderId="61" xfId="3" applyBorder="1" applyAlignment="1">
      <alignment vertical="top" wrapText="1"/>
    </xf>
    <xf numFmtId="0" fontId="8" fillId="0" borderId="61" xfId="3" applyBorder="1" applyAlignment="1">
      <alignment horizontal="center" vertical="top"/>
    </xf>
    <xf numFmtId="0" fontId="8" fillId="0" borderId="61" xfId="3" applyBorder="1" applyAlignment="1">
      <alignment horizontal="right" vertical="top"/>
    </xf>
    <xf numFmtId="0" fontId="8" fillId="0" borderId="17" xfId="3" applyBorder="1" applyAlignment="1">
      <alignment horizontal="right" vertical="top"/>
    </xf>
    <xf numFmtId="0" fontId="6" fillId="0" borderId="32" xfId="3" applyFont="1" applyBorder="1" applyAlignment="1">
      <alignment vertical="top" wrapText="1"/>
    </xf>
    <xf numFmtId="0" fontId="6" fillId="0" borderId="59" xfId="3" applyFont="1" applyBorder="1" applyAlignment="1">
      <alignment vertical="top" wrapText="1"/>
    </xf>
    <xf numFmtId="0" fontId="8" fillId="0" borderId="59" xfId="3" applyBorder="1" applyAlignment="1">
      <alignment horizontal="center" vertical="top"/>
    </xf>
    <xf numFmtId="0" fontId="8" fillId="0" borderId="29" xfId="3" applyBorder="1" applyAlignment="1">
      <alignment horizontal="center" vertical="top"/>
    </xf>
    <xf numFmtId="0" fontId="8" fillId="0" borderId="17" xfId="3" applyNumberFormat="1" applyBorder="1" applyAlignment="1">
      <alignment horizontal="center" vertical="center"/>
    </xf>
    <xf numFmtId="0" fontId="8" fillId="0" borderId="17" xfId="3" applyBorder="1" applyAlignment="1">
      <alignment vertical="top" wrapText="1"/>
    </xf>
    <xf numFmtId="0" fontId="8" fillId="0" borderId="17" xfId="3" applyBorder="1" applyAlignment="1">
      <alignment horizontal="center" vertical="top" wrapText="1"/>
    </xf>
    <xf numFmtId="0" fontId="8" fillId="0" borderId="17" xfId="3" applyBorder="1" applyAlignment="1">
      <alignment horizontal="center" vertical="top"/>
    </xf>
    <xf numFmtId="0" fontId="8" fillId="0" borderId="80" xfId="3" applyNumberFormat="1" applyBorder="1" applyAlignment="1">
      <alignment horizontal="right" vertical="top"/>
    </xf>
    <xf numFmtId="0" fontId="8" fillId="0" borderId="80" xfId="3" applyBorder="1" applyAlignment="1">
      <alignment horizontal="center" vertical="center"/>
    </xf>
    <xf numFmtId="0" fontId="8" fillId="0" borderId="80" xfId="3" applyFont="1" applyBorder="1" applyAlignment="1">
      <alignment horizontal="center" vertical="top"/>
    </xf>
    <xf numFmtId="0" fontId="8" fillId="0" borderId="80" xfId="3" applyNumberFormat="1" applyFont="1" applyBorder="1" applyAlignment="1">
      <alignment horizontal="center" vertical="top"/>
    </xf>
    <xf numFmtId="0" fontId="8" fillId="0" borderId="80" xfId="3" applyFont="1" applyBorder="1" applyAlignment="1">
      <alignment horizontal="center" vertical="center"/>
    </xf>
    <xf numFmtId="0" fontId="8" fillId="0" borderId="80" xfId="3" applyNumberFormat="1" applyBorder="1" applyAlignment="1">
      <alignment horizontal="center" vertical="top"/>
    </xf>
    <xf numFmtId="0" fontId="8" fillId="0" borderId="80" xfId="3" quotePrefix="1" applyNumberFormat="1" applyFont="1" applyFill="1" applyBorder="1" applyAlignment="1">
      <alignment horizontal="center" vertical="center"/>
    </xf>
    <xf numFmtId="0" fontId="8" fillId="0" borderId="80" xfId="3" quotePrefix="1" applyNumberFormat="1" applyBorder="1" applyAlignment="1">
      <alignment horizontal="center" vertical="center"/>
    </xf>
    <xf numFmtId="0" fontId="8" fillId="0" borderId="80" xfId="3" applyBorder="1" applyAlignment="1">
      <alignment horizontal="center" vertical="top" wrapText="1"/>
    </xf>
    <xf numFmtId="0" fontId="8" fillId="0" borderId="80" xfId="3" quotePrefix="1" applyNumberFormat="1" applyBorder="1" applyAlignment="1">
      <alignment horizontal="center" vertical="top"/>
    </xf>
    <xf numFmtId="0" fontId="8" fillId="0" borderId="80" xfId="3" quotePrefix="1" applyNumberFormat="1" applyFill="1" applyBorder="1" applyAlignment="1">
      <alignment horizontal="center" vertical="center"/>
    </xf>
    <xf numFmtId="0" fontId="8" fillId="0" borderId="80" xfId="3" applyNumberFormat="1" applyFill="1" applyBorder="1" applyAlignment="1">
      <alignment horizontal="center" vertical="center"/>
    </xf>
    <xf numFmtId="0" fontId="8" fillId="0" borderId="80" xfId="3" applyBorder="1" applyAlignment="1">
      <alignment horizontal="left" vertical="top" wrapText="1"/>
    </xf>
    <xf numFmtId="0" fontId="8" fillId="0" borderId="80" xfId="3" quotePrefix="1" applyBorder="1" applyAlignment="1">
      <alignment horizontal="center" vertical="center"/>
    </xf>
    <xf numFmtId="0" fontId="5" fillId="0" borderId="0" xfId="5" applyFont="1"/>
    <xf numFmtId="0" fontId="5" fillId="0" borderId="0" xfId="5" applyFont="1" applyAlignment="1">
      <alignment wrapText="1"/>
    </xf>
    <xf numFmtId="0" fontId="1" fillId="0" borderId="0" xfId="5" applyFont="1"/>
    <xf numFmtId="0" fontId="1" fillId="0" borderId="17" xfId="5" applyFont="1" applyBorder="1"/>
    <xf numFmtId="0" fontId="8" fillId="0" borderId="81" xfId="2" applyFont="1" applyFill="1" applyBorder="1" applyAlignment="1">
      <alignment horizontal="right" vertical="top"/>
    </xf>
    <xf numFmtId="0" fontId="8" fillId="0" borderId="82" xfId="2" applyNumberFormat="1" applyFont="1" applyFill="1" applyBorder="1" applyAlignment="1">
      <alignment horizontal="right" vertical="top"/>
    </xf>
    <xf numFmtId="0" fontId="8" fillId="0" borderId="68" xfId="2" applyFont="1" applyFill="1" applyBorder="1" applyAlignment="1">
      <alignment horizontal="right" vertical="top"/>
    </xf>
    <xf numFmtId="0" fontId="8" fillId="0" borderId="84" xfId="2" applyFont="1" applyFill="1" applyBorder="1" applyAlignment="1">
      <alignment horizontal="right" vertical="top"/>
    </xf>
    <xf numFmtId="0" fontId="8" fillId="0" borderId="81" xfId="5" applyFont="1" applyFill="1" applyBorder="1" applyAlignment="1">
      <alignment horizontal="right" vertical="top"/>
    </xf>
    <xf numFmtId="0" fontId="8" fillId="0" borderId="70" xfId="5" applyFont="1" applyBorder="1" applyAlignment="1">
      <alignment vertical="top" wrapText="1"/>
    </xf>
    <xf numFmtId="0" fontId="8" fillId="0" borderId="85" xfId="2" applyFont="1" applyFill="1" applyBorder="1" applyAlignment="1">
      <alignment horizontal="right" vertical="top"/>
    </xf>
    <xf numFmtId="0" fontId="8" fillId="0" borderId="86" xfId="2" applyFont="1" applyFill="1" applyBorder="1" applyAlignment="1">
      <alignment horizontal="right" vertical="top"/>
    </xf>
    <xf numFmtId="0" fontId="8" fillId="6" borderId="76" xfId="5" applyFont="1" applyFill="1" applyBorder="1" applyAlignment="1">
      <alignment horizontal="right" vertical="top"/>
    </xf>
    <xf numFmtId="0" fontId="8" fillId="0" borderId="71" xfId="5" applyFont="1" applyBorder="1" applyAlignment="1">
      <alignment vertical="top" wrapText="1"/>
    </xf>
    <xf numFmtId="0" fontId="6" fillId="0" borderId="17" xfId="3" applyFont="1" applyFill="1" applyBorder="1" applyAlignment="1">
      <alignment vertical="center" wrapText="1"/>
    </xf>
    <xf numFmtId="0" fontId="6" fillId="3" borderId="17" xfId="3" applyFont="1" applyFill="1" applyBorder="1" applyAlignment="1">
      <alignment vertical="center" wrapText="1"/>
    </xf>
    <xf numFmtId="0" fontId="6" fillId="5" borderId="17" xfId="3" applyFont="1" applyFill="1" applyBorder="1" applyAlignment="1">
      <alignment vertical="center" wrapText="1"/>
    </xf>
    <xf numFmtId="0" fontId="6" fillId="0" borderId="17" xfId="3" applyFont="1" applyBorder="1" applyAlignment="1">
      <alignment horizontal="center" vertical="center"/>
    </xf>
    <xf numFmtId="0" fontId="6" fillId="4" borderId="17" xfId="3" applyFont="1" applyFill="1" applyBorder="1" applyAlignment="1">
      <alignment vertical="center" wrapText="1"/>
    </xf>
    <xf numFmtId="0" fontId="8" fillId="0" borderId="17" xfId="0" applyFont="1" applyBorder="1" applyAlignment="1">
      <alignment horizontal="left" vertical="top" wrapText="1"/>
    </xf>
    <xf numFmtId="0" fontId="8" fillId="0" borderId="80" xfId="0" applyFont="1" applyBorder="1" applyAlignment="1">
      <alignment vertical="top" wrapText="1"/>
    </xf>
    <xf numFmtId="0" fontId="8" fillId="5" borderId="80" xfId="0" applyFont="1" applyFill="1" applyBorder="1" applyAlignment="1">
      <alignment vertical="top" wrapText="1"/>
    </xf>
    <xf numFmtId="0" fontId="6" fillId="0" borderId="89" xfId="3" applyFont="1" applyBorder="1" applyAlignment="1"/>
    <xf numFmtId="0" fontId="6" fillId="0" borderId="89" xfId="3" applyFont="1" applyFill="1" applyBorder="1" applyAlignment="1">
      <alignment vertical="center" wrapText="1"/>
    </xf>
    <xf numFmtId="0" fontId="6" fillId="0" borderId="89" xfId="3" applyFont="1" applyFill="1" applyBorder="1" applyAlignment="1">
      <alignment horizontal="center" vertical="center" wrapText="1"/>
    </xf>
    <xf numFmtId="0" fontId="6" fillId="0" borderId="88" xfId="3" applyFont="1" applyFill="1" applyBorder="1" applyAlignment="1">
      <alignment vertical="center" wrapText="1"/>
    </xf>
    <xf numFmtId="0" fontId="6" fillId="0" borderId="87" xfId="3" applyFont="1" applyFill="1" applyBorder="1" applyAlignment="1">
      <alignment vertical="center" wrapText="1"/>
    </xf>
    <xf numFmtId="0" fontId="8" fillId="0" borderId="80" xfId="3" applyBorder="1" applyAlignment="1">
      <alignment vertical="top" wrapText="1"/>
    </xf>
    <xf numFmtId="0" fontId="8" fillId="0" borderId="80" xfId="3" applyBorder="1" applyAlignment="1">
      <alignment horizontal="center" vertical="top"/>
    </xf>
    <xf numFmtId="0" fontId="6" fillId="0" borderId="80" xfId="3" applyFont="1" applyFill="1" applyBorder="1" applyAlignment="1">
      <alignment vertical="center" wrapText="1"/>
    </xf>
    <xf numFmtId="0" fontId="8" fillId="6" borderId="68" xfId="2" applyFont="1" applyFill="1" applyBorder="1" applyAlignment="1">
      <alignment horizontal="center" vertical="center"/>
    </xf>
    <xf numFmtId="0" fontId="5" fillId="0" borderId="0" xfId="2" applyFont="1" applyFill="1" applyBorder="1" applyAlignment="1">
      <alignment wrapText="1"/>
    </xf>
    <xf numFmtId="0" fontId="5" fillId="0" borderId="68" xfId="2" applyFont="1" applyFill="1" applyBorder="1" applyAlignment="1">
      <alignment wrapText="1"/>
    </xf>
    <xf numFmtId="0" fontId="5" fillId="0" borderId="90" xfId="2" applyFont="1" applyFill="1" applyBorder="1" applyAlignment="1">
      <alignment wrapText="1"/>
    </xf>
    <xf numFmtId="0" fontId="5" fillId="0" borderId="0" xfId="5" applyFont="1" applyBorder="1" applyAlignment="1">
      <alignment wrapText="1"/>
    </xf>
    <xf numFmtId="0" fontId="1" fillId="0" borderId="0" xfId="5" applyFont="1" applyAlignment="1">
      <alignment horizontal="center" wrapText="1"/>
    </xf>
    <xf numFmtId="0" fontId="26" fillId="0" borderId="0" xfId="19" applyFont="1" applyAlignment="1">
      <alignment horizontal="center"/>
    </xf>
    <xf numFmtId="0" fontId="26" fillId="0" borderId="0" xfId="19" applyFont="1" applyBorder="1" applyAlignment="1">
      <alignment horizontal="center"/>
    </xf>
    <xf numFmtId="15" fontId="0" fillId="0" borderId="3" xfId="0" applyNumberFormat="1" applyBorder="1" applyAlignment="1">
      <alignment horizontal="center" vertical="center"/>
    </xf>
    <xf numFmtId="15" fontId="0" fillId="0" borderId="34" xfId="0" applyNumberFormat="1" applyBorder="1" applyAlignment="1">
      <alignment horizontal="center" vertical="center"/>
    </xf>
    <xf numFmtId="15" fontId="8" fillId="0" borderId="3" xfId="0" applyNumberFormat="1" applyFont="1" applyBorder="1" applyAlignment="1">
      <alignment horizontal="center" vertical="center"/>
    </xf>
    <xf numFmtId="15" fontId="0" fillId="0" borderId="56" xfId="0" applyNumberFormat="1" applyBorder="1" applyAlignment="1">
      <alignment horizontal="center" vertical="center"/>
    </xf>
    <xf numFmtId="0" fontId="0" fillId="0" borderId="57" xfId="0" applyBorder="1" applyAlignment="1">
      <alignment horizontal="center" vertical="center"/>
    </xf>
    <xf numFmtId="15" fontId="0" fillId="0" borderId="4" xfId="0" applyNumberFormat="1" applyBorder="1" applyAlignment="1">
      <alignment horizontal="center" vertical="center"/>
    </xf>
    <xf numFmtId="15" fontId="8" fillId="0" borderId="4" xfId="0" applyNumberFormat="1" applyFont="1" applyBorder="1" applyAlignment="1">
      <alignment horizontal="center" vertical="center"/>
    </xf>
    <xf numFmtId="15" fontId="8" fillId="0" borderId="34" xfId="0" applyNumberFormat="1" applyFont="1" applyBorder="1" applyAlignment="1">
      <alignment horizontal="center" vertical="center"/>
    </xf>
    <xf numFmtId="0" fontId="26" fillId="0" borderId="55" xfId="19" applyFont="1" applyBorder="1" applyAlignment="1">
      <alignment horizontal="center"/>
    </xf>
    <xf numFmtId="0" fontId="6" fillId="0" borderId="55" xfId="4" applyFont="1" applyBorder="1" applyAlignment="1">
      <alignment horizontal="center"/>
    </xf>
    <xf numFmtId="0" fontId="26" fillId="0" borderId="58" xfId="19" applyFont="1" applyBorder="1" applyAlignment="1">
      <alignment horizontal="center"/>
    </xf>
    <xf numFmtId="0" fontId="26" fillId="0" borderId="0" xfId="19" applyFont="1" applyAlignment="1">
      <alignment horizontal="center"/>
    </xf>
    <xf numFmtId="0" fontId="8" fillId="0" borderId="22" xfId="2" applyFont="1" applyFill="1" applyBorder="1" applyAlignment="1">
      <alignment vertical="top" wrapText="1"/>
    </xf>
    <xf numFmtId="0" fontId="0" fillId="0" borderId="25" xfId="0" applyBorder="1" applyAlignment="1"/>
    <xf numFmtId="0" fontId="0" fillId="0" borderId="8" xfId="0" applyBorder="1" applyAlignment="1"/>
    <xf numFmtId="0" fontId="6" fillId="10" borderId="14" xfId="4" applyFont="1" applyFill="1" applyBorder="1" applyAlignment="1">
      <alignment wrapText="1"/>
    </xf>
    <xf numFmtId="0" fontId="0" fillId="0" borderId="13" xfId="0" applyBorder="1" applyAlignment="1"/>
    <xf numFmtId="0" fontId="8" fillId="0" borderId="35" xfId="2" applyFont="1" applyFill="1" applyBorder="1" applyAlignment="1">
      <alignment vertical="top" wrapText="1"/>
    </xf>
    <xf numFmtId="0" fontId="0" fillId="0" borderId="36" xfId="0" applyBorder="1" applyAlignment="1">
      <alignment wrapText="1"/>
    </xf>
    <xf numFmtId="0" fontId="8" fillId="0" borderId="38" xfId="2" applyFont="1" applyFill="1" applyBorder="1" applyAlignment="1">
      <alignment vertical="top" wrapText="1"/>
    </xf>
    <xf numFmtId="0" fontId="0" fillId="0" borderId="37" xfId="0" applyBorder="1" applyAlignment="1">
      <alignment wrapText="1"/>
    </xf>
    <xf numFmtId="0" fontId="6" fillId="0" borderId="27" xfId="4" applyFont="1" applyBorder="1" applyAlignment="1">
      <alignment wrapText="1"/>
    </xf>
    <xf numFmtId="0" fontId="0" fillId="0" borderId="10" xfId="0" applyBorder="1" applyAlignment="1"/>
    <xf numFmtId="0" fontId="6" fillId="7" borderId="27" xfId="4" applyFont="1" applyFill="1" applyBorder="1" applyAlignment="1">
      <alignment wrapText="1"/>
    </xf>
    <xf numFmtId="0" fontId="0" fillId="0" borderId="10" xfId="0" applyBorder="1" applyAlignment="1">
      <alignment wrapText="1"/>
    </xf>
    <xf numFmtId="0" fontId="12" fillId="9" borderId="48" xfId="5" applyFont="1" applyFill="1" applyBorder="1" applyAlignment="1">
      <alignment horizontal="center" vertical="center" wrapText="1"/>
    </xf>
    <xf numFmtId="0" fontId="0" fillId="0" borderId="48" xfId="0" applyBorder="1" applyAlignment="1">
      <alignment horizontal="center" vertical="center" wrapText="1"/>
    </xf>
    <xf numFmtId="0" fontId="6" fillId="0" borderId="9" xfId="5" applyFont="1" applyBorder="1" applyAlignment="1">
      <alignment horizontal="left"/>
    </xf>
    <xf numFmtId="0" fontId="6" fillId="0" borderId="25" xfId="5" applyFont="1" applyBorder="1" applyAlignment="1">
      <alignment horizontal="left"/>
    </xf>
    <xf numFmtId="0" fontId="6" fillId="0" borderId="50" xfId="5" applyFont="1" applyBorder="1" applyAlignment="1">
      <alignment horizontal="left"/>
    </xf>
    <xf numFmtId="0" fontId="6" fillId="0" borderId="24" xfId="5" applyFont="1" applyBorder="1" applyAlignment="1">
      <alignment horizontal="left"/>
    </xf>
    <xf numFmtId="0" fontId="6" fillId="0" borderId="0" xfId="5" applyFont="1" applyBorder="1" applyAlignment="1">
      <alignment horizontal="left"/>
    </xf>
    <xf numFmtId="0" fontId="6" fillId="0" borderId="31" xfId="5" applyFont="1" applyBorder="1" applyAlignment="1">
      <alignment horizontal="left"/>
    </xf>
    <xf numFmtId="0" fontId="12" fillId="9" borderId="61" xfId="5" applyFont="1" applyFill="1" applyBorder="1" applyAlignment="1">
      <alignment horizontal="center" vertical="center" wrapText="1"/>
    </xf>
    <xf numFmtId="0" fontId="12" fillId="9" borderId="4" xfId="5" applyFont="1" applyFill="1" applyBorder="1" applyAlignment="1">
      <alignment horizontal="center" vertical="center" wrapText="1"/>
    </xf>
    <xf numFmtId="0" fontId="12" fillId="9" borderId="34" xfId="5" applyFont="1" applyFill="1" applyBorder="1" applyAlignment="1">
      <alignment horizontal="center" vertical="center" wrapText="1"/>
    </xf>
    <xf numFmtId="0" fontId="12" fillId="9" borderId="83" xfId="5" applyFont="1" applyFill="1" applyBorder="1" applyAlignment="1">
      <alignment horizontal="center" vertical="center" wrapText="1"/>
    </xf>
    <xf numFmtId="0" fontId="12" fillId="9" borderId="53" xfId="5" applyFont="1" applyFill="1" applyBorder="1" applyAlignment="1">
      <alignment horizontal="center" vertical="center" wrapText="1"/>
    </xf>
    <xf numFmtId="0" fontId="12" fillId="9" borderId="54" xfId="5" applyFont="1" applyFill="1" applyBorder="1" applyAlignment="1">
      <alignment horizontal="center" vertical="center" wrapText="1"/>
    </xf>
    <xf numFmtId="0" fontId="8" fillId="5" borderId="87" xfId="0" applyFont="1" applyFill="1" applyBorder="1" applyAlignment="1"/>
    <xf numFmtId="0" fontId="0" fillId="5" borderId="89" xfId="0" applyFill="1" applyBorder="1" applyAlignment="1"/>
    <xf numFmtId="0" fontId="0" fillId="5" borderId="88" xfId="0" applyFill="1" applyBorder="1" applyAlignment="1"/>
    <xf numFmtId="0" fontId="8" fillId="0" borderId="87" xfId="0" applyFont="1" applyBorder="1" applyAlignment="1">
      <alignment horizontal="left" vertical="top" wrapText="1"/>
    </xf>
    <xf numFmtId="0" fontId="8" fillId="0" borderId="88" xfId="0" applyFont="1" applyBorder="1" applyAlignment="1">
      <alignment horizontal="left" vertical="top" wrapText="1"/>
    </xf>
    <xf numFmtId="0" fontId="8" fillId="4" borderId="87" xfId="0" applyFont="1" applyFill="1" applyBorder="1" applyAlignment="1"/>
    <xf numFmtId="0" fontId="0" fillId="0" borderId="89" xfId="0" applyBorder="1" applyAlignment="1"/>
    <xf numFmtId="0" fontId="0" fillId="0" borderId="88" xfId="0" applyBorder="1" applyAlignment="1"/>
    <xf numFmtId="0" fontId="8" fillId="5" borderId="87" xfId="0" applyFont="1" applyFill="1" applyBorder="1" applyAlignment="1">
      <alignment horizontal="left" vertical="top" wrapText="1"/>
    </xf>
    <xf numFmtId="0" fontId="8" fillId="5" borderId="88" xfId="0" applyFont="1" applyFill="1" applyBorder="1" applyAlignment="1">
      <alignment horizontal="left" vertical="top" wrapText="1"/>
    </xf>
    <xf numFmtId="0" fontId="8" fillId="3" borderId="87" xfId="0" applyFont="1" applyFill="1" applyBorder="1" applyAlignment="1"/>
  </cellXfs>
  <cellStyles count="20">
    <cellStyle name="Excel Built-in Normal" xfId="8"/>
    <cellStyle name="Excel Built-in Normal 2" xfId="9"/>
    <cellStyle name="Excel_BuiltIn_Check Cell" xfId="10"/>
    <cellStyle name="Hyperlink 2" xfId="11"/>
    <cellStyle name="Light Gray Border" xfId="1"/>
    <cellStyle name="Light Gray row border" xfId="2"/>
    <cellStyle name="Normal 2" xfId="4"/>
    <cellStyle name="Normal 2 2" xfId="12"/>
    <cellStyle name="Normal 3" xfId="5"/>
    <cellStyle name="Normal 3 2" xfId="7"/>
    <cellStyle name="Normal 3 3" xfId="19"/>
    <cellStyle name="Normal 4" xfId="13"/>
    <cellStyle name="Normal 4 2" xfId="14"/>
    <cellStyle name="Normal 5" xfId="15"/>
    <cellStyle name="Normal_Peripheral Memory Map" xfId="3"/>
    <cellStyle name="ハイパーリンク 2" xfId="16"/>
    <cellStyle name="표준" xfId="0" builtinId="0"/>
    <cellStyle name="標準 2" xfId="17"/>
    <cellStyle name="標準 2 2" xfId="18"/>
    <cellStyle name="標準 3" xfId="6"/>
  </cellStyles>
  <dxfs count="52">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9" defaultPivotStyle="PivotStyleLight16"/>
  <colors>
    <mruColors>
      <color rgb="FFCCCC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_drive/Systems/Kinetis%20Auto/ADD%20%20PB/Memory%20map/memory_map_S32K_WIP_cc_db.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a9727/Documents/projects%20-%20MSG/automotive/Racerunner%20Skinny/memory%20map/memory_map_S32R37-S32R37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zwy80/AppData/Local/Temp/from%20Bridget%20and%20Munich/Memory_Map_Template_v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r50979/AppData/Local/Microsoft/Windows/Temporary%20Internet%20Files/Content.Outlook/TKO9TFIV/DMA_INT_mapping.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ra9727/Documents/InfoDev%20team/process%20for%20doc%20production/RM%20improvement/templates/SoC%20Guide%20Supplement%20Standard/DCF%20record%20examples/Reference_DCF_Sheet-fdbk_24_apr_20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evision History"/>
      <sheetName val="Overview Memory Map"/>
      <sheetName val="NVM &amp; Overlay"/>
      <sheetName val="RAM &amp; Local Memory"/>
      <sheetName val="Peripheral Memory Map"/>
      <sheetName val="Key"/>
      <sheetName val="Size Data"/>
      <sheetName val="Memory Data"/>
      <sheetName val="Peripheral Data"/>
      <sheetName val="xl_DCF_History"/>
      <sheetName val="Classified as UnClassified"/>
    </sheetNames>
    <sheetDataSet>
      <sheetData sheetId="0"/>
      <sheetData sheetId="1"/>
      <sheetData sheetId="2"/>
      <sheetData sheetId="3"/>
      <sheetData sheetId="4"/>
      <sheetData sheetId="5"/>
      <sheetData sheetId="6"/>
      <sheetData sheetId="7">
        <row r="3">
          <cell r="A3">
            <v>1</v>
          </cell>
        </row>
        <row r="4">
          <cell r="A4">
            <v>2</v>
          </cell>
        </row>
        <row r="5">
          <cell r="A5">
            <v>4</v>
          </cell>
        </row>
        <row r="6">
          <cell r="A6">
            <v>6</v>
          </cell>
        </row>
        <row r="7">
          <cell r="A7">
            <v>8</v>
          </cell>
        </row>
        <row r="8">
          <cell r="A8">
            <v>16</v>
          </cell>
        </row>
        <row r="9">
          <cell r="A9">
            <v>28</v>
          </cell>
        </row>
        <row r="10">
          <cell r="A10">
            <v>32</v>
          </cell>
        </row>
        <row r="11">
          <cell r="A11">
            <v>48</v>
          </cell>
        </row>
        <row r="12">
          <cell r="A12">
            <v>56</v>
          </cell>
        </row>
        <row r="13">
          <cell r="A13">
            <v>64</v>
          </cell>
        </row>
        <row r="14">
          <cell r="A14">
            <v>128</v>
          </cell>
        </row>
        <row r="15">
          <cell r="A15">
            <v>208</v>
          </cell>
        </row>
        <row r="16">
          <cell r="A16">
            <v>256</v>
          </cell>
        </row>
        <row r="17">
          <cell r="A17">
            <v>320</v>
          </cell>
        </row>
        <row r="18">
          <cell r="A18">
            <v>384</v>
          </cell>
        </row>
        <row r="19">
          <cell r="A19">
            <v>508</v>
          </cell>
        </row>
        <row r="20">
          <cell r="A20">
            <v>512</v>
          </cell>
        </row>
        <row r="21">
          <cell r="A21">
            <v>768</v>
          </cell>
        </row>
        <row r="22">
          <cell r="A22">
            <v>1024</v>
          </cell>
        </row>
        <row r="23">
          <cell r="A23">
            <v>1504</v>
          </cell>
        </row>
        <row r="24">
          <cell r="A24">
            <v>1536</v>
          </cell>
        </row>
        <row r="25">
          <cell r="A25">
            <v>2016</v>
          </cell>
        </row>
        <row r="26">
          <cell r="A26">
            <v>2032</v>
          </cell>
        </row>
        <row r="27">
          <cell r="A27">
            <v>2048</v>
          </cell>
        </row>
        <row r="28">
          <cell r="A28">
            <v>3584</v>
          </cell>
        </row>
        <row r="29">
          <cell r="A29">
            <v>4096</v>
          </cell>
        </row>
        <row r="30">
          <cell r="A30">
            <v>5744</v>
          </cell>
        </row>
        <row r="31">
          <cell r="A31">
            <v>6144</v>
          </cell>
        </row>
        <row r="32">
          <cell r="A32">
            <v>7616</v>
          </cell>
        </row>
        <row r="33">
          <cell r="A33">
            <v>8128</v>
          </cell>
        </row>
        <row r="34">
          <cell r="A34">
            <v>8192</v>
          </cell>
        </row>
        <row r="35">
          <cell r="A35">
            <v>11264</v>
          </cell>
        </row>
        <row r="36">
          <cell r="A36">
            <v>12288</v>
          </cell>
        </row>
        <row r="37">
          <cell r="A37">
            <v>14336</v>
          </cell>
        </row>
        <row r="38">
          <cell r="A38">
            <v>16384</v>
          </cell>
        </row>
        <row r="39">
          <cell r="A39">
            <v>32464</v>
          </cell>
        </row>
        <row r="40">
          <cell r="A40">
            <v>32512</v>
          </cell>
        </row>
        <row r="41">
          <cell r="A41">
            <v>32768</v>
          </cell>
        </row>
        <row r="42">
          <cell r="A42">
            <v>40960</v>
          </cell>
        </row>
        <row r="43">
          <cell r="A43">
            <v>49088</v>
          </cell>
        </row>
        <row r="44">
          <cell r="A44">
            <v>49152</v>
          </cell>
        </row>
        <row r="45">
          <cell r="A45">
            <v>57344</v>
          </cell>
        </row>
        <row r="46">
          <cell r="A46">
            <v>59392</v>
          </cell>
        </row>
        <row r="47">
          <cell r="A47">
            <v>65472</v>
          </cell>
        </row>
        <row r="48">
          <cell r="A48">
            <v>65504</v>
          </cell>
        </row>
        <row r="49">
          <cell r="A49">
            <v>65536</v>
          </cell>
        </row>
        <row r="50">
          <cell r="A50">
            <v>130048</v>
          </cell>
        </row>
        <row r="51">
          <cell r="A51">
            <v>131072</v>
          </cell>
        </row>
        <row r="52">
          <cell r="A52">
            <v>196608</v>
          </cell>
        </row>
        <row r="53">
          <cell r="A53">
            <v>261120</v>
          </cell>
        </row>
        <row r="54">
          <cell r="A54">
            <v>262144</v>
          </cell>
        </row>
        <row r="55">
          <cell r="A55">
            <v>520192</v>
          </cell>
        </row>
        <row r="56">
          <cell r="A56">
            <v>786432</v>
          </cell>
        </row>
        <row r="57">
          <cell r="A57">
            <v>1818624</v>
          </cell>
        </row>
        <row r="61">
          <cell r="A61" t="str">
            <v>Yes</v>
          </cell>
        </row>
        <row r="62">
          <cell r="A62" t="str">
            <v>No</v>
          </cell>
        </row>
      </sheetData>
      <sheetData sheetId="8">
        <row r="2">
          <cell r="A2" t="str">
            <v>Aliased to Peripheral Bridge and GPIO bitband regions</v>
          </cell>
        </row>
        <row r="3">
          <cell r="A3" t="str">
            <v>Aliased to SRAM_U bitband region</v>
          </cell>
        </row>
        <row r="4">
          <cell r="A4" t="str">
            <v>BAM</v>
          </cell>
        </row>
        <row r="5">
          <cell r="A5" t="str">
            <v>Boot load block</v>
          </cell>
        </row>
        <row r="6">
          <cell r="A6" t="str">
            <v>Code/data/EE emulation flash memory</v>
          </cell>
        </row>
        <row r="7">
          <cell r="A7" t="str">
            <v>CSE flash memory block 0</v>
          </cell>
        </row>
        <row r="8">
          <cell r="A8" t="str">
            <v>CSE flash memory block 1</v>
          </cell>
        </row>
        <row r="9">
          <cell r="A9" t="str">
            <v>Data flash memory</v>
          </cell>
        </row>
        <row r="10">
          <cell r="A10" t="str">
            <v>Data flash memory alias</v>
          </cell>
        </row>
        <row r="11">
          <cell r="A11" t="str">
            <v>eDMA</v>
          </cell>
        </row>
        <row r="12">
          <cell r="A12" t="str">
            <v>EE emulation block 1</v>
          </cell>
        </row>
        <row r="13">
          <cell r="A13" t="str">
            <v>EE emulation block 2</v>
          </cell>
        </row>
        <row r="14">
          <cell r="A14" t="str">
            <v>EE emulation block 3</v>
          </cell>
        </row>
        <row r="15">
          <cell r="A15" t="str">
            <v>EE emulation block 4</v>
          </cell>
        </row>
        <row r="16">
          <cell r="A16" t="str">
            <v>EE emulation block 5</v>
          </cell>
        </row>
        <row r="17">
          <cell r="A17" t="str">
            <v>EE emulation block 6</v>
          </cell>
        </row>
        <row r="18">
          <cell r="A18" t="str">
            <v>Emulation-device registers</v>
          </cell>
        </row>
        <row r="19">
          <cell r="A19" t="str">
            <v>Emulation-device overlay RAM</v>
          </cell>
        </row>
        <row r="20">
          <cell r="A20" t="str">
            <v>Extended overlay RAM</v>
          </cell>
        </row>
        <row r="21">
          <cell r="A21" t="str">
            <v>Flash memory loader - partition 4</v>
          </cell>
        </row>
        <row r="22">
          <cell r="A22" t="str">
            <v>Flash memory loader - partition 5</v>
          </cell>
        </row>
        <row r="23">
          <cell r="A23" t="str">
            <v>Flash memory loader - partition 6</v>
          </cell>
        </row>
        <row r="24">
          <cell r="A24" t="str">
            <v>FlexNVM</v>
          </cell>
        </row>
        <row r="25">
          <cell r="A25" t="str">
            <v>FlexRAM</v>
          </cell>
        </row>
        <row r="26">
          <cell r="A26" t="str">
            <v>GPIO bitband region</v>
          </cell>
        </row>
        <row r="27">
          <cell r="A27" t="str">
            <v>Internal overlay RAM</v>
          </cell>
        </row>
        <row r="28">
          <cell r="A28" t="str">
            <v>Internal SRAM</v>
          </cell>
        </row>
        <row r="29">
          <cell r="A29" t="str">
            <v>FlexBus Alias</v>
          </cell>
        </row>
        <row r="30">
          <cell r="A30" t="str">
            <v>Large flash memory blocks - no overlay</v>
          </cell>
        </row>
        <row r="31">
          <cell r="A31" t="str">
            <v>Local memory</v>
          </cell>
        </row>
        <row r="32">
          <cell r="A32" t="str">
            <v>Lower SRAM (SRAM_L): ICODE/DCODE</v>
          </cell>
        </row>
        <row r="33">
          <cell r="A33" t="str">
            <v>Mirrored large flash memory blocks</v>
          </cell>
        </row>
        <row r="34">
          <cell r="A34" t="str">
            <v>Mirrored reserved flash memory</v>
          </cell>
        </row>
        <row r="35">
          <cell r="A35" t="str">
            <v>Mirrored small and medium flash memory blocks</v>
          </cell>
        </row>
        <row r="36">
          <cell r="A36" t="str">
            <v>Mirrored internal SRAM</v>
          </cell>
        </row>
        <row r="37">
          <cell r="A37" t="str">
            <v>Peripheral Bridge bitband region</v>
          </cell>
        </row>
        <row r="38">
          <cell r="A38" t="str">
            <v>Program flash memory</v>
          </cell>
        </row>
        <row r="39">
          <cell r="A39" t="str">
            <v>QuadSPI</v>
          </cell>
        </row>
        <row r="40">
          <cell r="A40" t="str">
            <v>QuadSPI alias</v>
          </cell>
        </row>
        <row r="41">
          <cell r="A41" t="str">
            <v>Reserved</v>
          </cell>
        </row>
        <row r="42">
          <cell r="A42" t="str">
            <v>Reserved code/data/EE emulation flash memory</v>
          </cell>
        </row>
        <row r="43">
          <cell r="A43" t="str">
            <v>Reserved emulation-device overlay RAM</v>
          </cell>
        </row>
        <row r="44">
          <cell r="A44" t="str">
            <v>Reserved flash memory - no overlay</v>
          </cell>
        </row>
        <row r="45">
          <cell r="A45" t="str">
            <v>Reserved internal overlay RAM</v>
          </cell>
        </row>
        <row r="46">
          <cell r="A46" t="str">
            <v>Reserved SRAM</v>
          </cell>
        </row>
        <row r="47">
          <cell r="A47" t="str">
            <v>Signal table - partition 1</v>
          </cell>
        </row>
        <row r="48">
          <cell r="A48" t="str">
            <v>Small and medium flash memory blocks - no overlay</v>
          </cell>
        </row>
        <row r="49">
          <cell r="A49" t="str">
            <v>Standby SRAM</v>
          </cell>
        </row>
        <row r="50">
          <cell r="A50" t="str">
            <v>Test block</v>
          </cell>
        </row>
        <row r="51">
          <cell r="A51" t="str">
            <v>Upper SRAM (SRAM_U) bitband region</v>
          </cell>
        </row>
        <row r="52">
          <cell r="A52" t="str">
            <v>UTEST (OTP)</v>
          </cell>
        </row>
        <row r="53">
          <cell r="A53" t="str">
            <v>UTEST NVM block - no overlay</v>
          </cell>
        </row>
        <row r="54">
          <cell r="A54" t="str">
            <v>FlexBus</v>
          </cell>
        </row>
        <row r="55">
          <cell r="A55" t="str">
            <v>Bitband for AIPS0</v>
          </cell>
        </row>
        <row r="56">
          <cell r="A56" t="str">
            <v>Bitband for GPIO</v>
          </cell>
        </row>
      </sheetData>
      <sheetData sheetId="9">
        <row r="1">
          <cell r="A1" t="str">
            <v>Reserved</v>
          </cell>
          <cell r="F1" t="str">
            <v>M0</v>
          </cell>
        </row>
        <row r="2">
          <cell r="A2" t="str">
            <v>PBRIDGE_0 on platform</v>
          </cell>
          <cell r="F2" t="str">
            <v>M1</v>
          </cell>
        </row>
        <row r="3">
          <cell r="A3" t="str">
            <v>PBRIDGE_0 off platform</v>
          </cell>
          <cell r="F3" t="str">
            <v>M2</v>
          </cell>
        </row>
        <row r="4">
          <cell r="A4" t="str">
            <v>PBRIDGE_1 on platform</v>
          </cell>
          <cell r="F4" t="str">
            <v>M3</v>
          </cell>
        </row>
        <row r="5">
          <cell r="A5" t="str">
            <v>PBRIDGE_1 off platform</v>
          </cell>
          <cell r="F5" t="str">
            <v>M4</v>
          </cell>
        </row>
        <row r="6">
          <cell r="A6" t="str">
            <v>Private Peripheral Bus (PPB) peripherals</v>
          </cell>
          <cell r="F6" t="str">
            <v>M5</v>
          </cell>
        </row>
        <row r="7">
          <cell r="A7" t="str">
            <v>Peripheral group 0</v>
          </cell>
          <cell r="F7" t="str">
            <v>M6</v>
          </cell>
        </row>
        <row r="8">
          <cell r="A8" t="str">
            <v>Peripheral group 1</v>
          </cell>
          <cell r="F8" t="str">
            <v>M7</v>
          </cell>
        </row>
        <row r="9">
          <cell r="A9" t="str">
            <v>Peripheral group 2</v>
          </cell>
        </row>
        <row r="10">
          <cell r="A10" t="str">
            <v>Peripheral group 3</v>
          </cell>
          <cell r="F10" t="str">
            <v>S0</v>
          </cell>
        </row>
        <row r="11">
          <cell r="A11" t="str">
            <v>Peripheral group 4</v>
          </cell>
          <cell r="F11" t="str">
            <v>S1</v>
          </cell>
        </row>
        <row r="12">
          <cell r="A12" t="str">
            <v>Peripheral group 5</v>
          </cell>
          <cell r="F12" t="str">
            <v>S2</v>
          </cell>
        </row>
        <row r="13">
          <cell r="A13" t="str">
            <v>Peripheral group 6</v>
          </cell>
          <cell r="F13" t="str">
            <v>S3</v>
          </cell>
        </row>
        <row r="14">
          <cell r="A14" t="str">
            <v>Peripheral group 7</v>
          </cell>
          <cell r="F14" t="str">
            <v>S4</v>
          </cell>
        </row>
        <row r="15">
          <cell r="A15" t="str">
            <v>Peripheral group 8</v>
          </cell>
          <cell r="F15" t="str">
            <v>S5</v>
          </cell>
        </row>
        <row r="16">
          <cell r="A16" t="str">
            <v>Peripheral group 9</v>
          </cell>
          <cell r="F16" t="str">
            <v>S6</v>
          </cell>
        </row>
        <row r="17">
          <cell r="A17" t="str">
            <v>Peripheral group 10</v>
          </cell>
          <cell r="F17" t="str">
            <v>S7</v>
          </cell>
        </row>
        <row r="18">
          <cell r="A18" t="str">
            <v>Peripheral group 11</v>
          </cell>
        </row>
        <row r="19">
          <cell r="A19" t="str">
            <v>Peripheral group 12</v>
          </cell>
        </row>
        <row r="20">
          <cell r="A20" t="str">
            <v>Peripheral group 13</v>
          </cell>
        </row>
        <row r="21">
          <cell r="A21" t="str">
            <v>Peripheral group 14</v>
          </cell>
        </row>
        <row r="22">
          <cell r="A22" t="str">
            <v>Peripheral group 15</v>
          </cell>
        </row>
        <row r="23">
          <cell r="A23" t="str">
            <v>Peripheral group 16</v>
          </cell>
        </row>
        <row r="24">
          <cell r="A24" t="str">
            <v>Peripheral group 17</v>
          </cell>
        </row>
        <row r="25">
          <cell r="A25" t="str">
            <v>Peripheral group 18</v>
          </cell>
        </row>
        <row r="26">
          <cell r="A26" t="str">
            <v>Peripheral group 19</v>
          </cell>
        </row>
        <row r="27">
          <cell r="A27" t="str">
            <v>Peripheral group 20</v>
          </cell>
        </row>
        <row r="28">
          <cell r="A28" t="str">
            <v>Peripheral group 21</v>
          </cell>
        </row>
        <row r="29">
          <cell r="A29" t="str">
            <v>Peripheral group 22</v>
          </cell>
        </row>
        <row r="30">
          <cell r="A30" t="str">
            <v>Peripheral group 23</v>
          </cell>
        </row>
        <row r="31">
          <cell r="A31" t="str">
            <v>Peripheral group 24</v>
          </cell>
        </row>
        <row r="32">
          <cell r="A32" t="str">
            <v>Peripheral group 25</v>
          </cell>
        </row>
        <row r="33">
          <cell r="A33" t="str">
            <v>Peripheral group 26</v>
          </cell>
        </row>
        <row r="34">
          <cell r="A34" t="str">
            <v>Peripheral group 27</v>
          </cell>
        </row>
        <row r="35">
          <cell r="A35" t="str">
            <v>Peripheral group 28</v>
          </cell>
        </row>
        <row r="36">
          <cell r="A36" t="str">
            <v>Peripheral group 29</v>
          </cell>
        </row>
        <row r="37">
          <cell r="A37" t="str">
            <v>Peripheral group 30</v>
          </cell>
        </row>
        <row r="38">
          <cell r="A38" t="str">
            <v>Peripheral group 31</v>
          </cell>
        </row>
        <row r="39">
          <cell r="A39" t="str">
            <v>FlexBus</v>
          </cell>
        </row>
        <row r="40">
          <cell r="A40" t="str">
            <v>GPIO</v>
          </cell>
        </row>
        <row r="41">
          <cell r="A41" t="str">
            <v>Aliased to AIPS and GPIO</v>
          </cell>
        </row>
        <row r="42">
          <cell r="A42" t="str">
            <v>QSPI</v>
          </cell>
        </row>
        <row r="43">
          <cell r="A43" t="str">
            <v>QSPI</v>
          </cell>
        </row>
        <row r="44">
          <cell r="A44" t="str">
            <v>Bitband for GPIO</v>
          </cell>
        </row>
        <row r="45">
          <cell r="A45" t="str">
            <v>Bitband for AIPS0</v>
          </cell>
        </row>
        <row r="47">
          <cell r="A47" t="str">
            <v>Peripheral group 31</v>
          </cell>
        </row>
      </sheetData>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evision History"/>
      <sheetName val="Overview Memory Map"/>
      <sheetName val="NVM &amp; Overlay (S32R37)"/>
      <sheetName val="RAM &amp; Local Memory"/>
      <sheetName val="Peripheral Memory Map"/>
      <sheetName val="Clocking Memory Map"/>
      <sheetName val="Key"/>
      <sheetName val="Size Data"/>
      <sheetName val="Memory Data"/>
      <sheetName val="Peripheral Data"/>
      <sheetName val="xl_DCF_History"/>
      <sheetName val="Classified as UnClassified"/>
    </sheetNames>
    <sheetDataSet>
      <sheetData sheetId="0"/>
      <sheetData sheetId="1"/>
      <sheetData sheetId="2"/>
      <sheetData sheetId="3"/>
      <sheetData sheetId="4"/>
      <sheetData sheetId="5"/>
      <sheetData sheetId="6"/>
      <sheetData sheetId="7"/>
      <sheetData sheetId="8">
        <row r="3">
          <cell r="A3">
            <v>1</v>
          </cell>
        </row>
        <row r="4">
          <cell r="A4">
            <v>2</v>
          </cell>
        </row>
        <row r="5">
          <cell r="A5">
            <v>4</v>
          </cell>
        </row>
        <row r="6">
          <cell r="A6">
            <v>6</v>
          </cell>
        </row>
        <row r="7">
          <cell r="A7">
            <v>8</v>
          </cell>
        </row>
        <row r="8">
          <cell r="A8">
            <v>16</v>
          </cell>
        </row>
        <row r="9">
          <cell r="A9">
            <v>28</v>
          </cell>
        </row>
        <row r="10">
          <cell r="A10">
            <v>32</v>
          </cell>
        </row>
        <row r="11">
          <cell r="A11">
            <v>48</v>
          </cell>
        </row>
        <row r="12">
          <cell r="A12">
            <v>56</v>
          </cell>
        </row>
        <row r="13">
          <cell r="A13">
            <v>64</v>
          </cell>
        </row>
        <row r="14">
          <cell r="A14">
            <v>128</v>
          </cell>
        </row>
        <row r="15">
          <cell r="A15">
            <v>208</v>
          </cell>
        </row>
        <row r="16">
          <cell r="A16">
            <v>256</v>
          </cell>
        </row>
        <row r="17">
          <cell r="A17">
            <v>320</v>
          </cell>
        </row>
        <row r="18">
          <cell r="A18">
            <v>384</v>
          </cell>
        </row>
        <row r="19">
          <cell r="A19">
            <v>508</v>
          </cell>
        </row>
        <row r="20">
          <cell r="A20">
            <v>512</v>
          </cell>
        </row>
        <row r="21">
          <cell r="A21">
            <v>768</v>
          </cell>
        </row>
        <row r="22">
          <cell r="A22">
            <v>1024</v>
          </cell>
        </row>
        <row r="23">
          <cell r="A23">
            <v>1504</v>
          </cell>
        </row>
        <row r="24">
          <cell r="A24">
            <v>1536</v>
          </cell>
        </row>
        <row r="25">
          <cell r="A25">
            <v>2016</v>
          </cell>
        </row>
        <row r="26">
          <cell r="A26">
            <v>2032</v>
          </cell>
        </row>
        <row r="27">
          <cell r="A27">
            <v>2048</v>
          </cell>
        </row>
        <row r="28">
          <cell r="A28">
            <v>3584</v>
          </cell>
        </row>
        <row r="29">
          <cell r="A29">
            <v>4096</v>
          </cell>
        </row>
        <row r="30">
          <cell r="A30">
            <v>5744</v>
          </cell>
        </row>
        <row r="31">
          <cell r="A31">
            <v>6144</v>
          </cell>
        </row>
        <row r="32">
          <cell r="A32">
            <v>7616</v>
          </cell>
        </row>
        <row r="33">
          <cell r="A33">
            <v>8128</v>
          </cell>
        </row>
        <row r="34">
          <cell r="A34">
            <v>8192</v>
          </cell>
        </row>
        <row r="35">
          <cell r="A35">
            <v>11264</v>
          </cell>
        </row>
        <row r="36">
          <cell r="A36">
            <v>12288</v>
          </cell>
        </row>
        <row r="37">
          <cell r="A37">
            <v>14336</v>
          </cell>
        </row>
        <row r="38">
          <cell r="A38">
            <v>16384</v>
          </cell>
        </row>
        <row r="39">
          <cell r="A39">
            <v>32464</v>
          </cell>
        </row>
        <row r="40">
          <cell r="A40">
            <v>32512</v>
          </cell>
        </row>
        <row r="41">
          <cell r="A41">
            <v>32768</v>
          </cell>
        </row>
        <row r="42">
          <cell r="A42">
            <v>40960</v>
          </cell>
        </row>
        <row r="43">
          <cell r="A43">
            <v>49088</v>
          </cell>
        </row>
        <row r="44">
          <cell r="A44">
            <v>49152</v>
          </cell>
        </row>
        <row r="45">
          <cell r="A45">
            <v>57344</v>
          </cell>
        </row>
        <row r="46">
          <cell r="A46">
            <v>59392</v>
          </cell>
        </row>
        <row r="47">
          <cell r="A47">
            <v>65536</v>
          </cell>
        </row>
        <row r="48">
          <cell r="A48">
            <v>130048</v>
          </cell>
        </row>
        <row r="49">
          <cell r="A49">
            <v>196608</v>
          </cell>
        </row>
        <row r="50">
          <cell r="A50">
            <v>261120</v>
          </cell>
        </row>
        <row r="51">
          <cell r="A51">
            <v>262144</v>
          </cell>
        </row>
        <row r="52">
          <cell r="A52">
            <v>520192</v>
          </cell>
        </row>
        <row r="53">
          <cell r="A53">
            <v>786432</v>
          </cell>
        </row>
        <row r="54">
          <cell r="A54">
            <v>1818624</v>
          </cell>
        </row>
        <row r="58">
          <cell r="A58" t="str">
            <v>Yes</v>
          </cell>
        </row>
        <row r="59">
          <cell r="A59" t="str">
            <v>No</v>
          </cell>
        </row>
      </sheetData>
      <sheetData sheetId="9">
        <row r="2">
          <cell r="A2" t="str">
            <v>Aliased to Peripheral Bridge and GPIO bitband regions</v>
          </cell>
        </row>
        <row r="3">
          <cell r="A3" t="str">
            <v>Aliased to SRAM_U bitband region</v>
          </cell>
        </row>
        <row r="4">
          <cell r="A4" t="str">
            <v>BAM</v>
          </cell>
        </row>
        <row r="5">
          <cell r="A5" t="str">
            <v>Boot flash memory blocks</v>
          </cell>
        </row>
        <row r="6">
          <cell r="A6" t="str">
            <v>Code flash memory blocks</v>
          </cell>
        </row>
        <row r="7">
          <cell r="A7" t="str">
            <v>CSE flash memory block 0</v>
          </cell>
        </row>
        <row r="8">
          <cell r="A8" t="str">
            <v>CSE flash memory block 1</v>
          </cell>
        </row>
        <row r="9">
          <cell r="A9" t="str">
            <v>Data flash memory blocks - no overlay</v>
          </cell>
        </row>
        <row r="10">
          <cell r="A10" t="str">
            <v>eDMA</v>
          </cell>
        </row>
        <row r="11">
          <cell r="A11" t="str">
            <v>EE emulation block 0</v>
          </cell>
        </row>
        <row r="12">
          <cell r="A12" t="str">
            <v>EE emulation block 1</v>
          </cell>
        </row>
        <row r="13">
          <cell r="A13" t="str">
            <v>EE emulation block 2</v>
          </cell>
        </row>
        <row r="14">
          <cell r="A14" t="str">
            <v>EE emulation block 3</v>
          </cell>
        </row>
        <row r="15">
          <cell r="A15" t="str">
            <v>EE emulation block 4</v>
          </cell>
        </row>
        <row r="16">
          <cell r="A16" t="str">
            <v>EE emulation block 5</v>
          </cell>
        </row>
        <row r="17">
          <cell r="A17" t="str">
            <v>EE emulation block 6</v>
          </cell>
        </row>
        <row r="18">
          <cell r="A18" t="str">
            <v>Emulation-device registers</v>
          </cell>
        </row>
        <row r="19">
          <cell r="A19" t="str">
            <v>Emulation-device overlay RAM</v>
          </cell>
        </row>
        <row r="20">
          <cell r="A20" t="str">
            <v>Extended overlay RAM</v>
          </cell>
        </row>
        <row r="21">
          <cell r="A21" t="str">
            <v>Flash memory loader - partition 4</v>
          </cell>
        </row>
        <row r="22">
          <cell r="A22" t="str">
            <v>Flash memory loader - partition 5</v>
          </cell>
        </row>
        <row r="23">
          <cell r="A23" t="str">
            <v>Flash memory loader - partition 6</v>
          </cell>
        </row>
        <row r="24">
          <cell r="A24" t="str">
            <v>FlexNVM</v>
          </cell>
        </row>
        <row r="25">
          <cell r="A25" t="str">
            <v>FlexRAM</v>
          </cell>
        </row>
        <row r="26">
          <cell r="A26" t="str">
            <v>GPIO bitband region</v>
          </cell>
        </row>
        <row r="27">
          <cell r="A27" t="str">
            <v>Internal overlay RAM</v>
          </cell>
        </row>
        <row r="28">
          <cell r="A28" t="str">
            <v>Internal SRAM</v>
          </cell>
        </row>
        <row r="29">
          <cell r="A29" t="str">
            <v>Internal SRAM (overlay enabled)</v>
          </cell>
        </row>
        <row r="30">
          <cell r="A30" t="str">
            <v>Large flash memory blocks - no overlay</v>
          </cell>
        </row>
        <row r="31">
          <cell r="A31" t="str">
            <v>Local memory</v>
          </cell>
        </row>
        <row r="32">
          <cell r="A32" t="str">
            <v>Lower SRAM (SRAM_L): ICODE/DCODE</v>
          </cell>
        </row>
        <row r="33">
          <cell r="A33" t="str">
            <v>Mirrored large flash memory blocks</v>
          </cell>
        </row>
        <row r="34">
          <cell r="A34" t="str">
            <v>Mirrored reserved flash memory</v>
          </cell>
        </row>
        <row r="35">
          <cell r="A35" t="str">
            <v>Mirrored medium flash memory blocks</v>
          </cell>
        </row>
        <row r="36">
          <cell r="A36" t="str">
            <v>Mirrored internal SRAM</v>
          </cell>
        </row>
        <row r="37">
          <cell r="A37" t="str">
            <v>Peripheral Bridge bitband region</v>
          </cell>
        </row>
        <row r="38">
          <cell r="A38" t="str">
            <v>Program code</v>
          </cell>
        </row>
        <row r="39">
          <cell r="A39" t="str">
            <v>Reserved</v>
          </cell>
        </row>
        <row r="40">
          <cell r="A40" t="str">
            <v>Reserved code/data/EE emulation flash memory</v>
          </cell>
        </row>
        <row r="41">
          <cell r="A41" t="str">
            <v>Reserved emulation-device overlay RAM</v>
          </cell>
        </row>
        <row r="42">
          <cell r="A42" t="str">
            <v>Reserved flash memory - no overlay</v>
          </cell>
        </row>
        <row r="43">
          <cell r="A43" t="str">
            <v>Reserved internal overlay RAM</v>
          </cell>
        </row>
        <row r="44">
          <cell r="A44" t="str">
            <v>Reserved SRAM</v>
          </cell>
        </row>
        <row r="45">
          <cell r="A45" t="str">
            <v>Signal table - partition 1</v>
          </cell>
        </row>
        <row r="46">
          <cell r="A46" t="str">
            <v>Small and medium flash memory blocks - no overlay</v>
          </cell>
        </row>
        <row r="47">
          <cell r="A47" t="str">
            <v>Standby SRAM</v>
          </cell>
        </row>
        <row r="48">
          <cell r="A48" t="str">
            <v>Test block</v>
          </cell>
        </row>
        <row r="49">
          <cell r="A49" t="str">
            <v>Upper SRAM (SRAM_U) bitband region</v>
          </cell>
        </row>
        <row r="50">
          <cell r="A50" t="str">
            <v>UTEST (OTP)</v>
          </cell>
        </row>
        <row r="51">
          <cell r="A51" t="str">
            <v>UTEST NVM block - no overlay</v>
          </cell>
        </row>
      </sheetData>
      <sheetData sheetId="10">
        <row r="1">
          <cell r="A1" t="str">
            <v>Reserved</v>
          </cell>
          <cell r="F1" t="str">
            <v>M0</v>
          </cell>
        </row>
        <row r="2">
          <cell r="A2" t="str">
            <v>PBRIDGE_0</v>
          </cell>
          <cell r="F2" t="str">
            <v>M1</v>
          </cell>
        </row>
        <row r="3">
          <cell r="A3" t="str">
            <v>PBRIDGE_0 on platform</v>
          </cell>
          <cell r="F3" t="str">
            <v>M2</v>
          </cell>
        </row>
        <row r="4">
          <cell r="A4" t="str">
            <v>PBRIDGE_0 off platform</v>
          </cell>
          <cell r="F4" t="str">
            <v>M3</v>
          </cell>
        </row>
        <row r="5">
          <cell r="A5" t="str">
            <v>PBRIDGE_1</v>
          </cell>
          <cell r="F5" t="str">
            <v>M4</v>
          </cell>
        </row>
        <row r="6">
          <cell r="A6" t="str">
            <v>PBRIDGE_1 on platform</v>
          </cell>
          <cell r="F6" t="str">
            <v>M5</v>
          </cell>
        </row>
        <row r="7">
          <cell r="A7" t="str">
            <v>PBRIDGE_1 off platform</v>
          </cell>
          <cell r="F7" t="str">
            <v>M6</v>
          </cell>
        </row>
        <row r="8">
          <cell r="A8" t="str">
            <v>Private Peripheral Bus (PPB) peripherals</v>
          </cell>
          <cell r="F8" t="str">
            <v>M7</v>
          </cell>
        </row>
        <row r="9">
          <cell r="A9" t="str">
            <v>Peripheral group 0</v>
          </cell>
        </row>
        <row r="10">
          <cell r="A10" t="str">
            <v>Peripheral group 1</v>
          </cell>
          <cell r="F10" t="str">
            <v>S0</v>
          </cell>
        </row>
        <row r="11">
          <cell r="A11" t="str">
            <v>Peripheral group 2</v>
          </cell>
          <cell r="F11" t="str">
            <v>S1</v>
          </cell>
        </row>
        <row r="12">
          <cell r="A12" t="str">
            <v>Peripheral group 3</v>
          </cell>
          <cell r="F12" t="str">
            <v>S2</v>
          </cell>
        </row>
        <row r="13">
          <cell r="A13" t="str">
            <v>Peripheral group 4</v>
          </cell>
          <cell r="F13" t="str">
            <v>S3</v>
          </cell>
        </row>
        <row r="14">
          <cell r="A14" t="str">
            <v>Peripheral group 5</v>
          </cell>
          <cell r="F14" t="str">
            <v>S4</v>
          </cell>
        </row>
        <row r="15">
          <cell r="A15" t="str">
            <v>Peripheral group 6</v>
          </cell>
          <cell r="F15" t="str">
            <v>S5</v>
          </cell>
        </row>
        <row r="16">
          <cell r="A16" t="str">
            <v>Peripheral group 7</v>
          </cell>
          <cell r="F16" t="str">
            <v>S6</v>
          </cell>
        </row>
        <row r="17">
          <cell r="A17" t="str">
            <v>Peripheral group 8</v>
          </cell>
          <cell r="F17" t="str">
            <v>S7</v>
          </cell>
        </row>
        <row r="18">
          <cell r="A18" t="str">
            <v>Peripheral group 9</v>
          </cell>
        </row>
        <row r="19">
          <cell r="A19" t="str">
            <v>Peripheral group 10</v>
          </cell>
        </row>
        <row r="20">
          <cell r="A20" t="str">
            <v>Peripheral group 11</v>
          </cell>
        </row>
        <row r="21">
          <cell r="A21" t="str">
            <v>Peripheral group 12</v>
          </cell>
        </row>
        <row r="22">
          <cell r="A22" t="str">
            <v>Peripheral group 13</v>
          </cell>
        </row>
        <row r="23">
          <cell r="A23" t="str">
            <v>Peripheral group 14</v>
          </cell>
        </row>
        <row r="24">
          <cell r="A24" t="str">
            <v>Peripheral group 15</v>
          </cell>
        </row>
        <row r="25">
          <cell r="A25" t="str">
            <v>Peripheral group 16</v>
          </cell>
        </row>
        <row r="26">
          <cell r="A26" t="str">
            <v>Peripheral group 17</v>
          </cell>
        </row>
        <row r="27">
          <cell r="A27" t="str">
            <v>Peripheral group 18</v>
          </cell>
        </row>
        <row r="28">
          <cell r="A28" t="str">
            <v>Peripheral group 19</v>
          </cell>
        </row>
        <row r="29">
          <cell r="A29" t="str">
            <v>Peripheral group 20</v>
          </cell>
        </row>
        <row r="30">
          <cell r="A30" t="str">
            <v>Peripheral group 21</v>
          </cell>
        </row>
        <row r="31">
          <cell r="A31" t="str">
            <v>Peripheral group 22</v>
          </cell>
        </row>
        <row r="32">
          <cell r="A32" t="str">
            <v>Peripheral group 23</v>
          </cell>
        </row>
        <row r="33">
          <cell r="A33" t="str">
            <v>Peripheral group 24</v>
          </cell>
        </row>
        <row r="34">
          <cell r="A34" t="str">
            <v>Peripheral group 25</v>
          </cell>
        </row>
        <row r="35">
          <cell r="A35" t="str">
            <v>Peripheral group 26</v>
          </cell>
        </row>
        <row r="36">
          <cell r="A36" t="str">
            <v>Peripheral group 27</v>
          </cell>
        </row>
        <row r="37">
          <cell r="A37" t="str">
            <v>Peripheral group 28</v>
          </cell>
        </row>
        <row r="38">
          <cell r="A38" t="str">
            <v>Peripheral group 29</v>
          </cell>
        </row>
        <row r="39">
          <cell r="A39" t="str">
            <v>Peripheral group 30</v>
          </cell>
        </row>
        <row r="40">
          <cell r="A40" t="str">
            <v>Peripheral group 31</v>
          </cell>
        </row>
      </sheetData>
      <sheetData sheetId="11"/>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Memory Map"/>
      <sheetName val="Peripheral Memory Map"/>
      <sheetName val="Size Data"/>
      <sheetName val="Peripheral Data"/>
      <sheetName val="Bridge Data"/>
      <sheetName val="Memory Data"/>
    </sheetNames>
    <sheetDataSet>
      <sheetData sheetId="0" refreshError="1"/>
      <sheetData sheetId="1" refreshError="1"/>
      <sheetData sheetId="2">
        <row r="2">
          <cell r="A2" t="str">
            <v>6KB</v>
          </cell>
        </row>
        <row r="3">
          <cell r="A3" t="str">
            <v>8KB</v>
          </cell>
        </row>
        <row r="4">
          <cell r="A4" t="str">
            <v>16KB</v>
          </cell>
        </row>
        <row r="5">
          <cell r="A5" t="str">
            <v>32KB</v>
          </cell>
        </row>
        <row r="6">
          <cell r="A6" t="str">
            <v>64KB</v>
          </cell>
        </row>
        <row r="7">
          <cell r="A7" t="str">
            <v>128KB</v>
          </cell>
        </row>
        <row r="8">
          <cell r="A8" t="str">
            <v>256KB</v>
          </cell>
        </row>
        <row r="9">
          <cell r="A9" t="str">
            <v>768KB</v>
          </cell>
        </row>
        <row r="10">
          <cell r="A10" t="str">
            <v>8192KB</v>
          </cell>
        </row>
        <row r="11">
          <cell r="A11" t="str">
            <v>7616KB</v>
          </cell>
        </row>
        <row r="12">
          <cell r="A12" t="str">
            <v>130048KB</v>
          </cell>
        </row>
        <row r="15">
          <cell r="A15" t="str">
            <v>Yes</v>
          </cell>
        </row>
        <row r="16">
          <cell r="A16" t="str">
            <v>No</v>
          </cell>
        </row>
      </sheetData>
      <sheetData sheetId="3">
        <row r="1">
          <cell r="A1" t="str">
            <v>ADC_A</v>
          </cell>
        </row>
        <row r="2">
          <cell r="A2" t="str">
            <v>ADC_B</v>
          </cell>
        </row>
        <row r="3">
          <cell r="A3" t="str">
            <v>AIPS Bridge</v>
          </cell>
        </row>
        <row r="4">
          <cell r="A4" t="str">
            <v>AXBS</v>
          </cell>
        </row>
        <row r="5">
          <cell r="A5" t="str">
            <v>CSE-FL</v>
          </cell>
        </row>
        <row r="6">
          <cell r="A6" t="str">
            <v>DSPI</v>
          </cell>
        </row>
        <row r="7">
          <cell r="A7" t="str">
            <v>DSPI_0</v>
          </cell>
        </row>
        <row r="8">
          <cell r="A8" t="str">
            <v>DSPI_1</v>
          </cell>
        </row>
        <row r="9">
          <cell r="A9" t="str">
            <v>DSPI_2</v>
          </cell>
        </row>
        <row r="10">
          <cell r="A10" t="str">
            <v>DSPI_3</v>
          </cell>
        </row>
        <row r="11">
          <cell r="A11" t="str">
            <v>DSPI_4</v>
          </cell>
        </row>
        <row r="12">
          <cell r="A12" t="str">
            <v>EDMA</v>
          </cell>
        </row>
        <row r="13">
          <cell r="A13" t="str">
            <v>LINFLEX0</v>
          </cell>
        </row>
        <row r="14">
          <cell r="A14" t="str">
            <v>LINFLEX1</v>
          </cell>
        </row>
        <row r="15">
          <cell r="A15" t="str">
            <v>MC_CGM0</v>
          </cell>
        </row>
        <row r="16">
          <cell r="A16" t="str">
            <v>MC_CGM1</v>
          </cell>
        </row>
        <row r="17">
          <cell r="A17" t="str">
            <v>MC_CGM2</v>
          </cell>
        </row>
        <row r="18">
          <cell r="A18" t="str">
            <v>MC_CGM3</v>
          </cell>
        </row>
        <row r="19">
          <cell r="A19" t="str">
            <v>MC_ME</v>
          </cell>
        </row>
        <row r="20">
          <cell r="A20" t="str">
            <v>MC_PCU</v>
          </cell>
        </row>
        <row r="21">
          <cell r="A21" t="str">
            <v>MC_RGM</v>
          </cell>
        </row>
        <row r="22">
          <cell r="A22" t="str">
            <v>PSI5</v>
          </cell>
        </row>
        <row r="23">
          <cell r="A23" t="str">
            <v>Reserved</v>
          </cell>
        </row>
        <row r="24">
          <cell r="A24" t="str">
            <v>SARADC_0</v>
          </cell>
        </row>
        <row r="25">
          <cell r="A25" t="str">
            <v>SARADC_1</v>
          </cell>
        </row>
        <row r="26">
          <cell r="A26" t="str">
            <v>SDADC_0</v>
          </cell>
        </row>
        <row r="27">
          <cell r="A27" t="str">
            <v>SDADC_1</v>
          </cell>
        </row>
        <row r="28">
          <cell r="A28" t="str">
            <v>SDADC_2</v>
          </cell>
        </row>
        <row r="29">
          <cell r="A29" t="str">
            <v>SIUL</v>
          </cell>
        </row>
        <row r="30">
          <cell r="A30" t="str">
            <v>STM_A</v>
          </cell>
        </row>
      </sheetData>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age"/>
      <sheetName val="DMA_CH_MUX"/>
      <sheetName val="INT_MAP_ARM"/>
      <sheetName val="dma_data"/>
      <sheetName val="int_data"/>
    </sheetNames>
    <sheetDataSet>
      <sheetData sheetId="0"/>
      <sheetData sheetId="1"/>
      <sheetData sheetId="2"/>
      <sheetData sheetId="3">
        <row r="2">
          <cell r="A2" t="str">
            <v>RESERVED</v>
          </cell>
        </row>
        <row r="3">
          <cell r="A3" t="str">
            <v>SCI_FLX</v>
          </cell>
        </row>
        <row r="4">
          <cell r="A4">
            <v>0</v>
          </cell>
        </row>
        <row r="5">
          <cell r="A5">
            <v>0</v>
          </cell>
        </row>
        <row r="6">
          <cell r="A6">
            <v>0</v>
          </cell>
        </row>
        <row r="7">
          <cell r="A7">
            <v>0</v>
          </cell>
        </row>
        <row r="8">
          <cell r="A8" t="str">
            <v>ENET_MACAXI_1G</v>
          </cell>
        </row>
        <row r="9">
          <cell r="A9" t="str">
            <v>uSDHC</v>
          </cell>
        </row>
        <row r="10">
          <cell r="A10" t="str">
            <v>RGPIOC_PCTL</v>
          </cell>
        </row>
        <row r="11">
          <cell r="A11">
            <v>0</v>
          </cell>
        </row>
        <row r="12">
          <cell r="A12">
            <v>0</v>
          </cell>
        </row>
        <row r="13">
          <cell r="A13">
            <v>0</v>
          </cell>
        </row>
        <row r="14">
          <cell r="A14">
            <v>0</v>
          </cell>
        </row>
        <row r="15">
          <cell r="A15">
            <v>0</v>
          </cell>
        </row>
        <row r="16">
          <cell r="A16" t="str">
            <v>RLE</v>
          </cell>
        </row>
        <row r="17">
          <cell r="A17">
            <v>0</v>
          </cell>
        </row>
        <row r="18">
          <cell r="A18" t="str">
            <v>FastDMA</v>
          </cell>
        </row>
        <row r="19">
          <cell r="A19" t="str">
            <v>d_ip_flexcan3_syn</v>
          </cell>
        </row>
        <row r="20">
          <cell r="A20" t="str">
            <v>D_IP_FlexTimer32_SYN</v>
          </cell>
        </row>
        <row r="21">
          <cell r="A21">
            <v>0</v>
          </cell>
        </row>
        <row r="22">
          <cell r="A22">
            <v>0</v>
          </cell>
        </row>
        <row r="23">
          <cell r="A23">
            <v>0</v>
          </cell>
        </row>
        <row r="24">
          <cell r="A24">
            <v>0</v>
          </cell>
        </row>
        <row r="25">
          <cell r="A25">
            <v>0</v>
          </cell>
        </row>
        <row r="26">
          <cell r="A26">
            <v>0</v>
          </cell>
        </row>
        <row r="27">
          <cell r="A27">
            <v>0</v>
          </cell>
        </row>
        <row r="28">
          <cell r="A28" t="str">
            <v>d_ip_quadspi_v2_syn</v>
          </cell>
        </row>
        <row r="29">
          <cell r="A29">
            <v>0</v>
          </cell>
        </row>
        <row r="30">
          <cell r="A30" t="str">
            <v>da_ip_ADC_SAR_12b_c28</v>
          </cell>
        </row>
        <row r="31">
          <cell r="A31" t="str">
            <v>dspi_ipi</v>
          </cell>
        </row>
        <row r="32">
          <cell r="A32">
            <v>0</v>
          </cell>
        </row>
        <row r="33">
          <cell r="A33">
            <v>0</v>
          </cell>
        </row>
        <row r="34">
          <cell r="A34" t="str">
            <v>iic_dma</v>
          </cell>
        </row>
        <row r="35">
          <cell r="A35">
            <v>0</v>
          </cell>
        </row>
        <row r="36">
          <cell r="A36" t="str">
            <v>STA1_FCCU_IPS</v>
          </cell>
        </row>
        <row r="37">
          <cell r="A37" t="str">
            <v>STA1_SIUL2_IPS</v>
          </cell>
        </row>
        <row r="38">
          <cell r="A38">
            <v>0</v>
          </cell>
        </row>
        <row r="39">
          <cell r="A39">
            <v>0</v>
          </cell>
        </row>
        <row r="40">
          <cell r="A40">
            <v>0</v>
          </cell>
        </row>
        <row r="41">
          <cell r="A41" t="str">
            <v>da_ip_ADC_12b1MSPS_SAR_c55fg</v>
          </cell>
        </row>
        <row r="42">
          <cell r="A42" t="str">
            <v>d_ip_bctu_syn</v>
          </cell>
        </row>
        <row r="46">
          <cell r="A46" t="str">
            <v>emios200_ipi</v>
          </cell>
        </row>
        <row r="47">
          <cell r="A47">
            <v>0</v>
          </cell>
        </row>
        <row r="48">
          <cell r="A48">
            <v>0</v>
          </cell>
        </row>
        <row r="49">
          <cell r="A49">
            <v>0</v>
          </cell>
        </row>
        <row r="50">
          <cell r="A50">
            <v>0</v>
          </cell>
        </row>
        <row r="51">
          <cell r="A51">
            <v>0</v>
          </cell>
        </row>
        <row r="52">
          <cell r="A52">
            <v>0</v>
          </cell>
        </row>
        <row r="53">
          <cell r="A53">
            <v>0</v>
          </cell>
        </row>
        <row r="54">
          <cell r="A54">
            <v>0</v>
          </cell>
        </row>
        <row r="55">
          <cell r="A55">
            <v>0</v>
          </cell>
        </row>
        <row r="56">
          <cell r="A56">
            <v>0</v>
          </cell>
        </row>
        <row r="57">
          <cell r="A57">
            <v>0</v>
          </cell>
        </row>
        <row r="58">
          <cell r="A58">
            <v>0</v>
          </cell>
        </row>
        <row r="59">
          <cell r="A59">
            <v>0</v>
          </cell>
        </row>
        <row r="60">
          <cell r="A60">
            <v>0</v>
          </cell>
        </row>
        <row r="61">
          <cell r="A61">
            <v>0</v>
          </cell>
        </row>
        <row r="62">
          <cell r="A62">
            <v>0</v>
          </cell>
        </row>
        <row r="63">
          <cell r="A63">
            <v>0</v>
          </cell>
        </row>
        <row r="64">
          <cell r="A64">
            <v>0</v>
          </cell>
        </row>
        <row r="65">
          <cell r="A65">
            <v>0</v>
          </cell>
        </row>
        <row r="66">
          <cell r="A66">
            <v>0</v>
          </cell>
        </row>
        <row r="67">
          <cell r="A67">
            <v>0</v>
          </cell>
        </row>
        <row r="68">
          <cell r="A68">
            <v>0</v>
          </cell>
        </row>
        <row r="69">
          <cell r="A69">
            <v>0</v>
          </cell>
        </row>
        <row r="70">
          <cell r="A70">
            <v>0</v>
          </cell>
        </row>
        <row r="71">
          <cell r="A71">
            <v>0</v>
          </cell>
        </row>
        <row r="72">
          <cell r="A72">
            <v>0</v>
          </cell>
        </row>
        <row r="73">
          <cell r="A73">
            <v>0</v>
          </cell>
        </row>
        <row r="74">
          <cell r="A74">
            <v>0</v>
          </cell>
        </row>
        <row r="75">
          <cell r="A75">
            <v>0</v>
          </cell>
        </row>
        <row r="76">
          <cell r="A76">
            <v>0</v>
          </cell>
        </row>
        <row r="77">
          <cell r="A77">
            <v>0</v>
          </cell>
        </row>
        <row r="78">
          <cell r="A78" t="str">
            <v>da_ip_anl_1c1d8c_5v_c55fg</v>
          </cell>
        </row>
        <row r="79">
          <cell r="A79" t="str">
            <v>d_ip_sai_syn</v>
          </cell>
        </row>
        <row r="83">
          <cell r="A83" t="str">
            <v>STA1_LINFLEX3_IPS</v>
          </cell>
        </row>
        <row r="87">
          <cell r="A87" t="str">
            <v>da_ip_adc_12bSAR_c90lctfs</v>
          </cell>
        </row>
        <row r="89">
          <cell r="A89" t="str">
            <v>da_ip_anl_1c1d8c_5v_c90lctfs</v>
          </cell>
        </row>
        <row r="90">
          <cell r="A90">
            <v>0</v>
          </cell>
        </row>
        <row r="91">
          <cell r="A91" t="str">
            <v>d_ip_flexio_syn</v>
          </cell>
        </row>
        <row r="98">
          <cell r="A98">
            <v>0</v>
          </cell>
        </row>
        <row r="99">
          <cell r="A99" t="str">
            <v>lpi2c</v>
          </cell>
        </row>
        <row r="100">
          <cell r="A100">
            <v>0</v>
          </cell>
        </row>
        <row r="101">
          <cell r="A101">
            <v>0</v>
          </cell>
        </row>
        <row r="102">
          <cell r="A102">
            <v>0</v>
          </cell>
        </row>
        <row r="104">
          <cell r="A104">
            <v>0</v>
          </cell>
        </row>
        <row r="107">
          <cell r="A107" t="str">
            <v>lpspi</v>
          </cell>
        </row>
        <row r="111">
          <cell r="A111" t="str">
            <v>lptimer</v>
          </cell>
        </row>
        <row r="112">
          <cell r="A112" t="str">
            <v>lpuart</v>
          </cell>
        </row>
        <row r="113">
          <cell r="A113">
            <v>0</v>
          </cell>
        </row>
        <row r="114">
          <cell r="A114">
            <v>0</v>
          </cell>
        </row>
        <row r="115">
          <cell r="A115">
            <v>0</v>
          </cell>
        </row>
        <row r="116">
          <cell r="A116" t="str">
            <v>d_ssl_pdb_pioneer_syn</v>
          </cell>
        </row>
        <row r="117">
          <cell r="A117" t="str">
            <v>rgpioc</v>
          </cell>
        </row>
        <row r="118">
          <cell r="A118">
            <v>0</v>
          </cell>
        </row>
      </sheetData>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wnership (non-cust)"/>
      <sheetName val="Introduction"/>
      <sheetName val="UTEST Memory Map"/>
      <sheetName val="TEST Memory Map (non-cust)"/>
      <sheetName val="TEST DCF Clients (non-cust)"/>
      <sheetName val="UTEST DCF Clients"/>
      <sheetName val="DCF Client Register Bits"/>
    </sheetNames>
    <sheetDataSet>
      <sheetData sheetId="0"/>
      <sheetData sheetId="1"/>
      <sheetData sheetId="2"/>
      <sheetData sheetId="3">
        <row r="1">
          <cell r="K1" t="str">
            <v>Differential Read</v>
          </cell>
        </row>
        <row r="2">
          <cell r="K2" t="str">
            <v>Normal Access</v>
          </cell>
        </row>
      </sheetData>
      <sheetData sheetId="4"/>
      <sheetData sheetId="5"/>
      <sheetData sheetId="6"/>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30"/>
  <sheetViews>
    <sheetView zoomScaleNormal="100" workbookViewId="0">
      <selection activeCell="A17" sqref="A17"/>
    </sheetView>
  </sheetViews>
  <sheetFormatPr defaultColWidth="8.85546875" defaultRowHeight="12.75" x14ac:dyDescent="0.2"/>
  <cols>
    <col min="1" max="1" width="76.7109375" style="16" bestFit="1" customWidth="1"/>
    <col min="2" max="2" width="12.140625" style="16" bestFit="1" customWidth="1"/>
    <col min="3" max="16384" width="8.85546875" style="16"/>
  </cols>
  <sheetData>
    <row r="1" spans="1:3" ht="35.25" x14ac:dyDescent="0.5">
      <c r="A1" s="84" t="s">
        <v>0</v>
      </c>
      <c r="B1" s="85"/>
      <c r="C1" s="85"/>
    </row>
    <row r="2" spans="1:3" x14ac:dyDescent="0.2">
      <c r="A2"/>
      <c r="B2"/>
    </row>
    <row r="3" spans="1:3" ht="15" x14ac:dyDescent="0.2">
      <c r="A3" s="125" t="s">
        <v>1</v>
      </c>
      <c r="B3"/>
    </row>
    <row r="4" spans="1:3" ht="15" x14ac:dyDescent="0.2">
      <c r="A4" s="126" t="s">
        <v>531</v>
      </c>
      <c r="B4"/>
    </row>
    <row r="5" spans="1:3" x14ac:dyDescent="0.2">
      <c r="A5"/>
      <c r="B5"/>
    </row>
    <row r="6" spans="1:3" x14ac:dyDescent="0.2">
      <c r="A6"/>
      <c r="B6"/>
    </row>
    <row r="7" spans="1:3" x14ac:dyDescent="0.2">
      <c r="A7"/>
      <c r="B7"/>
    </row>
    <row r="8" spans="1:3" ht="15" x14ac:dyDescent="0.2">
      <c r="A8" s="86"/>
      <c r="B8" s="87"/>
      <c r="C8" s="82"/>
    </row>
    <row r="9" spans="1:3" ht="15" x14ac:dyDescent="0.2">
      <c r="A9" s="88"/>
      <c r="B9" s="119"/>
      <c r="C9" s="89"/>
    </row>
    <row r="10" spans="1:3" ht="17.25" x14ac:dyDescent="0.3">
      <c r="A10" s="83"/>
      <c r="B10" s="90"/>
      <c r="C10" s="90"/>
    </row>
    <row r="26" spans="1:3" x14ac:dyDescent="0.2">
      <c r="A26" s="91"/>
    </row>
    <row r="27" spans="1:3" x14ac:dyDescent="0.2">
      <c r="A27" s="91"/>
      <c r="B27" s="91"/>
      <c r="C27" s="91"/>
    </row>
    <row r="28" spans="1:3" x14ac:dyDescent="0.2">
      <c r="A28" s="92"/>
      <c r="B28" s="92"/>
      <c r="C28" s="92"/>
    </row>
    <row r="29" spans="1:3" ht="16.5" x14ac:dyDescent="0.3">
      <c r="A29" s="93"/>
      <c r="B29" s="91"/>
      <c r="C29" s="91"/>
    </row>
    <row r="30" spans="1:3" ht="16.5" x14ac:dyDescent="0.3">
      <c r="A30" s="93"/>
      <c r="B30" s="91"/>
      <c r="C30" s="91"/>
    </row>
  </sheetData>
  <phoneticPr fontId="31" type="noConversion"/>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00B050"/>
  </sheetPr>
  <dimension ref="A1:N10"/>
  <sheetViews>
    <sheetView showGridLines="0" zoomScaleNormal="100" workbookViewId="0">
      <selection activeCell="H2" sqref="H2:I2"/>
    </sheetView>
  </sheetViews>
  <sheetFormatPr defaultRowHeight="12.75" x14ac:dyDescent="0.2"/>
  <cols>
    <col min="1" max="1" width="26.42578125" customWidth="1"/>
    <col min="2" max="2" width="25" customWidth="1"/>
    <col min="3" max="3" width="18.5703125" customWidth="1"/>
    <col min="4" max="4" width="19" customWidth="1"/>
    <col min="5" max="5" width="9.140625" customWidth="1"/>
    <col min="6" max="6" width="12.42578125" customWidth="1"/>
    <col min="7" max="7" width="11.7109375" customWidth="1"/>
    <col min="8" max="9" width="11.85546875" customWidth="1"/>
    <col min="10" max="10" width="3" customWidth="1"/>
    <col min="11" max="11" width="15.5703125" customWidth="1"/>
    <col min="12" max="12" width="16" customWidth="1"/>
    <col min="13" max="13" width="13" customWidth="1"/>
    <col min="14" max="14" width="12.7109375" customWidth="1"/>
  </cols>
  <sheetData>
    <row r="1" spans="1:14" ht="38.25" x14ac:dyDescent="0.2">
      <c r="A1" s="244" t="s">
        <v>416</v>
      </c>
      <c r="B1" s="245" t="s">
        <v>417</v>
      </c>
      <c r="C1" s="246" t="s">
        <v>282</v>
      </c>
      <c r="D1" s="246" t="s">
        <v>283</v>
      </c>
      <c r="E1" s="244" t="s">
        <v>418</v>
      </c>
      <c r="F1" s="244" t="s">
        <v>60</v>
      </c>
      <c r="G1" s="244" t="s">
        <v>61</v>
      </c>
      <c r="H1" s="247" t="s">
        <v>195</v>
      </c>
      <c r="I1" s="247" t="s">
        <v>196</v>
      </c>
      <c r="J1" s="9"/>
      <c r="K1" s="248" t="s">
        <v>419</v>
      </c>
      <c r="L1" s="248" t="s">
        <v>420</v>
      </c>
      <c r="M1" s="248" t="s">
        <v>379</v>
      </c>
      <c r="N1" s="248" t="s">
        <v>421</v>
      </c>
    </row>
    <row r="2" spans="1:14" ht="66.75" customHeight="1" x14ac:dyDescent="0.2">
      <c r="A2" s="249" t="s">
        <v>422</v>
      </c>
      <c r="B2" s="249" t="s">
        <v>423</v>
      </c>
      <c r="C2" s="315" t="s">
        <v>424</v>
      </c>
      <c r="D2" s="316"/>
      <c r="E2" s="249" t="s">
        <v>425</v>
      </c>
      <c r="F2" s="249" t="s">
        <v>426</v>
      </c>
      <c r="G2" s="249" t="s">
        <v>427</v>
      </c>
      <c r="H2" s="310" t="s">
        <v>428</v>
      </c>
      <c r="I2" s="311"/>
      <c r="J2" s="10"/>
      <c r="K2" s="250" t="s">
        <v>429</v>
      </c>
      <c r="L2" s="250" t="s">
        <v>430</v>
      </c>
      <c r="M2" s="251" t="s">
        <v>431</v>
      </c>
      <c r="N2" s="250" t="s">
        <v>432</v>
      </c>
    </row>
    <row r="3" spans="1:14" x14ac:dyDescent="0.2">
      <c r="A3" s="252" t="s">
        <v>433</v>
      </c>
      <c r="B3" s="253"/>
      <c r="C3" s="254"/>
      <c r="D3" s="254"/>
      <c r="E3" s="253"/>
      <c r="F3" s="253"/>
      <c r="G3" s="255"/>
      <c r="H3" s="253"/>
      <c r="I3" s="253"/>
      <c r="J3" s="11"/>
      <c r="K3" s="256"/>
      <c r="L3" s="253"/>
      <c r="M3" s="253"/>
      <c r="N3" s="255"/>
    </row>
    <row r="4" spans="1:14" x14ac:dyDescent="0.2">
      <c r="A4" s="257" t="s">
        <v>434</v>
      </c>
      <c r="B4" s="258" t="s">
        <v>435</v>
      </c>
      <c r="C4" s="258">
        <v>1</v>
      </c>
      <c r="D4" s="258"/>
      <c r="E4" s="193">
        <v>16</v>
      </c>
      <c r="F4" s="216" t="s">
        <v>436</v>
      </c>
      <c r="G4" s="216" t="str">
        <f>DEC2HEX(SUM(HEX2DEC($F4)+$E4*1024-1),8)</f>
        <v>F8003FFF</v>
      </c>
      <c r="H4" s="258" t="s">
        <v>92</v>
      </c>
      <c r="I4" s="258" t="s">
        <v>92</v>
      </c>
      <c r="J4" s="11"/>
      <c r="K4" s="259"/>
      <c r="L4" s="259"/>
      <c r="M4" s="260" t="s">
        <v>437</v>
      </c>
      <c r="N4" s="260" t="s">
        <v>394</v>
      </c>
    </row>
    <row r="5" spans="1:14" x14ac:dyDescent="0.2">
      <c r="A5" s="252" t="s">
        <v>438</v>
      </c>
      <c r="B5" s="253"/>
      <c r="C5" s="254"/>
      <c r="D5" s="254"/>
      <c r="E5" s="253"/>
      <c r="F5" s="253"/>
      <c r="G5" s="255"/>
      <c r="H5" s="253"/>
      <c r="I5" s="253"/>
      <c r="J5" s="11"/>
      <c r="K5" s="256"/>
      <c r="L5" s="253"/>
      <c r="M5" s="253"/>
      <c r="N5" s="255"/>
    </row>
    <row r="6" spans="1:14" x14ac:dyDescent="0.2">
      <c r="A6" s="257" t="s">
        <v>439</v>
      </c>
      <c r="B6" s="258" t="s">
        <v>440</v>
      </c>
      <c r="C6" s="258">
        <v>1</v>
      </c>
      <c r="D6" s="258"/>
      <c r="E6" s="193">
        <v>16</v>
      </c>
      <c r="F6" s="216" t="str">
        <f>DEC2HEX(SUM(HEX2DEC($G4)+1),8)</f>
        <v>F8004000</v>
      </c>
      <c r="G6" s="216" t="str">
        <f>DEC2HEX(SUM(HEX2DEC($F6)+$E6*1024-1),8)</f>
        <v>F8007FFF</v>
      </c>
      <c r="H6" s="258" t="s">
        <v>92</v>
      </c>
      <c r="I6" s="258" t="s">
        <v>92</v>
      </c>
      <c r="J6" s="12"/>
      <c r="K6" s="102"/>
      <c r="L6" s="102"/>
      <c r="M6" s="260" t="s">
        <v>441</v>
      </c>
      <c r="N6" s="260" t="s">
        <v>386</v>
      </c>
    </row>
    <row r="8" spans="1:14" x14ac:dyDescent="0.2">
      <c r="A8" s="317" t="s">
        <v>442</v>
      </c>
      <c r="B8" s="313"/>
      <c r="C8" s="313"/>
      <c r="D8" s="313"/>
      <c r="E8" s="313"/>
      <c r="F8" s="313"/>
      <c r="G8" s="314"/>
      <c r="H8" s="17"/>
      <c r="I8" s="17"/>
    </row>
    <row r="9" spans="1:14" x14ac:dyDescent="0.2">
      <c r="A9" s="312" t="s">
        <v>443</v>
      </c>
      <c r="B9" s="313"/>
      <c r="C9" s="313"/>
      <c r="D9" s="313"/>
      <c r="E9" s="313"/>
      <c r="F9" s="313"/>
      <c r="G9" s="314"/>
      <c r="H9" s="17"/>
      <c r="I9" s="17"/>
    </row>
    <row r="10" spans="1:14" x14ac:dyDescent="0.2">
      <c r="A10" s="307" t="s">
        <v>444</v>
      </c>
      <c r="B10" s="308"/>
      <c r="C10" s="308"/>
      <c r="D10" s="308"/>
      <c r="E10" s="308"/>
      <c r="F10" s="308"/>
      <c r="G10" s="309"/>
    </row>
  </sheetData>
  <mergeCells count="5">
    <mergeCell ref="A10:G10"/>
    <mergeCell ref="H2:I2"/>
    <mergeCell ref="A9:G9"/>
    <mergeCell ref="C2:D2"/>
    <mergeCell ref="A8:G8"/>
  </mergeCells>
  <phoneticPr fontId="31" type="noConversion"/>
  <dataValidations count="3">
    <dataValidation type="list" allowBlank="1" showInputMessage="1" showErrorMessage="1" sqref="E4 E6">
      <formula1>slot_size</formula1>
    </dataValidation>
    <dataValidation type="list" allowBlank="1" showInputMessage="1" showErrorMessage="1" sqref="M4 M6">
      <formula1>slave_port</formula1>
    </dataValidation>
    <dataValidation type="list" allowBlank="1" showInputMessage="1" showErrorMessage="1" sqref="N4 N6">
      <formula1>choice</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00B050"/>
  </sheetPr>
  <dimension ref="A1:A62"/>
  <sheetViews>
    <sheetView workbookViewId="0">
      <selection activeCell="A20" sqref="A20"/>
    </sheetView>
  </sheetViews>
  <sheetFormatPr defaultColWidth="9.140625" defaultRowHeight="16.5" x14ac:dyDescent="0.3"/>
  <cols>
    <col min="1" max="16384" width="9.140625" style="18"/>
  </cols>
  <sheetData>
    <row r="1" spans="1:1" x14ac:dyDescent="0.3">
      <c r="A1" s="18" t="s">
        <v>445</v>
      </c>
    </row>
    <row r="3" spans="1:1" x14ac:dyDescent="0.3">
      <c r="A3" s="18">
        <v>1</v>
      </c>
    </row>
    <row r="4" spans="1:1" x14ac:dyDescent="0.3">
      <c r="A4" s="18">
        <v>2</v>
      </c>
    </row>
    <row r="5" spans="1:1" x14ac:dyDescent="0.3">
      <c r="A5" s="18">
        <v>4</v>
      </c>
    </row>
    <row r="6" spans="1:1" x14ac:dyDescent="0.3">
      <c r="A6" s="18">
        <v>6</v>
      </c>
    </row>
    <row r="7" spans="1:1" x14ac:dyDescent="0.3">
      <c r="A7" s="18">
        <v>8</v>
      </c>
    </row>
    <row r="8" spans="1:1" x14ac:dyDescent="0.3">
      <c r="A8" s="18">
        <v>16</v>
      </c>
    </row>
    <row r="9" spans="1:1" x14ac:dyDescent="0.3">
      <c r="A9" s="18">
        <v>28</v>
      </c>
    </row>
    <row r="10" spans="1:1" x14ac:dyDescent="0.3">
      <c r="A10" s="18">
        <v>32</v>
      </c>
    </row>
    <row r="11" spans="1:1" x14ac:dyDescent="0.3">
      <c r="A11" s="18">
        <v>48</v>
      </c>
    </row>
    <row r="12" spans="1:1" x14ac:dyDescent="0.3">
      <c r="A12" s="18">
        <v>56</v>
      </c>
    </row>
    <row r="13" spans="1:1" x14ac:dyDescent="0.3">
      <c r="A13" s="18">
        <v>64</v>
      </c>
    </row>
    <row r="14" spans="1:1" x14ac:dyDescent="0.3">
      <c r="A14" s="18">
        <v>128</v>
      </c>
    </row>
    <row r="15" spans="1:1" x14ac:dyDescent="0.3">
      <c r="A15" s="18">
        <v>208</v>
      </c>
    </row>
    <row r="16" spans="1:1" x14ac:dyDescent="0.3">
      <c r="A16" s="18">
        <v>256</v>
      </c>
    </row>
    <row r="17" spans="1:1" x14ac:dyDescent="0.3">
      <c r="A17" s="18">
        <v>320</v>
      </c>
    </row>
    <row r="18" spans="1:1" x14ac:dyDescent="0.3">
      <c r="A18" s="18">
        <v>384</v>
      </c>
    </row>
    <row r="19" spans="1:1" x14ac:dyDescent="0.3">
      <c r="A19" s="18">
        <v>508</v>
      </c>
    </row>
    <row r="20" spans="1:1" x14ac:dyDescent="0.3">
      <c r="A20" s="18">
        <v>512</v>
      </c>
    </row>
    <row r="21" spans="1:1" x14ac:dyDescent="0.3">
      <c r="A21" s="18">
        <v>768</v>
      </c>
    </row>
    <row r="22" spans="1:1" x14ac:dyDescent="0.3">
      <c r="A22" s="18">
        <v>1024</v>
      </c>
    </row>
    <row r="23" spans="1:1" x14ac:dyDescent="0.3">
      <c r="A23" s="18">
        <v>1504</v>
      </c>
    </row>
    <row r="24" spans="1:1" x14ac:dyDescent="0.3">
      <c r="A24" s="18">
        <v>1536</v>
      </c>
    </row>
    <row r="25" spans="1:1" x14ac:dyDescent="0.3">
      <c r="A25" s="18">
        <v>2016</v>
      </c>
    </row>
    <row r="26" spans="1:1" x14ac:dyDescent="0.3">
      <c r="A26" s="18">
        <v>2032</v>
      </c>
    </row>
    <row r="27" spans="1:1" x14ac:dyDescent="0.3">
      <c r="A27" s="18">
        <v>2048</v>
      </c>
    </row>
    <row r="28" spans="1:1" x14ac:dyDescent="0.3">
      <c r="A28" s="18">
        <v>3584</v>
      </c>
    </row>
    <row r="29" spans="1:1" x14ac:dyDescent="0.3">
      <c r="A29" s="18">
        <v>4096</v>
      </c>
    </row>
    <row r="30" spans="1:1" x14ac:dyDescent="0.3">
      <c r="A30" s="18">
        <v>5744</v>
      </c>
    </row>
    <row r="31" spans="1:1" x14ac:dyDescent="0.3">
      <c r="A31" s="18">
        <v>6144</v>
      </c>
    </row>
    <row r="32" spans="1:1" x14ac:dyDescent="0.3">
      <c r="A32" s="18">
        <v>7616</v>
      </c>
    </row>
    <row r="33" spans="1:1" x14ac:dyDescent="0.3">
      <c r="A33" s="18">
        <v>8128</v>
      </c>
    </row>
    <row r="34" spans="1:1" x14ac:dyDescent="0.3">
      <c r="A34" s="18">
        <v>8192</v>
      </c>
    </row>
    <row r="35" spans="1:1" x14ac:dyDescent="0.3">
      <c r="A35" s="18">
        <v>11264</v>
      </c>
    </row>
    <row r="36" spans="1:1" x14ac:dyDescent="0.3">
      <c r="A36" s="18">
        <v>12288</v>
      </c>
    </row>
    <row r="37" spans="1:1" x14ac:dyDescent="0.3">
      <c r="A37" s="18">
        <v>14336</v>
      </c>
    </row>
    <row r="38" spans="1:1" x14ac:dyDescent="0.3">
      <c r="A38" s="18">
        <f>1024*16</f>
        <v>16384</v>
      </c>
    </row>
    <row r="39" spans="1:1" x14ac:dyDescent="0.3">
      <c r="A39" s="18">
        <v>32464</v>
      </c>
    </row>
    <row r="40" spans="1:1" x14ac:dyDescent="0.3">
      <c r="A40" s="18">
        <v>32512</v>
      </c>
    </row>
    <row r="41" spans="1:1" x14ac:dyDescent="0.3">
      <c r="A41" s="18">
        <f>32*1024</f>
        <v>32768</v>
      </c>
    </row>
    <row r="42" spans="1:1" x14ac:dyDescent="0.3">
      <c r="A42" s="18">
        <v>40960</v>
      </c>
    </row>
    <row r="43" spans="1:1" x14ac:dyDescent="0.3">
      <c r="A43" s="18">
        <v>49088</v>
      </c>
    </row>
    <row r="44" spans="1:1" x14ac:dyDescent="0.3">
      <c r="A44" s="18">
        <f>1024*48</f>
        <v>49152</v>
      </c>
    </row>
    <row r="45" spans="1:1" x14ac:dyDescent="0.3">
      <c r="A45" s="18">
        <v>57344</v>
      </c>
    </row>
    <row r="46" spans="1:1" x14ac:dyDescent="0.3">
      <c r="A46" s="18">
        <v>59392</v>
      </c>
    </row>
    <row r="47" spans="1:1" x14ac:dyDescent="0.3">
      <c r="A47" s="18">
        <v>65472</v>
      </c>
    </row>
    <row r="48" spans="1:1" x14ac:dyDescent="0.3">
      <c r="A48" s="18">
        <v>65504</v>
      </c>
    </row>
    <row r="49" spans="1:1" x14ac:dyDescent="0.3">
      <c r="A49" s="18">
        <v>65536</v>
      </c>
    </row>
    <row r="50" spans="1:1" x14ac:dyDescent="0.3">
      <c r="A50" s="18">
        <f>127*1024</f>
        <v>130048</v>
      </c>
    </row>
    <row r="51" spans="1:1" x14ac:dyDescent="0.3">
      <c r="A51" s="18">
        <v>131072</v>
      </c>
    </row>
    <row r="52" spans="1:1" x14ac:dyDescent="0.3">
      <c r="A52" s="18">
        <v>196608</v>
      </c>
    </row>
    <row r="53" spans="1:1" x14ac:dyDescent="0.3">
      <c r="A53" s="18">
        <f>255*1024</f>
        <v>261120</v>
      </c>
    </row>
    <row r="54" spans="1:1" x14ac:dyDescent="0.3">
      <c r="A54" s="18">
        <f>256*1024</f>
        <v>262144</v>
      </c>
    </row>
    <row r="55" spans="1:1" x14ac:dyDescent="0.3">
      <c r="A55" s="18">
        <v>520192</v>
      </c>
    </row>
    <row r="56" spans="1:1" x14ac:dyDescent="0.3">
      <c r="A56" s="18">
        <f>768*1024</f>
        <v>786432</v>
      </c>
    </row>
    <row r="57" spans="1:1" x14ac:dyDescent="0.3">
      <c r="A57" s="18">
        <v>1818624</v>
      </c>
    </row>
    <row r="60" spans="1:1" x14ac:dyDescent="0.3">
      <c r="A60" s="18" t="s">
        <v>446</v>
      </c>
    </row>
    <row r="61" spans="1:1" x14ac:dyDescent="0.3">
      <c r="A61" s="18" t="s">
        <v>386</v>
      </c>
    </row>
    <row r="62" spans="1:1" x14ac:dyDescent="0.3">
      <c r="A62" s="18" t="s">
        <v>394</v>
      </c>
    </row>
  </sheetData>
  <phoneticPr fontId="3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00B050"/>
  </sheetPr>
  <dimension ref="A1:G56"/>
  <sheetViews>
    <sheetView topLeftCell="A19" workbookViewId="0">
      <selection activeCell="E36" sqref="E36"/>
    </sheetView>
  </sheetViews>
  <sheetFormatPr defaultColWidth="9.140625" defaultRowHeight="16.5" x14ac:dyDescent="0.3"/>
  <cols>
    <col min="1" max="1" width="35.7109375" style="18" customWidth="1"/>
    <col min="2" max="6" width="9.140625" style="18"/>
    <col min="7" max="7" width="35" style="18" customWidth="1"/>
    <col min="8" max="16384" width="9.140625" style="18"/>
  </cols>
  <sheetData>
    <row r="1" spans="1:7" x14ac:dyDescent="0.3">
      <c r="A1" s="261"/>
    </row>
    <row r="2" spans="1:7" ht="27" customHeight="1" x14ac:dyDescent="0.3">
      <c r="A2" s="262" t="s">
        <v>447</v>
      </c>
      <c r="G2" s="261"/>
    </row>
    <row r="3" spans="1:7" ht="15.75" customHeight="1" x14ac:dyDescent="0.3">
      <c r="A3" s="262" t="s">
        <v>392</v>
      </c>
      <c r="G3" s="261"/>
    </row>
    <row r="4" spans="1:7" ht="15.75" customHeight="1" x14ac:dyDescent="0.3">
      <c r="A4" s="262" t="s">
        <v>201</v>
      </c>
      <c r="G4" s="261"/>
    </row>
    <row r="5" spans="1:7" x14ac:dyDescent="0.3">
      <c r="A5" s="262" t="s">
        <v>448</v>
      </c>
      <c r="G5" s="261"/>
    </row>
    <row r="6" spans="1:7" x14ac:dyDescent="0.3">
      <c r="A6" s="262" t="s">
        <v>198</v>
      </c>
      <c r="G6" s="261"/>
    </row>
    <row r="7" spans="1:7" x14ac:dyDescent="0.3">
      <c r="A7" s="262" t="s">
        <v>449</v>
      </c>
      <c r="G7" s="261"/>
    </row>
    <row r="8" spans="1:7" x14ac:dyDescent="0.3">
      <c r="A8" s="262" t="s">
        <v>450</v>
      </c>
      <c r="G8" s="261"/>
    </row>
    <row r="9" spans="1:7" x14ac:dyDescent="0.3">
      <c r="A9" s="262" t="s">
        <v>451</v>
      </c>
      <c r="G9" s="261"/>
    </row>
    <row r="10" spans="1:7" x14ac:dyDescent="0.3">
      <c r="A10" s="262" t="s">
        <v>452</v>
      </c>
      <c r="G10" s="261"/>
    </row>
    <row r="11" spans="1:7" x14ac:dyDescent="0.3">
      <c r="A11" s="262" t="s">
        <v>453</v>
      </c>
      <c r="G11" s="261"/>
    </row>
    <row r="12" spans="1:7" x14ac:dyDescent="0.3">
      <c r="A12" s="262" t="s">
        <v>454</v>
      </c>
      <c r="G12" s="261"/>
    </row>
    <row r="13" spans="1:7" x14ac:dyDescent="0.3">
      <c r="A13" s="262" t="s">
        <v>455</v>
      </c>
      <c r="G13" s="261"/>
    </row>
    <row r="14" spans="1:7" x14ac:dyDescent="0.3">
      <c r="A14" s="262" t="s">
        <v>456</v>
      </c>
      <c r="G14" s="261"/>
    </row>
    <row r="15" spans="1:7" x14ac:dyDescent="0.3">
      <c r="A15" s="262" t="s">
        <v>457</v>
      </c>
      <c r="G15" s="261"/>
    </row>
    <row r="16" spans="1:7" x14ac:dyDescent="0.3">
      <c r="A16" s="262" t="s">
        <v>458</v>
      </c>
      <c r="G16" s="261"/>
    </row>
    <row r="17" spans="1:7" x14ac:dyDescent="0.3">
      <c r="A17" s="262" t="s">
        <v>459</v>
      </c>
      <c r="G17" s="261"/>
    </row>
    <row r="18" spans="1:7" x14ac:dyDescent="0.3">
      <c r="A18" s="262" t="s">
        <v>205</v>
      </c>
      <c r="G18" s="261"/>
    </row>
    <row r="19" spans="1:7" x14ac:dyDescent="0.3">
      <c r="A19" s="262" t="s">
        <v>202</v>
      </c>
      <c r="G19" s="261"/>
    </row>
    <row r="20" spans="1:7" x14ac:dyDescent="0.3">
      <c r="A20" s="263" t="s">
        <v>203</v>
      </c>
      <c r="G20" s="264"/>
    </row>
    <row r="21" spans="1:7" x14ac:dyDescent="0.3">
      <c r="A21" s="71" t="s">
        <v>460</v>
      </c>
    </row>
    <row r="22" spans="1:7" x14ac:dyDescent="0.3">
      <c r="A22" s="71" t="s">
        <v>461</v>
      </c>
    </row>
    <row r="23" spans="1:7" x14ac:dyDescent="0.3">
      <c r="A23" s="71" t="s">
        <v>462</v>
      </c>
    </row>
    <row r="24" spans="1:7" x14ac:dyDescent="0.3">
      <c r="A24" s="71" t="s">
        <v>391</v>
      </c>
    </row>
    <row r="25" spans="1:7" x14ac:dyDescent="0.3">
      <c r="A25" s="71" t="s">
        <v>107</v>
      </c>
    </row>
    <row r="26" spans="1:7" x14ac:dyDescent="0.3">
      <c r="A26" s="71" t="s">
        <v>279</v>
      </c>
    </row>
    <row r="27" spans="1:7" x14ac:dyDescent="0.3">
      <c r="A27" s="71" t="s">
        <v>206</v>
      </c>
    </row>
    <row r="28" spans="1:7" x14ac:dyDescent="0.3">
      <c r="A28" s="71" t="s">
        <v>274</v>
      </c>
    </row>
    <row r="29" spans="1:7" x14ac:dyDescent="0.3">
      <c r="A29" s="71" t="s">
        <v>389</v>
      </c>
    </row>
    <row r="30" spans="1:7" x14ac:dyDescent="0.3">
      <c r="A30" s="71" t="s">
        <v>207</v>
      </c>
    </row>
    <row r="31" spans="1:7" x14ac:dyDescent="0.3">
      <c r="A31" s="71" t="s">
        <v>463</v>
      </c>
    </row>
    <row r="32" spans="1:7" x14ac:dyDescent="0.3">
      <c r="A32" s="71" t="s">
        <v>276</v>
      </c>
    </row>
    <row r="33" spans="1:1" x14ac:dyDescent="0.3">
      <c r="A33" s="71" t="s">
        <v>396</v>
      </c>
    </row>
    <row r="34" spans="1:1" x14ac:dyDescent="0.3">
      <c r="A34" s="71" t="s">
        <v>464</v>
      </c>
    </row>
    <row r="35" spans="1:1" x14ac:dyDescent="0.3">
      <c r="A35" s="71" t="s">
        <v>397</v>
      </c>
    </row>
    <row r="36" spans="1:1" x14ac:dyDescent="0.3">
      <c r="A36" s="71" t="s">
        <v>465</v>
      </c>
    </row>
    <row r="37" spans="1:1" x14ac:dyDescent="0.3">
      <c r="A37" s="71" t="s">
        <v>278</v>
      </c>
    </row>
    <row r="38" spans="1:1" x14ac:dyDescent="0.3">
      <c r="A38" s="71" t="s">
        <v>383</v>
      </c>
    </row>
    <row r="39" spans="1:1" x14ac:dyDescent="0.3">
      <c r="A39" s="71" t="s">
        <v>165</v>
      </c>
    </row>
    <row r="40" spans="1:1" x14ac:dyDescent="0.3">
      <c r="A40" s="71" t="s">
        <v>387</v>
      </c>
    </row>
    <row r="41" spans="1:1" x14ac:dyDescent="0.3">
      <c r="A41" s="72" t="s">
        <v>90</v>
      </c>
    </row>
    <row r="42" spans="1:1" x14ac:dyDescent="0.3">
      <c r="A42" s="72" t="s">
        <v>466</v>
      </c>
    </row>
    <row r="43" spans="1:1" x14ac:dyDescent="0.3">
      <c r="A43" s="71" t="s">
        <v>204</v>
      </c>
    </row>
    <row r="44" spans="1:1" x14ac:dyDescent="0.3">
      <c r="A44" s="71" t="s">
        <v>467</v>
      </c>
    </row>
    <row r="45" spans="1:1" x14ac:dyDescent="0.3">
      <c r="A45" s="71" t="s">
        <v>468</v>
      </c>
    </row>
    <row r="46" spans="1:1" x14ac:dyDescent="0.3">
      <c r="A46" s="71" t="s">
        <v>275</v>
      </c>
    </row>
    <row r="47" spans="1:1" x14ac:dyDescent="0.3">
      <c r="A47" s="71" t="s">
        <v>469</v>
      </c>
    </row>
    <row r="48" spans="1:1" ht="24" x14ac:dyDescent="0.3">
      <c r="A48" s="71" t="s">
        <v>197</v>
      </c>
    </row>
    <row r="49" spans="1:1" x14ac:dyDescent="0.3">
      <c r="A49" s="71" t="s">
        <v>470</v>
      </c>
    </row>
    <row r="50" spans="1:1" x14ac:dyDescent="0.3">
      <c r="A50" s="71" t="s">
        <v>471</v>
      </c>
    </row>
    <row r="51" spans="1:1" x14ac:dyDescent="0.3">
      <c r="A51" s="71" t="s">
        <v>277</v>
      </c>
    </row>
    <row r="52" spans="1:1" x14ac:dyDescent="0.3">
      <c r="A52" s="71" t="s">
        <v>472</v>
      </c>
    </row>
    <row r="53" spans="1:1" x14ac:dyDescent="0.3">
      <c r="A53" s="71" t="s">
        <v>200</v>
      </c>
    </row>
    <row r="54" spans="1:1" x14ac:dyDescent="0.3">
      <c r="A54" s="71" t="s">
        <v>409</v>
      </c>
    </row>
    <row r="55" spans="1:1" x14ac:dyDescent="0.3">
      <c r="A55" s="71" t="s">
        <v>405</v>
      </c>
    </row>
    <row r="56" spans="1:1" x14ac:dyDescent="0.3">
      <c r="A56" s="71" t="s">
        <v>407</v>
      </c>
    </row>
  </sheetData>
  <phoneticPr fontId="31" type="noConversion"/>
  <conditionalFormatting sqref="A1 A21:A56">
    <cfRule type="expression" dxfId="28" priority="29" stopIfTrue="1">
      <formula>SEARCH("Reserved",A1,1)&gt;0</formula>
    </cfRule>
  </conditionalFormatting>
  <conditionalFormatting sqref="G2:G4">
    <cfRule type="expression" dxfId="27" priority="28" stopIfTrue="1">
      <formula>SEARCH("Reserved",G2,1)&gt;0</formula>
    </cfRule>
  </conditionalFormatting>
  <conditionalFormatting sqref="G5:G6">
    <cfRule type="expression" dxfId="26" priority="27" stopIfTrue="1">
      <formula>SEARCH("Reserved",G5,1)&gt;0</formula>
    </cfRule>
  </conditionalFormatting>
  <conditionalFormatting sqref="G7">
    <cfRule type="expression" dxfId="25" priority="26" stopIfTrue="1">
      <formula>SEARCH("Reserved",G7,1)&gt;0</formula>
    </cfRule>
  </conditionalFormatting>
  <conditionalFormatting sqref="G8">
    <cfRule type="expression" dxfId="24" priority="25" stopIfTrue="1">
      <formula>SEARCH("Reserved",G8,1)&gt;0</formula>
    </cfRule>
  </conditionalFormatting>
  <conditionalFormatting sqref="G13">
    <cfRule type="expression" dxfId="23" priority="24" stopIfTrue="1">
      <formula>SEARCH("Reserved",G13,1)&gt;0</formula>
    </cfRule>
  </conditionalFormatting>
  <conditionalFormatting sqref="G9:G10">
    <cfRule type="expression" dxfId="22" priority="23" stopIfTrue="1">
      <formula>SEARCH("Reserved",G9,1)&gt;0</formula>
    </cfRule>
  </conditionalFormatting>
  <conditionalFormatting sqref="G11">
    <cfRule type="expression" dxfId="21" priority="22" stopIfTrue="1">
      <formula>SEARCH("Reserved",G11,1)&gt;0</formula>
    </cfRule>
  </conditionalFormatting>
  <conditionalFormatting sqref="G12">
    <cfRule type="expression" dxfId="20" priority="21" stopIfTrue="1">
      <formula>SEARCH("Reserved",G12,1)&gt;0</formula>
    </cfRule>
  </conditionalFormatting>
  <conditionalFormatting sqref="G14">
    <cfRule type="expression" dxfId="19" priority="20" stopIfTrue="1">
      <formula>SEARCH("Reserved",G14,1)&gt;0</formula>
    </cfRule>
  </conditionalFormatting>
  <conditionalFormatting sqref="G15">
    <cfRule type="expression" dxfId="18" priority="19" stopIfTrue="1">
      <formula>SEARCH("Reserved",G15,1)&gt;0</formula>
    </cfRule>
  </conditionalFormatting>
  <conditionalFormatting sqref="G16">
    <cfRule type="expression" dxfId="17" priority="18" stopIfTrue="1">
      <formula>SEARCH("Reserved",G16,1)&gt;0</formula>
    </cfRule>
  </conditionalFormatting>
  <conditionalFormatting sqref="G17">
    <cfRule type="expression" dxfId="16" priority="17" stopIfTrue="1">
      <formula>SEARCH("Reserved",G17,1)&gt;0</formula>
    </cfRule>
  </conditionalFormatting>
  <conditionalFormatting sqref="G18:G19">
    <cfRule type="expression" dxfId="15" priority="16" stopIfTrue="1">
      <formula>SEARCH("Reserved",G18,1)&gt;0</formula>
    </cfRule>
  </conditionalFormatting>
  <conditionalFormatting sqref="G20">
    <cfRule type="expression" dxfId="14" priority="15" stopIfTrue="1">
      <formula>SEARCH("Reserved",G20,1)&gt;0</formula>
    </cfRule>
  </conditionalFormatting>
  <conditionalFormatting sqref="A2:A4">
    <cfRule type="expression" dxfId="13" priority="14" stopIfTrue="1">
      <formula>SEARCH("Reserved",A2,1)&gt;0</formula>
    </cfRule>
  </conditionalFormatting>
  <conditionalFormatting sqref="A5:A6">
    <cfRule type="expression" dxfId="12" priority="13" stopIfTrue="1">
      <formula>SEARCH("Reserved",A5,1)&gt;0</formula>
    </cfRule>
  </conditionalFormatting>
  <conditionalFormatting sqref="A7">
    <cfRule type="expression" dxfId="11" priority="12" stopIfTrue="1">
      <formula>SEARCH("Reserved",A7,1)&gt;0</formula>
    </cfRule>
  </conditionalFormatting>
  <conditionalFormatting sqref="A8">
    <cfRule type="expression" dxfId="10" priority="11" stopIfTrue="1">
      <formula>SEARCH("Reserved",A8,1)&gt;0</formula>
    </cfRule>
  </conditionalFormatting>
  <conditionalFormatting sqref="A13">
    <cfRule type="expression" dxfId="9" priority="10" stopIfTrue="1">
      <formula>SEARCH("Reserved",A13,1)&gt;0</formula>
    </cfRule>
  </conditionalFormatting>
  <conditionalFormatting sqref="A9:A10">
    <cfRule type="expression" dxfId="8" priority="9" stopIfTrue="1">
      <formula>SEARCH("Reserved",A9,1)&gt;0</formula>
    </cfRule>
  </conditionalFormatting>
  <conditionalFormatting sqref="A11">
    <cfRule type="expression" dxfId="7" priority="8" stopIfTrue="1">
      <formula>SEARCH("Reserved",A11,1)&gt;0</formula>
    </cfRule>
  </conditionalFormatting>
  <conditionalFormatting sqref="A12">
    <cfRule type="expression" dxfId="6" priority="7" stopIfTrue="1">
      <formula>SEARCH("Reserved",A12,1)&gt;0</formula>
    </cfRule>
  </conditionalFormatting>
  <conditionalFormatting sqref="A14">
    <cfRule type="expression" dxfId="5" priority="6" stopIfTrue="1">
      <formula>SEARCH("Reserved",A14,1)&gt;0</formula>
    </cfRule>
  </conditionalFormatting>
  <conditionalFormatting sqref="A15">
    <cfRule type="expression" dxfId="4" priority="5" stopIfTrue="1">
      <formula>SEARCH("Reserved",A15,1)&gt;0</formula>
    </cfRule>
  </conditionalFormatting>
  <conditionalFormatting sqref="A16">
    <cfRule type="expression" dxfId="3" priority="4" stopIfTrue="1">
      <formula>SEARCH("Reserved",A16,1)&gt;0</formula>
    </cfRule>
  </conditionalFormatting>
  <conditionalFormatting sqref="A17">
    <cfRule type="expression" dxfId="2" priority="3" stopIfTrue="1">
      <formula>SEARCH("Reserved",A17,1)&gt;0</formula>
    </cfRule>
  </conditionalFormatting>
  <conditionalFormatting sqref="A18:A19">
    <cfRule type="expression" dxfId="1" priority="2" stopIfTrue="1">
      <formula>SEARCH("Reserved",A18,1)&gt;0</formula>
    </cfRule>
  </conditionalFormatting>
  <conditionalFormatting sqref="A20">
    <cfRule type="expression" dxfId="0" priority="1" stopIfTrue="1">
      <formula>SEARCH("Reserved",A20,1)&gt;0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00B050"/>
  </sheetPr>
  <dimension ref="A1:F54"/>
  <sheetViews>
    <sheetView topLeftCell="A31" workbookViewId="0">
      <selection activeCell="E40" sqref="E40"/>
    </sheetView>
  </sheetViews>
  <sheetFormatPr defaultColWidth="9.140625" defaultRowHeight="16.5" x14ac:dyDescent="0.3"/>
  <cols>
    <col min="1" max="1" width="23.7109375" style="18" customWidth="1"/>
    <col min="2" max="5" width="9.140625" style="18"/>
    <col min="6" max="6" width="22.7109375" style="18" customWidth="1"/>
    <col min="7" max="16384" width="9.140625" style="18"/>
  </cols>
  <sheetData>
    <row r="1" spans="1:6" x14ac:dyDescent="0.3">
      <c r="A1" s="24" t="s">
        <v>90</v>
      </c>
      <c r="F1" s="232" t="s">
        <v>388</v>
      </c>
    </row>
    <row r="2" spans="1:6" x14ac:dyDescent="0.3">
      <c r="A2" s="265" t="s">
        <v>473</v>
      </c>
      <c r="F2" s="232" t="s">
        <v>474</v>
      </c>
    </row>
    <row r="3" spans="1:6" ht="33" x14ac:dyDescent="0.3">
      <c r="A3" s="265" t="s">
        <v>475</v>
      </c>
      <c r="F3" s="232" t="s">
        <v>441</v>
      </c>
    </row>
    <row r="4" spans="1:6" x14ac:dyDescent="0.3">
      <c r="A4" s="265" t="s">
        <v>476</v>
      </c>
      <c r="F4" s="232" t="s">
        <v>477</v>
      </c>
    </row>
    <row r="5" spans="1:6" ht="33" x14ac:dyDescent="0.3">
      <c r="A5" s="265" t="s">
        <v>478</v>
      </c>
      <c r="F5" s="232" t="s">
        <v>479</v>
      </c>
    </row>
    <row r="6" spans="1:6" ht="33" x14ac:dyDescent="0.3">
      <c r="A6" s="265" t="s">
        <v>412</v>
      </c>
      <c r="F6" s="232" t="s">
        <v>480</v>
      </c>
    </row>
    <row r="7" spans="1:6" x14ac:dyDescent="0.3">
      <c r="A7" s="265" t="s">
        <v>481</v>
      </c>
      <c r="F7" s="232" t="s">
        <v>482</v>
      </c>
    </row>
    <row r="8" spans="1:6" x14ac:dyDescent="0.3">
      <c r="A8" s="265" t="s">
        <v>483</v>
      </c>
      <c r="F8" s="232" t="s">
        <v>484</v>
      </c>
    </row>
    <row r="9" spans="1:6" x14ac:dyDescent="0.3">
      <c r="A9" s="265" t="s">
        <v>485</v>
      </c>
    </row>
    <row r="10" spans="1:6" x14ac:dyDescent="0.3">
      <c r="A10" s="265" t="s">
        <v>486</v>
      </c>
      <c r="F10" s="232" t="s">
        <v>384</v>
      </c>
    </row>
    <row r="11" spans="1:6" x14ac:dyDescent="0.3">
      <c r="A11" s="265" t="s">
        <v>487</v>
      </c>
      <c r="F11" s="232" t="s">
        <v>399</v>
      </c>
    </row>
    <row r="12" spans="1:6" x14ac:dyDescent="0.3">
      <c r="A12" s="265" t="s">
        <v>488</v>
      </c>
      <c r="F12" s="232" t="s">
        <v>406</v>
      </c>
    </row>
    <row r="13" spans="1:6" x14ac:dyDescent="0.3">
      <c r="A13" s="265" t="s">
        <v>489</v>
      </c>
      <c r="F13" s="232" t="s">
        <v>490</v>
      </c>
    </row>
    <row r="14" spans="1:6" x14ac:dyDescent="0.3">
      <c r="A14" s="265" t="s">
        <v>491</v>
      </c>
      <c r="F14" s="232" t="s">
        <v>411</v>
      </c>
    </row>
    <row r="15" spans="1:6" x14ac:dyDescent="0.3">
      <c r="A15" s="265" t="s">
        <v>492</v>
      </c>
      <c r="F15" s="232" t="s">
        <v>437</v>
      </c>
    </row>
    <row r="16" spans="1:6" x14ac:dyDescent="0.3">
      <c r="A16" s="265" t="s">
        <v>493</v>
      </c>
      <c r="F16" s="232" t="s">
        <v>494</v>
      </c>
    </row>
    <row r="17" spans="1:6" x14ac:dyDescent="0.3">
      <c r="A17" s="265" t="s">
        <v>495</v>
      </c>
      <c r="F17" s="232" t="s">
        <v>496</v>
      </c>
    </row>
    <row r="18" spans="1:6" x14ac:dyDescent="0.3">
      <c r="A18" s="265" t="s">
        <v>497</v>
      </c>
      <c r="F18" s="232"/>
    </row>
    <row r="19" spans="1:6" x14ac:dyDescent="0.3">
      <c r="A19" s="265" t="s">
        <v>498</v>
      </c>
    </row>
    <row r="20" spans="1:6" x14ac:dyDescent="0.3">
      <c r="A20" s="265" t="s">
        <v>499</v>
      </c>
    </row>
    <row r="21" spans="1:6" x14ac:dyDescent="0.3">
      <c r="A21" s="265" t="s">
        <v>500</v>
      </c>
    </row>
    <row r="22" spans="1:6" x14ac:dyDescent="0.3">
      <c r="A22" s="265" t="s">
        <v>501</v>
      </c>
    </row>
    <row r="23" spans="1:6" x14ac:dyDescent="0.3">
      <c r="A23" s="265" t="s">
        <v>502</v>
      </c>
    </row>
    <row r="24" spans="1:6" x14ac:dyDescent="0.3">
      <c r="A24" s="265" t="s">
        <v>503</v>
      </c>
    </row>
    <row r="25" spans="1:6" x14ac:dyDescent="0.3">
      <c r="A25" s="265" t="s">
        <v>504</v>
      </c>
    </row>
    <row r="26" spans="1:6" x14ac:dyDescent="0.3">
      <c r="A26" s="265" t="s">
        <v>505</v>
      </c>
    </row>
    <row r="27" spans="1:6" x14ac:dyDescent="0.3">
      <c r="A27" s="265" t="s">
        <v>506</v>
      </c>
    </row>
    <row r="28" spans="1:6" x14ac:dyDescent="0.3">
      <c r="A28" s="265" t="s">
        <v>507</v>
      </c>
    </row>
    <row r="29" spans="1:6" x14ac:dyDescent="0.3">
      <c r="A29" s="265" t="s">
        <v>508</v>
      </c>
    </row>
    <row r="30" spans="1:6" x14ac:dyDescent="0.3">
      <c r="A30" s="265" t="s">
        <v>509</v>
      </c>
    </row>
    <row r="31" spans="1:6" x14ac:dyDescent="0.3">
      <c r="A31" s="265" t="s">
        <v>510</v>
      </c>
    </row>
    <row r="32" spans="1:6" x14ac:dyDescent="0.3">
      <c r="A32" s="265" t="s">
        <v>511</v>
      </c>
    </row>
    <row r="33" spans="1:1" x14ac:dyDescent="0.3">
      <c r="A33" s="265" t="s">
        <v>512</v>
      </c>
    </row>
    <row r="34" spans="1:1" x14ac:dyDescent="0.3">
      <c r="A34" s="265" t="s">
        <v>513</v>
      </c>
    </row>
    <row r="35" spans="1:1" x14ac:dyDescent="0.3">
      <c r="A35" s="265" t="s">
        <v>514</v>
      </c>
    </row>
    <row r="36" spans="1:1" x14ac:dyDescent="0.3">
      <c r="A36" s="265" t="s">
        <v>515</v>
      </c>
    </row>
    <row r="37" spans="1:1" x14ac:dyDescent="0.3">
      <c r="A37" s="265" t="s">
        <v>516</v>
      </c>
    </row>
    <row r="38" spans="1:1" x14ac:dyDescent="0.3">
      <c r="A38" s="265" t="s">
        <v>517</v>
      </c>
    </row>
    <row r="39" spans="1:1" x14ac:dyDescent="0.3">
      <c r="A39" s="265" t="s">
        <v>409</v>
      </c>
    </row>
    <row r="40" spans="1:1" x14ac:dyDescent="0.3">
      <c r="A40" s="265" t="s">
        <v>150</v>
      </c>
    </row>
    <row r="41" spans="1:1" ht="33" x14ac:dyDescent="0.3">
      <c r="A41" s="265" t="s">
        <v>408</v>
      </c>
    </row>
    <row r="42" spans="1:1" x14ac:dyDescent="0.3">
      <c r="A42" s="265" t="s">
        <v>410</v>
      </c>
    </row>
    <row r="43" spans="1:1" x14ac:dyDescent="0.3">
      <c r="A43" s="265" t="s">
        <v>410</v>
      </c>
    </row>
    <row r="44" spans="1:1" x14ac:dyDescent="0.3">
      <c r="A44" s="265" t="s">
        <v>407</v>
      </c>
    </row>
    <row r="45" spans="1:1" x14ac:dyDescent="0.3">
      <c r="A45" s="265" t="s">
        <v>405</v>
      </c>
    </row>
    <row r="46" spans="1:1" x14ac:dyDescent="0.3">
      <c r="A46" s="265"/>
    </row>
    <row r="47" spans="1:1" x14ac:dyDescent="0.3">
      <c r="A47" s="265" t="s">
        <v>517</v>
      </c>
    </row>
    <row r="48" spans="1:1" x14ac:dyDescent="0.3">
      <c r="A48" s="265" t="s">
        <v>150</v>
      </c>
    </row>
    <row r="49" spans="1:6" ht="33" x14ac:dyDescent="0.3">
      <c r="A49" s="265" t="s">
        <v>408</v>
      </c>
      <c r="F49" s="232"/>
    </row>
    <row r="50" spans="1:6" x14ac:dyDescent="0.3">
      <c r="A50" s="265" t="s">
        <v>410</v>
      </c>
      <c r="F50" s="232"/>
    </row>
    <row r="51" spans="1:6" x14ac:dyDescent="0.3">
      <c r="A51" s="265" t="s">
        <v>410</v>
      </c>
      <c r="F51" s="232"/>
    </row>
    <row r="52" spans="1:6" x14ac:dyDescent="0.3">
      <c r="A52" s="265" t="s">
        <v>407</v>
      </c>
      <c r="F52" s="232"/>
    </row>
    <row r="53" spans="1:6" x14ac:dyDescent="0.3">
      <c r="A53" s="265" t="s">
        <v>405</v>
      </c>
      <c r="F53" s="232"/>
    </row>
    <row r="54" spans="1:6" x14ac:dyDescent="0.3">
      <c r="F54" s="232"/>
    </row>
  </sheetData>
  <phoneticPr fontId="3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
  <sheetViews>
    <sheetView workbookViewId="0"/>
  </sheetViews>
  <sheetFormatPr defaultRowHeight="12.75" x14ac:dyDescent="0.2"/>
  <sheetData>
    <row r="1" spans="1:7" x14ac:dyDescent="0.2">
      <c r="A1" t="s">
        <v>518</v>
      </c>
      <c r="B1" t="s">
        <v>519</v>
      </c>
      <c r="C1" t="s">
        <v>520</v>
      </c>
      <c r="D1" t="s">
        <v>521</v>
      </c>
      <c r="E1" t="s">
        <v>522</v>
      </c>
      <c r="F1" t="s">
        <v>523</v>
      </c>
      <c r="G1" t="s">
        <v>524</v>
      </c>
    </row>
    <row r="2" spans="1:7" x14ac:dyDescent="0.2">
      <c r="A2" t="s">
        <v>525</v>
      </c>
      <c r="B2" t="s">
        <v>526</v>
      </c>
      <c r="C2" t="s">
        <v>527</v>
      </c>
      <c r="D2" t="s">
        <v>528</v>
      </c>
      <c r="E2" t="s">
        <v>529</v>
      </c>
      <c r="F2">
        <v>9</v>
      </c>
      <c r="G2" t="s">
        <v>530</v>
      </c>
    </row>
  </sheetData>
  <phoneticPr fontId="5"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0000"/>
  </sheetPr>
  <dimension ref="A1"/>
  <sheetViews>
    <sheetView workbookViewId="0"/>
  </sheetViews>
  <sheetFormatPr defaultRowHeight="12.75" x14ac:dyDescent="0.2"/>
  <sheetData/>
  <phoneticPr fontId="5" type="noConversion"/>
  <pageMargins left="0.7" right="0.7" top="0.75" bottom="0.75" header="0.3" footer="0.3"/>
  <customProperties>
    <customPr name="DCFIdentifier" r:id="rId1"/>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0"/>
  <sheetViews>
    <sheetView workbookViewId="0">
      <selection activeCell="D18" sqref="D18"/>
    </sheetView>
  </sheetViews>
  <sheetFormatPr defaultRowHeight="12.75" x14ac:dyDescent="0.2"/>
  <cols>
    <col min="2" max="2" width="29.140625" bestFit="1" customWidth="1"/>
    <col min="3" max="3" width="16.85546875" customWidth="1"/>
    <col min="4" max="4" width="80.42578125" bestFit="1" customWidth="1"/>
  </cols>
  <sheetData>
    <row r="1" spans="2:4" ht="23.25" x14ac:dyDescent="0.35">
      <c r="B1" s="120" t="s">
        <v>2</v>
      </c>
      <c r="C1" s="121"/>
      <c r="D1" s="121"/>
    </row>
    <row r="3" spans="2:4" ht="15.75" x14ac:dyDescent="0.25">
      <c r="B3" s="122" t="s">
        <v>3</v>
      </c>
      <c r="C3" s="122" t="s">
        <v>4</v>
      </c>
      <c r="D3" s="122" t="s">
        <v>5</v>
      </c>
    </row>
    <row r="4" spans="2:4" x14ac:dyDescent="0.2">
      <c r="B4" s="123" t="s">
        <v>6</v>
      </c>
      <c r="C4" s="127">
        <v>42594</v>
      </c>
      <c r="D4" s="124" t="s">
        <v>7</v>
      </c>
    </row>
    <row r="5" spans="2:4" x14ac:dyDescent="0.2">
      <c r="B5" s="123" t="s">
        <v>8</v>
      </c>
      <c r="C5" s="127">
        <v>42639</v>
      </c>
      <c r="D5" s="102" t="s">
        <v>9</v>
      </c>
    </row>
    <row r="6" spans="2:4" x14ac:dyDescent="0.2">
      <c r="B6" s="268" t="s">
        <v>10</v>
      </c>
      <c r="C6" s="270">
        <v>42692</v>
      </c>
      <c r="D6" s="102" t="s">
        <v>11</v>
      </c>
    </row>
    <row r="7" spans="2:4" x14ac:dyDescent="0.2">
      <c r="B7" s="269"/>
      <c r="C7" s="269"/>
      <c r="D7" s="102" t="s">
        <v>12</v>
      </c>
    </row>
    <row r="8" spans="2:4" x14ac:dyDescent="0.2">
      <c r="B8" s="268" t="s">
        <v>13</v>
      </c>
      <c r="C8" s="271">
        <v>42719</v>
      </c>
      <c r="D8" s="142" t="s">
        <v>14</v>
      </c>
    </row>
    <row r="9" spans="2:4" x14ac:dyDescent="0.2">
      <c r="B9" s="269"/>
      <c r="C9" s="272"/>
      <c r="D9" s="140" t="s">
        <v>15</v>
      </c>
    </row>
    <row r="10" spans="2:4" x14ac:dyDescent="0.2">
      <c r="B10" s="141" t="s">
        <v>16</v>
      </c>
      <c r="C10" s="143">
        <v>42763</v>
      </c>
      <c r="D10" s="142" t="s">
        <v>17</v>
      </c>
    </row>
  </sheetData>
  <mergeCells count="4">
    <mergeCell ref="B6:B7"/>
    <mergeCell ref="C6:C7"/>
    <mergeCell ref="B8:B9"/>
    <mergeCell ref="C8:C9"/>
  </mergeCells>
  <phoneticPr fontId="3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D15"/>
  <sheetViews>
    <sheetView workbookViewId="0">
      <selection activeCell="D13" sqref="D13"/>
    </sheetView>
  </sheetViews>
  <sheetFormatPr defaultColWidth="9.140625" defaultRowHeight="12.75" x14ac:dyDescent="0.2"/>
  <cols>
    <col min="1" max="1" width="8.7109375" style="16" bestFit="1" customWidth="1"/>
    <col min="2" max="2" width="10.5703125" style="16" customWidth="1"/>
    <col min="3" max="3" width="24.28515625" style="16" customWidth="1"/>
    <col min="4" max="4" width="87.7109375" style="16" customWidth="1"/>
    <col min="5" max="16384" width="9.140625" style="16"/>
  </cols>
  <sheetData>
    <row r="2" spans="1:4" x14ac:dyDescent="0.2">
      <c r="A2" s="154" t="s">
        <v>3</v>
      </c>
      <c r="B2" s="155" t="s">
        <v>4</v>
      </c>
      <c r="C2" s="156" t="s">
        <v>18</v>
      </c>
      <c r="D2" s="155" t="s">
        <v>5</v>
      </c>
    </row>
    <row r="3" spans="1:4" ht="38.25" x14ac:dyDescent="0.2">
      <c r="A3" s="157">
        <v>0.1</v>
      </c>
      <c r="B3" s="158">
        <v>42279</v>
      </c>
      <c r="C3" s="159" t="s">
        <v>19</v>
      </c>
      <c r="D3" s="159" t="s">
        <v>20</v>
      </c>
    </row>
    <row r="4" spans="1:4" ht="25.5" x14ac:dyDescent="0.2">
      <c r="A4" s="160">
        <v>0.2</v>
      </c>
      <c r="B4" s="161" t="s">
        <v>21</v>
      </c>
      <c r="C4" s="162" t="s">
        <v>22</v>
      </c>
      <c r="D4" s="162" t="s">
        <v>23</v>
      </c>
    </row>
    <row r="5" spans="1:4" ht="51" x14ac:dyDescent="0.2">
      <c r="A5" s="163">
        <v>0.3</v>
      </c>
      <c r="B5" s="161">
        <v>42388</v>
      </c>
      <c r="C5" s="164" t="s">
        <v>24</v>
      </c>
      <c r="D5" s="164" t="s">
        <v>25</v>
      </c>
    </row>
    <row r="6" spans="1:4" ht="76.5" x14ac:dyDescent="0.2">
      <c r="A6" s="163">
        <v>0.4</v>
      </c>
      <c r="B6" s="165">
        <v>42389</v>
      </c>
      <c r="C6" s="164" t="s">
        <v>26</v>
      </c>
      <c r="D6" s="164" t="s">
        <v>27</v>
      </c>
    </row>
    <row r="7" spans="1:4" x14ac:dyDescent="0.2">
      <c r="A7" s="163">
        <v>0.5</v>
      </c>
      <c r="B7" s="165">
        <v>42389</v>
      </c>
      <c r="C7" s="164" t="s">
        <v>28</v>
      </c>
      <c r="D7" s="164" t="s">
        <v>29</v>
      </c>
    </row>
    <row r="8" spans="1:4" ht="51" x14ac:dyDescent="0.2">
      <c r="A8" s="163" t="s">
        <v>30</v>
      </c>
      <c r="B8" s="165">
        <v>42424</v>
      </c>
      <c r="C8" s="164" t="s">
        <v>28</v>
      </c>
      <c r="D8" s="164" t="s">
        <v>31</v>
      </c>
    </row>
    <row r="9" spans="1:4" ht="38.25" x14ac:dyDescent="0.2">
      <c r="A9" s="163" t="s">
        <v>32</v>
      </c>
      <c r="B9" s="165">
        <v>42431</v>
      </c>
      <c r="C9" s="164" t="s">
        <v>28</v>
      </c>
      <c r="D9" s="164" t="s">
        <v>33</v>
      </c>
    </row>
    <row r="10" spans="1:4" x14ac:dyDescent="0.2">
      <c r="A10" s="163" t="s">
        <v>34</v>
      </c>
      <c r="B10" s="165">
        <v>42527</v>
      </c>
      <c r="C10" s="164" t="s">
        <v>28</v>
      </c>
      <c r="D10" s="164" t="s">
        <v>35</v>
      </c>
    </row>
    <row r="11" spans="1:4" x14ac:dyDescent="0.2">
      <c r="A11" s="163" t="s">
        <v>36</v>
      </c>
      <c r="B11" s="165">
        <v>42555</v>
      </c>
      <c r="C11" s="164" t="s">
        <v>37</v>
      </c>
      <c r="D11" s="164" t="s">
        <v>38</v>
      </c>
    </row>
    <row r="12" spans="1:4" x14ac:dyDescent="0.2">
      <c r="A12" s="163" t="s">
        <v>39</v>
      </c>
      <c r="B12" s="165">
        <v>42558</v>
      </c>
      <c r="C12" s="164" t="s">
        <v>40</v>
      </c>
      <c r="D12" s="164" t="s">
        <v>41</v>
      </c>
    </row>
    <row r="13" spans="1:4" x14ac:dyDescent="0.2">
      <c r="A13" s="163" t="s">
        <v>42</v>
      </c>
      <c r="B13" s="165">
        <v>42632</v>
      </c>
      <c r="C13" s="164" t="s">
        <v>43</v>
      </c>
      <c r="D13" s="164" t="s">
        <v>44</v>
      </c>
    </row>
    <row r="14" spans="1:4" x14ac:dyDescent="0.2">
      <c r="A14" s="163"/>
      <c r="B14" s="164"/>
      <c r="C14" s="164"/>
      <c r="D14" s="164"/>
    </row>
    <row r="15" spans="1:4" x14ac:dyDescent="0.2">
      <c r="A15" s="163"/>
      <c r="B15" s="164"/>
      <c r="C15" s="164"/>
      <c r="D15" s="164"/>
    </row>
  </sheetData>
  <phoneticPr fontId="3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7"/>
  <sheetViews>
    <sheetView topLeftCell="A2" workbookViewId="0">
      <selection activeCell="B17" sqref="B17"/>
    </sheetView>
  </sheetViews>
  <sheetFormatPr defaultRowHeight="12.75" x14ac:dyDescent="0.2"/>
  <cols>
    <col min="2" max="2" width="29.140625" bestFit="1" customWidth="1"/>
    <col min="3" max="3" width="16.85546875" customWidth="1"/>
    <col min="4" max="4" width="80.42578125" bestFit="1" customWidth="1"/>
  </cols>
  <sheetData>
    <row r="1" spans="2:4" ht="23.25" x14ac:dyDescent="0.35">
      <c r="B1" s="120" t="s">
        <v>2</v>
      </c>
      <c r="C1" s="121"/>
      <c r="D1" s="121"/>
    </row>
    <row r="3" spans="2:4" ht="15.75" x14ac:dyDescent="0.25">
      <c r="B3" s="122" t="s">
        <v>3</v>
      </c>
      <c r="C3" s="122" t="s">
        <v>4</v>
      </c>
      <c r="D3" s="122" t="s">
        <v>5</v>
      </c>
    </row>
    <row r="4" spans="2:4" x14ac:dyDescent="0.2">
      <c r="B4" s="123" t="s">
        <v>6</v>
      </c>
      <c r="C4" s="127">
        <v>42594</v>
      </c>
      <c r="D4" s="124" t="s">
        <v>7</v>
      </c>
    </row>
    <row r="5" spans="2:4" x14ac:dyDescent="0.2">
      <c r="B5" s="268" t="s">
        <v>45</v>
      </c>
      <c r="C5" s="270">
        <v>42775</v>
      </c>
      <c r="D5" s="102" t="s">
        <v>11</v>
      </c>
    </row>
    <row r="6" spans="2:4" x14ac:dyDescent="0.2">
      <c r="B6" s="273"/>
      <c r="C6" s="274"/>
      <c r="D6" s="102" t="s">
        <v>12</v>
      </c>
    </row>
    <row r="7" spans="2:4" x14ac:dyDescent="0.2">
      <c r="B7" s="273"/>
      <c r="C7" s="274"/>
      <c r="D7" s="142" t="s">
        <v>14</v>
      </c>
    </row>
    <row r="8" spans="2:4" x14ac:dyDescent="0.2">
      <c r="B8" s="273"/>
      <c r="C8" s="274"/>
      <c r="D8" s="140" t="s">
        <v>15</v>
      </c>
    </row>
    <row r="9" spans="2:4" x14ac:dyDescent="0.2">
      <c r="B9" s="269"/>
      <c r="C9" s="275"/>
      <c r="D9" s="142" t="s">
        <v>17</v>
      </c>
    </row>
    <row r="10" spans="2:4" x14ac:dyDescent="0.2">
      <c r="B10" s="141" t="s">
        <v>46</v>
      </c>
      <c r="C10" s="143">
        <v>42790</v>
      </c>
      <c r="D10" s="142" t="s">
        <v>47</v>
      </c>
    </row>
    <row r="11" spans="2:4" ht="38.25" x14ac:dyDescent="0.2">
      <c r="B11" s="141" t="s">
        <v>48</v>
      </c>
      <c r="C11" s="143">
        <v>42800</v>
      </c>
      <c r="D11" s="148" t="s">
        <v>49</v>
      </c>
    </row>
    <row r="12" spans="2:4" x14ac:dyDescent="0.2">
      <c r="B12" s="141" t="s">
        <v>50</v>
      </c>
      <c r="C12" s="143">
        <v>42803</v>
      </c>
      <c r="D12" s="148" t="s">
        <v>51</v>
      </c>
    </row>
    <row r="13" spans="2:4" ht="51" x14ac:dyDescent="0.2">
      <c r="B13" s="141" t="s">
        <v>52</v>
      </c>
      <c r="C13" s="143">
        <v>42815</v>
      </c>
      <c r="D13" s="148" t="s">
        <v>53</v>
      </c>
    </row>
    <row r="14" spans="2:4" ht="51" x14ac:dyDescent="0.2">
      <c r="B14" s="141" t="s">
        <v>54</v>
      </c>
      <c r="C14" s="143">
        <v>42823</v>
      </c>
      <c r="D14" s="148" t="s">
        <v>55</v>
      </c>
    </row>
    <row r="15" spans="2:4" ht="25.5" x14ac:dyDescent="0.2">
      <c r="B15" s="143" t="s">
        <v>56</v>
      </c>
      <c r="C15" s="143">
        <v>42870</v>
      </c>
      <c r="D15" s="151" t="s">
        <v>57</v>
      </c>
    </row>
    <row r="16" spans="2:4" x14ac:dyDescent="0.2">
      <c r="B16" s="143" t="s">
        <v>1</v>
      </c>
      <c r="C16" s="143">
        <v>42934</v>
      </c>
      <c r="D16" s="151" t="s">
        <v>58</v>
      </c>
    </row>
    <row r="17" spans="2:4" x14ac:dyDescent="0.2">
      <c r="B17" s="143" t="s">
        <v>537</v>
      </c>
      <c r="C17" s="143">
        <v>43678</v>
      </c>
      <c r="D17" s="151" t="s">
        <v>538</v>
      </c>
    </row>
  </sheetData>
  <mergeCells count="2">
    <mergeCell ref="B5:B9"/>
    <mergeCell ref="C5:C9"/>
  </mergeCells>
  <phoneticPr fontId="31"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63"/>
  <sheetViews>
    <sheetView topLeftCell="E1" zoomScale="80" zoomScaleNormal="80" zoomScaleSheetLayoutView="115" workbookViewId="0">
      <pane ySplit="2" topLeftCell="A3" activePane="bottomLeft" state="frozen"/>
      <selection activeCell="D21" sqref="D21"/>
      <selection pane="bottomLeft" activeCell="R4" sqref="R4"/>
    </sheetView>
  </sheetViews>
  <sheetFormatPr defaultColWidth="9.140625" defaultRowHeight="16.5" x14ac:dyDescent="0.3"/>
  <cols>
    <col min="1" max="1" width="17.140625" style="115" customWidth="1"/>
    <col min="2" max="2" width="13.5703125" style="115" bestFit="1" customWidth="1"/>
    <col min="3" max="3" width="16.42578125" style="115" bestFit="1" customWidth="1"/>
    <col min="4" max="4" width="46.7109375" style="115" bestFit="1" customWidth="1"/>
    <col min="5" max="5" width="23.42578125" style="115" bestFit="1" customWidth="1"/>
    <col min="6" max="6" width="25.140625" style="115" customWidth="1"/>
    <col min="7" max="7" width="30.85546875" style="115" customWidth="1"/>
    <col min="8" max="8" width="29" style="115" customWidth="1"/>
    <col min="9" max="9" width="25" style="115" customWidth="1"/>
    <col min="10" max="10" width="30.85546875" style="115" customWidth="1"/>
    <col min="11" max="11" width="25.140625" style="115" customWidth="1"/>
    <col min="12" max="14" width="9.7109375" style="115" bestFit="1" customWidth="1"/>
    <col min="15" max="15" width="9.85546875" style="115" bestFit="1" customWidth="1"/>
    <col min="16" max="17" width="11.28515625" style="115" bestFit="1" customWidth="1"/>
    <col min="18" max="18" width="10.42578125" style="115" bestFit="1" customWidth="1"/>
    <col min="19" max="19" width="9.85546875" style="115" bestFit="1" customWidth="1"/>
    <col min="20" max="16384" width="9.140625" style="115"/>
  </cols>
  <sheetData>
    <row r="1" spans="1:19" ht="17.25" thickBot="1" x14ac:dyDescent="0.35">
      <c r="A1" s="276" t="s">
        <v>59</v>
      </c>
      <c r="B1" s="277"/>
      <c r="C1" s="277"/>
      <c r="D1" s="113"/>
      <c r="E1" s="113"/>
      <c r="F1" s="113"/>
      <c r="K1" s="113"/>
    </row>
    <row r="2" spans="1:19" ht="54" thickBot="1" x14ac:dyDescent="0.35">
      <c r="A2" s="133" t="s">
        <v>60</v>
      </c>
      <c r="B2" s="133" t="s">
        <v>61</v>
      </c>
      <c r="C2" s="133" t="s">
        <v>62</v>
      </c>
      <c r="D2" s="133" t="s">
        <v>63</v>
      </c>
      <c r="E2" s="133" t="s">
        <v>64</v>
      </c>
      <c r="F2" s="133" t="s">
        <v>65</v>
      </c>
      <c r="G2" s="133" t="s">
        <v>66</v>
      </c>
      <c r="H2" s="133" t="s">
        <v>67</v>
      </c>
      <c r="I2" s="133" t="s">
        <v>68</v>
      </c>
      <c r="J2" s="133" t="s">
        <v>534</v>
      </c>
      <c r="K2" s="133" t="s">
        <v>535</v>
      </c>
      <c r="L2" s="166" t="s">
        <v>69</v>
      </c>
      <c r="M2" s="166" t="s">
        <v>70</v>
      </c>
      <c r="N2" s="166" t="s">
        <v>71</v>
      </c>
      <c r="O2" s="166" t="s">
        <v>72</v>
      </c>
      <c r="P2" s="166" t="s">
        <v>73</v>
      </c>
      <c r="Q2" s="166" t="s">
        <v>74</v>
      </c>
      <c r="R2" s="166" t="s">
        <v>533</v>
      </c>
      <c r="S2" s="166" t="s">
        <v>536</v>
      </c>
    </row>
    <row r="3" spans="1:19" ht="15" customHeight="1" x14ac:dyDescent="0.3">
      <c r="A3" s="118" t="s">
        <v>75</v>
      </c>
      <c r="C3" s="150"/>
      <c r="D3" s="150"/>
      <c r="E3" s="150"/>
      <c r="F3" s="150"/>
      <c r="G3" s="150"/>
      <c r="H3" s="150"/>
      <c r="I3" s="150"/>
      <c r="J3" s="150"/>
      <c r="K3" s="150"/>
      <c r="L3" s="278" t="s">
        <v>76</v>
      </c>
      <c r="M3" s="278"/>
      <c r="N3" s="278"/>
      <c r="O3" s="278"/>
      <c r="P3" s="278"/>
      <c r="Q3" s="278"/>
      <c r="R3" s="267"/>
      <c r="S3" s="267"/>
    </row>
    <row r="4" spans="1:19" x14ac:dyDescent="0.3">
      <c r="A4" s="150" t="s">
        <v>77</v>
      </c>
      <c r="B4" s="150" t="s">
        <v>78</v>
      </c>
      <c r="C4" s="150" t="s">
        <v>79</v>
      </c>
      <c r="D4" s="150" t="s">
        <v>80</v>
      </c>
      <c r="E4" s="167" t="s">
        <v>81</v>
      </c>
      <c r="F4" s="167" t="s">
        <v>82</v>
      </c>
      <c r="G4" s="167" t="s">
        <v>82</v>
      </c>
      <c r="H4" s="167" t="s">
        <v>82</v>
      </c>
      <c r="I4" s="167" t="s">
        <v>82</v>
      </c>
      <c r="J4" s="167" t="s">
        <v>82</v>
      </c>
      <c r="K4" s="167" t="s">
        <v>82</v>
      </c>
      <c r="L4" s="150" t="s">
        <v>83</v>
      </c>
      <c r="M4" s="150" t="s">
        <v>84</v>
      </c>
      <c r="N4" s="150" t="s">
        <v>85</v>
      </c>
      <c r="O4" s="150" t="s">
        <v>86</v>
      </c>
      <c r="P4" s="150" t="s">
        <v>86</v>
      </c>
      <c r="Q4" s="150" t="s">
        <v>87</v>
      </c>
      <c r="R4" s="150" t="s">
        <v>85</v>
      </c>
      <c r="S4" s="150" t="s">
        <v>86</v>
      </c>
    </row>
    <row r="5" spans="1:19" ht="15" customHeight="1" x14ac:dyDescent="0.3">
      <c r="A5" s="167" t="s">
        <v>88</v>
      </c>
      <c r="B5" s="167" t="s">
        <v>89</v>
      </c>
      <c r="C5" s="167" t="s">
        <v>79</v>
      </c>
      <c r="D5" s="167" t="s">
        <v>90</v>
      </c>
      <c r="E5" s="167" t="s">
        <v>91</v>
      </c>
      <c r="F5" s="167" t="s">
        <v>90</v>
      </c>
      <c r="G5" s="167" t="s">
        <v>90</v>
      </c>
      <c r="H5" s="167" t="s">
        <v>90</v>
      </c>
      <c r="I5" s="167" t="s">
        <v>90</v>
      </c>
      <c r="J5" s="167" t="s">
        <v>90</v>
      </c>
      <c r="K5" s="167" t="s">
        <v>90</v>
      </c>
      <c r="L5" s="168" t="s">
        <v>92</v>
      </c>
      <c r="M5" s="169" t="s">
        <v>92</v>
      </c>
      <c r="N5" s="168" t="s">
        <v>92</v>
      </c>
      <c r="O5" s="169" t="s">
        <v>92</v>
      </c>
      <c r="P5" s="169" t="s">
        <v>92</v>
      </c>
      <c r="Q5" s="169" t="s">
        <v>92</v>
      </c>
      <c r="R5" s="168" t="s">
        <v>92</v>
      </c>
      <c r="S5" s="169" t="s">
        <v>92</v>
      </c>
    </row>
    <row r="6" spans="1:19" ht="15" customHeight="1" x14ac:dyDescent="0.3">
      <c r="A6" s="150" t="s">
        <v>93</v>
      </c>
      <c r="B6" s="150" t="s">
        <v>94</v>
      </c>
      <c r="C6" s="150" t="s">
        <v>95</v>
      </c>
      <c r="D6" s="150" t="s">
        <v>90</v>
      </c>
      <c r="E6" s="167" t="s">
        <v>91</v>
      </c>
      <c r="F6" s="167" t="s">
        <v>90</v>
      </c>
      <c r="G6" s="167" t="s">
        <v>90</v>
      </c>
      <c r="H6" s="167" t="s">
        <v>90</v>
      </c>
      <c r="I6" s="167" t="s">
        <v>90</v>
      </c>
      <c r="J6" s="167" t="s">
        <v>90</v>
      </c>
      <c r="K6" s="167" t="s">
        <v>90</v>
      </c>
      <c r="L6" s="168" t="s">
        <v>92</v>
      </c>
      <c r="M6" s="168" t="s">
        <v>92</v>
      </c>
      <c r="N6" s="168" t="s">
        <v>92</v>
      </c>
      <c r="O6" s="168" t="s">
        <v>92</v>
      </c>
      <c r="P6" s="168" t="s">
        <v>92</v>
      </c>
      <c r="Q6" s="168" t="s">
        <v>92</v>
      </c>
      <c r="R6" s="168" t="s">
        <v>92</v>
      </c>
      <c r="S6" s="168" t="s">
        <v>92</v>
      </c>
    </row>
    <row r="7" spans="1:19" ht="15" customHeight="1" x14ac:dyDescent="0.3">
      <c r="A7" s="150" t="s">
        <v>96</v>
      </c>
      <c r="B7" s="150" t="s">
        <v>97</v>
      </c>
      <c r="C7" s="150" t="s">
        <v>79</v>
      </c>
      <c r="D7" s="150" t="s">
        <v>98</v>
      </c>
      <c r="E7" s="167" t="s">
        <v>99</v>
      </c>
      <c r="F7" s="167" t="s">
        <v>82</v>
      </c>
      <c r="G7" s="167" t="s">
        <v>82</v>
      </c>
      <c r="H7" s="167" t="s">
        <v>82</v>
      </c>
      <c r="I7" s="167" t="s">
        <v>100</v>
      </c>
      <c r="J7" s="167" t="s">
        <v>82</v>
      </c>
      <c r="K7" s="167" t="s">
        <v>82</v>
      </c>
      <c r="L7" s="170" t="s">
        <v>101</v>
      </c>
      <c r="M7" s="170" t="s">
        <v>102</v>
      </c>
      <c r="N7" s="170" t="s">
        <v>102</v>
      </c>
      <c r="O7" s="170" t="s">
        <v>102</v>
      </c>
      <c r="P7" s="170" t="s">
        <v>103</v>
      </c>
      <c r="Q7" s="170" t="s">
        <v>103</v>
      </c>
      <c r="R7" s="170" t="s">
        <v>102</v>
      </c>
      <c r="S7" s="170" t="s">
        <v>102</v>
      </c>
    </row>
    <row r="8" spans="1:19" ht="15" customHeight="1" x14ac:dyDescent="0.3">
      <c r="A8" s="150" t="s">
        <v>104</v>
      </c>
      <c r="B8" s="150" t="s">
        <v>105</v>
      </c>
      <c r="C8" s="150" t="s">
        <v>106</v>
      </c>
      <c r="D8" s="150" t="s">
        <v>107</v>
      </c>
      <c r="E8" s="150" t="s">
        <v>91</v>
      </c>
      <c r="F8" s="150" t="s">
        <v>91</v>
      </c>
      <c r="G8" s="150" t="s">
        <v>91</v>
      </c>
      <c r="H8" s="150" t="s">
        <v>91</v>
      </c>
      <c r="I8" s="150" t="s">
        <v>91</v>
      </c>
      <c r="J8" s="150" t="s">
        <v>91</v>
      </c>
      <c r="K8" s="150" t="s">
        <v>91</v>
      </c>
      <c r="L8" s="144" t="s">
        <v>105</v>
      </c>
      <c r="M8" s="170" t="s">
        <v>105</v>
      </c>
      <c r="N8" s="170" t="s">
        <v>105</v>
      </c>
      <c r="O8" s="170" t="s">
        <v>105</v>
      </c>
      <c r="P8" s="170" t="s">
        <v>108</v>
      </c>
      <c r="Q8" s="170" t="s">
        <v>108</v>
      </c>
      <c r="R8" s="170" t="s">
        <v>105</v>
      </c>
      <c r="S8" s="170" t="s">
        <v>105</v>
      </c>
    </row>
    <row r="9" spans="1:19" ht="15" customHeight="1" x14ac:dyDescent="0.3">
      <c r="A9" s="150" t="s">
        <v>109</v>
      </c>
      <c r="B9" s="150" t="s">
        <v>110</v>
      </c>
      <c r="C9" s="150" t="s">
        <v>111</v>
      </c>
      <c r="D9" s="150" t="s">
        <v>112</v>
      </c>
      <c r="E9" s="150" t="s">
        <v>91</v>
      </c>
      <c r="F9" s="150" t="s">
        <v>91</v>
      </c>
      <c r="G9" s="150" t="s">
        <v>91</v>
      </c>
      <c r="H9" s="150" t="s">
        <v>91</v>
      </c>
      <c r="I9" s="150" t="s">
        <v>91</v>
      </c>
      <c r="J9" s="150" t="s">
        <v>91</v>
      </c>
      <c r="K9" s="150" t="s">
        <v>91</v>
      </c>
      <c r="L9" s="170" t="s">
        <v>113</v>
      </c>
      <c r="M9" s="170" t="s">
        <v>113</v>
      </c>
      <c r="N9" s="170" t="s">
        <v>113</v>
      </c>
      <c r="O9" s="170" t="s">
        <v>113</v>
      </c>
      <c r="P9" s="170" t="s">
        <v>92</v>
      </c>
      <c r="Q9" s="170" t="s">
        <v>92</v>
      </c>
      <c r="R9" s="170" t="s">
        <v>113</v>
      </c>
      <c r="S9" s="170" t="s">
        <v>113</v>
      </c>
    </row>
    <row r="10" spans="1:19" ht="15" customHeight="1" x14ac:dyDescent="0.3">
      <c r="A10" s="150" t="s">
        <v>114</v>
      </c>
      <c r="B10" s="150" t="s">
        <v>115</v>
      </c>
      <c r="C10" s="150" t="s">
        <v>111</v>
      </c>
      <c r="D10" s="150" t="s">
        <v>112</v>
      </c>
      <c r="E10" s="150" t="s">
        <v>91</v>
      </c>
      <c r="F10" s="150" t="s">
        <v>91</v>
      </c>
      <c r="G10" s="150" t="s">
        <v>91</v>
      </c>
      <c r="H10" s="150" t="s">
        <v>91</v>
      </c>
      <c r="I10" s="150" t="s">
        <v>91</v>
      </c>
      <c r="J10" s="150" t="s">
        <v>91</v>
      </c>
      <c r="K10" s="150" t="s">
        <v>91</v>
      </c>
      <c r="L10" s="168" t="s">
        <v>92</v>
      </c>
      <c r="M10" s="168" t="s">
        <v>92</v>
      </c>
      <c r="N10" s="168" t="s">
        <v>92</v>
      </c>
      <c r="O10" s="168" t="s">
        <v>92</v>
      </c>
      <c r="P10" s="168" t="s">
        <v>113</v>
      </c>
      <c r="Q10" s="168" t="s">
        <v>113</v>
      </c>
      <c r="R10" s="168" t="s">
        <v>92</v>
      </c>
      <c r="S10" s="168" t="s">
        <v>92</v>
      </c>
    </row>
    <row r="11" spans="1:19" ht="15" customHeight="1" x14ac:dyDescent="0.3">
      <c r="A11" s="150" t="s">
        <v>116</v>
      </c>
      <c r="B11" s="150" t="s">
        <v>117</v>
      </c>
      <c r="D11" s="150" t="s">
        <v>90</v>
      </c>
      <c r="E11" s="150" t="s">
        <v>91</v>
      </c>
      <c r="F11" s="150" t="s">
        <v>90</v>
      </c>
      <c r="G11" s="150" t="s">
        <v>90</v>
      </c>
      <c r="H11" s="150" t="s">
        <v>90</v>
      </c>
      <c r="I11" s="150" t="s">
        <v>90</v>
      </c>
      <c r="J11" s="150" t="s">
        <v>90</v>
      </c>
      <c r="K11" s="150" t="s">
        <v>90</v>
      </c>
      <c r="L11" s="168" t="s">
        <v>92</v>
      </c>
      <c r="M11" s="168" t="s">
        <v>92</v>
      </c>
      <c r="N11" s="168" t="s">
        <v>92</v>
      </c>
      <c r="O11" s="168" t="s">
        <v>92</v>
      </c>
      <c r="P11" s="168" t="s">
        <v>92</v>
      </c>
      <c r="Q11" s="168" t="s">
        <v>92</v>
      </c>
      <c r="R11" s="168" t="s">
        <v>92</v>
      </c>
      <c r="S11" s="168" t="s">
        <v>92</v>
      </c>
    </row>
    <row r="12" spans="1:19" ht="15" customHeight="1" x14ac:dyDescent="0.3">
      <c r="A12" s="116" t="s">
        <v>118</v>
      </c>
      <c r="B12" s="116" t="s">
        <v>119</v>
      </c>
      <c r="C12" s="116"/>
      <c r="D12" s="116" t="s">
        <v>90</v>
      </c>
      <c r="E12" s="116" t="s">
        <v>91</v>
      </c>
      <c r="F12" s="150" t="s">
        <v>90</v>
      </c>
      <c r="G12" s="150" t="s">
        <v>90</v>
      </c>
      <c r="H12" s="150" t="s">
        <v>90</v>
      </c>
      <c r="I12" s="150" t="s">
        <v>90</v>
      </c>
      <c r="J12" s="150" t="s">
        <v>90</v>
      </c>
      <c r="K12" s="150" t="s">
        <v>90</v>
      </c>
      <c r="L12" s="168" t="s">
        <v>92</v>
      </c>
      <c r="M12" s="168" t="s">
        <v>92</v>
      </c>
      <c r="N12" s="168" t="s">
        <v>92</v>
      </c>
      <c r="O12" s="168" t="s">
        <v>92</v>
      </c>
      <c r="P12" s="168" t="s">
        <v>92</v>
      </c>
      <c r="Q12" s="168" t="s">
        <v>92</v>
      </c>
      <c r="R12" s="168" t="s">
        <v>92</v>
      </c>
      <c r="S12" s="168" t="s">
        <v>92</v>
      </c>
    </row>
    <row r="13" spans="1:19" ht="15" customHeight="1" x14ac:dyDescent="0.3">
      <c r="A13" s="150"/>
      <c r="B13" s="150"/>
      <c r="C13" s="150"/>
      <c r="D13" s="150"/>
      <c r="E13" s="150"/>
      <c r="F13" s="150"/>
      <c r="G13" s="150"/>
      <c r="H13" s="150"/>
      <c r="I13" s="150"/>
      <c r="J13" s="150"/>
      <c r="K13" s="150"/>
      <c r="L13" s="144"/>
      <c r="M13" s="144"/>
      <c r="N13" s="170"/>
      <c r="O13" s="144"/>
      <c r="P13" s="144"/>
      <c r="Q13" s="144"/>
      <c r="R13" s="170"/>
      <c r="S13" s="144"/>
    </row>
    <row r="14" spans="1:19" ht="15" customHeight="1" x14ac:dyDescent="0.3">
      <c r="A14" s="118" t="s">
        <v>120</v>
      </c>
      <c r="L14" s="279" t="s">
        <v>121</v>
      </c>
      <c r="M14" s="279"/>
      <c r="N14" s="279"/>
      <c r="O14" s="279"/>
      <c r="P14" s="279"/>
      <c r="Q14" s="279"/>
      <c r="R14" s="266"/>
      <c r="S14" s="266"/>
    </row>
    <row r="15" spans="1:19" ht="15" customHeight="1" x14ac:dyDescent="0.3">
      <c r="A15" s="116" t="s">
        <v>122</v>
      </c>
      <c r="B15" s="150" t="s">
        <v>123</v>
      </c>
      <c r="C15" s="171" t="s">
        <v>79</v>
      </c>
      <c r="D15" s="150" t="s">
        <v>124</v>
      </c>
      <c r="E15" s="150" t="s">
        <v>91</v>
      </c>
      <c r="F15" s="150" t="s">
        <v>91</v>
      </c>
      <c r="G15" s="150" t="s">
        <v>91</v>
      </c>
      <c r="H15" s="150" t="s">
        <v>91</v>
      </c>
      <c r="I15" s="150" t="s">
        <v>91</v>
      </c>
      <c r="J15" s="150" t="s">
        <v>91</v>
      </c>
      <c r="K15" s="150" t="s">
        <v>91</v>
      </c>
      <c r="L15" s="170" t="s">
        <v>125</v>
      </c>
      <c r="M15" s="170" t="s">
        <v>126</v>
      </c>
      <c r="N15" s="170" t="s">
        <v>127</v>
      </c>
      <c r="O15" s="170" t="s">
        <v>128</v>
      </c>
      <c r="P15" s="145" t="s">
        <v>129</v>
      </c>
      <c r="Q15" s="145" t="s">
        <v>129</v>
      </c>
      <c r="R15" s="170" t="s">
        <v>127</v>
      </c>
      <c r="S15" s="170" t="s">
        <v>128</v>
      </c>
    </row>
    <row r="16" spans="1:19" ht="15" customHeight="1" x14ac:dyDescent="0.3">
      <c r="A16" s="150" t="s">
        <v>130</v>
      </c>
      <c r="B16" s="150" t="s">
        <v>131</v>
      </c>
      <c r="C16" s="171" t="s">
        <v>132</v>
      </c>
      <c r="D16" s="150" t="s">
        <v>133</v>
      </c>
      <c r="E16" s="150" t="s">
        <v>91</v>
      </c>
      <c r="F16" s="150" t="s">
        <v>91</v>
      </c>
      <c r="G16" s="150" t="s">
        <v>91</v>
      </c>
      <c r="H16" s="150" t="s">
        <v>91</v>
      </c>
      <c r="I16" s="150" t="s">
        <v>91</v>
      </c>
      <c r="J16" s="150" t="s">
        <v>91</v>
      </c>
      <c r="K16" s="150" t="s">
        <v>91</v>
      </c>
      <c r="L16" s="170" t="s">
        <v>134</v>
      </c>
      <c r="M16" s="170" t="s">
        <v>135</v>
      </c>
      <c r="N16" s="170" t="s">
        <v>136</v>
      </c>
      <c r="O16" s="170" t="s">
        <v>137</v>
      </c>
      <c r="P16" s="170" t="s">
        <v>138</v>
      </c>
      <c r="Q16" s="170" t="s">
        <v>139</v>
      </c>
      <c r="R16" s="170" t="s">
        <v>136</v>
      </c>
      <c r="S16" s="170" t="s">
        <v>137</v>
      </c>
    </row>
    <row r="17" spans="1:19" ht="15" customHeight="1" x14ac:dyDescent="0.3">
      <c r="L17" s="144"/>
      <c r="M17" s="144"/>
      <c r="N17" s="144"/>
      <c r="O17" s="144"/>
      <c r="P17" s="144"/>
      <c r="Q17" s="144"/>
      <c r="R17" s="144"/>
      <c r="S17" s="144"/>
    </row>
    <row r="18" spans="1:19" ht="15" customHeight="1" x14ac:dyDescent="0.3">
      <c r="A18" s="118" t="s">
        <v>140</v>
      </c>
      <c r="L18" s="144"/>
      <c r="M18" s="144"/>
      <c r="N18" s="144"/>
      <c r="O18" s="144"/>
      <c r="P18" s="144"/>
      <c r="Q18" s="144"/>
      <c r="R18" s="144"/>
      <c r="S18" s="144"/>
    </row>
    <row r="19" spans="1:19" ht="15" customHeight="1" x14ac:dyDescent="0.3">
      <c r="A19" s="150" t="s">
        <v>141</v>
      </c>
      <c r="B19" s="150" t="s">
        <v>142</v>
      </c>
      <c r="C19" s="150" t="s">
        <v>143</v>
      </c>
      <c r="D19" s="150" t="s">
        <v>144</v>
      </c>
      <c r="E19" s="150" t="s">
        <v>91</v>
      </c>
      <c r="F19" s="150" t="s">
        <v>91</v>
      </c>
      <c r="G19" s="150" t="s">
        <v>91</v>
      </c>
      <c r="H19" s="150" t="s">
        <v>91</v>
      </c>
      <c r="I19" s="150" t="s">
        <v>91</v>
      </c>
      <c r="J19" s="150" t="s">
        <v>91</v>
      </c>
      <c r="K19" s="150" t="s">
        <v>91</v>
      </c>
      <c r="L19" s="170" t="s">
        <v>92</v>
      </c>
      <c r="M19" s="170" t="s">
        <v>92</v>
      </c>
      <c r="N19" s="170" t="s">
        <v>92</v>
      </c>
      <c r="O19" s="170" t="s">
        <v>92</v>
      </c>
      <c r="P19" s="170" t="s">
        <v>92</v>
      </c>
      <c r="Q19" s="170" t="s">
        <v>92</v>
      </c>
      <c r="R19" s="170" t="s">
        <v>92</v>
      </c>
      <c r="S19" s="170" t="s">
        <v>92</v>
      </c>
    </row>
    <row r="20" spans="1:19" ht="15" customHeight="1" x14ac:dyDescent="0.3">
      <c r="A20" s="150" t="s">
        <v>145</v>
      </c>
      <c r="B20" s="150" t="s">
        <v>146</v>
      </c>
      <c r="C20" s="150" t="s">
        <v>147</v>
      </c>
      <c r="D20" s="150" t="s">
        <v>90</v>
      </c>
      <c r="E20" s="150" t="s">
        <v>91</v>
      </c>
      <c r="F20" s="150" t="s">
        <v>91</v>
      </c>
      <c r="G20" s="150" t="s">
        <v>91</v>
      </c>
      <c r="H20" s="150" t="s">
        <v>91</v>
      </c>
      <c r="I20" s="150" t="s">
        <v>91</v>
      </c>
      <c r="J20" s="150" t="s">
        <v>91</v>
      </c>
      <c r="K20" s="150" t="s">
        <v>91</v>
      </c>
      <c r="L20" s="170" t="s">
        <v>92</v>
      </c>
      <c r="M20" s="170" t="s">
        <v>92</v>
      </c>
      <c r="N20" s="170" t="s">
        <v>92</v>
      </c>
      <c r="O20" s="170" t="s">
        <v>92</v>
      </c>
      <c r="P20" s="170" t="s">
        <v>92</v>
      </c>
      <c r="Q20" s="170" t="s">
        <v>92</v>
      </c>
      <c r="R20" s="170" t="s">
        <v>92</v>
      </c>
      <c r="S20" s="170" t="s">
        <v>92</v>
      </c>
    </row>
    <row r="21" spans="1:19" ht="15" customHeight="1" x14ac:dyDescent="0.3">
      <c r="A21" s="150" t="s">
        <v>148</v>
      </c>
      <c r="B21" s="150" t="s">
        <v>149</v>
      </c>
      <c r="C21" s="150" t="s">
        <v>106</v>
      </c>
      <c r="D21" s="150" t="s">
        <v>150</v>
      </c>
      <c r="E21" s="150" t="s">
        <v>91</v>
      </c>
      <c r="F21" s="150" t="s">
        <v>91</v>
      </c>
      <c r="G21" s="150" t="s">
        <v>91</v>
      </c>
      <c r="H21" s="150" t="s">
        <v>91</v>
      </c>
      <c r="I21" s="150" t="s">
        <v>91</v>
      </c>
      <c r="J21" s="150" t="s">
        <v>91</v>
      </c>
      <c r="K21" s="150" t="s">
        <v>91</v>
      </c>
      <c r="L21" s="170" t="s">
        <v>92</v>
      </c>
      <c r="M21" s="170" t="s">
        <v>92</v>
      </c>
      <c r="N21" s="170" t="s">
        <v>92</v>
      </c>
      <c r="O21" s="170" t="s">
        <v>92</v>
      </c>
      <c r="P21" s="170" t="s">
        <v>92</v>
      </c>
      <c r="Q21" s="170" t="s">
        <v>92</v>
      </c>
      <c r="R21" s="170" t="s">
        <v>92</v>
      </c>
      <c r="S21" s="170" t="s">
        <v>92</v>
      </c>
    </row>
    <row r="22" spans="1:19" ht="15" customHeight="1" x14ac:dyDescent="0.3">
      <c r="A22" s="150" t="s">
        <v>151</v>
      </c>
      <c r="B22" s="150" t="s">
        <v>152</v>
      </c>
      <c r="C22" s="150" t="s">
        <v>153</v>
      </c>
      <c r="D22" s="150" t="s">
        <v>90</v>
      </c>
      <c r="E22" s="150" t="s">
        <v>91</v>
      </c>
      <c r="F22" s="150" t="s">
        <v>91</v>
      </c>
      <c r="G22" s="150" t="s">
        <v>91</v>
      </c>
      <c r="H22" s="150" t="s">
        <v>91</v>
      </c>
      <c r="I22" s="150" t="s">
        <v>91</v>
      </c>
      <c r="J22" s="150" t="s">
        <v>91</v>
      </c>
      <c r="K22" s="150" t="s">
        <v>91</v>
      </c>
      <c r="L22" s="170" t="s">
        <v>92</v>
      </c>
      <c r="M22" s="170" t="s">
        <v>92</v>
      </c>
      <c r="N22" s="170" t="s">
        <v>92</v>
      </c>
      <c r="O22" s="170" t="s">
        <v>92</v>
      </c>
      <c r="P22" s="170" t="s">
        <v>92</v>
      </c>
      <c r="Q22" s="170" t="s">
        <v>92</v>
      </c>
      <c r="R22" s="170" t="s">
        <v>92</v>
      </c>
      <c r="S22" s="170" t="s">
        <v>92</v>
      </c>
    </row>
    <row r="23" spans="1:19" ht="15" customHeight="1" x14ac:dyDescent="0.3">
      <c r="A23" s="116" t="s">
        <v>154</v>
      </c>
      <c r="B23" s="116" t="s">
        <v>155</v>
      </c>
      <c r="C23" s="116" t="s">
        <v>79</v>
      </c>
      <c r="D23" s="116" t="s">
        <v>90</v>
      </c>
      <c r="E23" s="150" t="s">
        <v>91</v>
      </c>
      <c r="F23" s="150" t="s">
        <v>91</v>
      </c>
      <c r="G23" s="150" t="s">
        <v>91</v>
      </c>
      <c r="H23" s="150" t="s">
        <v>91</v>
      </c>
      <c r="I23" s="150" t="s">
        <v>91</v>
      </c>
      <c r="J23" s="150" t="s">
        <v>91</v>
      </c>
      <c r="K23" s="150" t="s">
        <v>91</v>
      </c>
      <c r="L23" s="170" t="s">
        <v>92</v>
      </c>
      <c r="M23" s="170" t="s">
        <v>92</v>
      </c>
      <c r="N23" s="170" t="s">
        <v>92</v>
      </c>
      <c r="O23" s="170" t="s">
        <v>92</v>
      </c>
      <c r="P23" s="170" t="s">
        <v>92</v>
      </c>
      <c r="Q23" s="170" t="s">
        <v>92</v>
      </c>
      <c r="R23" s="170" t="s">
        <v>92</v>
      </c>
      <c r="S23" s="170" t="s">
        <v>92</v>
      </c>
    </row>
    <row r="24" spans="1:19" ht="15" customHeight="1" x14ac:dyDescent="0.3">
      <c r="A24" s="150" t="s">
        <v>156</v>
      </c>
      <c r="B24" s="150" t="s">
        <v>157</v>
      </c>
      <c r="C24" s="150" t="s">
        <v>158</v>
      </c>
      <c r="D24" s="150" t="s">
        <v>90</v>
      </c>
      <c r="E24" s="150" t="s">
        <v>91</v>
      </c>
      <c r="F24" s="150" t="s">
        <v>91</v>
      </c>
      <c r="G24" s="150" t="s">
        <v>91</v>
      </c>
      <c r="H24" s="150" t="s">
        <v>91</v>
      </c>
      <c r="I24" s="150" t="s">
        <v>91</v>
      </c>
      <c r="J24" s="150" t="s">
        <v>91</v>
      </c>
      <c r="K24" s="150" t="s">
        <v>91</v>
      </c>
      <c r="L24" s="170" t="s">
        <v>92</v>
      </c>
      <c r="M24" s="170" t="s">
        <v>92</v>
      </c>
      <c r="N24" s="170" t="s">
        <v>92</v>
      </c>
      <c r="O24" s="170" t="s">
        <v>92</v>
      </c>
      <c r="P24" s="170" t="s">
        <v>92</v>
      </c>
      <c r="Q24" s="170" t="s">
        <v>92</v>
      </c>
      <c r="R24" s="170" t="s">
        <v>92</v>
      </c>
      <c r="S24" s="170" t="s">
        <v>92</v>
      </c>
    </row>
    <row r="25" spans="1:19" ht="15" customHeight="1" x14ac:dyDescent="0.3">
      <c r="A25" s="150" t="s">
        <v>159</v>
      </c>
      <c r="B25" s="150" t="s">
        <v>160</v>
      </c>
      <c r="C25" s="150" t="s">
        <v>161</v>
      </c>
      <c r="D25" s="150" t="s">
        <v>162</v>
      </c>
      <c r="E25" s="150" t="s">
        <v>91</v>
      </c>
      <c r="F25" s="150" t="s">
        <v>91</v>
      </c>
      <c r="G25" s="150" t="s">
        <v>91</v>
      </c>
      <c r="H25" s="150" t="s">
        <v>91</v>
      </c>
      <c r="I25" s="150" t="s">
        <v>91</v>
      </c>
      <c r="J25" s="150" t="s">
        <v>91</v>
      </c>
      <c r="K25" s="150" t="s">
        <v>91</v>
      </c>
      <c r="L25" s="170" t="s">
        <v>92</v>
      </c>
      <c r="M25" s="172" t="s">
        <v>113</v>
      </c>
      <c r="N25" s="170" t="s">
        <v>113</v>
      </c>
      <c r="O25" s="172" t="s">
        <v>113</v>
      </c>
      <c r="P25" s="172" t="s">
        <v>113</v>
      </c>
      <c r="Q25" s="172" t="s">
        <v>113</v>
      </c>
      <c r="R25" s="170" t="s">
        <v>113</v>
      </c>
      <c r="S25" s="172" t="s">
        <v>113</v>
      </c>
    </row>
    <row r="26" spans="1:19" ht="15" customHeight="1" x14ac:dyDescent="0.3">
      <c r="A26" s="150" t="s">
        <v>163</v>
      </c>
      <c r="B26" s="150" t="s">
        <v>164</v>
      </c>
      <c r="C26" s="150" t="s">
        <v>95</v>
      </c>
      <c r="D26" s="150" t="s">
        <v>165</v>
      </c>
      <c r="E26" s="150" t="s">
        <v>91</v>
      </c>
      <c r="F26" s="150" t="s">
        <v>91</v>
      </c>
      <c r="G26" s="150" t="s">
        <v>91</v>
      </c>
      <c r="H26" s="150" t="s">
        <v>91</v>
      </c>
      <c r="I26" s="150" t="s">
        <v>91</v>
      </c>
      <c r="J26" s="150" t="s">
        <v>91</v>
      </c>
      <c r="K26" s="150" t="s">
        <v>91</v>
      </c>
      <c r="L26" s="170" t="s">
        <v>92</v>
      </c>
      <c r="M26" s="172" t="s">
        <v>113</v>
      </c>
      <c r="N26" s="170" t="s">
        <v>113</v>
      </c>
      <c r="O26" s="172" t="s">
        <v>113</v>
      </c>
      <c r="P26" s="172" t="s">
        <v>113</v>
      </c>
      <c r="Q26" s="172" t="s">
        <v>113</v>
      </c>
      <c r="R26" s="170" t="s">
        <v>113</v>
      </c>
      <c r="S26" s="172" t="s">
        <v>113</v>
      </c>
    </row>
    <row r="27" spans="1:19" ht="15" customHeight="1" x14ac:dyDescent="0.3">
      <c r="A27" s="150" t="s">
        <v>166</v>
      </c>
      <c r="B27" s="150" t="s">
        <v>167</v>
      </c>
      <c r="C27" s="150" t="s">
        <v>168</v>
      </c>
      <c r="D27" s="150" t="s">
        <v>90</v>
      </c>
      <c r="E27" s="150" t="s">
        <v>91</v>
      </c>
      <c r="F27" s="150" t="s">
        <v>91</v>
      </c>
      <c r="G27" s="150" t="s">
        <v>91</v>
      </c>
      <c r="H27" s="150" t="s">
        <v>91</v>
      </c>
      <c r="I27" s="150" t="s">
        <v>91</v>
      </c>
      <c r="J27" s="150" t="s">
        <v>91</v>
      </c>
      <c r="K27" s="150" t="s">
        <v>91</v>
      </c>
      <c r="L27" s="170" t="s">
        <v>92</v>
      </c>
      <c r="M27" s="170" t="s">
        <v>92</v>
      </c>
      <c r="N27" s="170" t="s">
        <v>92</v>
      </c>
      <c r="O27" s="170" t="s">
        <v>92</v>
      </c>
      <c r="P27" s="170" t="s">
        <v>92</v>
      </c>
      <c r="Q27" s="170" t="s">
        <v>92</v>
      </c>
      <c r="R27" s="170" t="s">
        <v>92</v>
      </c>
      <c r="S27" s="170" t="s">
        <v>92</v>
      </c>
    </row>
    <row r="28" spans="1:19" ht="15" customHeight="1" x14ac:dyDescent="0.3">
      <c r="A28" s="150" t="s">
        <v>169</v>
      </c>
      <c r="B28" s="150" t="s">
        <v>170</v>
      </c>
      <c r="C28" s="150" t="s">
        <v>132</v>
      </c>
      <c r="D28" s="150" t="s">
        <v>171</v>
      </c>
      <c r="E28" s="150" t="s">
        <v>91</v>
      </c>
      <c r="F28" s="150" t="s">
        <v>91</v>
      </c>
      <c r="G28" s="150" t="s">
        <v>91</v>
      </c>
      <c r="H28" s="150" t="s">
        <v>91</v>
      </c>
      <c r="I28" s="150" t="s">
        <v>91</v>
      </c>
      <c r="J28" s="150" t="s">
        <v>91</v>
      </c>
      <c r="K28" s="150" t="s">
        <v>91</v>
      </c>
      <c r="L28" s="170" t="s">
        <v>92</v>
      </c>
      <c r="M28" s="170" t="s">
        <v>92</v>
      </c>
      <c r="N28" s="170" t="s">
        <v>92</v>
      </c>
      <c r="O28" s="170" t="s">
        <v>92</v>
      </c>
      <c r="P28" s="170" t="s">
        <v>92</v>
      </c>
      <c r="Q28" s="170" t="s">
        <v>92</v>
      </c>
      <c r="R28" s="170" t="s">
        <v>92</v>
      </c>
      <c r="S28" s="170" t="s">
        <v>92</v>
      </c>
    </row>
    <row r="29" spans="1:19" ht="15" customHeight="1" x14ac:dyDescent="0.3">
      <c r="A29" s="150" t="s">
        <v>172</v>
      </c>
      <c r="B29" s="150" t="s">
        <v>173</v>
      </c>
      <c r="C29" s="150" t="s">
        <v>174</v>
      </c>
      <c r="D29" s="150" t="s">
        <v>90</v>
      </c>
      <c r="E29" s="150" t="s">
        <v>91</v>
      </c>
      <c r="F29" s="150" t="s">
        <v>91</v>
      </c>
      <c r="G29" s="150" t="s">
        <v>91</v>
      </c>
      <c r="H29" s="150" t="s">
        <v>91</v>
      </c>
      <c r="I29" s="150" t="s">
        <v>91</v>
      </c>
      <c r="J29" s="150" t="s">
        <v>91</v>
      </c>
      <c r="K29" s="150" t="s">
        <v>91</v>
      </c>
      <c r="L29" s="170" t="s">
        <v>92</v>
      </c>
      <c r="M29" s="170" t="s">
        <v>92</v>
      </c>
      <c r="N29" s="170" t="s">
        <v>92</v>
      </c>
      <c r="O29" s="170" t="s">
        <v>92</v>
      </c>
      <c r="P29" s="170" t="s">
        <v>92</v>
      </c>
      <c r="Q29" s="170" t="s">
        <v>92</v>
      </c>
      <c r="R29" s="170" t="s">
        <v>92</v>
      </c>
      <c r="S29" s="170" t="s">
        <v>92</v>
      </c>
    </row>
    <row r="30" spans="1:19" ht="15" customHeight="1" x14ac:dyDescent="0.3">
      <c r="A30" s="150" t="s">
        <v>175</v>
      </c>
      <c r="B30" s="150" t="s">
        <v>176</v>
      </c>
      <c r="C30" s="150" t="s">
        <v>106</v>
      </c>
      <c r="D30" s="150" t="s">
        <v>177</v>
      </c>
      <c r="E30" s="150" t="s">
        <v>91</v>
      </c>
      <c r="F30" s="150" t="s">
        <v>91</v>
      </c>
      <c r="G30" s="150" t="s">
        <v>91</v>
      </c>
      <c r="H30" s="150" t="s">
        <v>91</v>
      </c>
      <c r="I30" s="150" t="s">
        <v>91</v>
      </c>
      <c r="J30" s="150" t="s">
        <v>91</v>
      </c>
      <c r="K30" s="150" t="s">
        <v>91</v>
      </c>
      <c r="L30" s="170" t="s">
        <v>113</v>
      </c>
      <c r="M30" s="170" t="s">
        <v>113</v>
      </c>
      <c r="N30" s="170" t="s">
        <v>113</v>
      </c>
      <c r="O30" s="170" t="s">
        <v>113</v>
      </c>
      <c r="P30" s="170" t="s">
        <v>92</v>
      </c>
      <c r="Q30" s="170" t="s">
        <v>92</v>
      </c>
      <c r="R30" s="170" t="s">
        <v>113</v>
      </c>
      <c r="S30" s="170" t="s">
        <v>113</v>
      </c>
    </row>
    <row r="31" spans="1:19" ht="15" customHeight="1" x14ac:dyDescent="0.3">
      <c r="A31" s="150" t="s">
        <v>178</v>
      </c>
      <c r="B31" s="150" t="s">
        <v>179</v>
      </c>
      <c r="C31" s="150" t="s">
        <v>106</v>
      </c>
      <c r="D31" s="150" t="s">
        <v>180</v>
      </c>
      <c r="E31" s="150" t="s">
        <v>91</v>
      </c>
      <c r="F31" s="150" t="s">
        <v>91</v>
      </c>
      <c r="G31" s="150" t="s">
        <v>91</v>
      </c>
      <c r="H31" s="150" t="s">
        <v>91</v>
      </c>
      <c r="I31" s="150" t="s">
        <v>91</v>
      </c>
      <c r="J31" s="150" t="s">
        <v>91</v>
      </c>
      <c r="K31" s="150" t="s">
        <v>91</v>
      </c>
      <c r="L31" s="170" t="s">
        <v>113</v>
      </c>
      <c r="M31" s="170" t="s">
        <v>113</v>
      </c>
      <c r="N31" s="170" t="s">
        <v>113</v>
      </c>
      <c r="O31" s="170" t="s">
        <v>113</v>
      </c>
      <c r="P31" s="170" t="s">
        <v>92</v>
      </c>
      <c r="Q31" s="170" t="s">
        <v>92</v>
      </c>
      <c r="R31" s="170" t="s">
        <v>113</v>
      </c>
      <c r="S31" s="170" t="s">
        <v>113</v>
      </c>
    </row>
    <row r="32" spans="1:19" ht="15" customHeight="1" x14ac:dyDescent="0.3">
      <c r="A32" s="150" t="s">
        <v>181</v>
      </c>
      <c r="B32" s="150" t="s">
        <v>182</v>
      </c>
      <c r="C32" s="150" t="s">
        <v>106</v>
      </c>
      <c r="D32" s="150" t="s">
        <v>90</v>
      </c>
      <c r="E32" s="150" t="s">
        <v>91</v>
      </c>
      <c r="F32" s="150" t="s">
        <v>91</v>
      </c>
      <c r="G32" s="150" t="s">
        <v>91</v>
      </c>
      <c r="H32" s="150" t="s">
        <v>91</v>
      </c>
      <c r="I32" s="150" t="s">
        <v>91</v>
      </c>
      <c r="J32" s="150" t="s">
        <v>91</v>
      </c>
      <c r="K32" s="150" t="s">
        <v>91</v>
      </c>
      <c r="L32" s="170" t="s">
        <v>92</v>
      </c>
      <c r="M32" s="170" t="s">
        <v>92</v>
      </c>
      <c r="N32" s="170" t="s">
        <v>92</v>
      </c>
      <c r="O32" s="170" t="s">
        <v>92</v>
      </c>
      <c r="P32" s="170" t="s">
        <v>92</v>
      </c>
      <c r="Q32" s="170" t="s">
        <v>92</v>
      </c>
      <c r="R32" s="170" t="s">
        <v>92</v>
      </c>
      <c r="S32" s="170" t="s">
        <v>92</v>
      </c>
    </row>
    <row r="33" spans="1:19" ht="15" customHeight="1" x14ac:dyDescent="0.3">
      <c r="A33" s="150" t="s">
        <v>183</v>
      </c>
      <c r="B33" s="150" t="s">
        <v>184</v>
      </c>
      <c r="C33" s="150" t="s">
        <v>106</v>
      </c>
      <c r="D33" s="150" t="s">
        <v>185</v>
      </c>
      <c r="E33" s="150" t="s">
        <v>91</v>
      </c>
      <c r="F33" s="150" t="s">
        <v>91</v>
      </c>
      <c r="G33" s="150" t="s">
        <v>91</v>
      </c>
      <c r="H33" s="150" t="s">
        <v>91</v>
      </c>
      <c r="I33" s="150" t="s">
        <v>91</v>
      </c>
      <c r="J33" s="150" t="s">
        <v>91</v>
      </c>
      <c r="K33" s="150" t="s">
        <v>91</v>
      </c>
      <c r="L33" s="170" t="s">
        <v>113</v>
      </c>
      <c r="M33" s="170" t="s">
        <v>113</v>
      </c>
      <c r="N33" s="170" t="s">
        <v>113</v>
      </c>
      <c r="O33" s="170" t="s">
        <v>113</v>
      </c>
      <c r="P33" s="170" t="s">
        <v>92</v>
      </c>
      <c r="Q33" s="170" t="s">
        <v>92</v>
      </c>
      <c r="R33" s="170" t="s">
        <v>113</v>
      </c>
      <c r="S33" s="170" t="s">
        <v>113</v>
      </c>
    </row>
    <row r="34" spans="1:19" ht="15" customHeight="1" x14ac:dyDescent="0.3">
      <c r="A34" s="150" t="s">
        <v>186</v>
      </c>
      <c r="B34" s="150" t="s">
        <v>187</v>
      </c>
      <c r="C34" s="150" t="s">
        <v>188</v>
      </c>
      <c r="D34" s="150" t="s">
        <v>90</v>
      </c>
      <c r="E34" s="150" t="s">
        <v>91</v>
      </c>
      <c r="F34" s="150" t="s">
        <v>91</v>
      </c>
      <c r="G34" s="150" t="s">
        <v>91</v>
      </c>
      <c r="H34" s="150" t="s">
        <v>91</v>
      </c>
      <c r="I34" s="150" t="s">
        <v>91</v>
      </c>
      <c r="J34" s="150" t="s">
        <v>91</v>
      </c>
      <c r="K34" s="150" t="s">
        <v>91</v>
      </c>
      <c r="L34" s="170" t="s">
        <v>92</v>
      </c>
      <c r="M34" s="170" t="s">
        <v>92</v>
      </c>
      <c r="N34" s="170" t="s">
        <v>92</v>
      </c>
      <c r="O34" s="170" t="s">
        <v>92</v>
      </c>
      <c r="P34" s="170" t="s">
        <v>92</v>
      </c>
      <c r="Q34" s="170" t="s">
        <v>92</v>
      </c>
      <c r="R34" s="170" t="s">
        <v>92</v>
      </c>
      <c r="S34" s="170" t="s">
        <v>92</v>
      </c>
    </row>
    <row r="35" spans="1:19" ht="15" customHeight="1" x14ac:dyDescent="0.3">
      <c r="A35" s="150" t="s">
        <v>189</v>
      </c>
      <c r="B35" s="150" t="s">
        <v>190</v>
      </c>
      <c r="C35" s="150" t="s">
        <v>95</v>
      </c>
      <c r="D35" s="150" t="s">
        <v>191</v>
      </c>
      <c r="E35" s="150" t="s">
        <v>91</v>
      </c>
      <c r="F35" s="150" t="s">
        <v>91</v>
      </c>
      <c r="G35" s="150" t="s">
        <v>91</v>
      </c>
      <c r="H35" s="150" t="s">
        <v>91</v>
      </c>
      <c r="I35" s="150" t="s">
        <v>91</v>
      </c>
      <c r="J35" s="150" t="s">
        <v>91</v>
      </c>
      <c r="K35" s="150" t="s">
        <v>91</v>
      </c>
      <c r="L35" s="170" t="s">
        <v>113</v>
      </c>
      <c r="M35" s="170" t="s">
        <v>113</v>
      </c>
      <c r="N35" s="170" t="s">
        <v>113</v>
      </c>
      <c r="O35" s="170" t="s">
        <v>113</v>
      </c>
      <c r="P35" s="170" t="s">
        <v>92</v>
      </c>
      <c r="Q35" s="170" t="s">
        <v>92</v>
      </c>
      <c r="R35" s="170" t="s">
        <v>113</v>
      </c>
      <c r="S35" s="170" t="s">
        <v>113</v>
      </c>
    </row>
    <row r="36" spans="1:19" ht="15" customHeight="1" x14ac:dyDescent="0.3">
      <c r="C36" s="150"/>
      <c r="D36" s="150"/>
      <c r="E36" s="150"/>
      <c r="F36" s="150"/>
      <c r="K36" s="150"/>
    </row>
    <row r="37" spans="1:19" ht="15" customHeight="1" x14ac:dyDescent="0.3">
      <c r="C37" s="117"/>
    </row>
    <row r="38" spans="1:19" ht="15" customHeight="1" x14ac:dyDescent="0.3">
      <c r="C38" s="150"/>
    </row>
    <row r="39" spans="1:19" ht="15" customHeight="1" x14ac:dyDescent="0.3"/>
    <row r="40" spans="1:19" ht="15" customHeight="1" x14ac:dyDescent="0.3">
      <c r="C40" s="150"/>
      <c r="D40" s="150"/>
      <c r="E40" s="150"/>
      <c r="F40" s="150"/>
      <c r="K40" s="150"/>
    </row>
    <row r="41" spans="1:19" ht="15" customHeight="1" x14ac:dyDescent="0.3">
      <c r="G41" s="150"/>
      <c r="J41" s="150"/>
    </row>
    <row r="42" spans="1:19" ht="15" customHeight="1" x14ac:dyDescent="0.3">
      <c r="G42" s="150"/>
      <c r="J42" s="150"/>
    </row>
    <row r="43" spans="1:19" ht="15" customHeight="1" x14ac:dyDescent="0.3"/>
    <row r="44" spans="1:19" ht="15" customHeight="1" x14ac:dyDescent="0.3">
      <c r="C44" s="150"/>
      <c r="D44" s="150"/>
      <c r="E44" s="150"/>
      <c r="F44" s="150"/>
      <c r="K44" s="150"/>
    </row>
    <row r="45" spans="1:19" ht="15" customHeight="1" x14ac:dyDescent="0.3">
      <c r="C45" s="150"/>
      <c r="D45" s="150"/>
      <c r="E45" s="150"/>
      <c r="F45" s="150"/>
      <c r="K45" s="150"/>
    </row>
    <row r="46" spans="1:19" ht="15" customHeight="1" x14ac:dyDescent="0.3"/>
    <row r="47" spans="1:19" ht="15" customHeight="1" x14ac:dyDescent="0.3"/>
    <row r="48" spans="1:19" ht="15" customHeight="1" x14ac:dyDescent="0.3"/>
    <row r="49" spans="1:19" ht="15" customHeight="1" x14ac:dyDescent="0.3"/>
    <row r="50" spans="1:19" ht="15" customHeight="1" x14ac:dyDescent="0.3"/>
    <row r="51" spans="1:19" ht="15" customHeight="1" x14ac:dyDescent="0.3">
      <c r="D51" s="117"/>
      <c r="E51" s="117"/>
      <c r="F51" s="117"/>
      <c r="K51" s="117"/>
    </row>
    <row r="52" spans="1:19" s="114" customFormat="1" ht="15" customHeight="1" x14ac:dyDescent="0.3">
      <c r="A52" s="115"/>
      <c r="B52" s="115"/>
      <c r="C52" s="115"/>
      <c r="D52" s="150"/>
      <c r="E52" s="150"/>
      <c r="F52" s="150"/>
      <c r="G52" s="115"/>
      <c r="H52" s="115"/>
      <c r="I52" s="115"/>
      <c r="J52" s="115"/>
      <c r="K52" s="150"/>
      <c r="L52" s="115"/>
      <c r="M52" s="115"/>
      <c r="N52" s="115"/>
      <c r="O52" s="115"/>
      <c r="P52" s="115"/>
      <c r="Q52" s="115"/>
      <c r="R52" s="115"/>
      <c r="S52" s="115"/>
    </row>
    <row r="53" spans="1:19" s="114" customFormat="1" ht="15" customHeight="1" x14ac:dyDescent="0.3">
      <c r="A53" s="115"/>
      <c r="B53" s="115"/>
      <c r="C53" s="150"/>
      <c r="D53" s="150"/>
      <c r="E53" s="150"/>
      <c r="F53" s="150"/>
      <c r="G53" s="115"/>
      <c r="H53" s="115"/>
      <c r="I53" s="115"/>
      <c r="J53" s="115"/>
      <c r="K53" s="150"/>
      <c r="L53" s="115"/>
      <c r="M53" s="115"/>
      <c r="N53" s="115"/>
      <c r="O53" s="115"/>
      <c r="P53" s="115"/>
      <c r="Q53" s="115"/>
      <c r="R53" s="115"/>
      <c r="S53" s="115"/>
    </row>
    <row r="54" spans="1:19" s="114" customFormat="1" ht="15" customHeight="1" x14ac:dyDescent="0.3">
      <c r="A54" s="115"/>
      <c r="B54" s="115"/>
      <c r="C54" s="150"/>
      <c r="D54" s="150"/>
      <c r="E54" s="150"/>
      <c r="F54" s="150"/>
      <c r="G54" s="115"/>
      <c r="H54" s="115"/>
      <c r="I54" s="115"/>
      <c r="J54" s="115"/>
      <c r="K54" s="150"/>
      <c r="L54" s="115"/>
      <c r="M54" s="115"/>
      <c r="N54" s="115"/>
      <c r="O54" s="115"/>
      <c r="P54" s="115"/>
      <c r="Q54" s="115"/>
      <c r="R54" s="115"/>
      <c r="S54" s="115"/>
    </row>
    <row r="55" spans="1:19" s="114" customFormat="1" ht="15" customHeight="1" x14ac:dyDescent="0.3">
      <c r="A55" s="115"/>
      <c r="B55" s="115"/>
      <c r="C55" s="115"/>
      <c r="D55" s="115"/>
      <c r="E55" s="115"/>
      <c r="F55" s="115"/>
      <c r="G55" s="115"/>
      <c r="H55" s="115"/>
      <c r="I55" s="115"/>
      <c r="J55" s="115"/>
      <c r="K55" s="115"/>
      <c r="L55" s="115"/>
      <c r="M55" s="115"/>
      <c r="N55" s="115"/>
      <c r="O55" s="115"/>
      <c r="P55" s="115"/>
      <c r="Q55" s="115"/>
      <c r="R55" s="115"/>
      <c r="S55" s="115"/>
    </row>
    <row r="56" spans="1:19" s="114" customFormat="1" ht="15" customHeight="1" x14ac:dyDescent="0.3">
      <c r="A56" s="115"/>
      <c r="B56" s="115"/>
      <c r="C56" s="115"/>
      <c r="D56" s="115"/>
      <c r="E56" s="115"/>
      <c r="F56" s="115"/>
      <c r="G56" s="115"/>
      <c r="H56" s="115"/>
      <c r="I56" s="115"/>
      <c r="J56" s="115"/>
      <c r="K56" s="115"/>
      <c r="L56" s="115"/>
      <c r="M56" s="115"/>
      <c r="N56" s="115"/>
      <c r="O56" s="115"/>
      <c r="P56" s="115"/>
      <c r="Q56" s="115"/>
      <c r="R56" s="115"/>
      <c r="S56" s="115"/>
    </row>
    <row r="57" spans="1:19" s="114" customFormat="1" ht="15" customHeight="1" x14ac:dyDescent="0.3">
      <c r="A57" s="115"/>
      <c r="B57" s="115"/>
      <c r="C57" s="115"/>
      <c r="D57" s="115"/>
      <c r="E57" s="115"/>
      <c r="F57" s="115"/>
      <c r="G57" s="115"/>
      <c r="H57" s="115"/>
      <c r="I57" s="115"/>
      <c r="J57" s="115"/>
      <c r="K57" s="115"/>
      <c r="L57" s="115"/>
      <c r="M57" s="115"/>
      <c r="N57" s="115"/>
      <c r="O57" s="115"/>
      <c r="P57" s="115"/>
      <c r="Q57" s="115"/>
      <c r="R57" s="115"/>
      <c r="S57" s="115"/>
    </row>
    <row r="58" spans="1:19" s="114" customFormat="1" ht="15" customHeight="1" x14ac:dyDescent="0.3">
      <c r="A58" s="115"/>
      <c r="B58" s="115"/>
      <c r="C58" s="115"/>
      <c r="D58" s="115"/>
      <c r="E58" s="115"/>
      <c r="F58" s="115"/>
      <c r="G58" s="115"/>
      <c r="H58" s="115"/>
      <c r="I58" s="115"/>
      <c r="J58" s="115"/>
      <c r="K58" s="115"/>
      <c r="L58" s="115"/>
      <c r="M58" s="115"/>
      <c r="N58" s="115"/>
      <c r="O58" s="115"/>
      <c r="P58" s="115"/>
      <c r="Q58" s="115"/>
      <c r="R58" s="115"/>
      <c r="S58" s="115"/>
    </row>
    <row r="59" spans="1:19" s="114" customFormat="1" ht="15" customHeight="1" x14ac:dyDescent="0.3">
      <c r="A59" s="115"/>
      <c r="B59" s="115"/>
      <c r="C59" s="115"/>
      <c r="D59" s="115"/>
      <c r="E59" s="115"/>
      <c r="F59" s="115"/>
      <c r="G59" s="115"/>
      <c r="H59" s="115"/>
      <c r="I59" s="115"/>
      <c r="J59" s="115"/>
      <c r="K59" s="115"/>
      <c r="L59" s="115"/>
      <c r="M59" s="115"/>
      <c r="N59" s="115"/>
      <c r="O59" s="115"/>
      <c r="P59" s="115"/>
      <c r="Q59" s="115"/>
      <c r="R59" s="115"/>
      <c r="S59" s="115"/>
    </row>
    <row r="60" spans="1:19" s="114" customFormat="1" ht="15" customHeight="1" x14ac:dyDescent="0.3">
      <c r="A60" s="115"/>
      <c r="B60" s="115"/>
      <c r="C60" s="115"/>
      <c r="D60" s="115"/>
      <c r="E60" s="115"/>
      <c r="F60" s="115"/>
      <c r="G60" s="115"/>
      <c r="H60" s="115"/>
      <c r="I60" s="115"/>
      <c r="J60" s="115"/>
      <c r="K60" s="115"/>
      <c r="L60" s="115"/>
      <c r="M60" s="115"/>
      <c r="N60" s="115"/>
      <c r="O60" s="115"/>
      <c r="P60" s="115"/>
      <c r="Q60" s="115"/>
      <c r="R60" s="115"/>
      <c r="S60" s="115"/>
    </row>
    <row r="61" spans="1:19" s="114" customFormat="1" ht="15" customHeight="1" x14ac:dyDescent="0.3">
      <c r="A61" s="115"/>
      <c r="B61" s="115"/>
      <c r="C61" s="115"/>
      <c r="D61" s="115"/>
      <c r="E61" s="115"/>
      <c r="F61" s="115"/>
      <c r="G61" s="115"/>
      <c r="H61" s="115"/>
      <c r="I61" s="115"/>
      <c r="J61" s="115"/>
      <c r="K61" s="115"/>
      <c r="L61" s="115"/>
      <c r="M61" s="115"/>
      <c r="N61" s="115"/>
      <c r="O61" s="115"/>
      <c r="P61" s="115"/>
      <c r="Q61" s="115"/>
      <c r="R61" s="115"/>
      <c r="S61" s="115"/>
    </row>
    <row r="62" spans="1:19" s="114" customFormat="1" ht="15" customHeight="1" x14ac:dyDescent="0.3">
      <c r="A62" s="115"/>
      <c r="B62" s="115"/>
      <c r="C62" s="115"/>
      <c r="D62" s="115"/>
      <c r="E62" s="115"/>
      <c r="F62" s="115"/>
      <c r="G62" s="115"/>
      <c r="H62" s="115"/>
      <c r="I62" s="115"/>
      <c r="J62" s="115"/>
      <c r="K62" s="115"/>
      <c r="L62" s="115"/>
      <c r="M62" s="115"/>
      <c r="N62" s="115"/>
      <c r="O62" s="115"/>
      <c r="P62" s="115"/>
      <c r="Q62" s="115"/>
      <c r="R62" s="115"/>
      <c r="S62" s="115"/>
    </row>
    <row r="63" spans="1:19" s="114" customFormat="1" ht="15" customHeight="1" x14ac:dyDescent="0.3">
      <c r="A63" s="115"/>
      <c r="B63" s="115"/>
      <c r="C63" s="115"/>
      <c r="D63" s="115"/>
      <c r="E63" s="115"/>
      <c r="F63" s="115"/>
      <c r="G63" s="115"/>
      <c r="H63" s="115"/>
      <c r="I63" s="115"/>
      <c r="J63" s="115"/>
      <c r="K63" s="115"/>
      <c r="L63" s="115"/>
      <c r="M63" s="115"/>
      <c r="N63" s="115"/>
      <c r="O63" s="115"/>
      <c r="P63" s="115"/>
      <c r="Q63" s="115"/>
      <c r="R63" s="115"/>
      <c r="S63" s="115"/>
    </row>
  </sheetData>
  <mergeCells count="3">
    <mergeCell ref="A1:C1"/>
    <mergeCell ref="L3:Q3"/>
    <mergeCell ref="L14:Q14"/>
  </mergeCells>
  <phoneticPr fontId="31" type="noConversion"/>
  <conditionalFormatting sqref="H36:H63 O36:O53">
    <cfRule type="expression" dxfId="51" priority="12" stopIfTrue="1">
      <formula>SEARCH("Reserved",H36,1)&gt;0</formula>
    </cfRule>
  </conditionalFormatting>
  <conditionalFormatting sqref="L19:L29 L5:L17">
    <cfRule type="expression" dxfId="50" priority="11" stopIfTrue="1">
      <formula>SEARCH("Reserved",L5,1)&gt;0</formula>
    </cfRule>
  </conditionalFormatting>
  <conditionalFormatting sqref="M7">
    <cfRule type="expression" dxfId="49" priority="10" stopIfTrue="1">
      <formula>SEARCH("Reserved",M7,1)&gt;0</formula>
    </cfRule>
  </conditionalFormatting>
  <conditionalFormatting sqref="N7">
    <cfRule type="expression" dxfId="48" priority="9" stopIfTrue="1">
      <formula>SEARCH("Reserved",N7,1)&gt;0</formula>
    </cfRule>
  </conditionalFormatting>
  <conditionalFormatting sqref="O7">
    <cfRule type="expression" dxfId="47" priority="8" stopIfTrue="1">
      <formula>SEARCH("Reserved",O7,1)&gt;0</formula>
    </cfRule>
  </conditionalFormatting>
  <conditionalFormatting sqref="O30:O35 H30:H35">
    <cfRule type="expression" dxfId="46" priority="6" stopIfTrue="1">
      <formula>SEARCH("Reserved",H30,1)&gt;0</formula>
    </cfRule>
  </conditionalFormatting>
  <conditionalFormatting sqref="R7">
    <cfRule type="expression" dxfId="45" priority="4" stopIfTrue="1">
      <formula>SEARCH("Reserved",R7,1)&gt;0</formula>
    </cfRule>
  </conditionalFormatting>
  <conditionalFormatting sqref="S36:S53">
    <cfRule type="expression" dxfId="44" priority="3" stopIfTrue="1">
      <formula>SEARCH("Reserved",S36,1)&gt;0</formula>
    </cfRule>
  </conditionalFormatting>
  <conditionalFormatting sqref="S7">
    <cfRule type="expression" dxfId="43" priority="2" stopIfTrue="1">
      <formula>SEARCH("Reserved",S7,1)&gt;0</formula>
    </cfRule>
  </conditionalFormatting>
  <conditionalFormatting sqref="S30:S35">
    <cfRule type="expression" dxfId="42" priority="1" stopIfTrue="1">
      <formula>SEARCH("Reserved",S30,1)&gt;0</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265"/>
  <sheetViews>
    <sheetView zoomScaleNormal="100" workbookViewId="0">
      <pane ySplit="3" topLeftCell="A4" activePane="bottomLeft" state="frozen"/>
      <selection pane="bottomLeft" activeCell="B4" sqref="B4:E4"/>
    </sheetView>
  </sheetViews>
  <sheetFormatPr defaultRowHeight="12.75" x14ac:dyDescent="0.2"/>
  <cols>
    <col min="1" max="1" width="2.85546875" style="25" customWidth="1"/>
    <col min="2" max="2" width="13.28515625" style="16" customWidth="1"/>
    <col min="3" max="3" width="13" style="16" customWidth="1"/>
    <col min="4" max="4" width="9.28515625" style="16" bestFit="1" customWidth="1"/>
    <col min="5" max="5" width="45.140625" style="16" customWidth="1"/>
    <col min="6" max="226" width="9.140625" style="16"/>
    <col min="227" max="227" width="5.140625" style="16" customWidth="1"/>
    <col min="228" max="228" width="10.42578125" style="16" customWidth="1"/>
    <col min="229" max="229" width="10.140625" style="16" customWidth="1"/>
    <col min="230" max="230" width="8.28515625" style="16" bestFit="1" customWidth="1"/>
    <col min="231" max="231" width="8.140625" style="16" customWidth="1"/>
    <col min="232" max="235" width="0" style="16" hidden="1" customWidth="1"/>
    <col min="236" max="236" width="32.28515625" style="16" bestFit="1" customWidth="1"/>
    <col min="237" max="237" width="14.28515625" style="16" customWidth="1"/>
    <col min="238" max="238" width="7.28515625" style="16" customWidth="1"/>
    <col min="239" max="239" width="14.28515625" style="16" customWidth="1"/>
    <col min="240" max="240" width="7.28515625" style="16" customWidth="1"/>
    <col min="241" max="241" width="14.28515625" style="16" customWidth="1"/>
    <col min="242" max="242" width="7.28515625" style="16" customWidth="1"/>
    <col min="243" max="243" width="14.28515625" style="16" customWidth="1"/>
    <col min="244" max="244" width="7.28515625" style="16" customWidth="1"/>
    <col min="245" max="245" width="14.28515625" style="16" customWidth="1"/>
    <col min="246" max="246" width="7.28515625" style="16" customWidth="1"/>
    <col min="247" max="482" width="9.140625" style="16"/>
    <col min="483" max="483" width="5.140625" style="16" customWidth="1"/>
    <col min="484" max="484" width="10.42578125" style="16" customWidth="1"/>
    <col min="485" max="485" width="10.140625" style="16" customWidth="1"/>
    <col min="486" max="486" width="8.28515625" style="16" bestFit="1" customWidth="1"/>
    <col min="487" max="487" width="8.140625" style="16" customWidth="1"/>
    <col min="488" max="491" width="0" style="16" hidden="1" customWidth="1"/>
    <col min="492" max="492" width="32.28515625" style="16" bestFit="1" customWidth="1"/>
    <col min="493" max="493" width="14.28515625" style="16" customWidth="1"/>
    <col min="494" max="494" width="7.28515625" style="16" customWidth="1"/>
    <col min="495" max="495" width="14.28515625" style="16" customWidth="1"/>
    <col min="496" max="496" width="7.28515625" style="16" customWidth="1"/>
    <col min="497" max="497" width="14.28515625" style="16" customWidth="1"/>
    <col min="498" max="498" width="7.28515625" style="16" customWidth="1"/>
    <col min="499" max="499" width="14.28515625" style="16" customWidth="1"/>
    <col min="500" max="500" width="7.28515625" style="16" customWidth="1"/>
    <col min="501" max="501" width="14.28515625" style="16" customWidth="1"/>
    <col min="502" max="502" width="7.28515625" style="16" customWidth="1"/>
    <col min="503" max="738" width="9.140625" style="16"/>
    <col min="739" max="739" width="5.140625" style="16" customWidth="1"/>
    <col min="740" max="740" width="10.42578125" style="16" customWidth="1"/>
    <col min="741" max="741" width="10.140625" style="16" customWidth="1"/>
    <col min="742" max="742" width="8.28515625" style="16" bestFit="1" customWidth="1"/>
    <col min="743" max="743" width="8.140625" style="16" customWidth="1"/>
    <col min="744" max="747" width="0" style="16" hidden="1" customWidth="1"/>
    <col min="748" max="748" width="32.28515625" style="16" bestFit="1" customWidth="1"/>
    <col min="749" max="749" width="14.28515625" style="16" customWidth="1"/>
    <col min="750" max="750" width="7.28515625" style="16" customWidth="1"/>
    <col min="751" max="751" width="14.28515625" style="16" customWidth="1"/>
    <col min="752" max="752" width="7.28515625" style="16" customWidth="1"/>
    <col min="753" max="753" width="14.28515625" style="16" customWidth="1"/>
    <col min="754" max="754" width="7.28515625" style="16" customWidth="1"/>
    <col min="755" max="755" width="14.28515625" style="16" customWidth="1"/>
    <col min="756" max="756" width="7.28515625" style="16" customWidth="1"/>
    <col min="757" max="757" width="14.28515625" style="16" customWidth="1"/>
    <col min="758" max="758" width="7.28515625" style="16" customWidth="1"/>
    <col min="759" max="994" width="9.140625" style="16"/>
    <col min="995" max="995" width="5.140625" style="16" customWidth="1"/>
    <col min="996" max="996" width="10.42578125" style="16" customWidth="1"/>
    <col min="997" max="997" width="10.140625" style="16" customWidth="1"/>
    <col min="998" max="998" width="8.28515625" style="16" bestFit="1" customWidth="1"/>
    <col min="999" max="999" width="8.140625" style="16" customWidth="1"/>
    <col min="1000" max="1003" width="0" style="16" hidden="1" customWidth="1"/>
    <col min="1004" max="1004" width="32.28515625" style="16" bestFit="1" customWidth="1"/>
    <col min="1005" max="1005" width="14.28515625" style="16" customWidth="1"/>
    <col min="1006" max="1006" width="7.28515625" style="16" customWidth="1"/>
    <col min="1007" max="1007" width="14.28515625" style="16" customWidth="1"/>
    <col min="1008" max="1008" width="7.28515625" style="16" customWidth="1"/>
    <col min="1009" max="1009" width="14.28515625" style="16" customWidth="1"/>
    <col min="1010" max="1010" width="7.28515625" style="16" customWidth="1"/>
    <col min="1011" max="1011" width="14.28515625" style="16" customWidth="1"/>
    <col min="1012" max="1012" width="7.28515625" style="16" customWidth="1"/>
    <col min="1013" max="1013" width="14.28515625" style="16" customWidth="1"/>
    <col min="1014" max="1014" width="7.28515625" style="16" customWidth="1"/>
    <col min="1015" max="1250" width="9.140625" style="16"/>
    <col min="1251" max="1251" width="5.140625" style="16" customWidth="1"/>
    <col min="1252" max="1252" width="10.42578125" style="16" customWidth="1"/>
    <col min="1253" max="1253" width="10.140625" style="16" customWidth="1"/>
    <col min="1254" max="1254" width="8.28515625" style="16" bestFit="1" customWidth="1"/>
    <col min="1255" max="1255" width="8.140625" style="16" customWidth="1"/>
    <col min="1256" max="1259" width="0" style="16" hidden="1" customWidth="1"/>
    <col min="1260" max="1260" width="32.28515625" style="16" bestFit="1" customWidth="1"/>
    <col min="1261" max="1261" width="14.28515625" style="16" customWidth="1"/>
    <col min="1262" max="1262" width="7.28515625" style="16" customWidth="1"/>
    <col min="1263" max="1263" width="14.28515625" style="16" customWidth="1"/>
    <col min="1264" max="1264" width="7.28515625" style="16" customWidth="1"/>
    <col min="1265" max="1265" width="14.28515625" style="16" customWidth="1"/>
    <col min="1266" max="1266" width="7.28515625" style="16" customWidth="1"/>
    <col min="1267" max="1267" width="14.28515625" style="16" customWidth="1"/>
    <col min="1268" max="1268" width="7.28515625" style="16" customWidth="1"/>
    <col min="1269" max="1269" width="14.28515625" style="16" customWidth="1"/>
    <col min="1270" max="1270" width="7.28515625" style="16" customWidth="1"/>
    <col min="1271" max="1506" width="9.140625" style="16"/>
    <col min="1507" max="1507" width="5.140625" style="16" customWidth="1"/>
    <col min="1508" max="1508" width="10.42578125" style="16" customWidth="1"/>
    <col min="1509" max="1509" width="10.140625" style="16" customWidth="1"/>
    <col min="1510" max="1510" width="8.28515625" style="16" bestFit="1" customWidth="1"/>
    <col min="1511" max="1511" width="8.140625" style="16" customWidth="1"/>
    <col min="1512" max="1515" width="0" style="16" hidden="1" customWidth="1"/>
    <col min="1516" max="1516" width="32.28515625" style="16" bestFit="1" customWidth="1"/>
    <col min="1517" max="1517" width="14.28515625" style="16" customWidth="1"/>
    <col min="1518" max="1518" width="7.28515625" style="16" customWidth="1"/>
    <col min="1519" max="1519" width="14.28515625" style="16" customWidth="1"/>
    <col min="1520" max="1520" width="7.28515625" style="16" customWidth="1"/>
    <col min="1521" max="1521" width="14.28515625" style="16" customWidth="1"/>
    <col min="1522" max="1522" width="7.28515625" style="16" customWidth="1"/>
    <col min="1523" max="1523" width="14.28515625" style="16" customWidth="1"/>
    <col min="1524" max="1524" width="7.28515625" style="16" customWidth="1"/>
    <col min="1525" max="1525" width="14.28515625" style="16" customWidth="1"/>
    <col min="1526" max="1526" width="7.28515625" style="16" customWidth="1"/>
    <col min="1527" max="1762" width="9.140625" style="16"/>
    <col min="1763" max="1763" width="5.140625" style="16" customWidth="1"/>
    <col min="1764" max="1764" width="10.42578125" style="16" customWidth="1"/>
    <col min="1765" max="1765" width="10.140625" style="16" customWidth="1"/>
    <col min="1766" max="1766" width="8.28515625" style="16" bestFit="1" customWidth="1"/>
    <col min="1767" max="1767" width="8.140625" style="16" customWidth="1"/>
    <col min="1768" max="1771" width="0" style="16" hidden="1" customWidth="1"/>
    <col min="1772" max="1772" width="32.28515625" style="16" bestFit="1" customWidth="1"/>
    <col min="1773" max="1773" width="14.28515625" style="16" customWidth="1"/>
    <col min="1774" max="1774" width="7.28515625" style="16" customWidth="1"/>
    <col min="1775" max="1775" width="14.28515625" style="16" customWidth="1"/>
    <col min="1776" max="1776" width="7.28515625" style="16" customWidth="1"/>
    <col min="1777" max="1777" width="14.28515625" style="16" customWidth="1"/>
    <col min="1778" max="1778" width="7.28515625" style="16" customWidth="1"/>
    <col min="1779" max="1779" width="14.28515625" style="16" customWidth="1"/>
    <col min="1780" max="1780" width="7.28515625" style="16" customWidth="1"/>
    <col min="1781" max="1781" width="14.28515625" style="16" customWidth="1"/>
    <col min="1782" max="1782" width="7.28515625" style="16" customWidth="1"/>
    <col min="1783" max="2018" width="9.140625" style="16"/>
    <col min="2019" max="2019" width="5.140625" style="16" customWidth="1"/>
    <col min="2020" max="2020" width="10.42578125" style="16" customWidth="1"/>
    <col min="2021" max="2021" width="10.140625" style="16" customWidth="1"/>
    <col min="2022" max="2022" width="8.28515625" style="16" bestFit="1" customWidth="1"/>
    <col min="2023" max="2023" width="8.140625" style="16" customWidth="1"/>
    <col min="2024" max="2027" width="0" style="16" hidden="1" customWidth="1"/>
    <col min="2028" max="2028" width="32.28515625" style="16" bestFit="1" customWidth="1"/>
    <col min="2029" max="2029" width="14.28515625" style="16" customWidth="1"/>
    <col min="2030" max="2030" width="7.28515625" style="16" customWidth="1"/>
    <col min="2031" max="2031" width="14.28515625" style="16" customWidth="1"/>
    <col min="2032" max="2032" width="7.28515625" style="16" customWidth="1"/>
    <col min="2033" max="2033" width="14.28515625" style="16" customWidth="1"/>
    <col min="2034" max="2034" width="7.28515625" style="16" customWidth="1"/>
    <col min="2035" max="2035" width="14.28515625" style="16" customWidth="1"/>
    <col min="2036" max="2036" width="7.28515625" style="16" customWidth="1"/>
    <col min="2037" max="2037" width="14.28515625" style="16" customWidth="1"/>
    <col min="2038" max="2038" width="7.28515625" style="16" customWidth="1"/>
    <col min="2039" max="2274" width="9.140625" style="16"/>
    <col min="2275" max="2275" width="5.140625" style="16" customWidth="1"/>
    <col min="2276" max="2276" width="10.42578125" style="16" customWidth="1"/>
    <col min="2277" max="2277" width="10.140625" style="16" customWidth="1"/>
    <col min="2278" max="2278" width="8.28515625" style="16" bestFit="1" customWidth="1"/>
    <col min="2279" max="2279" width="8.140625" style="16" customWidth="1"/>
    <col min="2280" max="2283" width="0" style="16" hidden="1" customWidth="1"/>
    <col min="2284" max="2284" width="32.28515625" style="16" bestFit="1" customWidth="1"/>
    <col min="2285" max="2285" width="14.28515625" style="16" customWidth="1"/>
    <col min="2286" max="2286" width="7.28515625" style="16" customWidth="1"/>
    <col min="2287" max="2287" width="14.28515625" style="16" customWidth="1"/>
    <col min="2288" max="2288" width="7.28515625" style="16" customWidth="1"/>
    <col min="2289" max="2289" width="14.28515625" style="16" customWidth="1"/>
    <col min="2290" max="2290" width="7.28515625" style="16" customWidth="1"/>
    <col min="2291" max="2291" width="14.28515625" style="16" customWidth="1"/>
    <col min="2292" max="2292" width="7.28515625" style="16" customWidth="1"/>
    <col min="2293" max="2293" width="14.28515625" style="16" customWidth="1"/>
    <col min="2294" max="2294" width="7.28515625" style="16" customWidth="1"/>
    <col min="2295" max="2530" width="9.140625" style="16"/>
    <col min="2531" max="2531" width="5.140625" style="16" customWidth="1"/>
    <col min="2532" max="2532" width="10.42578125" style="16" customWidth="1"/>
    <col min="2533" max="2533" width="10.140625" style="16" customWidth="1"/>
    <col min="2534" max="2534" width="8.28515625" style="16" bestFit="1" customWidth="1"/>
    <col min="2535" max="2535" width="8.140625" style="16" customWidth="1"/>
    <col min="2536" max="2539" width="0" style="16" hidden="1" customWidth="1"/>
    <col min="2540" max="2540" width="32.28515625" style="16" bestFit="1" customWidth="1"/>
    <col min="2541" max="2541" width="14.28515625" style="16" customWidth="1"/>
    <col min="2542" max="2542" width="7.28515625" style="16" customWidth="1"/>
    <col min="2543" max="2543" width="14.28515625" style="16" customWidth="1"/>
    <col min="2544" max="2544" width="7.28515625" style="16" customWidth="1"/>
    <col min="2545" max="2545" width="14.28515625" style="16" customWidth="1"/>
    <col min="2546" max="2546" width="7.28515625" style="16" customWidth="1"/>
    <col min="2547" max="2547" width="14.28515625" style="16" customWidth="1"/>
    <col min="2548" max="2548" width="7.28515625" style="16" customWidth="1"/>
    <col min="2549" max="2549" width="14.28515625" style="16" customWidth="1"/>
    <col min="2550" max="2550" width="7.28515625" style="16" customWidth="1"/>
    <col min="2551" max="2786" width="9.140625" style="16"/>
    <col min="2787" max="2787" width="5.140625" style="16" customWidth="1"/>
    <col min="2788" max="2788" width="10.42578125" style="16" customWidth="1"/>
    <col min="2789" max="2789" width="10.140625" style="16" customWidth="1"/>
    <col min="2790" max="2790" width="8.28515625" style="16" bestFit="1" customWidth="1"/>
    <col min="2791" max="2791" width="8.140625" style="16" customWidth="1"/>
    <col min="2792" max="2795" width="0" style="16" hidden="1" customWidth="1"/>
    <col min="2796" max="2796" width="32.28515625" style="16" bestFit="1" customWidth="1"/>
    <col min="2797" max="2797" width="14.28515625" style="16" customWidth="1"/>
    <col min="2798" max="2798" width="7.28515625" style="16" customWidth="1"/>
    <col min="2799" max="2799" width="14.28515625" style="16" customWidth="1"/>
    <col min="2800" max="2800" width="7.28515625" style="16" customWidth="1"/>
    <col min="2801" max="2801" width="14.28515625" style="16" customWidth="1"/>
    <col min="2802" max="2802" width="7.28515625" style="16" customWidth="1"/>
    <col min="2803" max="2803" width="14.28515625" style="16" customWidth="1"/>
    <col min="2804" max="2804" width="7.28515625" style="16" customWidth="1"/>
    <col min="2805" max="2805" width="14.28515625" style="16" customWidth="1"/>
    <col min="2806" max="2806" width="7.28515625" style="16" customWidth="1"/>
    <col min="2807" max="3042" width="9.140625" style="16"/>
    <col min="3043" max="3043" width="5.140625" style="16" customWidth="1"/>
    <col min="3044" max="3044" width="10.42578125" style="16" customWidth="1"/>
    <col min="3045" max="3045" width="10.140625" style="16" customWidth="1"/>
    <col min="3046" max="3046" width="8.28515625" style="16" bestFit="1" customWidth="1"/>
    <col min="3047" max="3047" width="8.140625" style="16" customWidth="1"/>
    <col min="3048" max="3051" width="0" style="16" hidden="1" customWidth="1"/>
    <col min="3052" max="3052" width="32.28515625" style="16" bestFit="1" customWidth="1"/>
    <col min="3053" max="3053" width="14.28515625" style="16" customWidth="1"/>
    <col min="3054" max="3054" width="7.28515625" style="16" customWidth="1"/>
    <col min="3055" max="3055" width="14.28515625" style="16" customWidth="1"/>
    <col min="3056" max="3056" width="7.28515625" style="16" customWidth="1"/>
    <col min="3057" max="3057" width="14.28515625" style="16" customWidth="1"/>
    <col min="3058" max="3058" width="7.28515625" style="16" customWidth="1"/>
    <col min="3059" max="3059" width="14.28515625" style="16" customWidth="1"/>
    <col min="3060" max="3060" width="7.28515625" style="16" customWidth="1"/>
    <col min="3061" max="3061" width="14.28515625" style="16" customWidth="1"/>
    <col min="3062" max="3062" width="7.28515625" style="16" customWidth="1"/>
    <col min="3063" max="3298" width="9.140625" style="16"/>
    <col min="3299" max="3299" width="5.140625" style="16" customWidth="1"/>
    <col min="3300" max="3300" width="10.42578125" style="16" customWidth="1"/>
    <col min="3301" max="3301" width="10.140625" style="16" customWidth="1"/>
    <col min="3302" max="3302" width="8.28515625" style="16" bestFit="1" customWidth="1"/>
    <col min="3303" max="3303" width="8.140625" style="16" customWidth="1"/>
    <col min="3304" max="3307" width="0" style="16" hidden="1" customWidth="1"/>
    <col min="3308" max="3308" width="32.28515625" style="16" bestFit="1" customWidth="1"/>
    <col min="3309" max="3309" width="14.28515625" style="16" customWidth="1"/>
    <col min="3310" max="3310" width="7.28515625" style="16" customWidth="1"/>
    <col min="3311" max="3311" width="14.28515625" style="16" customWidth="1"/>
    <col min="3312" max="3312" width="7.28515625" style="16" customWidth="1"/>
    <col min="3313" max="3313" width="14.28515625" style="16" customWidth="1"/>
    <col min="3314" max="3314" width="7.28515625" style="16" customWidth="1"/>
    <col min="3315" max="3315" width="14.28515625" style="16" customWidth="1"/>
    <col min="3316" max="3316" width="7.28515625" style="16" customWidth="1"/>
    <col min="3317" max="3317" width="14.28515625" style="16" customWidth="1"/>
    <col min="3318" max="3318" width="7.28515625" style="16" customWidth="1"/>
    <col min="3319" max="3554" width="9.140625" style="16"/>
    <col min="3555" max="3555" width="5.140625" style="16" customWidth="1"/>
    <col min="3556" max="3556" width="10.42578125" style="16" customWidth="1"/>
    <col min="3557" max="3557" width="10.140625" style="16" customWidth="1"/>
    <col min="3558" max="3558" width="8.28515625" style="16" bestFit="1" customWidth="1"/>
    <col min="3559" max="3559" width="8.140625" style="16" customWidth="1"/>
    <col min="3560" max="3563" width="0" style="16" hidden="1" customWidth="1"/>
    <col min="3564" max="3564" width="32.28515625" style="16" bestFit="1" customWidth="1"/>
    <col min="3565" max="3565" width="14.28515625" style="16" customWidth="1"/>
    <col min="3566" max="3566" width="7.28515625" style="16" customWidth="1"/>
    <col min="3567" max="3567" width="14.28515625" style="16" customWidth="1"/>
    <col min="3568" max="3568" width="7.28515625" style="16" customWidth="1"/>
    <col min="3569" max="3569" width="14.28515625" style="16" customWidth="1"/>
    <col min="3570" max="3570" width="7.28515625" style="16" customWidth="1"/>
    <col min="3571" max="3571" width="14.28515625" style="16" customWidth="1"/>
    <col min="3572" max="3572" width="7.28515625" style="16" customWidth="1"/>
    <col min="3573" max="3573" width="14.28515625" style="16" customWidth="1"/>
    <col min="3574" max="3574" width="7.28515625" style="16" customWidth="1"/>
    <col min="3575" max="3810" width="9.140625" style="16"/>
    <col min="3811" max="3811" width="5.140625" style="16" customWidth="1"/>
    <col min="3812" max="3812" width="10.42578125" style="16" customWidth="1"/>
    <col min="3813" max="3813" width="10.140625" style="16" customWidth="1"/>
    <col min="3814" max="3814" width="8.28515625" style="16" bestFit="1" customWidth="1"/>
    <col min="3815" max="3815" width="8.140625" style="16" customWidth="1"/>
    <col min="3816" max="3819" width="0" style="16" hidden="1" customWidth="1"/>
    <col min="3820" max="3820" width="32.28515625" style="16" bestFit="1" customWidth="1"/>
    <col min="3821" max="3821" width="14.28515625" style="16" customWidth="1"/>
    <col min="3822" max="3822" width="7.28515625" style="16" customWidth="1"/>
    <col min="3823" max="3823" width="14.28515625" style="16" customWidth="1"/>
    <col min="3824" max="3824" width="7.28515625" style="16" customWidth="1"/>
    <col min="3825" max="3825" width="14.28515625" style="16" customWidth="1"/>
    <col min="3826" max="3826" width="7.28515625" style="16" customWidth="1"/>
    <col min="3827" max="3827" width="14.28515625" style="16" customWidth="1"/>
    <col min="3828" max="3828" width="7.28515625" style="16" customWidth="1"/>
    <col min="3829" max="3829" width="14.28515625" style="16" customWidth="1"/>
    <col min="3830" max="3830" width="7.28515625" style="16" customWidth="1"/>
    <col min="3831" max="4066" width="9.140625" style="16"/>
    <col min="4067" max="4067" width="5.140625" style="16" customWidth="1"/>
    <col min="4068" max="4068" width="10.42578125" style="16" customWidth="1"/>
    <col min="4069" max="4069" width="10.140625" style="16" customWidth="1"/>
    <col min="4070" max="4070" width="8.28515625" style="16" bestFit="1" customWidth="1"/>
    <col min="4071" max="4071" width="8.140625" style="16" customWidth="1"/>
    <col min="4072" max="4075" width="0" style="16" hidden="1" customWidth="1"/>
    <col min="4076" max="4076" width="32.28515625" style="16" bestFit="1" customWidth="1"/>
    <col min="4077" max="4077" width="14.28515625" style="16" customWidth="1"/>
    <col min="4078" max="4078" width="7.28515625" style="16" customWidth="1"/>
    <col min="4079" max="4079" width="14.28515625" style="16" customWidth="1"/>
    <col min="4080" max="4080" width="7.28515625" style="16" customWidth="1"/>
    <col min="4081" max="4081" width="14.28515625" style="16" customWidth="1"/>
    <col min="4082" max="4082" width="7.28515625" style="16" customWidth="1"/>
    <col min="4083" max="4083" width="14.28515625" style="16" customWidth="1"/>
    <col min="4084" max="4084" width="7.28515625" style="16" customWidth="1"/>
    <col min="4085" max="4085" width="14.28515625" style="16" customWidth="1"/>
    <col min="4086" max="4086" width="7.28515625" style="16" customWidth="1"/>
    <col min="4087" max="4322" width="9.140625" style="16"/>
    <col min="4323" max="4323" width="5.140625" style="16" customWidth="1"/>
    <col min="4324" max="4324" width="10.42578125" style="16" customWidth="1"/>
    <col min="4325" max="4325" width="10.140625" style="16" customWidth="1"/>
    <col min="4326" max="4326" width="8.28515625" style="16" bestFit="1" customWidth="1"/>
    <col min="4327" max="4327" width="8.140625" style="16" customWidth="1"/>
    <col min="4328" max="4331" width="0" style="16" hidden="1" customWidth="1"/>
    <col min="4332" max="4332" width="32.28515625" style="16" bestFit="1" customWidth="1"/>
    <col min="4333" max="4333" width="14.28515625" style="16" customWidth="1"/>
    <col min="4334" max="4334" width="7.28515625" style="16" customWidth="1"/>
    <col min="4335" max="4335" width="14.28515625" style="16" customWidth="1"/>
    <col min="4336" max="4336" width="7.28515625" style="16" customWidth="1"/>
    <col min="4337" max="4337" width="14.28515625" style="16" customWidth="1"/>
    <col min="4338" max="4338" width="7.28515625" style="16" customWidth="1"/>
    <col min="4339" max="4339" width="14.28515625" style="16" customWidth="1"/>
    <col min="4340" max="4340" width="7.28515625" style="16" customWidth="1"/>
    <col min="4341" max="4341" width="14.28515625" style="16" customWidth="1"/>
    <col min="4342" max="4342" width="7.28515625" style="16" customWidth="1"/>
    <col min="4343" max="4578" width="9.140625" style="16"/>
    <col min="4579" max="4579" width="5.140625" style="16" customWidth="1"/>
    <col min="4580" max="4580" width="10.42578125" style="16" customWidth="1"/>
    <col min="4581" max="4581" width="10.140625" style="16" customWidth="1"/>
    <col min="4582" max="4582" width="8.28515625" style="16" bestFit="1" customWidth="1"/>
    <col min="4583" max="4583" width="8.140625" style="16" customWidth="1"/>
    <col min="4584" max="4587" width="0" style="16" hidden="1" customWidth="1"/>
    <col min="4588" max="4588" width="32.28515625" style="16" bestFit="1" customWidth="1"/>
    <col min="4589" max="4589" width="14.28515625" style="16" customWidth="1"/>
    <col min="4590" max="4590" width="7.28515625" style="16" customWidth="1"/>
    <col min="4591" max="4591" width="14.28515625" style="16" customWidth="1"/>
    <col min="4592" max="4592" width="7.28515625" style="16" customWidth="1"/>
    <col min="4593" max="4593" width="14.28515625" style="16" customWidth="1"/>
    <col min="4594" max="4594" width="7.28515625" style="16" customWidth="1"/>
    <col min="4595" max="4595" width="14.28515625" style="16" customWidth="1"/>
    <col min="4596" max="4596" width="7.28515625" style="16" customWidth="1"/>
    <col min="4597" max="4597" width="14.28515625" style="16" customWidth="1"/>
    <col min="4598" max="4598" width="7.28515625" style="16" customWidth="1"/>
    <col min="4599" max="4834" width="9.140625" style="16"/>
    <col min="4835" max="4835" width="5.140625" style="16" customWidth="1"/>
    <col min="4836" max="4836" width="10.42578125" style="16" customWidth="1"/>
    <col min="4837" max="4837" width="10.140625" style="16" customWidth="1"/>
    <col min="4838" max="4838" width="8.28515625" style="16" bestFit="1" customWidth="1"/>
    <col min="4839" max="4839" width="8.140625" style="16" customWidth="1"/>
    <col min="4840" max="4843" width="0" style="16" hidden="1" customWidth="1"/>
    <col min="4844" max="4844" width="32.28515625" style="16" bestFit="1" customWidth="1"/>
    <col min="4845" max="4845" width="14.28515625" style="16" customWidth="1"/>
    <col min="4846" max="4846" width="7.28515625" style="16" customWidth="1"/>
    <col min="4847" max="4847" width="14.28515625" style="16" customWidth="1"/>
    <col min="4848" max="4848" width="7.28515625" style="16" customWidth="1"/>
    <col min="4849" max="4849" width="14.28515625" style="16" customWidth="1"/>
    <col min="4850" max="4850" width="7.28515625" style="16" customWidth="1"/>
    <col min="4851" max="4851" width="14.28515625" style="16" customWidth="1"/>
    <col min="4852" max="4852" width="7.28515625" style="16" customWidth="1"/>
    <col min="4853" max="4853" width="14.28515625" style="16" customWidth="1"/>
    <col min="4854" max="4854" width="7.28515625" style="16" customWidth="1"/>
    <col min="4855" max="5090" width="9.140625" style="16"/>
    <col min="5091" max="5091" width="5.140625" style="16" customWidth="1"/>
    <col min="5092" max="5092" width="10.42578125" style="16" customWidth="1"/>
    <col min="5093" max="5093" width="10.140625" style="16" customWidth="1"/>
    <col min="5094" max="5094" width="8.28515625" style="16" bestFit="1" customWidth="1"/>
    <col min="5095" max="5095" width="8.140625" style="16" customWidth="1"/>
    <col min="5096" max="5099" width="0" style="16" hidden="1" customWidth="1"/>
    <col min="5100" max="5100" width="32.28515625" style="16" bestFit="1" customWidth="1"/>
    <col min="5101" max="5101" width="14.28515625" style="16" customWidth="1"/>
    <col min="5102" max="5102" width="7.28515625" style="16" customWidth="1"/>
    <col min="5103" max="5103" width="14.28515625" style="16" customWidth="1"/>
    <col min="5104" max="5104" width="7.28515625" style="16" customWidth="1"/>
    <col min="5105" max="5105" width="14.28515625" style="16" customWidth="1"/>
    <col min="5106" max="5106" width="7.28515625" style="16" customWidth="1"/>
    <col min="5107" max="5107" width="14.28515625" style="16" customWidth="1"/>
    <col min="5108" max="5108" width="7.28515625" style="16" customWidth="1"/>
    <col min="5109" max="5109" width="14.28515625" style="16" customWidth="1"/>
    <col min="5110" max="5110" width="7.28515625" style="16" customWidth="1"/>
    <col min="5111" max="5346" width="9.140625" style="16"/>
    <col min="5347" max="5347" width="5.140625" style="16" customWidth="1"/>
    <col min="5348" max="5348" width="10.42578125" style="16" customWidth="1"/>
    <col min="5349" max="5349" width="10.140625" style="16" customWidth="1"/>
    <col min="5350" max="5350" width="8.28515625" style="16" bestFit="1" customWidth="1"/>
    <col min="5351" max="5351" width="8.140625" style="16" customWidth="1"/>
    <col min="5352" max="5355" width="0" style="16" hidden="1" customWidth="1"/>
    <col min="5356" max="5356" width="32.28515625" style="16" bestFit="1" customWidth="1"/>
    <col min="5357" max="5357" width="14.28515625" style="16" customWidth="1"/>
    <col min="5358" max="5358" width="7.28515625" style="16" customWidth="1"/>
    <col min="5359" max="5359" width="14.28515625" style="16" customWidth="1"/>
    <col min="5360" max="5360" width="7.28515625" style="16" customWidth="1"/>
    <col min="5361" max="5361" width="14.28515625" style="16" customWidth="1"/>
    <col min="5362" max="5362" width="7.28515625" style="16" customWidth="1"/>
    <col min="5363" max="5363" width="14.28515625" style="16" customWidth="1"/>
    <col min="5364" max="5364" width="7.28515625" style="16" customWidth="1"/>
    <col min="5365" max="5365" width="14.28515625" style="16" customWidth="1"/>
    <col min="5366" max="5366" width="7.28515625" style="16" customWidth="1"/>
    <col min="5367" max="5602" width="9.140625" style="16"/>
    <col min="5603" max="5603" width="5.140625" style="16" customWidth="1"/>
    <col min="5604" max="5604" width="10.42578125" style="16" customWidth="1"/>
    <col min="5605" max="5605" width="10.140625" style="16" customWidth="1"/>
    <col min="5606" max="5606" width="8.28515625" style="16" bestFit="1" customWidth="1"/>
    <col min="5607" max="5607" width="8.140625" style="16" customWidth="1"/>
    <col min="5608" max="5611" width="0" style="16" hidden="1" customWidth="1"/>
    <col min="5612" max="5612" width="32.28515625" style="16" bestFit="1" customWidth="1"/>
    <col min="5613" max="5613" width="14.28515625" style="16" customWidth="1"/>
    <col min="5614" max="5614" width="7.28515625" style="16" customWidth="1"/>
    <col min="5615" max="5615" width="14.28515625" style="16" customWidth="1"/>
    <col min="5616" max="5616" width="7.28515625" style="16" customWidth="1"/>
    <col min="5617" max="5617" width="14.28515625" style="16" customWidth="1"/>
    <col min="5618" max="5618" width="7.28515625" style="16" customWidth="1"/>
    <col min="5619" max="5619" width="14.28515625" style="16" customWidth="1"/>
    <col min="5620" max="5620" width="7.28515625" style="16" customWidth="1"/>
    <col min="5621" max="5621" width="14.28515625" style="16" customWidth="1"/>
    <col min="5622" max="5622" width="7.28515625" style="16" customWidth="1"/>
    <col min="5623" max="5858" width="9.140625" style="16"/>
    <col min="5859" max="5859" width="5.140625" style="16" customWidth="1"/>
    <col min="5860" max="5860" width="10.42578125" style="16" customWidth="1"/>
    <col min="5861" max="5861" width="10.140625" style="16" customWidth="1"/>
    <col min="5862" max="5862" width="8.28515625" style="16" bestFit="1" customWidth="1"/>
    <col min="5863" max="5863" width="8.140625" style="16" customWidth="1"/>
    <col min="5864" max="5867" width="0" style="16" hidden="1" customWidth="1"/>
    <col min="5868" max="5868" width="32.28515625" style="16" bestFit="1" customWidth="1"/>
    <col min="5869" max="5869" width="14.28515625" style="16" customWidth="1"/>
    <col min="5870" max="5870" width="7.28515625" style="16" customWidth="1"/>
    <col min="5871" max="5871" width="14.28515625" style="16" customWidth="1"/>
    <col min="5872" max="5872" width="7.28515625" style="16" customWidth="1"/>
    <col min="5873" max="5873" width="14.28515625" style="16" customWidth="1"/>
    <col min="5874" max="5874" width="7.28515625" style="16" customWidth="1"/>
    <col min="5875" max="5875" width="14.28515625" style="16" customWidth="1"/>
    <col min="5876" max="5876" width="7.28515625" style="16" customWidth="1"/>
    <col min="5877" max="5877" width="14.28515625" style="16" customWidth="1"/>
    <col min="5878" max="5878" width="7.28515625" style="16" customWidth="1"/>
    <col min="5879" max="6114" width="9.140625" style="16"/>
    <col min="6115" max="6115" width="5.140625" style="16" customWidth="1"/>
    <col min="6116" max="6116" width="10.42578125" style="16" customWidth="1"/>
    <col min="6117" max="6117" width="10.140625" style="16" customWidth="1"/>
    <col min="6118" max="6118" width="8.28515625" style="16" bestFit="1" customWidth="1"/>
    <col min="6119" max="6119" width="8.140625" style="16" customWidth="1"/>
    <col min="6120" max="6123" width="0" style="16" hidden="1" customWidth="1"/>
    <col min="6124" max="6124" width="32.28515625" style="16" bestFit="1" customWidth="1"/>
    <col min="6125" max="6125" width="14.28515625" style="16" customWidth="1"/>
    <col min="6126" max="6126" width="7.28515625" style="16" customWidth="1"/>
    <col min="6127" max="6127" width="14.28515625" style="16" customWidth="1"/>
    <col min="6128" max="6128" width="7.28515625" style="16" customWidth="1"/>
    <col min="6129" max="6129" width="14.28515625" style="16" customWidth="1"/>
    <col min="6130" max="6130" width="7.28515625" style="16" customWidth="1"/>
    <col min="6131" max="6131" width="14.28515625" style="16" customWidth="1"/>
    <col min="6132" max="6132" width="7.28515625" style="16" customWidth="1"/>
    <col min="6133" max="6133" width="14.28515625" style="16" customWidth="1"/>
    <col min="6134" max="6134" width="7.28515625" style="16" customWidth="1"/>
    <col min="6135" max="6370" width="9.140625" style="16"/>
    <col min="6371" max="6371" width="5.140625" style="16" customWidth="1"/>
    <col min="6372" max="6372" width="10.42578125" style="16" customWidth="1"/>
    <col min="6373" max="6373" width="10.140625" style="16" customWidth="1"/>
    <col min="6374" max="6374" width="8.28515625" style="16" bestFit="1" customWidth="1"/>
    <col min="6375" max="6375" width="8.140625" style="16" customWidth="1"/>
    <col min="6376" max="6379" width="0" style="16" hidden="1" customWidth="1"/>
    <col min="6380" max="6380" width="32.28515625" style="16" bestFit="1" customWidth="1"/>
    <col min="6381" max="6381" width="14.28515625" style="16" customWidth="1"/>
    <col min="6382" max="6382" width="7.28515625" style="16" customWidth="1"/>
    <col min="6383" max="6383" width="14.28515625" style="16" customWidth="1"/>
    <col min="6384" max="6384" width="7.28515625" style="16" customWidth="1"/>
    <col min="6385" max="6385" width="14.28515625" style="16" customWidth="1"/>
    <col min="6386" max="6386" width="7.28515625" style="16" customWidth="1"/>
    <col min="6387" max="6387" width="14.28515625" style="16" customWidth="1"/>
    <col min="6388" max="6388" width="7.28515625" style="16" customWidth="1"/>
    <col min="6389" max="6389" width="14.28515625" style="16" customWidth="1"/>
    <col min="6390" max="6390" width="7.28515625" style="16" customWidth="1"/>
    <col min="6391" max="6626" width="9.140625" style="16"/>
    <col min="6627" max="6627" width="5.140625" style="16" customWidth="1"/>
    <col min="6628" max="6628" width="10.42578125" style="16" customWidth="1"/>
    <col min="6629" max="6629" width="10.140625" style="16" customWidth="1"/>
    <col min="6630" max="6630" width="8.28515625" style="16" bestFit="1" customWidth="1"/>
    <col min="6631" max="6631" width="8.140625" style="16" customWidth="1"/>
    <col min="6632" max="6635" width="0" style="16" hidden="1" customWidth="1"/>
    <col min="6636" max="6636" width="32.28515625" style="16" bestFit="1" customWidth="1"/>
    <col min="6637" max="6637" width="14.28515625" style="16" customWidth="1"/>
    <col min="6638" max="6638" width="7.28515625" style="16" customWidth="1"/>
    <col min="6639" max="6639" width="14.28515625" style="16" customWidth="1"/>
    <col min="6640" max="6640" width="7.28515625" style="16" customWidth="1"/>
    <col min="6641" max="6641" width="14.28515625" style="16" customWidth="1"/>
    <col min="6642" max="6642" width="7.28515625" style="16" customWidth="1"/>
    <col min="6643" max="6643" width="14.28515625" style="16" customWidth="1"/>
    <col min="6644" max="6644" width="7.28515625" style="16" customWidth="1"/>
    <col min="6645" max="6645" width="14.28515625" style="16" customWidth="1"/>
    <col min="6646" max="6646" width="7.28515625" style="16" customWidth="1"/>
    <col min="6647" max="6882" width="9.140625" style="16"/>
    <col min="6883" max="6883" width="5.140625" style="16" customWidth="1"/>
    <col min="6884" max="6884" width="10.42578125" style="16" customWidth="1"/>
    <col min="6885" max="6885" width="10.140625" style="16" customWidth="1"/>
    <col min="6886" max="6886" width="8.28515625" style="16" bestFit="1" customWidth="1"/>
    <col min="6887" max="6887" width="8.140625" style="16" customWidth="1"/>
    <col min="6888" max="6891" width="0" style="16" hidden="1" customWidth="1"/>
    <col min="6892" max="6892" width="32.28515625" style="16" bestFit="1" customWidth="1"/>
    <col min="6893" max="6893" width="14.28515625" style="16" customWidth="1"/>
    <col min="6894" max="6894" width="7.28515625" style="16" customWidth="1"/>
    <col min="6895" max="6895" width="14.28515625" style="16" customWidth="1"/>
    <col min="6896" max="6896" width="7.28515625" style="16" customWidth="1"/>
    <col min="6897" max="6897" width="14.28515625" style="16" customWidth="1"/>
    <col min="6898" max="6898" width="7.28515625" style="16" customWidth="1"/>
    <col min="6899" max="6899" width="14.28515625" style="16" customWidth="1"/>
    <col min="6900" max="6900" width="7.28515625" style="16" customWidth="1"/>
    <col min="6901" max="6901" width="14.28515625" style="16" customWidth="1"/>
    <col min="6902" max="6902" width="7.28515625" style="16" customWidth="1"/>
    <col min="6903" max="7138" width="9.140625" style="16"/>
    <col min="7139" max="7139" width="5.140625" style="16" customWidth="1"/>
    <col min="7140" max="7140" width="10.42578125" style="16" customWidth="1"/>
    <col min="7141" max="7141" width="10.140625" style="16" customWidth="1"/>
    <col min="7142" max="7142" width="8.28515625" style="16" bestFit="1" customWidth="1"/>
    <col min="7143" max="7143" width="8.140625" style="16" customWidth="1"/>
    <col min="7144" max="7147" width="0" style="16" hidden="1" customWidth="1"/>
    <col min="7148" max="7148" width="32.28515625" style="16" bestFit="1" customWidth="1"/>
    <col min="7149" max="7149" width="14.28515625" style="16" customWidth="1"/>
    <col min="7150" max="7150" width="7.28515625" style="16" customWidth="1"/>
    <col min="7151" max="7151" width="14.28515625" style="16" customWidth="1"/>
    <col min="7152" max="7152" width="7.28515625" style="16" customWidth="1"/>
    <col min="7153" max="7153" width="14.28515625" style="16" customWidth="1"/>
    <col min="7154" max="7154" width="7.28515625" style="16" customWidth="1"/>
    <col min="7155" max="7155" width="14.28515625" style="16" customWidth="1"/>
    <col min="7156" max="7156" width="7.28515625" style="16" customWidth="1"/>
    <col min="7157" max="7157" width="14.28515625" style="16" customWidth="1"/>
    <col min="7158" max="7158" width="7.28515625" style="16" customWidth="1"/>
    <col min="7159" max="7394" width="9.140625" style="16"/>
    <col min="7395" max="7395" width="5.140625" style="16" customWidth="1"/>
    <col min="7396" max="7396" width="10.42578125" style="16" customWidth="1"/>
    <col min="7397" max="7397" width="10.140625" style="16" customWidth="1"/>
    <col min="7398" max="7398" width="8.28515625" style="16" bestFit="1" customWidth="1"/>
    <col min="7399" max="7399" width="8.140625" style="16" customWidth="1"/>
    <col min="7400" max="7403" width="0" style="16" hidden="1" customWidth="1"/>
    <col min="7404" max="7404" width="32.28515625" style="16" bestFit="1" customWidth="1"/>
    <col min="7405" max="7405" width="14.28515625" style="16" customWidth="1"/>
    <col min="7406" max="7406" width="7.28515625" style="16" customWidth="1"/>
    <col min="7407" max="7407" width="14.28515625" style="16" customWidth="1"/>
    <col min="7408" max="7408" width="7.28515625" style="16" customWidth="1"/>
    <col min="7409" max="7409" width="14.28515625" style="16" customWidth="1"/>
    <col min="7410" max="7410" width="7.28515625" style="16" customWidth="1"/>
    <col min="7411" max="7411" width="14.28515625" style="16" customWidth="1"/>
    <col min="7412" max="7412" width="7.28515625" style="16" customWidth="1"/>
    <col min="7413" max="7413" width="14.28515625" style="16" customWidth="1"/>
    <col min="7414" max="7414" width="7.28515625" style="16" customWidth="1"/>
    <col min="7415" max="7650" width="9.140625" style="16"/>
    <col min="7651" max="7651" width="5.140625" style="16" customWidth="1"/>
    <col min="7652" max="7652" width="10.42578125" style="16" customWidth="1"/>
    <col min="7653" max="7653" width="10.140625" style="16" customWidth="1"/>
    <col min="7654" max="7654" width="8.28515625" style="16" bestFit="1" customWidth="1"/>
    <col min="7655" max="7655" width="8.140625" style="16" customWidth="1"/>
    <col min="7656" max="7659" width="0" style="16" hidden="1" customWidth="1"/>
    <col min="7660" max="7660" width="32.28515625" style="16" bestFit="1" customWidth="1"/>
    <col min="7661" max="7661" width="14.28515625" style="16" customWidth="1"/>
    <col min="7662" max="7662" width="7.28515625" style="16" customWidth="1"/>
    <col min="7663" max="7663" width="14.28515625" style="16" customWidth="1"/>
    <col min="7664" max="7664" width="7.28515625" style="16" customWidth="1"/>
    <col min="7665" max="7665" width="14.28515625" style="16" customWidth="1"/>
    <col min="7666" max="7666" width="7.28515625" style="16" customWidth="1"/>
    <col min="7667" max="7667" width="14.28515625" style="16" customWidth="1"/>
    <col min="7668" max="7668" width="7.28515625" style="16" customWidth="1"/>
    <col min="7669" max="7669" width="14.28515625" style="16" customWidth="1"/>
    <col min="7670" max="7670" width="7.28515625" style="16" customWidth="1"/>
    <col min="7671" max="7906" width="9.140625" style="16"/>
    <col min="7907" max="7907" width="5.140625" style="16" customWidth="1"/>
    <col min="7908" max="7908" width="10.42578125" style="16" customWidth="1"/>
    <col min="7909" max="7909" width="10.140625" style="16" customWidth="1"/>
    <col min="7910" max="7910" width="8.28515625" style="16" bestFit="1" customWidth="1"/>
    <col min="7911" max="7911" width="8.140625" style="16" customWidth="1"/>
    <col min="7912" max="7915" width="0" style="16" hidden="1" customWidth="1"/>
    <col min="7916" max="7916" width="32.28515625" style="16" bestFit="1" customWidth="1"/>
    <col min="7917" max="7917" width="14.28515625" style="16" customWidth="1"/>
    <col min="7918" max="7918" width="7.28515625" style="16" customWidth="1"/>
    <col min="7919" max="7919" width="14.28515625" style="16" customWidth="1"/>
    <col min="7920" max="7920" width="7.28515625" style="16" customWidth="1"/>
    <col min="7921" max="7921" width="14.28515625" style="16" customWidth="1"/>
    <col min="7922" max="7922" width="7.28515625" style="16" customWidth="1"/>
    <col min="7923" max="7923" width="14.28515625" style="16" customWidth="1"/>
    <col min="7924" max="7924" width="7.28515625" style="16" customWidth="1"/>
    <col min="7925" max="7925" width="14.28515625" style="16" customWidth="1"/>
    <col min="7926" max="7926" width="7.28515625" style="16" customWidth="1"/>
    <col min="7927" max="8162" width="9.140625" style="16"/>
    <col min="8163" max="8163" width="5.140625" style="16" customWidth="1"/>
    <col min="8164" max="8164" width="10.42578125" style="16" customWidth="1"/>
    <col min="8165" max="8165" width="10.140625" style="16" customWidth="1"/>
    <col min="8166" max="8166" width="8.28515625" style="16" bestFit="1" customWidth="1"/>
    <col min="8167" max="8167" width="8.140625" style="16" customWidth="1"/>
    <col min="8168" max="8171" width="0" style="16" hidden="1" customWidth="1"/>
    <col min="8172" max="8172" width="32.28515625" style="16" bestFit="1" customWidth="1"/>
    <col min="8173" max="8173" width="14.28515625" style="16" customWidth="1"/>
    <col min="8174" max="8174" width="7.28515625" style="16" customWidth="1"/>
    <col min="8175" max="8175" width="14.28515625" style="16" customWidth="1"/>
    <col min="8176" max="8176" width="7.28515625" style="16" customWidth="1"/>
    <col min="8177" max="8177" width="14.28515625" style="16" customWidth="1"/>
    <col min="8178" max="8178" width="7.28515625" style="16" customWidth="1"/>
    <col min="8179" max="8179" width="14.28515625" style="16" customWidth="1"/>
    <col min="8180" max="8180" width="7.28515625" style="16" customWidth="1"/>
    <col min="8181" max="8181" width="14.28515625" style="16" customWidth="1"/>
    <col min="8182" max="8182" width="7.28515625" style="16" customWidth="1"/>
    <col min="8183" max="8418" width="9.140625" style="16"/>
    <col min="8419" max="8419" width="5.140625" style="16" customWidth="1"/>
    <col min="8420" max="8420" width="10.42578125" style="16" customWidth="1"/>
    <col min="8421" max="8421" width="10.140625" style="16" customWidth="1"/>
    <col min="8422" max="8422" width="8.28515625" style="16" bestFit="1" customWidth="1"/>
    <col min="8423" max="8423" width="8.140625" style="16" customWidth="1"/>
    <col min="8424" max="8427" width="0" style="16" hidden="1" customWidth="1"/>
    <col min="8428" max="8428" width="32.28515625" style="16" bestFit="1" customWidth="1"/>
    <col min="8429" max="8429" width="14.28515625" style="16" customWidth="1"/>
    <col min="8430" max="8430" width="7.28515625" style="16" customWidth="1"/>
    <col min="8431" max="8431" width="14.28515625" style="16" customWidth="1"/>
    <col min="8432" max="8432" width="7.28515625" style="16" customWidth="1"/>
    <col min="8433" max="8433" width="14.28515625" style="16" customWidth="1"/>
    <col min="8434" max="8434" width="7.28515625" style="16" customWidth="1"/>
    <col min="8435" max="8435" width="14.28515625" style="16" customWidth="1"/>
    <col min="8436" max="8436" width="7.28515625" style="16" customWidth="1"/>
    <col min="8437" max="8437" width="14.28515625" style="16" customWidth="1"/>
    <col min="8438" max="8438" width="7.28515625" style="16" customWidth="1"/>
    <col min="8439" max="8674" width="9.140625" style="16"/>
    <col min="8675" max="8675" width="5.140625" style="16" customWidth="1"/>
    <col min="8676" max="8676" width="10.42578125" style="16" customWidth="1"/>
    <col min="8677" max="8677" width="10.140625" style="16" customWidth="1"/>
    <col min="8678" max="8678" width="8.28515625" style="16" bestFit="1" customWidth="1"/>
    <col min="8679" max="8679" width="8.140625" style="16" customWidth="1"/>
    <col min="8680" max="8683" width="0" style="16" hidden="1" customWidth="1"/>
    <col min="8684" max="8684" width="32.28515625" style="16" bestFit="1" customWidth="1"/>
    <col min="8685" max="8685" width="14.28515625" style="16" customWidth="1"/>
    <col min="8686" max="8686" width="7.28515625" style="16" customWidth="1"/>
    <col min="8687" max="8687" width="14.28515625" style="16" customWidth="1"/>
    <col min="8688" max="8688" width="7.28515625" style="16" customWidth="1"/>
    <col min="8689" max="8689" width="14.28515625" style="16" customWidth="1"/>
    <col min="8690" max="8690" width="7.28515625" style="16" customWidth="1"/>
    <col min="8691" max="8691" width="14.28515625" style="16" customWidth="1"/>
    <col min="8692" max="8692" width="7.28515625" style="16" customWidth="1"/>
    <col min="8693" max="8693" width="14.28515625" style="16" customWidth="1"/>
    <col min="8694" max="8694" width="7.28515625" style="16" customWidth="1"/>
    <col min="8695" max="8930" width="9.140625" style="16"/>
    <col min="8931" max="8931" width="5.140625" style="16" customWidth="1"/>
    <col min="8932" max="8932" width="10.42578125" style="16" customWidth="1"/>
    <col min="8933" max="8933" width="10.140625" style="16" customWidth="1"/>
    <col min="8934" max="8934" width="8.28515625" style="16" bestFit="1" customWidth="1"/>
    <col min="8935" max="8935" width="8.140625" style="16" customWidth="1"/>
    <col min="8936" max="8939" width="0" style="16" hidden="1" customWidth="1"/>
    <col min="8940" max="8940" width="32.28515625" style="16" bestFit="1" customWidth="1"/>
    <col min="8941" max="8941" width="14.28515625" style="16" customWidth="1"/>
    <col min="8942" max="8942" width="7.28515625" style="16" customWidth="1"/>
    <col min="8943" max="8943" width="14.28515625" style="16" customWidth="1"/>
    <col min="8944" max="8944" width="7.28515625" style="16" customWidth="1"/>
    <col min="8945" max="8945" width="14.28515625" style="16" customWidth="1"/>
    <col min="8946" max="8946" width="7.28515625" style="16" customWidth="1"/>
    <col min="8947" max="8947" width="14.28515625" style="16" customWidth="1"/>
    <col min="8948" max="8948" width="7.28515625" style="16" customWidth="1"/>
    <col min="8949" max="8949" width="14.28515625" style="16" customWidth="1"/>
    <col min="8950" max="8950" width="7.28515625" style="16" customWidth="1"/>
    <col min="8951" max="9186" width="9.140625" style="16"/>
    <col min="9187" max="9187" width="5.140625" style="16" customWidth="1"/>
    <col min="9188" max="9188" width="10.42578125" style="16" customWidth="1"/>
    <col min="9189" max="9189" width="10.140625" style="16" customWidth="1"/>
    <col min="9190" max="9190" width="8.28515625" style="16" bestFit="1" customWidth="1"/>
    <col min="9191" max="9191" width="8.140625" style="16" customWidth="1"/>
    <col min="9192" max="9195" width="0" style="16" hidden="1" customWidth="1"/>
    <col min="9196" max="9196" width="32.28515625" style="16" bestFit="1" customWidth="1"/>
    <col min="9197" max="9197" width="14.28515625" style="16" customWidth="1"/>
    <col min="9198" max="9198" width="7.28515625" style="16" customWidth="1"/>
    <col min="9199" max="9199" width="14.28515625" style="16" customWidth="1"/>
    <col min="9200" max="9200" width="7.28515625" style="16" customWidth="1"/>
    <col min="9201" max="9201" width="14.28515625" style="16" customWidth="1"/>
    <col min="9202" max="9202" width="7.28515625" style="16" customWidth="1"/>
    <col min="9203" max="9203" width="14.28515625" style="16" customWidth="1"/>
    <col min="9204" max="9204" width="7.28515625" style="16" customWidth="1"/>
    <col min="9205" max="9205" width="14.28515625" style="16" customWidth="1"/>
    <col min="9206" max="9206" width="7.28515625" style="16" customWidth="1"/>
    <col min="9207" max="9442" width="9.140625" style="16"/>
    <col min="9443" max="9443" width="5.140625" style="16" customWidth="1"/>
    <col min="9444" max="9444" width="10.42578125" style="16" customWidth="1"/>
    <col min="9445" max="9445" width="10.140625" style="16" customWidth="1"/>
    <col min="9446" max="9446" width="8.28515625" style="16" bestFit="1" customWidth="1"/>
    <col min="9447" max="9447" width="8.140625" style="16" customWidth="1"/>
    <col min="9448" max="9451" width="0" style="16" hidden="1" customWidth="1"/>
    <col min="9452" max="9452" width="32.28515625" style="16" bestFit="1" customWidth="1"/>
    <col min="9453" max="9453" width="14.28515625" style="16" customWidth="1"/>
    <col min="9454" max="9454" width="7.28515625" style="16" customWidth="1"/>
    <col min="9455" max="9455" width="14.28515625" style="16" customWidth="1"/>
    <col min="9456" max="9456" width="7.28515625" style="16" customWidth="1"/>
    <col min="9457" max="9457" width="14.28515625" style="16" customWidth="1"/>
    <col min="9458" max="9458" width="7.28515625" style="16" customWidth="1"/>
    <col min="9459" max="9459" width="14.28515625" style="16" customWidth="1"/>
    <col min="9460" max="9460" width="7.28515625" style="16" customWidth="1"/>
    <col min="9461" max="9461" width="14.28515625" style="16" customWidth="1"/>
    <col min="9462" max="9462" width="7.28515625" style="16" customWidth="1"/>
    <col min="9463" max="9698" width="9.140625" style="16"/>
    <col min="9699" max="9699" width="5.140625" style="16" customWidth="1"/>
    <col min="9700" max="9700" width="10.42578125" style="16" customWidth="1"/>
    <col min="9701" max="9701" width="10.140625" style="16" customWidth="1"/>
    <col min="9702" max="9702" width="8.28515625" style="16" bestFit="1" customWidth="1"/>
    <col min="9703" max="9703" width="8.140625" style="16" customWidth="1"/>
    <col min="9704" max="9707" width="0" style="16" hidden="1" customWidth="1"/>
    <col min="9708" max="9708" width="32.28515625" style="16" bestFit="1" customWidth="1"/>
    <col min="9709" max="9709" width="14.28515625" style="16" customWidth="1"/>
    <col min="9710" max="9710" width="7.28515625" style="16" customWidth="1"/>
    <col min="9711" max="9711" width="14.28515625" style="16" customWidth="1"/>
    <col min="9712" max="9712" width="7.28515625" style="16" customWidth="1"/>
    <col min="9713" max="9713" width="14.28515625" style="16" customWidth="1"/>
    <col min="9714" max="9714" width="7.28515625" style="16" customWidth="1"/>
    <col min="9715" max="9715" width="14.28515625" style="16" customWidth="1"/>
    <col min="9716" max="9716" width="7.28515625" style="16" customWidth="1"/>
    <col min="9717" max="9717" width="14.28515625" style="16" customWidth="1"/>
    <col min="9718" max="9718" width="7.28515625" style="16" customWidth="1"/>
    <col min="9719" max="9954" width="9.140625" style="16"/>
    <col min="9955" max="9955" width="5.140625" style="16" customWidth="1"/>
    <col min="9956" max="9956" width="10.42578125" style="16" customWidth="1"/>
    <col min="9957" max="9957" width="10.140625" style="16" customWidth="1"/>
    <col min="9958" max="9958" width="8.28515625" style="16" bestFit="1" customWidth="1"/>
    <col min="9959" max="9959" width="8.140625" style="16" customWidth="1"/>
    <col min="9960" max="9963" width="0" style="16" hidden="1" customWidth="1"/>
    <col min="9964" max="9964" width="32.28515625" style="16" bestFit="1" customWidth="1"/>
    <col min="9965" max="9965" width="14.28515625" style="16" customWidth="1"/>
    <col min="9966" max="9966" width="7.28515625" style="16" customWidth="1"/>
    <col min="9967" max="9967" width="14.28515625" style="16" customWidth="1"/>
    <col min="9968" max="9968" width="7.28515625" style="16" customWidth="1"/>
    <col min="9969" max="9969" width="14.28515625" style="16" customWidth="1"/>
    <col min="9970" max="9970" width="7.28515625" style="16" customWidth="1"/>
    <col min="9971" max="9971" width="14.28515625" style="16" customWidth="1"/>
    <col min="9972" max="9972" width="7.28515625" style="16" customWidth="1"/>
    <col min="9973" max="9973" width="14.28515625" style="16" customWidth="1"/>
    <col min="9974" max="9974" width="7.28515625" style="16" customWidth="1"/>
    <col min="9975" max="10210" width="9.140625" style="16"/>
    <col min="10211" max="10211" width="5.140625" style="16" customWidth="1"/>
    <col min="10212" max="10212" width="10.42578125" style="16" customWidth="1"/>
    <col min="10213" max="10213" width="10.140625" style="16" customWidth="1"/>
    <col min="10214" max="10214" width="8.28515625" style="16" bestFit="1" customWidth="1"/>
    <col min="10215" max="10215" width="8.140625" style="16" customWidth="1"/>
    <col min="10216" max="10219" width="0" style="16" hidden="1" customWidth="1"/>
    <col min="10220" max="10220" width="32.28515625" style="16" bestFit="1" customWidth="1"/>
    <col min="10221" max="10221" width="14.28515625" style="16" customWidth="1"/>
    <col min="10222" max="10222" width="7.28515625" style="16" customWidth="1"/>
    <col min="10223" max="10223" width="14.28515625" style="16" customWidth="1"/>
    <col min="10224" max="10224" width="7.28515625" style="16" customWidth="1"/>
    <col min="10225" max="10225" width="14.28515625" style="16" customWidth="1"/>
    <col min="10226" max="10226" width="7.28515625" style="16" customWidth="1"/>
    <col min="10227" max="10227" width="14.28515625" style="16" customWidth="1"/>
    <col min="10228" max="10228" width="7.28515625" style="16" customWidth="1"/>
    <col min="10229" max="10229" width="14.28515625" style="16" customWidth="1"/>
    <col min="10230" max="10230" width="7.28515625" style="16" customWidth="1"/>
    <col min="10231" max="10466" width="9.140625" style="16"/>
    <col min="10467" max="10467" width="5.140625" style="16" customWidth="1"/>
    <col min="10468" max="10468" width="10.42578125" style="16" customWidth="1"/>
    <col min="10469" max="10469" width="10.140625" style="16" customWidth="1"/>
    <col min="10470" max="10470" width="8.28515625" style="16" bestFit="1" customWidth="1"/>
    <col min="10471" max="10471" width="8.140625" style="16" customWidth="1"/>
    <col min="10472" max="10475" width="0" style="16" hidden="1" customWidth="1"/>
    <col min="10476" max="10476" width="32.28515625" style="16" bestFit="1" customWidth="1"/>
    <col min="10477" max="10477" width="14.28515625" style="16" customWidth="1"/>
    <col min="10478" max="10478" width="7.28515625" style="16" customWidth="1"/>
    <col min="10479" max="10479" width="14.28515625" style="16" customWidth="1"/>
    <col min="10480" max="10480" width="7.28515625" style="16" customWidth="1"/>
    <col min="10481" max="10481" width="14.28515625" style="16" customWidth="1"/>
    <col min="10482" max="10482" width="7.28515625" style="16" customWidth="1"/>
    <col min="10483" max="10483" width="14.28515625" style="16" customWidth="1"/>
    <col min="10484" max="10484" width="7.28515625" style="16" customWidth="1"/>
    <col min="10485" max="10485" width="14.28515625" style="16" customWidth="1"/>
    <col min="10486" max="10486" width="7.28515625" style="16" customWidth="1"/>
    <col min="10487" max="10722" width="9.140625" style="16"/>
    <col min="10723" max="10723" width="5.140625" style="16" customWidth="1"/>
    <col min="10724" max="10724" width="10.42578125" style="16" customWidth="1"/>
    <col min="10725" max="10725" width="10.140625" style="16" customWidth="1"/>
    <col min="10726" max="10726" width="8.28515625" style="16" bestFit="1" customWidth="1"/>
    <col min="10727" max="10727" width="8.140625" style="16" customWidth="1"/>
    <col min="10728" max="10731" width="0" style="16" hidden="1" customWidth="1"/>
    <col min="10732" max="10732" width="32.28515625" style="16" bestFit="1" customWidth="1"/>
    <col min="10733" max="10733" width="14.28515625" style="16" customWidth="1"/>
    <col min="10734" max="10734" width="7.28515625" style="16" customWidth="1"/>
    <col min="10735" max="10735" width="14.28515625" style="16" customWidth="1"/>
    <col min="10736" max="10736" width="7.28515625" style="16" customWidth="1"/>
    <col min="10737" max="10737" width="14.28515625" style="16" customWidth="1"/>
    <col min="10738" max="10738" width="7.28515625" style="16" customWidth="1"/>
    <col min="10739" max="10739" width="14.28515625" style="16" customWidth="1"/>
    <col min="10740" max="10740" width="7.28515625" style="16" customWidth="1"/>
    <col min="10741" max="10741" width="14.28515625" style="16" customWidth="1"/>
    <col min="10742" max="10742" width="7.28515625" style="16" customWidth="1"/>
    <col min="10743" max="10978" width="9.140625" style="16"/>
    <col min="10979" max="10979" width="5.140625" style="16" customWidth="1"/>
    <col min="10980" max="10980" width="10.42578125" style="16" customWidth="1"/>
    <col min="10981" max="10981" width="10.140625" style="16" customWidth="1"/>
    <col min="10982" max="10982" width="8.28515625" style="16" bestFit="1" customWidth="1"/>
    <col min="10983" max="10983" width="8.140625" style="16" customWidth="1"/>
    <col min="10984" max="10987" width="0" style="16" hidden="1" customWidth="1"/>
    <col min="10988" max="10988" width="32.28515625" style="16" bestFit="1" customWidth="1"/>
    <col min="10989" max="10989" width="14.28515625" style="16" customWidth="1"/>
    <col min="10990" max="10990" width="7.28515625" style="16" customWidth="1"/>
    <col min="10991" max="10991" width="14.28515625" style="16" customWidth="1"/>
    <col min="10992" max="10992" width="7.28515625" style="16" customWidth="1"/>
    <col min="10993" max="10993" width="14.28515625" style="16" customWidth="1"/>
    <col min="10994" max="10994" width="7.28515625" style="16" customWidth="1"/>
    <col min="10995" max="10995" width="14.28515625" style="16" customWidth="1"/>
    <col min="10996" max="10996" width="7.28515625" style="16" customWidth="1"/>
    <col min="10997" max="10997" width="14.28515625" style="16" customWidth="1"/>
    <col min="10998" max="10998" width="7.28515625" style="16" customWidth="1"/>
    <col min="10999" max="11234" width="9.140625" style="16"/>
    <col min="11235" max="11235" width="5.140625" style="16" customWidth="1"/>
    <col min="11236" max="11236" width="10.42578125" style="16" customWidth="1"/>
    <col min="11237" max="11237" width="10.140625" style="16" customWidth="1"/>
    <col min="11238" max="11238" width="8.28515625" style="16" bestFit="1" customWidth="1"/>
    <col min="11239" max="11239" width="8.140625" style="16" customWidth="1"/>
    <col min="11240" max="11243" width="0" style="16" hidden="1" customWidth="1"/>
    <col min="11244" max="11244" width="32.28515625" style="16" bestFit="1" customWidth="1"/>
    <col min="11245" max="11245" width="14.28515625" style="16" customWidth="1"/>
    <col min="11246" max="11246" width="7.28515625" style="16" customWidth="1"/>
    <col min="11247" max="11247" width="14.28515625" style="16" customWidth="1"/>
    <col min="11248" max="11248" width="7.28515625" style="16" customWidth="1"/>
    <col min="11249" max="11249" width="14.28515625" style="16" customWidth="1"/>
    <col min="11250" max="11250" width="7.28515625" style="16" customWidth="1"/>
    <col min="11251" max="11251" width="14.28515625" style="16" customWidth="1"/>
    <col min="11252" max="11252" width="7.28515625" style="16" customWidth="1"/>
    <col min="11253" max="11253" width="14.28515625" style="16" customWidth="1"/>
    <col min="11254" max="11254" width="7.28515625" style="16" customWidth="1"/>
    <col min="11255" max="11490" width="9.140625" style="16"/>
    <col min="11491" max="11491" width="5.140625" style="16" customWidth="1"/>
    <col min="11492" max="11492" width="10.42578125" style="16" customWidth="1"/>
    <col min="11493" max="11493" width="10.140625" style="16" customWidth="1"/>
    <col min="11494" max="11494" width="8.28515625" style="16" bestFit="1" customWidth="1"/>
    <col min="11495" max="11495" width="8.140625" style="16" customWidth="1"/>
    <col min="11496" max="11499" width="0" style="16" hidden="1" customWidth="1"/>
    <col min="11500" max="11500" width="32.28515625" style="16" bestFit="1" customWidth="1"/>
    <col min="11501" max="11501" width="14.28515625" style="16" customWidth="1"/>
    <col min="11502" max="11502" width="7.28515625" style="16" customWidth="1"/>
    <col min="11503" max="11503" width="14.28515625" style="16" customWidth="1"/>
    <col min="11504" max="11504" width="7.28515625" style="16" customWidth="1"/>
    <col min="11505" max="11505" width="14.28515625" style="16" customWidth="1"/>
    <col min="11506" max="11506" width="7.28515625" style="16" customWidth="1"/>
    <col min="11507" max="11507" width="14.28515625" style="16" customWidth="1"/>
    <col min="11508" max="11508" width="7.28515625" style="16" customWidth="1"/>
    <col min="11509" max="11509" width="14.28515625" style="16" customWidth="1"/>
    <col min="11510" max="11510" width="7.28515625" style="16" customWidth="1"/>
    <col min="11511" max="11746" width="9.140625" style="16"/>
    <col min="11747" max="11747" width="5.140625" style="16" customWidth="1"/>
    <col min="11748" max="11748" width="10.42578125" style="16" customWidth="1"/>
    <col min="11749" max="11749" width="10.140625" style="16" customWidth="1"/>
    <col min="11750" max="11750" width="8.28515625" style="16" bestFit="1" customWidth="1"/>
    <col min="11751" max="11751" width="8.140625" style="16" customWidth="1"/>
    <col min="11752" max="11755" width="0" style="16" hidden="1" customWidth="1"/>
    <col min="11756" max="11756" width="32.28515625" style="16" bestFit="1" customWidth="1"/>
    <col min="11757" max="11757" width="14.28515625" style="16" customWidth="1"/>
    <col min="11758" max="11758" width="7.28515625" style="16" customWidth="1"/>
    <col min="11759" max="11759" width="14.28515625" style="16" customWidth="1"/>
    <col min="11760" max="11760" width="7.28515625" style="16" customWidth="1"/>
    <col min="11761" max="11761" width="14.28515625" style="16" customWidth="1"/>
    <col min="11762" max="11762" width="7.28515625" style="16" customWidth="1"/>
    <col min="11763" max="11763" width="14.28515625" style="16" customWidth="1"/>
    <col min="11764" max="11764" width="7.28515625" style="16" customWidth="1"/>
    <col min="11765" max="11765" width="14.28515625" style="16" customWidth="1"/>
    <col min="11766" max="11766" width="7.28515625" style="16" customWidth="1"/>
    <col min="11767" max="12002" width="9.140625" style="16"/>
    <col min="12003" max="12003" width="5.140625" style="16" customWidth="1"/>
    <col min="12004" max="12004" width="10.42578125" style="16" customWidth="1"/>
    <col min="12005" max="12005" width="10.140625" style="16" customWidth="1"/>
    <col min="12006" max="12006" width="8.28515625" style="16" bestFit="1" customWidth="1"/>
    <col min="12007" max="12007" width="8.140625" style="16" customWidth="1"/>
    <col min="12008" max="12011" width="0" style="16" hidden="1" customWidth="1"/>
    <col min="12012" max="12012" width="32.28515625" style="16" bestFit="1" customWidth="1"/>
    <col min="12013" max="12013" width="14.28515625" style="16" customWidth="1"/>
    <col min="12014" max="12014" width="7.28515625" style="16" customWidth="1"/>
    <col min="12015" max="12015" width="14.28515625" style="16" customWidth="1"/>
    <col min="12016" max="12016" width="7.28515625" style="16" customWidth="1"/>
    <col min="12017" max="12017" width="14.28515625" style="16" customWidth="1"/>
    <col min="12018" max="12018" width="7.28515625" style="16" customWidth="1"/>
    <col min="12019" max="12019" width="14.28515625" style="16" customWidth="1"/>
    <col min="12020" max="12020" width="7.28515625" style="16" customWidth="1"/>
    <col min="12021" max="12021" width="14.28515625" style="16" customWidth="1"/>
    <col min="12022" max="12022" width="7.28515625" style="16" customWidth="1"/>
    <col min="12023" max="12258" width="9.140625" style="16"/>
    <col min="12259" max="12259" width="5.140625" style="16" customWidth="1"/>
    <col min="12260" max="12260" width="10.42578125" style="16" customWidth="1"/>
    <col min="12261" max="12261" width="10.140625" style="16" customWidth="1"/>
    <col min="12262" max="12262" width="8.28515625" style="16" bestFit="1" customWidth="1"/>
    <col min="12263" max="12263" width="8.140625" style="16" customWidth="1"/>
    <col min="12264" max="12267" width="0" style="16" hidden="1" customWidth="1"/>
    <col min="12268" max="12268" width="32.28515625" style="16" bestFit="1" customWidth="1"/>
    <col min="12269" max="12269" width="14.28515625" style="16" customWidth="1"/>
    <col min="12270" max="12270" width="7.28515625" style="16" customWidth="1"/>
    <col min="12271" max="12271" width="14.28515625" style="16" customWidth="1"/>
    <col min="12272" max="12272" width="7.28515625" style="16" customWidth="1"/>
    <col min="12273" max="12273" width="14.28515625" style="16" customWidth="1"/>
    <col min="12274" max="12274" width="7.28515625" style="16" customWidth="1"/>
    <col min="12275" max="12275" width="14.28515625" style="16" customWidth="1"/>
    <col min="12276" max="12276" width="7.28515625" style="16" customWidth="1"/>
    <col min="12277" max="12277" width="14.28515625" style="16" customWidth="1"/>
    <col min="12278" max="12278" width="7.28515625" style="16" customWidth="1"/>
    <col min="12279" max="12514" width="9.140625" style="16"/>
    <col min="12515" max="12515" width="5.140625" style="16" customWidth="1"/>
    <col min="12516" max="12516" width="10.42578125" style="16" customWidth="1"/>
    <col min="12517" max="12517" width="10.140625" style="16" customWidth="1"/>
    <col min="12518" max="12518" width="8.28515625" style="16" bestFit="1" customWidth="1"/>
    <col min="12519" max="12519" width="8.140625" style="16" customWidth="1"/>
    <col min="12520" max="12523" width="0" style="16" hidden="1" customWidth="1"/>
    <col min="12524" max="12524" width="32.28515625" style="16" bestFit="1" customWidth="1"/>
    <col min="12525" max="12525" width="14.28515625" style="16" customWidth="1"/>
    <col min="12526" max="12526" width="7.28515625" style="16" customWidth="1"/>
    <col min="12527" max="12527" width="14.28515625" style="16" customWidth="1"/>
    <col min="12528" max="12528" width="7.28515625" style="16" customWidth="1"/>
    <col min="12529" max="12529" width="14.28515625" style="16" customWidth="1"/>
    <col min="12530" max="12530" width="7.28515625" style="16" customWidth="1"/>
    <col min="12531" max="12531" width="14.28515625" style="16" customWidth="1"/>
    <col min="12532" max="12532" width="7.28515625" style="16" customWidth="1"/>
    <col min="12533" max="12533" width="14.28515625" style="16" customWidth="1"/>
    <col min="12534" max="12534" width="7.28515625" style="16" customWidth="1"/>
    <col min="12535" max="12770" width="9.140625" style="16"/>
    <col min="12771" max="12771" width="5.140625" style="16" customWidth="1"/>
    <col min="12772" max="12772" width="10.42578125" style="16" customWidth="1"/>
    <col min="12773" max="12773" width="10.140625" style="16" customWidth="1"/>
    <col min="12774" max="12774" width="8.28515625" style="16" bestFit="1" customWidth="1"/>
    <col min="12775" max="12775" width="8.140625" style="16" customWidth="1"/>
    <col min="12776" max="12779" width="0" style="16" hidden="1" customWidth="1"/>
    <col min="12780" max="12780" width="32.28515625" style="16" bestFit="1" customWidth="1"/>
    <col min="12781" max="12781" width="14.28515625" style="16" customWidth="1"/>
    <col min="12782" max="12782" width="7.28515625" style="16" customWidth="1"/>
    <col min="12783" max="12783" width="14.28515625" style="16" customWidth="1"/>
    <col min="12784" max="12784" width="7.28515625" style="16" customWidth="1"/>
    <col min="12785" max="12785" width="14.28515625" style="16" customWidth="1"/>
    <col min="12786" max="12786" width="7.28515625" style="16" customWidth="1"/>
    <col min="12787" max="12787" width="14.28515625" style="16" customWidth="1"/>
    <col min="12788" max="12788" width="7.28515625" style="16" customWidth="1"/>
    <col min="12789" max="12789" width="14.28515625" style="16" customWidth="1"/>
    <col min="12790" max="12790" width="7.28515625" style="16" customWidth="1"/>
    <col min="12791" max="13026" width="9.140625" style="16"/>
    <col min="13027" max="13027" width="5.140625" style="16" customWidth="1"/>
    <col min="13028" max="13028" width="10.42578125" style="16" customWidth="1"/>
    <col min="13029" max="13029" width="10.140625" style="16" customWidth="1"/>
    <col min="13030" max="13030" width="8.28515625" style="16" bestFit="1" customWidth="1"/>
    <col min="13031" max="13031" width="8.140625" style="16" customWidth="1"/>
    <col min="13032" max="13035" width="0" style="16" hidden="1" customWidth="1"/>
    <col min="13036" max="13036" width="32.28515625" style="16" bestFit="1" customWidth="1"/>
    <col min="13037" max="13037" width="14.28515625" style="16" customWidth="1"/>
    <col min="13038" max="13038" width="7.28515625" style="16" customWidth="1"/>
    <col min="13039" max="13039" width="14.28515625" style="16" customWidth="1"/>
    <col min="13040" max="13040" width="7.28515625" style="16" customWidth="1"/>
    <col min="13041" max="13041" width="14.28515625" style="16" customWidth="1"/>
    <col min="13042" max="13042" width="7.28515625" style="16" customWidth="1"/>
    <col min="13043" max="13043" width="14.28515625" style="16" customWidth="1"/>
    <col min="13044" max="13044" width="7.28515625" style="16" customWidth="1"/>
    <col min="13045" max="13045" width="14.28515625" style="16" customWidth="1"/>
    <col min="13046" max="13046" width="7.28515625" style="16" customWidth="1"/>
    <col min="13047" max="13282" width="9.140625" style="16"/>
    <col min="13283" max="13283" width="5.140625" style="16" customWidth="1"/>
    <col min="13284" max="13284" width="10.42578125" style="16" customWidth="1"/>
    <col min="13285" max="13285" width="10.140625" style="16" customWidth="1"/>
    <col min="13286" max="13286" width="8.28515625" style="16" bestFit="1" customWidth="1"/>
    <col min="13287" max="13287" width="8.140625" style="16" customWidth="1"/>
    <col min="13288" max="13291" width="0" style="16" hidden="1" customWidth="1"/>
    <col min="13292" max="13292" width="32.28515625" style="16" bestFit="1" customWidth="1"/>
    <col min="13293" max="13293" width="14.28515625" style="16" customWidth="1"/>
    <col min="13294" max="13294" width="7.28515625" style="16" customWidth="1"/>
    <col min="13295" max="13295" width="14.28515625" style="16" customWidth="1"/>
    <col min="13296" max="13296" width="7.28515625" style="16" customWidth="1"/>
    <col min="13297" max="13297" width="14.28515625" style="16" customWidth="1"/>
    <col min="13298" max="13298" width="7.28515625" style="16" customWidth="1"/>
    <col min="13299" max="13299" width="14.28515625" style="16" customWidth="1"/>
    <col min="13300" max="13300" width="7.28515625" style="16" customWidth="1"/>
    <col min="13301" max="13301" width="14.28515625" style="16" customWidth="1"/>
    <col min="13302" max="13302" width="7.28515625" style="16" customWidth="1"/>
    <col min="13303" max="13538" width="9.140625" style="16"/>
    <col min="13539" max="13539" width="5.140625" style="16" customWidth="1"/>
    <col min="13540" max="13540" width="10.42578125" style="16" customWidth="1"/>
    <col min="13541" max="13541" width="10.140625" style="16" customWidth="1"/>
    <col min="13542" max="13542" width="8.28515625" style="16" bestFit="1" customWidth="1"/>
    <col min="13543" max="13543" width="8.140625" style="16" customWidth="1"/>
    <col min="13544" max="13547" width="0" style="16" hidden="1" customWidth="1"/>
    <col min="13548" max="13548" width="32.28515625" style="16" bestFit="1" customWidth="1"/>
    <col min="13549" max="13549" width="14.28515625" style="16" customWidth="1"/>
    <col min="13550" max="13550" width="7.28515625" style="16" customWidth="1"/>
    <col min="13551" max="13551" width="14.28515625" style="16" customWidth="1"/>
    <col min="13552" max="13552" width="7.28515625" style="16" customWidth="1"/>
    <col min="13553" max="13553" width="14.28515625" style="16" customWidth="1"/>
    <col min="13554" max="13554" width="7.28515625" style="16" customWidth="1"/>
    <col min="13555" max="13555" width="14.28515625" style="16" customWidth="1"/>
    <col min="13556" max="13556" width="7.28515625" style="16" customWidth="1"/>
    <col min="13557" max="13557" width="14.28515625" style="16" customWidth="1"/>
    <col min="13558" max="13558" width="7.28515625" style="16" customWidth="1"/>
    <col min="13559" max="13794" width="9.140625" style="16"/>
    <col min="13795" max="13795" width="5.140625" style="16" customWidth="1"/>
    <col min="13796" max="13796" width="10.42578125" style="16" customWidth="1"/>
    <col min="13797" max="13797" width="10.140625" style="16" customWidth="1"/>
    <col min="13798" max="13798" width="8.28515625" style="16" bestFit="1" customWidth="1"/>
    <col min="13799" max="13799" width="8.140625" style="16" customWidth="1"/>
    <col min="13800" max="13803" width="0" style="16" hidden="1" customWidth="1"/>
    <col min="13804" max="13804" width="32.28515625" style="16" bestFit="1" customWidth="1"/>
    <col min="13805" max="13805" width="14.28515625" style="16" customWidth="1"/>
    <col min="13806" max="13806" width="7.28515625" style="16" customWidth="1"/>
    <col min="13807" max="13807" width="14.28515625" style="16" customWidth="1"/>
    <col min="13808" max="13808" width="7.28515625" style="16" customWidth="1"/>
    <col min="13809" max="13809" width="14.28515625" style="16" customWidth="1"/>
    <col min="13810" max="13810" width="7.28515625" style="16" customWidth="1"/>
    <col min="13811" max="13811" width="14.28515625" style="16" customWidth="1"/>
    <col min="13812" max="13812" width="7.28515625" style="16" customWidth="1"/>
    <col min="13813" max="13813" width="14.28515625" style="16" customWidth="1"/>
    <col min="13814" max="13814" width="7.28515625" style="16" customWidth="1"/>
    <col min="13815" max="14050" width="9.140625" style="16"/>
    <col min="14051" max="14051" width="5.140625" style="16" customWidth="1"/>
    <col min="14052" max="14052" width="10.42578125" style="16" customWidth="1"/>
    <col min="14053" max="14053" width="10.140625" style="16" customWidth="1"/>
    <col min="14054" max="14054" width="8.28515625" style="16" bestFit="1" customWidth="1"/>
    <col min="14055" max="14055" width="8.140625" style="16" customWidth="1"/>
    <col min="14056" max="14059" width="0" style="16" hidden="1" customWidth="1"/>
    <col min="14060" max="14060" width="32.28515625" style="16" bestFit="1" customWidth="1"/>
    <col min="14061" max="14061" width="14.28515625" style="16" customWidth="1"/>
    <col min="14062" max="14062" width="7.28515625" style="16" customWidth="1"/>
    <col min="14063" max="14063" width="14.28515625" style="16" customWidth="1"/>
    <col min="14064" max="14064" width="7.28515625" style="16" customWidth="1"/>
    <col min="14065" max="14065" width="14.28515625" style="16" customWidth="1"/>
    <col min="14066" max="14066" width="7.28515625" style="16" customWidth="1"/>
    <col min="14067" max="14067" width="14.28515625" style="16" customWidth="1"/>
    <col min="14068" max="14068" width="7.28515625" style="16" customWidth="1"/>
    <col min="14069" max="14069" width="14.28515625" style="16" customWidth="1"/>
    <col min="14070" max="14070" width="7.28515625" style="16" customWidth="1"/>
    <col min="14071" max="14306" width="9.140625" style="16"/>
    <col min="14307" max="14307" width="5.140625" style="16" customWidth="1"/>
    <col min="14308" max="14308" width="10.42578125" style="16" customWidth="1"/>
    <col min="14309" max="14309" width="10.140625" style="16" customWidth="1"/>
    <col min="14310" max="14310" width="8.28515625" style="16" bestFit="1" customWidth="1"/>
    <col min="14311" max="14311" width="8.140625" style="16" customWidth="1"/>
    <col min="14312" max="14315" width="0" style="16" hidden="1" customWidth="1"/>
    <col min="14316" max="14316" width="32.28515625" style="16" bestFit="1" customWidth="1"/>
    <col min="14317" max="14317" width="14.28515625" style="16" customWidth="1"/>
    <col min="14318" max="14318" width="7.28515625" style="16" customWidth="1"/>
    <col min="14319" max="14319" width="14.28515625" style="16" customWidth="1"/>
    <col min="14320" max="14320" width="7.28515625" style="16" customWidth="1"/>
    <col min="14321" max="14321" width="14.28515625" style="16" customWidth="1"/>
    <col min="14322" max="14322" width="7.28515625" style="16" customWidth="1"/>
    <col min="14323" max="14323" width="14.28515625" style="16" customWidth="1"/>
    <col min="14324" max="14324" width="7.28515625" style="16" customWidth="1"/>
    <col min="14325" max="14325" width="14.28515625" style="16" customWidth="1"/>
    <col min="14326" max="14326" width="7.28515625" style="16" customWidth="1"/>
    <col min="14327" max="14562" width="9.140625" style="16"/>
    <col min="14563" max="14563" width="5.140625" style="16" customWidth="1"/>
    <col min="14564" max="14564" width="10.42578125" style="16" customWidth="1"/>
    <col min="14565" max="14565" width="10.140625" style="16" customWidth="1"/>
    <col min="14566" max="14566" width="8.28515625" style="16" bestFit="1" customWidth="1"/>
    <col min="14567" max="14567" width="8.140625" style="16" customWidth="1"/>
    <col min="14568" max="14571" width="0" style="16" hidden="1" customWidth="1"/>
    <col min="14572" max="14572" width="32.28515625" style="16" bestFit="1" customWidth="1"/>
    <col min="14573" max="14573" width="14.28515625" style="16" customWidth="1"/>
    <col min="14574" max="14574" width="7.28515625" style="16" customWidth="1"/>
    <col min="14575" max="14575" width="14.28515625" style="16" customWidth="1"/>
    <col min="14576" max="14576" width="7.28515625" style="16" customWidth="1"/>
    <col min="14577" max="14577" width="14.28515625" style="16" customWidth="1"/>
    <col min="14578" max="14578" width="7.28515625" style="16" customWidth="1"/>
    <col min="14579" max="14579" width="14.28515625" style="16" customWidth="1"/>
    <col min="14580" max="14580" width="7.28515625" style="16" customWidth="1"/>
    <col min="14581" max="14581" width="14.28515625" style="16" customWidth="1"/>
    <col min="14582" max="14582" width="7.28515625" style="16" customWidth="1"/>
    <col min="14583" max="14818" width="9.140625" style="16"/>
    <col min="14819" max="14819" width="5.140625" style="16" customWidth="1"/>
    <col min="14820" max="14820" width="10.42578125" style="16" customWidth="1"/>
    <col min="14821" max="14821" width="10.140625" style="16" customWidth="1"/>
    <col min="14822" max="14822" width="8.28515625" style="16" bestFit="1" customWidth="1"/>
    <col min="14823" max="14823" width="8.140625" style="16" customWidth="1"/>
    <col min="14824" max="14827" width="0" style="16" hidden="1" customWidth="1"/>
    <col min="14828" max="14828" width="32.28515625" style="16" bestFit="1" customWidth="1"/>
    <col min="14829" max="14829" width="14.28515625" style="16" customWidth="1"/>
    <col min="14830" max="14830" width="7.28515625" style="16" customWidth="1"/>
    <col min="14831" max="14831" width="14.28515625" style="16" customWidth="1"/>
    <col min="14832" max="14832" width="7.28515625" style="16" customWidth="1"/>
    <col min="14833" max="14833" width="14.28515625" style="16" customWidth="1"/>
    <col min="14834" max="14834" width="7.28515625" style="16" customWidth="1"/>
    <col min="14835" max="14835" width="14.28515625" style="16" customWidth="1"/>
    <col min="14836" max="14836" width="7.28515625" style="16" customWidth="1"/>
    <col min="14837" max="14837" width="14.28515625" style="16" customWidth="1"/>
    <col min="14838" max="14838" width="7.28515625" style="16" customWidth="1"/>
    <col min="14839" max="15074" width="9.140625" style="16"/>
    <col min="15075" max="15075" width="5.140625" style="16" customWidth="1"/>
    <col min="15076" max="15076" width="10.42578125" style="16" customWidth="1"/>
    <col min="15077" max="15077" width="10.140625" style="16" customWidth="1"/>
    <col min="15078" max="15078" width="8.28515625" style="16" bestFit="1" customWidth="1"/>
    <col min="15079" max="15079" width="8.140625" style="16" customWidth="1"/>
    <col min="15080" max="15083" width="0" style="16" hidden="1" customWidth="1"/>
    <col min="15084" max="15084" width="32.28515625" style="16" bestFit="1" customWidth="1"/>
    <col min="15085" max="15085" width="14.28515625" style="16" customWidth="1"/>
    <col min="15086" max="15086" width="7.28515625" style="16" customWidth="1"/>
    <col min="15087" max="15087" width="14.28515625" style="16" customWidth="1"/>
    <col min="15088" max="15088" width="7.28515625" style="16" customWidth="1"/>
    <col min="15089" max="15089" width="14.28515625" style="16" customWidth="1"/>
    <col min="15090" max="15090" width="7.28515625" style="16" customWidth="1"/>
    <col min="15091" max="15091" width="14.28515625" style="16" customWidth="1"/>
    <col min="15092" max="15092" width="7.28515625" style="16" customWidth="1"/>
    <col min="15093" max="15093" width="14.28515625" style="16" customWidth="1"/>
    <col min="15094" max="15094" width="7.28515625" style="16" customWidth="1"/>
    <col min="15095" max="15330" width="9.140625" style="16"/>
    <col min="15331" max="15331" width="5.140625" style="16" customWidth="1"/>
    <col min="15332" max="15332" width="10.42578125" style="16" customWidth="1"/>
    <col min="15333" max="15333" width="10.140625" style="16" customWidth="1"/>
    <col min="15334" max="15334" width="8.28515625" style="16" bestFit="1" customWidth="1"/>
    <col min="15335" max="15335" width="8.140625" style="16" customWidth="1"/>
    <col min="15336" max="15339" width="0" style="16" hidden="1" customWidth="1"/>
    <col min="15340" max="15340" width="32.28515625" style="16" bestFit="1" customWidth="1"/>
    <col min="15341" max="15341" width="14.28515625" style="16" customWidth="1"/>
    <col min="15342" max="15342" width="7.28515625" style="16" customWidth="1"/>
    <col min="15343" max="15343" width="14.28515625" style="16" customWidth="1"/>
    <col min="15344" max="15344" width="7.28515625" style="16" customWidth="1"/>
    <col min="15345" max="15345" width="14.28515625" style="16" customWidth="1"/>
    <col min="15346" max="15346" width="7.28515625" style="16" customWidth="1"/>
    <col min="15347" max="15347" width="14.28515625" style="16" customWidth="1"/>
    <col min="15348" max="15348" width="7.28515625" style="16" customWidth="1"/>
    <col min="15349" max="15349" width="14.28515625" style="16" customWidth="1"/>
    <col min="15350" max="15350" width="7.28515625" style="16" customWidth="1"/>
    <col min="15351" max="15586" width="9.140625" style="16"/>
    <col min="15587" max="15587" width="5.140625" style="16" customWidth="1"/>
    <col min="15588" max="15588" width="10.42578125" style="16" customWidth="1"/>
    <col min="15589" max="15589" width="10.140625" style="16" customWidth="1"/>
    <col min="15590" max="15590" width="8.28515625" style="16" bestFit="1" customWidth="1"/>
    <col min="15591" max="15591" width="8.140625" style="16" customWidth="1"/>
    <col min="15592" max="15595" width="0" style="16" hidden="1" customWidth="1"/>
    <col min="15596" max="15596" width="32.28515625" style="16" bestFit="1" customWidth="1"/>
    <col min="15597" max="15597" width="14.28515625" style="16" customWidth="1"/>
    <col min="15598" max="15598" width="7.28515625" style="16" customWidth="1"/>
    <col min="15599" max="15599" width="14.28515625" style="16" customWidth="1"/>
    <col min="15600" max="15600" width="7.28515625" style="16" customWidth="1"/>
    <col min="15601" max="15601" width="14.28515625" style="16" customWidth="1"/>
    <col min="15602" max="15602" width="7.28515625" style="16" customWidth="1"/>
    <col min="15603" max="15603" width="14.28515625" style="16" customWidth="1"/>
    <col min="15604" max="15604" width="7.28515625" style="16" customWidth="1"/>
    <col min="15605" max="15605" width="14.28515625" style="16" customWidth="1"/>
    <col min="15606" max="15606" width="7.28515625" style="16" customWidth="1"/>
    <col min="15607" max="15842" width="9.140625" style="16"/>
    <col min="15843" max="15843" width="5.140625" style="16" customWidth="1"/>
    <col min="15844" max="15844" width="10.42578125" style="16" customWidth="1"/>
    <col min="15845" max="15845" width="10.140625" style="16" customWidth="1"/>
    <col min="15846" max="15846" width="8.28515625" style="16" bestFit="1" customWidth="1"/>
    <col min="15847" max="15847" width="8.140625" style="16" customWidth="1"/>
    <col min="15848" max="15851" width="0" style="16" hidden="1" customWidth="1"/>
    <col min="15852" max="15852" width="32.28515625" style="16" bestFit="1" customWidth="1"/>
    <col min="15853" max="15853" width="14.28515625" style="16" customWidth="1"/>
    <col min="15854" max="15854" width="7.28515625" style="16" customWidth="1"/>
    <col min="15855" max="15855" width="14.28515625" style="16" customWidth="1"/>
    <col min="15856" max="15856" width="7.28515625" style="16" customWidth="1"/>
    <col min="15857" max="15857" width="14.28515625" style="16" customWidth="1"/>
    <col min="15858" max="15858" width="7.28515625" style="16" customWidth="1"/>
    <col min="15859" max="15859" width="14.28515625" style="16" customWidth="1"/>
    <col min="15860" max="15860" width="7.28515625" style="16" customWidth="1"/>
    <col min="15861" max="15861" width="14.28515625" style="16" customWidth="1"/>
    <col min="15862" max="15862" width="7.28515625" style="16" customWidth="1"/>
    <col min="15863" max="16098" width="9.140625" style="16"/>
    <col min="16099" max="16099" width="5.140625" style="16" customWidth="1"/>
    <col min="16100" max="16100" width="10.42578125" style="16" customWidth="1"/>
    <col min="16101" max="16101" width="10.140625" style="16" customWidth="1"/>
    <col min="16102" max="16102" width="8.28515625" style="16" bestFit="1" customWidth="1"/>
    <col min="16103" max="16103" width="8.140625" style="16" customWidth="1"/>
    <col min="16104" max="16107" width="0" style="16" hidden="1" customWidth="1"/>
    <col min="16108" max="16108" width="32.28515625" style="16" bestFit="1" customWidth="1"/>
    <col min="16109" max="16109" width="14.28515625" style="16" customWidth="1"/>
    <col min="16110" max="16110" width="7.28515625" style="16" customWidth="1"/>
    <col min="16111" max="16111" width="14.28515625" style="16" customWidth="1"/>
    <col min="16112" max="16112" width="7.28515625" style="16" customWidth="1"/>
    <col min="16113" max="16113" width="14.28515625" style="16" customWidth="1"/>
    <col min="16114" max="16114" width="7.28515625" style="16" customWidth="1"/>
    <col min="16115" max="16115" width="14.28515625" style="16" customWidth="1"/>
    <col min="16116" max="16116" width="7.28515625" style="16" customWidth="1"/>
    <col min="16117" max="16117" width="14.28515625" style="16" customWidth="1"/>
    <col min="16118" max="16118" width="7.28515625" style="16" customWidth="1"/>
    <col min="16119" max="16384" width="9.140625" style="16"/>
  </cols>
  <sheetData>
    <row r="1" spans="1:7" ht="13.5" thickBot="1" x14ac:dyDescent="0.25">
      <c r="A1" s="173"/>
      <c r="B1" s="53"/>
    </row>
    <row r="2" spans="1:7" ht="12.75" customHeight="1" x14ac:dyDescent="0.2">
      <c r="A2" s="173"/>
      <c r="B2" s="289" t="s">
        <v>60</v>
      </c>
      <c r="C2" s="289" t="s">
        <v>61</v>
      </c>
      <c r="D2" s="289" t="s">
        <v>192</v>
      </c>
      <c r="E2" s="291" t="s">
        <v>193</v>
      </c>
      <c r="F2" s="283" t="s">
        <v>194</v>
      </c>
      <c r="G2" s="284"/>
    </row>
    <row r="3" spans="1:7" s="27" customFormat="1" ht="13.5" thickBot="1" x14ac:dyDescent="0.25">
      <c r="A3" s="55"/>
      <c r="B3" s="290"/>
      <c r="C3" s="290"/>
      <c r="D3" s="290"/>
      <c r="E3" s="292"/>
      <c r="F3" s="49" t="s">
        <v>195</v>
      </c>
      <c r="G3" s="49" t="s">
        <v>196</v>
      </c>
    </row>
    <row r="4" spans="1:7" ht="12.75" customHeight="1" x14ac:dyDescent="0.2">
      <c r="A4" s="174"/>
      <c r="B4" s="285" t="s">
        <v>197</v>
      </c>
      <c r="C4" s="286"/>
      <c r="D4" s="286"/>
      <c r="E4" s="286"/>
      <c r="F4" s="65"/>
      <c r="G4" s="48"/>
    </row>
    <row r="5" spans="1:7" x14ac:dyDescent="0.2">
      <c r="A5" s="174"/>
      <c r="B5" s="62" t="str">
        <f>'DO NOT USE (periph map ref)'!B4</f>
        <v>00000000</v>
      </c>
      <c r="C5" s="63" t="str">
        <f>DEC2HEX(HEX2DEC(B5)+D5*1024-1,8)</f>
        <v>00003FFF</v>
      </c>
      <c r="D5" s="175">
        <v>16</v>
      </c>
      <c r="E5" s="152" t="s">
        <v>198</v>
      </c>
      <c r="F5" s="66"/>
      <c r="G5" s="45"/>
    </row>
    <row r="6" spans="1:7" x14ac:dyDescent="0.2">
      <c r="A6" s="174"/>
      <c r="B6" s="176" t="str">
        <f>DEC2HEX(HEX2DEC(C5)+1,8)</f>
        <v>00004000</v>
      </c>
      <c r="C6" s="63" t="str">
        <f>DEC2HEX(HEX2DEC(B6)+D6*1024-1,8)</f>
        <v>00007FFF</v>
      </c>
      <c r="D6" s="175">
        <v>16</v>
      </c>
      <c r="E6" s="152" t="s">
        <v>198</v>
      </c>
      <c r="F6" s="66"/>
      <c r="G6" s="45"/>
    </row>
    <row r="7" spans="1:7" ht="12.75" customHeight="1" x14ac:dyDescent="0.2">
      <c r="A7" s="174"/>
      <c r="B7" s="176" t="str">
        <f t="shared" ref="B7:B17" si="0">DEC2HEX(HEX2DEC(C6)+1,8)</f>
        <v>00008000</v>
      </c>
      <c r="C7" s="63" t="str">
        <f t="shared" ref="C7:C17" si="1">DEC2HEX(HEX2DEC(B7)+D7*1024-1,8)</f>
        <v>0000BFFF</v>
      </c>
      <c r="D7" s="175">
        <v>16</v>
      </c>
      <c r="E7" s="152" t="s">
        <v>198</v>
      </c>
      <c r="F7" s="66"/>
      <c r="G7" s="45"/>
    </row>
    <row r="8" spans="1:7" x14ac:dyDescent="0.2">
      <c r="A8" s="174"/>
      <c r="B8" s="176" t="str">
        <f t="shared" si="0"/>
        <v>0000C000</v>
      </c>
      <c r="C8" s="63" t="str">
        <f t="shared" si="1"/>
        <v>0000FFFF</v>
      </c>
      <c r="D8" s="175">
        <v>16</v>
      </c>
      <c r="E8" s="152" t="s">
        <v>198</v>
      </c>
      <c r="F8" s="67"/>
      <c r="G8" s="44"/>
    </row>
    <row r="9" spans="1:7" x14ac:dyDescent="0.2">
      <c r="A9" s="174"/>
      <c r="B9" s="176" t="str">
        <f t="shared" si="0"/>
        <v>00010000</v>
      </c>
      <c r="C9" s="63" t="str">
        <f t="shared" si="1"/>
        <v>00017FFF</v>
      </c>
      <c r="D9" s="175">
        <v>32</v>
      </c>
      <c r="E9" s="152" t="s">
        <v>198</v>
      </c>
      <c r="F9" s="66"/>
      <c r="G9" s="45"/>
    </row>
    <row r="10" spans="1:7" x14ac:dyDescent="0.2">
      <c r="A10" s="174"/>
      <c r="B10" s="176" t="str">
        <f t="shared" si="0"/>
        <v>00018000</v>
      </c>
      <c r="C10" s="63" t="str">
        <f t="shared" si="1"/>
        <v>0001FFFF</v>
      </c>
      <c r="D10" s="175">
        <v>32</v>
      </c>
      <c r="E10" s="152" t="s">
        <v>198</v>
      </c>
      <c r="F10" s="66"/>
      <c r="G10" s="45"/>
    </row>
    <row r="11" spans="1:7" ht="12.75" customHeight="1" x14ac:dyDescent="0.2">
      <c r="A11" s="174"/>
      <c r="B11" s="176" t="str">
        <f t="shared" si="0"/>
        <v>00020000</v>
      </c>
      <c r="C11" s="63" t="str">
        <f t="shared" si="1"/>
        <v>00027FFF</v>
      </c>
      <c r="D11" s="175">
        <v>32</v>
      </c>
      <c r="E11" s="152" t="s">
        <v>198</v>
      </c>
      <c r="F11" s="66"/>
      <c r="G11" s="45"/>
    </row>
    <row r="12" spans="1:7" x14ac:dyDescent="0.2">
      <c r="A12" s="174"/>
      <c r="B12" s="176" t="str">
        <f t="shared" si="0"/>
        <v>00028000</v>
      </c>
      <c r="C12" s="63" t="str">
        <f t="shared" si="1"/>
        <v>0002FFFF</v>
      </c>
      <c r="D12" s="175">
        <v>32</v>
      </c>
      <c r="E12" s="152" t="s">
        <v>198</v>
      </c>
      <c r="F12" s="66"/>
      <c r="G12" s="45"/>
    </row>
    <row r="13" spans="1:7" x14ac:dyDescent="0.2">
      <c r="A13" s="174"/>
      <c r="B13" s="176" t="str">
        <f t="shared" si="0"/>
        <v>00030000</v>
      </c>
      <c r="C13" s="63" t="str">
        <f t="shared" si="1"/>
        <v>0003FFFF</v>
      </c>
      <c r="D13" s="175">
        <v>64</v>
      </c>
      <c r="E13" s="152" t="s">
        <v>198</v>
      </c>
      <c r="F13" s="66"/>
      <c r="G13" s="45"/>
    </row>
    <row r="14" spans="1:7" x14ac:dyDescent="0.2">
      <c r="A14" s="174"/>
      <c r="B14" s="176" t="str">
        <f t="shared" si="0"/>
        <v>00040000</v>
      </c>
      <c r="C14" s="63" t="str">
        <f t="shared" si="1"/>
        <v>0004FFFF</v>
      </c>
      <c r="D14" s="175">
        <v>64</v>
      </c>
      <c r="E14" s="152" t="s">
        <v>198</v>
      </c>
      <c r="F14" s="66"/>
      <c r="G14" s="45"/>
    </row>
    <row r="15" spans="1:7" x14ac:dyDescent="0.2">
      <c r="A15" s="174"/>
      <c r="B15" s="176" t="str">
        <f t="shared" si="0"/>
        <v>00050000</v>
      </c>
      <c r="C15" s="63" t="str">
        <f t="shared" si="1"/>
        <v>0005FFFF</v>
      </c>
      <c r="D15" s="175">
        <v>64</v>
      </c>
      <c r="E15" s="152" t="s">
        <v>198</v>
      </c>
      <c r="F15" s="66"/>
      <c r="G15" s="45"/>
    </row>
    <row r="16" spans="1:7" x14ac:dyDescent="0.2">
      <c r="A16" s="174"/>
      <c r="B16" s="176" t="str">
        <f t="shared" si="0"/>
        <v>00060000</v>
      </c>
      <c r="C16" s="63" t="str">
        <f t="shared" si="1"/>
        <v>0006FFFF</v>
      </c>
      <c r="D16" s="177">
        <v>64</v>
      </c>
      <c r="E16" s="152" t="s">
        <v>198</v>
      </c>
      <c r="F16" s="66"/>
      <c r="G16" s="45"/>
    </row>
    <row r="17" spans="1:7" ht="12.75" customHeight="1" thickBot="1" x14ac:dyDescent="0.25">
      <c r="A17" s="174"/>
      <c r="B17" s="176" t="str">
        <f t="shared" si="0"/>
        <v>00070000</v>
      </c>
      <c r="C17" s="63" t="str">
        <f t="shared" si="1"/>
        <v>0AFFFFFF</v>
      </c>
      <c r="D17" s="178">
        <v>179776</v>
      </c>
      <c r="E17" s="179" t="s">
        <v>199</v>
      </c>
      <c r="F17" s="61"/>
      <c r="G17" s="45"/>
    </row>
    <row r="18" spans="1:7" x14ac:dyDescent="0.2">
      <c r="A18" s="174"/>
      <c r="B18" s="287" t="s">
        <v>200</v>
      </c>
      <c r="C18" s="288"/>
      <c r="D18" s="288"/>
      <c r="E18" s="288"/>
      <c r="F18" s="65"/>
      <c r="G18" s="48"/>
    </row>
    <row r="19" spans="1:7" x14ac:dyDescent="0.2">
      <c r="A19" s="174"/>
      <c r="B19" s="176" t="str">
        <f>DEC2HEX(HEX2DEC(C17)+1,8)</f>
        <v>0B000000</v>
      </c>
      <c r="C19" s="180" t="str">
        <f>DEC2HEX(HEX2DEC(B19)+D19*1024-1,8)</f>
        <v>0B003FFF</v>
      </c>
      <c r="D19" s="64">
        <v>16</v>
      </c>
      <c r="E19" s="152" t="s">
        <v>200</v>
      </c>
      <c r="F19" s="66"/>
      <c r="G19" s="45"/>
    </row>
    <row r="20" spans="1:7" x14ac:dyDescent="0.2">
      <c r="A20" s="174"/>
      <c r="B20" s="176" t="str">
        <f t="shared" ref="B20:B21" si="2">DEC2HEX(HEX2DEC(C19)+1,8)</f>
        <v>0B004000</v>
      </c>
      <c r="C20" s="70" t="str">
        <f t="shared" ref="C20:C21" si="3">DEC2HEX(HEX2DEC(B20)+D20*1024-1,8)</f>
        <v>0B007FFF</v>
      </c>
      <c r="D20" s="181">
        <v>16</v>
      </c>
      <c r="E20" s="179" t="s">
        <v>201</v>
      </c>
      <c r="F20" s="182"/>
      <c r="G20" s="45"/>
    </row>
    <row r="21" spans="1:7" ht="12.75" customHeight="1" thickBot="1" x14ac:dyDescent="0.25">
      <c r="A21" s="174"/>
      <c r="B21" s="176" t="str">
        <f t="shared" si="2"/>
        <v>0B008000</v>
      </c>
      <c r="C21" s="63" t="str">
        <f t="shared" si="3"/>
        <v>0BFFFFFF</v>
      </c>
      <c r="D21" s="68">
        <v>16352</v>
      </c>
      <c r="E21" s="69" t="s">
        <v>199</v>
      </c>
      <c r="F21" s="61"/>
      <c r="G21" s="45"/>
    </row>
    <row r="22" spans="1:7" ht="12.75" customHeight="1" x14ac:dyDescent="0.2">
      <c r="A22" s="174"/>
      <c r="B22" s="280" t="s">
        <v>202</v>
      </c>
      <c r="C22" s="281"/>
      <c r="D22" s="281"/>
      <c r="E22" s="282"/>
      <c r="F22" s="48"/>
      <c r="G22" s="48"/>
    </row>
    <row r="23" spans="1:7" x14ac:dyDescent="0.2">
      <c r="A23" s="174"/>
      <c r="B23" s="176" t="str">
        <f>DEC2HEX(HEX2DEC(C21)+1,8)</f>
        <v>0C000000</v>
      </c>
      <c r="C23" s="183" t="str">
        <f>DEC2HEX(HEX2DEC(B23)+D23*1024-1,8)</f>
        <v>0C1FFFFF</v>
      </c>
      <c r="D23" s="184">
        <f t="shared" ref="D23:D26" si="4">128*16</f>
        <v>2048</v>
      </c>
      <c r="E23" s="185" t="s">
        <v>203</v>
      </c>
      <c r="F23" s="44"/>
      <c r="G23" s="44"/>
    </row>
    <row r="24" spans="1:7" x14ac:dyDescent="0.2">
      <c r="A24" s="174"/>
      <c r="B24" s="29" t="str">
        <f>DEC2HEX(HEX2DEC(C23)+1,8)</f>
        <v>0C200000</v>
      </c>
      <c r="C24" s="30" t="str">
        <f>DEC2HEX(HEX2DEC(B24)+D24*1024-1,8)</f>
        <v>0C3FFFFF</v>
      </c>
      <c r="D24" s="184">
        <f t="shared" si="4"/>
        <v>2048</v>
      </c>
      <c r="E24" s="186" t="s">
        <v>204</v>
      </c>
      <c r="F24" s="44"/>
      <c r="G24" s="44"/>
    </row>
    <row r="25" spans="1:7" ht="12.75" customHeight="1" x14ac:dyDescent="0.2">
      <c r="A25" s="174"/>
      <c r="B25" s="29" t="str">
        <f>DEC2HEX(HEX2DEC(C24)+1,8)</f>
        <v>0C400000</v>
      </c>
      <c r="C25" s="30" t="str">
        <f>DEC2HEX(HEX2DEC(B25)+D25*1024-1,8)</f>
        <v>0C5FFFFF</v>
      </c>
      <c r="D25" s="184">
        <f t="shared" si="4"/>
        <v>2048</v>
      </c>
      <c r="E25" s="186" t="s">
        <v>204</v>
      </c>
      <c r="F25" s="44"/>
      <c r="G25" s="44"/>
    </row>
    <row r="26" spans="1:7" x14ac:dyDescent="0.2">
      <c r="A26" s="174"/>
      <c r="B26" s="29" t="str">
        <f>DEC2HEX(HEX2DEC(C25)+1,8)</f>
        <v>0C600000</v>
      </c>
      <c r="C26" s="30" t="str">
        <f>DEC2HEX(HEX2DEC(B26)+D26*1024-1,8)</f>
        <v>0C7FFFFF</v>
      </c>
      <c r="D26" s="184">
        <f t="shared" si="4"/>
        <v>2048</v>
      </c>
      <c r="E26" s="186" t="s">
        <v>204</v>
      </c>
      <c r="F26" s="44"/>
      <c r="G26" s="44"/>
    </row>
    <row r="27" spans="1:7" ht="12.75" customHeight="1" thickBot="1" x14ac:dyDescent="0.25">
      <c r="A27" s="174"/>
      <c r="B27" s="31" t="str">
        <f>DEC2HEX(HEX2DEC(C26)+1,8)</f>
        <v>0C800000</v>
      </c>
      <c r="C27" s="32" t="str">
        <f>DEC2HEX(HEX2DEC(B27)+D27*1024-1,8)</f>
        <v>0CFFFFFF</v>
      </c>
      <c r="D27" s="184">
        <v>8192</v>
      </c>
      <c r="E27" s="187" t="s">
        <v>205</v>
      </c>
      <c r="F27" s="46"/>
      <c r="G27" s="46"/>
    </row>
    <row r="28" spans="1:7" x14ac:dyDescent="0.2">
      <c r="A28" s="174"/>
      <c r="B28" s="280" t="s">
        <v>206</v>
      </c>
      <c r="C28" s="281"/>
      <c r="D28" s="281"/>
      <c r="E28" s="282"/>
      <c r="F28" s="48"/>
      <c r="G28" s="48"/>
    </row>
    <row r="29" spans="1:7" x14ac:dyDescent="0.2">
      <c r="A29" s="174"/>
      <c r="B29" s="29" t="str">
        <f>DEC2HEX(HEX2DEC(C27)+1,8)</f>
        <v>0D000000</v>
      </c>
      <c r="C29" s="30" t="str">
        <f>DEC2HEX(HEX2DEC(B29)+D29*1024-1,8)</f>
        <v>0D003FFF</v>
      </c>
      <c r="D29" s="184">
        <v>16</v>
      </c>
      <c r="E29" s="188" t="s">
        <v>206</v>
      </c>
      <c r="F29" s="44"/>
      <c r="G29" s="44"/>
    </row>
    <row r="30" spans="1:7" x14ac:dyDescent="0.2">
      <c r="A30" s="174"/>
      <c r="B30" s="29" t="str">
        <f>DEC2HEX(HEX2DEC(C29)+1,8)</f>
        <v>0D004000</v>
      </c>
      <c r="C30" s="30" t="str">
        <f>DEC2HEX(HEX2DEC(B30)+D30*1024-1,8)</f>
        <v>0D007FFF</v>
      </c>
      <c r="D30" s="184">
        <v>16</v>
      </c>
      <c r="E30" s="188" t="s">
        <v>204</v>
      </c>
      <c r="F30" s="44"/>
      <c r="G30" s="44"/>
    </row>
    <row r="31" spans="1:7" x14ac:dyDescent="0.2">
      <c r="A31" s="174"/>
      <c r="B31" s="29" t="str">
        <f>DEC2HEX(HEX2DEC(C30)+1,8)</f>
        <v>0D008000</v>
      </c>
      <c r="C31" s="30" t="str">
        <f>DEC2HEX(HEX2DEC(B31)+D31*1024-1,8)</f>
        <v>0D00BFFF</v>
      </c>
      <c r="D31" s="184">
        <v>16</v>
      </c>
      <c r="E31" s="188" t="s">
        <v>204</v>
      </c>
      <c r="F31" s="44"/>
      <c r="G31" s="44"/>
    </row>
    <row r="32" spans="1:7" x14ac:dyDescent="0.2">
      <c r="A32" s="174"/>
      <c r="B32" s="29" t="str">
        <f>DEC2HEX(HEX2DEC(C31)+1,8)</f>
        <v>0D00C000</v>
      </c>
      <c r="C32" s="30" t="str">
        <f>DEC2HEX(HEX2DEC(B32)+D32*1024-1,8)</f>
        <v>0D00FFFF</v>
      </c>
      <c r="D32" s="184">
        <v>16</v>
      </c>
      <c r="E32" s="188" t="s">
        <v>204</v>
      </c>
      <c r="F32" s="44"/>
      <c r="G32" s="44"/>
    </row>
    <row r="33" spans="1:7" ht="12.75" customHeight="1" thickBot="1" x14ac:dyDescent="0.25">
      <c r="A33" s="174"/>
      <c r="B33" s="31" t="str">
        <f>DEC2HEX(HEX2DEC(C32)+1,8)</f>
        <v>0D010000</v>
      </c>
      <c r="C33" s="32" t="str">
        <f>DEC2HEX(HEX2DEC(B33)+D33*1024-1,8)</f>
        <v>0FFFFFFF</v>
      </c>
      <c r="D33" s="189">
        <v>49088</v>
      </c>
      <c r="E33" s="34" t="s">
        <v>90</v>
      </c>
      <c r="F33" s="46"/>
      <c r="G33" s="46"/>
    </row>
    <row r="34" spans="1:7" x14ac:dyDescent="0.2">
      <c r="A34" s="174"/>
      <c r="B34" s="280" t="s">
        <v>207</v>
      </c>
      <c r="C34" s="281"/>
      <c r="D34" s="281"/>
      <c r="E34" s="282"/>
      <c r="F34" s="48"/>
      <c r="G34" s="48"/>
    </row>
    <row r="35" spans="1:7" ht="12.75" customHeight="1" x14ac:dyDescent="0.2">
      <c r="A35" s="174"/>
      <c r="B35" s="29" t="str">
        <f>DEC2HEX(HEX2DEC(C33)+1,8)</f>
        <v>10000000</v>
      </c>
      <c r="C35" s="30" t="str">
        <f>DEC2HEX(HEX2DEC(B35)+D35*1024-1,8)</f>
        <v>1003FFFF</v>
      </c>
      <c r="D35" s="175">
        <v>256</v>
      </c>
      <c r="E35" s="35" t="s">
        <v>208</v>
      </c>
      <c r="F35" s="45"/>
      <c r="G35" s="45"/>
    </row>
    <row r="36" spans="1:7" x14ac:dyDescent="0.2">
      <c r="A36" s="174"/>
      <c r="B36" s="29" t="str">
        <f t="shared" ref="B36:B99" si="5">DEC2HEX(HEX2DEC(C35)+1,8)</f>
        <v>10040000</v>
      </c>
      <c r="C36" s="30" t="str">
        <f t="shared" ref="C36:C99" si="6">DEC2HEX(HEX2DEC(B36)+D36*1024-1,8)</f>
        <v>1007FFFF</v>
      </c>
      <c r="D36" s="175">
        <v>256</v>
      </c>
      <c r="E36" s="35" t="s">
        <v>209</v>
      </c>
      <c r="F36" s="45"/>
      <c r="G36" s="45"/>
    </row>
    <row r="37" spans="1:7" ht="12.75" customHeight="1" x14ac:dyDescent="0.2">
      <c r="A37" s="174"/>
      <c r="B37" s="29" t="str">
        <f t="shared" si="5"/>
        <v>10080000</v>
      </c>
      <c r="C37" s="30" t="str">
        <f t="shared" si="6"/>
        <v>100BFFFF</v>
      </c>
      <c r="D37" s="175">
        <v>256</v>
      </c>
      <c r="E37" s="35" t="s">
        <v>210</v>
      </c>
      <c r="F37" s="45"/>
      <c r="G37" s="45"/>
    </row>
    <row r="38" spans="1:7" x14ac:dyDescent="0.2">
      <c r="A38" s="174"/>
      <c r="B38" s="29" t="str">
        <f t="shared" si="5"/>
        <v>100C0000</v>
      </c>
      <c r="C38" s="30" t="str">
        <f t="shared" si="6"/>
        <v>100FFFFF</v>
      </c>
      <c r="D38" s="175">
        <v>256</v>
      </c>
      <c r="E38" s="35" t="s">
        <v>211</v>
      </c>
      <c r="F38" s="45"/>
      <c r="G38" s="45"/>
    </row>
    <row r="39" spans="1:7" x14ac:dyDescent="0.2">
      <c r="A39" s="174"/>
      <c r="B39" s="29" t="str">
        <f t="shared" si="5"/>
        <v>10100000</v>
      </c>
      <c r="C39" s="30" t="str">
        <f t="shared" si="6"/>
        <v>1013FFFF</v>
      </c>
      <c r="D39" s="175">
        <v>256</v>
      </c>
      <c r="E39" s="35" t="s">
        <v>212</v>
      </c>
      <c r="F39" s="45"/>
      <c r="G39" s="45"/>
    </row>
    <row r="40" spans="1:7" x14ac:dyDescent="0.2">
      <c r="A40" s="174"/>
      <c r="B40" s="29" t="str">
        <f t="shared" si="5"/>
        <v>10140000</v>
      </c>
      <c r="C40" s="30" t="str">
        <f t="shared" si="6"/>
        <v>1017FFFF</v>
      </c>
      <c r="D40" s="175">
        <v>256</v>
      </c>
      <c r="E40" s="35" t="s">
        <v>213</v>
      </c>
      <c r="F40" s="45"/>
      <c r="G40" s="45"/>
    </row>
    <row r="41" spans="1:7" x14ac:dyDescent="0.2">
      <c r="A41" s="174"/>
      <c r="B41" s="29" t="str">
        <f t="shared" si="5"/>
        <v>10180000</v>
      </c>
      <c r="C41" s="30" t="str">
        <f t="shared" si="6"/>
        <v>101BFFFF</v>
      </c>
      <c r="D41" s="175">
        <v>256</v>
      </c>
      <c r="E41" s="35" t="s">
        <v>214</v>
      </c>
      <c r="F41" s="45"/>
      <c r="G41" s="45"/>
    </row>
    <row r="42" spans="1:7" x14ac:dyDescent="0.2">
      <c r="A42" s="174"/>
      <c r="B42" s="29" t="str">
        <f t="shared" si="5"/>
        <v>101C0000</v>
      </c>
      <c r="C42" s="30" t="str">
        <f t="shared" si="6"/>
        <v>101FFFFF</v>
      </c>
      <c r="D42" s="175">
        <v>256</v>
      </c>
      <c r="E42" s="35" t="s">
        <v>215</v>
      </c>
      <c r="F42" s="45"/>
      <c r="G42" s="45"/>
    </row>
    <row r="43" spans="1:7" x14ac:dyDescent="0.2">
      <c r="A43" s="174"/>
      <c r="B43" s="29" t="str">
        <f t="shared" si="5"/>
        <v>10200000</v>
      </c>
      <c r="C43" s="30" t="str">
        <f t="shared" si="6"/>
        <v>1023FFFF</v>
      </c>
      <c r="D43" s="175">
        <v>256</v>
      </c>
      <c r="E43" s="35" t="s">
        <v>216</v>
      </c>
      <c r="F43" s="45"/>
      <c r="G43" s="45"/>
    </row>
    <row r="44" spans="1:7" x14ac:dyDescent="0.2">
      <c r="A44" s="174"/>
      <c r="B44" s="29" t="str">
        <f t="shared" si="5"/>
        <v>10240000</v>
      </c>
      <c r="C44" s="30" t="str">
        <f t="shared" si="6"/>
        <v>1027FFFF</v>
      </c>
      <c r="D44" s="175">
        <v>256</v>
      </c>
      <c r="E44" s="35" t="s">
        <v>217</v>
      </c>
      <c r="F44" s="45"/>
      <c r="G44" s="45"/>
    </row>
    <row r="45" spans="1:7" x14ac:dyDescent="0.2">
      <c r="A45" s="174"/>
      <c r="B45" s="29" t="str">
        <f t="shared" si="5"/>
        <v>10280000</v>
      </c>
      <c r="C45" s="30" t="str">
        <f t="shared" si="6"/>
        <v>102BFFFF</v>
      </c>
      <c r="D45" s="175">
        <v>256</v>
      </c>
      <c r="E45" s="35" t="s">
        <v>218</v>
      </c>
      <c r="F45" s="45"/>
      <c r="G45" s="45"/>
    </row>
    <row r="46" spans="1:7" x14ac:dyDescent="0.2">
      <c r="A46" s="174"/>
      <c r="B46" s="29" t="str">
        <f t="shared" si="5"/>
        <v>102C0000</v>
      </c>
      <c r="C46" s="30" t="str">
        <f t="shared" si="6"/>
        <v>102FFFFF</v>
      </c>
      <c r="D46" s="175">
        <v>256</v>
      </c>
      <c r="E46" s="35" t="s">
        <v>219</v>
      </c>
      <c r="F46" s="45"/>
      <c r="G46" s="45"/>
    </row>
    <row r="47" spans="1:7" x14ac:dyDescent="0.2">
      <c r="A47" s="174"/>
      <c r="B47" s="29" t="str">
        <f t="shared" si="5"/>
        <v>10300000</v>
      </c>
      <c r="C47" s="30" t="str">
        <f t="shared" si="6"/>
        <v>1033FFFF</v>
      </c>
      <c r="D47" s="175">
        <v>256</v>
      </c>
      <c r="E47" s="35" t="s">
        <v>220</v>
      </c>
      <c r="F47" s="45"/>
      <c r="G47" s="45"/>
    </row>
    <row r="48" spans="1:7" x14ac:dyDescent="0.2">
      <c r="A48" s="174"/>
      <c r="B48" s="29" t="str">
        <f t="shared" si="5"/>
        <v>10340000</v>
      </c>
      <c r="C48" s="30" t="str">
        <f t="shared" si="6"/>
        <v>1037FFFF</v>
      </c>
      <c r="D48" s="175">
        <v>256</v>
      </c>
      <c r="E48" s="35" t="s">
        <v>221</v>
      </c>
      <c r="F48" s="45"/>
      <c r="G48" s="45"/>
    </row>
    <row r="49" spans="1:7" x14ac:dyDescent="0.2">
      <c r="A49" s="174"/>
      <c r="B49" s="29" t="str">
        <f t="shared" si="5"/>
        <v>10380000</v>
      </c>
      <c r="C49" s="30" t="str">
        <f t="shared" si="6"/>
        <v>103BFFFF</v>
      </c>
      <c r="D49" s="175">
        <v>256</v>
      </c>
      <c r="E49" s="35" t="s">
        <v>222</v>
      </c>
      <c r="F49" s="45"/>
      <c r="G49" s="45"/>
    </row>
    <row r="50" spans="1:7" ht="12.75" customHeight="1" x14ac:dyDescent="0.2">
      <c r="A50" s="174"/>
      <c r="B50" s="29" t="str">
        <f t="shared" si="5"/>
        <v>103C0000</v>
      </c>
      <c r="C50" s="30" t="str">
        <f t="shared" si="6"/>
        <v>103FFFFF</v>
      </c>
      <c r="D50" s="175">
        <v>256</v>
      </c>
      <c r="E50" s="35" t="s">
        <v>223</v>
      </c>
      <c r="F50" s="45"/>
      <c r="G50" s="45"/>
    </row>
    <row r="51" spans="1:7" x14ac:dyDescent="0.2">
      <c r="A51" s="174"/>
      <c r="B51" s="29" t="str">
        <f t="shared" si="5"/>
        <v>10400000</v>
      </c>
      <c r="C51" s="30" t="str">
        <f t="shared" si="6"/>
        <v>1043FFFF</v>
      </c>
      <c r="D51" s="175">
        <v>256</v>
      </c>
      <c r="E51" s="35" t="s">
        <v>224</v>
      </c>
      <c r="F51" s="45"/>
      <c r="G51" s="45"/>
    </row>
    <row r="52" spans="1:7" x14ac:dyDescent="0.2">
      <c r="A52" s="174"/>
      <c r="B52" s="29" t="str">
        <f t="shared" si="5"/>
        <v>10440000</v>
      </c>
      <c r="C52" s="30" t="str">
        <f t="shared" si="6"/>
        <v>1047FFFF</v>
      </c>
      <c r="D52" s="175">
        <v>256</v>
      </c>
      <c r="E52" s="35" t="s">
        <v>225</v>
      </c>
      <c r="F52" s="45"/>
      <c r="G52" s="45"/>
    </row>
    <row r="53" spans="1:7" x14ac:dyDescent="0.2">
      <c r="A53" s="174"/>
      <c r="B53" s="29" t="str">
        <f t="shared" si="5"/>
        <v>10480000</v>
      </c>
      <c r="C53" s="30" t="str">
        <f t="shared" si="6"/>
        <v>104BFFFF</v>
      </c>
      <c r="D53" s="175">
        <v>256</v>
      </c>
      <c r="E53" s="35" t="s">
        <v>226</v>
      </c>
      <c r="F53" s="45"/>
      <c r="G53" s="45"/>
    </row>
    <row r="54" spans="1:7" x14ac:dyDescent="0.2">
      <c r="A54" s="174"/>
      <c r="B54" s="29" t="str">
        <f t="shared" si="5"/>
        <v>104C0000</v>
      </c>
      <c r="C54" s="30" t="str">
        <f t="shared" si="6"/>
        <v>104FFFFF</v>
      </c>
      <c r="D54" s="175">
        <v>256</v>
      </c>
      <c r="E54" s="35" t="s">
        <v>227</v>
      </c>
      <c r="F54" s="45"/>
      <c r="G54" s="45"/>
    </row>
    <row r="55" spans="1:7" x14ac:dyDescent="0.2">
      <c r="A55" s="174"/>
      <c r="B55" s="29" t="str">
        <f t="shared" si="5"/>
        <v>10500000</v>
      </c>
      <c r="C55" s="30" t="str">
        <f t="shared" si="6"/>
        <v>1053FFFF</v>
      </c>
      <c r="D55" s="175">
        <v>256</v>
      </c>
      <c r="E55" s="35" t="s">
        <v>228</v>
      </c>
      <c r="F55" s="45"/>
      <c r="G55" s="45"/>
    </row>
    <row r="56" spans="1:7" x14ac:dyDescent="0.2">
      <c r="A56" s="174"/>
      <c r="B56" s="29" t="str">
        <f t="shared" si="5"/>
        <v>10540000</v>
      </c>
      <c r="C56" s="30" t="str">
        <f t="shared" si="6"/>
        <v>1057FFFF</v>
      </c>
      <c r="D56" s="175">
        <v>256</v>
      </c>
      <c r="E56" s="35" t="s">
        <v>229</v>
      </c>
      <c r="F56" s="45"/>
      <c r="G56" s="45"/>
    </row>
    <row r="57" spans="1:7" x14ac:dyDescent="0.2">
      <c r="A57" s="174"/>
      <c r="B57" s="29" t="str">
        <f t="shared" si="5"/>
        <v>10580000</v>
      </c>
      <c r="C57" s="30" t="str">
        <f t="shared" si="6"/>
        <v>105BFFFF</v>
      </c>
      <c r="D57" s="175">
        <v>256</v>
      </c>
      <c r="E57" s="35" t="s">
        <v>230</v>
      </c>
      <c r="F57" s="45"/>
      <c r="G57" s="45"/>
    </row>
    <row r="58" spans="1:7" x14ac:dyDescent="0.2">
      <c r="A58" s="174"/>
      <c r="B58" s="29" t="str">
        <f t="shared" si="5"/>
        <v>105C0000</v>
      </c>
      <c r="C58" s="30" t="str">
        <f t="shared" si="6"/>
        <v>105FFFFF</v>
      </c>
      <c r="D58" s="175">
        <v>256</v>
      </c>
      <c r="E58" s="35" t="s">
        <v>231</v>
      </c>
      <c r="F58" s="45"/>
      <c r="G58" s="45"/>
    </row>
    <row r="59" spans="1:7" x14ac:dyDescent="0.2">
      <c r="A59" s="174"/>
      <c r="B59" s="29" t="str">
        <f t="shared" si="5"/>
        <v>10600000</v>
      </c>
      <c r="C59" s="30" t="str">
        <f t="shared" si="6"/>
        <v>1063FFFF</v>
      </c>
      <c r="D59" s="175">
        <v>256</v>
      </c>
      <c r="E59" s="35" t="s">
        <v>232</v>
      </c>
      <c r="F59" s="45"/>
      <c r="G59" s="45"/>
    </row>
    <row r="60" spans="1:7" x14ac:dyDescent="0.2">
      <c r="A60" s="174"/>
      <c r="B60" s="29" t="str">
        <f t="shared" si="5"/>
        <v>10640000</v>
      </c>
      <c r="C60" s="30" t="str">
        <f t="shared" si="6"/>
        <v>1067FFFF</v>
      </c>
      <c r="D60" s="175">
        <v>256</v>
      </c>
      <c r="E60" s="35" t="s">
        <v>233</v>
      </c>
      <c r="F60" s="45"/>
      <c r="G60" s="45"/>
    </row>
    <row r="61" spans="1:7" x14ac:dyDescent="0.2">
      <c r="A61" s="174"/>
      <c r="B61" s="29" t="str">
        <f t="shared" si="5"/>
        <v>10680000</v>
      </c>
      <c r="C61" s="30" t="str">
        <f t="shared" si="6"/>
        <v>106BFFFF</v>
      </c>
      <c r="D61" s="175">
        <v>256</v>
      </c>
      <c r="E61" s="35" t="s">
        <v>234</v>
      </c>
      <c r="F61" s="45"/>
      <c r="G61" s="45"/>
    </row>
    <row r="62" spans="1:7" x14ac:dyDescent="0.2">
      <c r="A62" s="174"/>
      <c r="B62" s="29" t="str">
        <f t="shared" si="5"/>
        <v>106C0000</v>
      </c>
      <c r="C62" s="30" t="str">
        <f t="shared" si="6"/>
        <v>106FFFFF</v>
      </c>
      <c r="D62" s="175">
        <v>256</v>
      </c>
      <c r="E62" s="35" t="s">
        <v>235</v>
      </c>
      <c r="F62" s="45"/>
      <c r="G62" s="45"/>
    </row>
    <row r="63" spans="1:7" x14ac:dyDescent="0.2">
      <c r="A63" s="174"/>
      <c r="B63" s="29" t="str">
        <f t="shared" si="5"/>
        <v>10700000</v>
      </c>
      <c r="C63" s="30" t="str">
        <f t="shared" si="6"/>
        <v>1073FFFF</v>
      </c>
      <c r="D63" s="175">
        <v>256</v>
      </c>
      <c r="E63" s="35" t="s">
        <v>236</v>
      </c>
      <c r="F63" s="45"/>
      <c r="G63" s="45"/>
    </row>
    <row r="64" spans="1:7" x14ac:dyDescent="0.2">
      <c r="A64" s="174"/>
      <c r="B64" s="29" t="str">
        <f t="shared" si="5"/>
        <v>10740000</v>
      </c>
      <c r="C64" s="30" t="str">
        <f t="shared" si="6"/>
        <v>1077FFFF</v>
      </c>
      <c r="D64" s="175">
        <v>256</v>
      </c>
      <c r="E64" s="35" t="s">
        <v>237</v>
      </c>
      <c r="F64" s="45"/>
      <c r="G64" s="45"/>
    </row>
    <row r="65" spans="1:7" x14ac:dyDescent="0.2">
      <c r="A65" s="174"/>
      <c r="B65" s="29" t="str">
        <f t="shared" si="5"/>
        <v>10780000</v>
      </c>
      <c r="C65" s="30" t="str">
        <f t="shared" si="6"/>
        <v>107BFFFF</v>
      </c>
      <c r="D65" s="175">
        <v>256</v>
      </c>
      <c r="E65" s="35" t="s">
        <v>238</v>
      </c>
      <c r="F65" s="45"/>
      <c r="G65" s="45"/>
    </row>
    <row r="66" spans="1:7" x14ac:dyDescent="0.2">
      <c r="A66" s="174"/>
      <c r="B66" s="29" t="str">
        <f t="shared" si="5"/>
        <v>107C0000</v>
      </c>
      <c r="C66" s="30" t="str">
        <f t="shared" si="6"/>
        <v>107FFFFF</v>
      </c>
      <c r="D66" s="175">
        <v>256</v>
      </c>
      <c r="E66" s="35" t="s">
        <v>239</v>
      </c>
      <c r="F66" s="45"/>
      <c r="G66" s="45"/>
    </row>
    <row r="67" spans="1:7" x14ac:dyDescent="0.2">
      <c r="A67" s="174"/>
      <c r="B67" s="29" t="str">
        <f t="shared" si="5"/>
        <v>10800000</v>
      </c>
      <c r="C67" s="30" t="str">
        <f t="shared" si="6"/>
        <v>1083FFFF</v>
      </c>
      <c r="D67" s="175">
        <v>256</v>
      </c>
      <c r="E67" s="35" t="s">
        <v>240</v>
      </c>
      <c r="F67" s="45"/>
      <c r="G67" s="45"/>
    </row>
    <row r="68" spans="1:7" x14ac:dyDescent="0.2">
      <c r="A68" s="174"/>
      <c r="B68" s="29" t="str">
        <f t="shared" si="5"/>
        <v>10840000</v>
      </c>
      <c r="C68" s="30" t="str">
        <f t="shared" si="6"/>
        <v>1087FFFF</v>
      </c>
      <c r="D68" s="175">
        <v>256</v>
      </c>
      <c r="E68" s="35" t="s">
        <v>241</v>
      </c>
      <c r="F68" s="45"/>
      <c r="G68" s="45"/>
    </row>
    <row r="69" spans="1:7" x14ac:dyDescent="0.2">
      <c r="A69" s="174"/>
      <c r="B69" s="29" t="str">
        <f t="shared" si="5"/>
        <v>10880000</v>
      </c>
      <c r="C69" s="30" t="str">
        <f t="shared" si="6"/>
        <v>108BFFFF</v>
      </c>
      <c r="D69" s="175">
        <v>256</v>
      </c>
      <c r="E69" s="35" t="s">
        <v>242</v>
      </c>
      <c r="F69" s="45"/>
      <c r="G69" s="45"/>
    </row>
    <row r="70" spans="1:7" x14ac:dyDescent="0.2">
      <c r="A70" s="174"/>
      <c r="B70" s="29" t="str">
        <f t="shared" si="5"/>
        <v>108C0000</v>
      </c>
      <c r="C70" s="30" t="str">
        <f t="shared" si="6"/>
        <v>108FFFFF</v>
      </c>
      <c r="D70" s="175">
        <v>256</v>
      </c>
      <c r="E70" s="35" t="s">
        <v>243</v>
      </c>
      <c r="F70" s="45"/>
      <c r="G70" s="45"/>
    </row>
    <row r="71" spans="1:7" x14ac:dyDescent="0.2">
      <c r="A71" s="174"/>
      <c r="B71" s="29" t="str">
        <f t="shared" si="5"/>
        <v>10900000</v>
      </c>
      <c r="C71" s="30" t="str">
        <f t="shared" si="6"/>
        <v>1093FFFF</v>
      </c>
      <c r="D71" s="175">
        <v>256</v>
      </c>
      <c r="E71" s="35" t="s">
        <v>244</v>
      </c>
      <c r="F71" s="45"/>
      <c r="G71" s="45"/>
    </row>
    <row r="72" spans="1:7" x14ac:dyDescent="0.2">
      <c r="A72" s="174"/>
      <c r="B72" s="29" t="str">
        <f t="shared" si="5"/>
        <v>10940000</v>
      </c>
      <c r="C72" s="30" t="str">
        <f t="shared" si="6"/>
        <v>1097FFFF</v>
      </c>
      <c r="D72" s="175">
        <v>256</v>
      </c>
      <c r="E72" s="35" t="s">
        <v>245</v>
      </c>
      <c r="F72" s="45"/>
      <c r="G72" s="45"/>
    </row>
    <row r="73" spans="1:7" x14ac:dyDescent="0.2">
      <c r="A73" s="174"/>
      <c r="B73" s="29" t="str">
        <f t="shared" si="5"/>
        <v>10980000</v>
      </c>
      <c r="C73" s="30" t="str">
        <f t="shared" si="6"/>
        <v>109BFFFF</v>
      </c>
      <c r="D73" s="175">
        <v>256</v>
      </c>
      <c r="E73" s="35" t="s">
        <v>246</v>
      </c>
      <c r="F73" s="45"/>
      <c r="G73" s="45"/>
    </row>
    <row r="74" spans="1:7" x14ac:dyDescent="0.2">
      <c r="A74" s="174"/>
      <c r="B74" s="29" t="str">
        <f t="shared" si="5"/>
        <v>109C0000</v>
      </c>
      <c r="C74" s="30" t="str">
        <f t="shared" si="6"/>
        <v>109FFFFF</v>
      </c>
      <c r="D74" s="175">
        <v>256</v>
      </c>
      <c r="E74" s="35" t="s">
        <v>247</v>
      </c>
      <c r="F74" s="45"/>
      <c r="G74" s="45"/>
    </row>
    <row r="75" spans="1:7" x14ac:dyDescent="0.2">
      <c r="A75" s="174"/>
      <c r="B75" s="29" t="str">
        <f t="shared" si="5"/>
        <v>10A00000</v>
      </c>
      <c r="C75" s="30" t="str">
        <f t="shared" si="6"/>
        <v>10A3FFFF</v>
      </c>
      <c r="D75" s="175">
        <v>256</v>
      </c>
      <c r="E75" s="35" t="s">
        <v>248</v>
      </c>
      <c r="F75" s="45"/>
      <c r="G75" s="45"/>
    </row>
    <row r="76" spans="1:7" x14ac:dyDescent="0.2">
      <c r="A76" s="174"/>
      <c r="B76" s="29" t="str">
        <f t="shared" si="5"/>
        <v>10A40000</v>
      </c>
      <c r="C76" s="30" t="str">
        <f t="shared" si="6"/>
        <v>10A7FFFF</v>
      </c>
      <c r="D76" s="175">
        <v>256</v>
      </c>
      <c r="E76" s="35" t="s">
        <v>249</v>
      </c>
      <c r="F76" s="45"/>
      <c r="G76" s="45"/>
    </row>
    <row r="77" spans="1:7" x14ac:dyDescent="0.2">
      <c r="A77" s="174"/>
      <c r="B77" s="29" t="str">
        <f t="shared" si="5"/>
        <v>10A80000</v>
      </c>
      <c r="C77" s="30" t="str">
        <f t="shared" si="6"/>
        <v>10ABFFFF</v>
      </c>
      <c r="D77" s="175">
        <v>256</v>
      </c>
      <c r="E77" s="35" t="s">
        <v>250</v>
      </c>
      <c r="F77" s="45"/>
      <c r="G77" s="45"/>
    </row>
    <row r="78" spans="1:7" x14ac:dyDescent="0.2">
      <c r="A78" s="174"/>
      <c r="B78" s="29" t="str">
        <f t="shared" si="5"/>
        <v>10AC0000</v>
      </c>
      <c r="C78" s="30" t="str">
        <f t="shared" si="6"/>
        <v>10AFFFFF</v>
      </c>
      <c r="D78" s="175">
        <v>256</v>
      </c>
      <c r="E78" s="35" t="s">
        <v>251</v>
      </c>
      <c r="F78" s="45"/>
      <c r="G78" s="45"/>
    </row>
    <row r="79" spans="1:7" x14ac:dyDescent="0.2">
      <c r="A79" s="174"/>
      <c r="B79" s="29" t="str">
        <f t="shared" si="5"/>
        <v>10B00000</v>
      </c>
      <c r="C79" s="30" t="str">
        <f t="shared" si="6"/>
        <v>10B3FFFF</v>
      </c>
      <c r="D79" s="175">
        <v>256</v>
      </c>
      <c r="E79" s="35" t="s">
        <v>252</v>
      </c>
      <c r="F79" s="45"/>
      <c r="G79" s="45"/>
    </row>
    <row r="80" spans="1:7" x14ac:dyDescent="0.2">
      <c r="A80" s="174"/>
      <c r="B80" s="29" t="str">
        <f t="shared" si="5"/>
        <v>10B40000</v>
      </c>
      <c r="C80" s="30" t="str">
        <f t="shared" si="6"/>
        <v>10B7FFFF</v>
      </c>
      <c r="D80" s="175">
        <v>256</v>
      </c>
      <c r="E80" s="35" t="s">
        <v>253</v>
      </c>
      <c r="F80" s="45"/>
      <c r="G80" s="45"/>
    </row>
    <row r="81" spans="1:7" x14ac:dyDescent="0.2">
      <c r="A81" s="174"/>
      <c r="B81" s="29" t="str">
        <f t="shared" si="5"/>
        <v>10B80000</v>
      </c>
      <c r="C81" s="30" t="str">
        <f t="shared" si="6"/>
        <v>10BBFFFF</v>
      </c>
      <c r="D81" s="175">
        <v>256</v>
      </c>
      <c r="E81" s="35" t="s">
        <v>254</v>
      </c>
      <c r="F81" s="45"/>
      <c r="G81" s="45"/>
    </row>
    <row r="82" spans="1:7" x14ac:dyDescent="0.2">
      <c r="A82" s="174"/>
      <c r="B82" s="29" t="str">
        <f t="shared" si="5"/>
        <v>10BC0000</v>
      </c>
      <c r="C82" s="30" t="str">
        <f t="shared" si="6"/>
        <v>10BFFFFF</v>
      </c>
      <c r="D82" s="175">
        <v>256</v>
      </c>
      <c r="E82" s="35" t="s">
        <v>255</v>
      </c>
      <c r="F82" s="45"/>
      <c r="G82" s="45"/>
    </row>
    <row r="83" spans="1:7" x14ac:dyDescent="0.2">
      <c r="A83" s="174"/>
      <c r="B83" s="29" t="str">
        <f t="shared" si="5"/>
        <v>10C00000</v>
      </c>
      <c r="C83" s="30" t="str">
        <f t="shared" si="6"/>
        <v>10C3FFFF</v>
      </c>
      <c r="D83" s="175">
        <v>256</v>
      </c>
      <c r="E83" s="35" t="s">
        <v>256</v>
      </c>
      <c r="F83" s="45"/>
      <c r="G83" s="45"/>
    </row>
    <row r="84" spans="1:7" x14ac:dyDescent="0.2">
      <c r="A84" s="174"/>
      <c r="B84" s="29" t="str">
        <f t="shared" si="5"/>
        <v>10C40000</v>
      </c>
      <c r="C84" s="30" t="str">
        <f t="shared" si="6"/>
        <v>10C7FFFF</v>
      </c>
      <c r="D84" s="175">
        <v>256</v>
      </c>
      <c r="E84" s="35" t="s">
        <v>257</v>
      </c>
      <c r="F84" s="45"/>
      <c r="G84" s="45"/>
    </row>
    <row r="85" spans="1:7" x14ac:dyDescent="0.2">
      <c r="A85" s="174"/>
      <c r="B85" s="29" t="str">
        <f t="shared" si="5"/>
        <v>10C80000</v>
      </c>
      <c r="C85" s="30" t="str">
        <f t="shared" si="6"/>
        <v>10CBFFFF</v>
      </c>
      <c r="D85" s="175">
        <v>256</v>
      </c>
      <c r="E85" s="35" t="s">
        <v>258</v>
      </c>
      <c r="F85" s="45"/>
      <c r="G85" s="45"/>
    </row>
    <row r="86" spans="1:7" x14ac:dyDescent="0.2">
      <c r="A86" s="174"/>
      <c r="B86" s="29" t="str">
        <f t="shared" si="5"/>
        <v>10CC0000</v>
      </c>
      <c r="C86" s="30" t="str">
        <f t="shared" si="6"/>
        <v>10CFFFFF</v>
      </c>
      <c r="D86" s="175">
        <v>256</v>
      </c>
      <c r="E86" s="35" t="s">
        <v>259</v>
      </c>
      <c r="F86" s="45"/>
      <c r="G86" s="45"/>
    </row>
    <row r="87" spans="1:7" x14ac:dyDescent="0.2">
      <c r="A87" s="174"/>
      <c r="B87" s="29" t="str">
        <f t="shared" si="5"/>
        <v>10D00000</v>
      </c>
      <c r="C87" s="30" t="str">
        <f t="shared" si="6"/>
        <v>10D3FFFF</v>
      </c>
      <c r="D87" s="175">
        <v>256</v>
      </c>
      <c r="E87" s="35" t="s">
        <v>260</v>
      </c>
      <c r="F87" s="45"/>
      <c r="G87" s="45"/>
    </row>
    <row r="88" spans="1:7" x14ac:dyDescent="0.2">
      <c r="A88" s="174"/>
      <c r="B88" s="29" t="str">
        <f t="shared" si="5"/>
        <v>10D40000</v>
      </c>
      <c r="C88" s="30" t="str">
        <f t="shared" si="6"/>
        <v>10D7FFFF</v>
      </c>
      <c r="D88" s="175">
        <v>256</v>
      </c>
      <c r="E88" s="35" t="s">
        <v>261</v>
      </c>
      <c r="F88" s="45"/>
      <c r="G88" s="45"/>
    </row>
    <row r="89" spans="1:7" x14ac:dyDescent="0.2">
      <c r="A89" s="174"/>
      <c r="B89" s="29" t="str">
        <f t="shared" si="5"/>
        <v>10D80000</v>
      </c>
      <c r="C89" s="30" t="str">
        <f t="shared" si="6"/>
        <v>10DBFFFF</v>
      </c>
      <c r="D89" s="175">
        <v>256</v>
      </c>
      <c r="E89" s="35" t="s">
        <v>262</v>
      </c>
      <c r="F89" s="45"/>
      <c r="G89" s="45"/>
    </row>
    <row r="90" spans="1:7" x14ac:dyDescent="0.2">
      <c r="A90" s="174"/>
      <c r="B90" s="29" t="str">
        <f t="shared" si="5"/>
        <v>10DC0000</v>
      </c>
      <c r="C90" s="30" t="str">
        <f t="shared" si="6"/>
        <v>10DFFFFF</v>
      </c>
      <c r="D90" s="175">
        <v>256</v>
      </c>
      <c r="E90" s="35" t="s">
        <v>263</v>
      </c>
      <c r="F90" s="45"/>
      <c r="G90" s="45"/>
    </row>
    <row r="91" spans="1:7" x14ac:dyDescent="0.2">
      <c r="A91" s="174"/>
      <c r="B91" s="29" t="str">
        <f t="shared" si="5"/>
        <v>10E00000</v>
      </c>
      <c r="C91" s="30" t="str">
        <f t="shared" si="6"/>
        <v>10E3FFFF</v>
      </c>
      <c r="D91" s="175">
        <v>256</v>
      </c>
      <c r="E91" s="35" t="s">
        <v>264</v>
      </c>
      <c r="F91" s="45"/>
      <c r="G91" s="45"/>
    </row>
    <row r="92" spans="1:7" x14ac:dyDescent="0.2">
      <c r="A92" s="174"/>
      <c r="B92" s="29" t="str">
        <f t="shared" si="5"/>
        <v>10E40000</v>
      </c>
      <c r="C92" s="30" t="str">
        <f t="shared" si="6"/>
        <v>10E7FFFF</v>
      </c>
      <c r="D92" s="175">
        <v>256</v>
      </c>
      <c r="E92" s="35" t="s">
        <v>265</v>
      </c>
      <c r="F92" s="45"/>
      <c r="G92" s="45"/>
    </row>
    <row r="93" spans="1:7" x14ac:dyDescent="0.2">
      <c r="A93" s="174"/>
      <c r="B93" s="29" t="str">
        <f t="shared" si="5"/>
        <v>10E80000</v>
      </c>
      <c r="C93" s="30" t="str">
        <f t="shared" si="6"/>
        <v>10EBFFFF</v>
      </c>
      <c r="D93" s="175">
        <v>256</v>
      </c>
      <c r="E93" s="35" t="s">
        <v>266</v>
      </c>
      <c r="F93" s="45"/>
      <c r="G93" s="45"/>
    </row>
    <row r="94" spans="1:7" x14ac:dyDescent="0.2">
      <c r="A94" s="174"/>
      <c r="B94" s="29" t="str">
        <f t="shared" si="5"/>
        <v>10EC0000</v>
      </c>
      <c r="C94" s="30" t="str">
        <f t="shared" si="6"/>
        <v>10EFFFFF</v>
      </c>
      <c r="D94" s="175">
        <v>256</v>
      </c>
      <c r="E94" s="35" t="s">
        <v>267</v>
      </c>
      <c r="F94" s="45"/>
      <c r="G94" s="45"/>
    </row>
    <row r="95" spans="1:7" x14ac:dyDescent="0.2">
      <c r="A95" s="174"/>
      <c r="B95" s="29" t="str">
        <f t="shared" si="5"/>
        <v>10F00000</v>
      </c>
      <c r="C95" s="30" t="str">
        <f t="shared" si="6"/>
        <v>10F3FFFF</v>
      </c>
      <c r="D95" s="175">
        <v>256</v>
      </c>
      <c r="E95" s="35" t="s">
        <v>268</v>
      </c>
      <c r="F95" s="45"/>
      <c r="G95" s="45"/>
    </row>
    <row r="96" spans="1:7" x14ac:dyDescent="0.2">
      <c r="A96" s="174"/>
      <c r="B96" s="29" t="str">
        <f t="shared" si="5"/>
        <v>10F40000</v>
      </c>
      <c r="C96" s="30" t="str">
        <f t="shared" si="6"/>
        <v>10F7FFFF</v>
      </c>
      <c r="D96" s="175">
        <v>256</v>
      </c>
      <c r="E96" s="35" t="s">
        <v>269</v>
      </c>
      <c r="F96" s="45"/>
      <c r="G96" s="45"/>
    </row>
    <row r="97" spans="1:7" x14ac:dyDescent="0.2">
      <c r="A97" s="174"/>
      <c r="B97" s="29" t="str">
        <f t="shared" si="5"/>
        <v>10F80000</v>
      </c>
      <c r="C97" s="30" t="str">
        <f t="shared" si="6"/>
        <v>10FBFFFF</v>
      </c>
      <c r="D97" s="175">
        <v>256</v>
      </c>
      <c r="E97" s="35" t="s">
        <v>270</v>
      </c>
      <c r="F97" s="45"/>
      <c r="G97" s="45"/>
    </row>
    <row r="98" spans="1:7" x14ac:dyDescent="0.2">
      <c r="A98" s="174"/>
      <c r="B98" s="29" t="str">
        <f t="shared" si="5"/>
        <v>10FC0000</v>
      </c>
      <c r="C98" s="30" t="str">
        <f t="shared" si="6"/>
        <v>10FFFFFF</v>
      </c>
      <c r="D98" s="175">
        <v>256</v>
      </c>
      <c r="E98" s="35" t="s">
        <v>271</v>
      </c>
      <c r="F98" s="45"/>
      <c r="G98" s="45"/>
    </row>
    <row r="99" spans="1:7" ht="13.5" thickBot="1" x14ac:dyDescent="0.25">
      <c r="A99" s="174"/>
      <c r="B99" s="31" t="str">
        <f t="shared" si="5"/>
        <v>11000000</v>
      </c>
      <c r="C99" s="32" t="str">
        <f t="shared" si="6"/>
        <v>7FFFFFFF</v>
      </c>
      <c r="D99" s="190">
        <v>1818624</v>
      </c>
      <c r="E99" s="34" t="s">
        <v>272</v>
      </c>
      <c r="F99" s="61"/>
      <c r="G99" s="47"/>
    </row>
    <row r="100" spans="1:7" ht="12.75" customHeight="1" x14ac:dyDescent="0.2">
      <c r="A100" s="174"/>
    </row>
    <row r="101" spans="1:7" x14ac:dyDescent="0.2">
      <c r="A101" s="174"/>
    </row>
    <row r="102" spans="1:7" ht="12.75" customHeight="1" x14ac:dyDescent="0.2">
      <c r="A102" s="174"/>
    </row>
    <row r="103" spans="1:7" x14ac:dyDescent="0.2">
      <c r="A103" s="174"/>
    </row>
    <row r="104" spans="1:7" x14ac:dyDescent="0.2">
      <c r="A104" s="174"/>
    </row>
    <row r="105" spans="1:7" x14ac:dyDescent="0.2">
      <c r="A105" s="174"/>
    </row>
    <row r="106" spans="1:7" x14ac:dyDescent="0.2">
      <c r="A106" s="174"/>
    </row>
    <row r="107" spans="1:7" x14ac:dyDescent="0.2">
      <c r="A107" s="174"/>
    </row>
    <row r="108" spans="1:7" x14ac:dyDescent="0.2">
      <c r="A108" s="174"/>
    </row>
    <row r="109" spans="1:7" x14ac:dyDescent="0.2">
      <c r="A109" s="174"/>
    </row>
    <row r="110" spans="1:7" x14ac:dyDescent="0.2">
      <c r="A110" s="174"/>
    </row>
    <row r="111" spans="1:7" x14ac:dyDescent="0.2">
      <c r="A111" s="174"/>
    </row>
    <row r="112" spans="1:7" x14ac:dyDescent="0.2">
      <c r="A112" s="174"/>
    </row>
    <row r="113" spans="1:1" x14ac:dyDescent="0.2">
      <c r="A113" s="174"/>
    </row>
    <row r="114" spans="1:1" x14ac:dyDescent="0.2">
      <c r="A114" s="174"/>
    </row>
    <row r="115" spans="1:1" x14ac:dyDescent="0.2">
      <c r="A115" s="174"/>
    </row>
    <row r="116" spans="1:1" x14ac:dyDescent="0.2">
      <c r="A116" s="174"/>
    </row>
    <row r="117" spans="1:1" x14ac:dyDescent="0.2">
      <c r="A117" s="174"/>
    </row>
    <row r="118" spans="1:1" x14ac:dyDescent="0.2">
      <c r="A118" s="174"/>
    </row>
    <row r="119" spans="1:1" x14ac:dyDescent="0.2">
      <c r="A119" s="174"/>
    </row>
    <row r="120" spans="1:1" x14ac:dyDescent="0.2">
      <c r="A120" s="174"/>
    </row>
    <row r="121" spans="1:1" x14ac:dyDescent="0.2">
      <c r="A121" s="174"/>
    </row>
    <row r="122" spans="1:1" x14ac:dyDescent="0.2">
      <c r="A122" s="174"/>
    </row>
    <row r="123" spans="1:1" x14ac:dyDescent="0.2">
      <c r="A123" s="174"/>
    </row>
    <row r="124" spans="1:1" x14ac:dyDescent="0.2">
      <c r="A124" s="174"/>
    </row>
    <row r="125" spans="1:1" x14ac:dyDescent="0.2">
      <c r="A125" s="174"/>
    </row>
    <row r="126" spans="1:1" x14ac:dyDescent="0.2">
      <c r="A126" s="174"/>
    </row>
    <row r="127" spans="1:1" x14ac:dyDescent="0.2">
      <c r="A127" s="174"/>
    </row>
    <row r="128" spans="1:1" x14ac:dyDescent="0.2">
      <c r="A128" s="174"/>
    </row>
    <row r="129" spans="1:1" x14ac:dyDescent="0.2">
      <c r="A129" s="174"/>
    </row>
    <row r="130" spans="1:1" x14ac:dyDescent="0.2">
      <c r="A130" s="174"/>
    </row>
    <row r="131" spans="1:1" x14ac:dyDescent="0.2">
      <c r="A131" s="174"/>
    </row>
    <row r="132" spans="1:1" x14ac:dyDescent="0.2">
      <c r="A132" s="174"/>
    </row>
    <row r="133" spans="1:1" x14ac:dyDescent="0.2">
      <c r="A133" s="174"/>
    </row>
    <row r="134" spans="1:1" x14ac:dyDescent="0.2">
      <c r="A134" s="174"/>
    </row>
    <row r="135" spans="1:1" ht="12.75" customHeight="1" x14ac:dyDescent="0.2">
      <c r="A135" s="174"/>
    </row>
    <row r="136" spans="1:1" x14ac:dyDescent="0.2">
      <c r="A136" s="174"/>
    </row>
    <row r="137" spans="1:1" ht="12.75" customHeight="1" x14ac:dyDescent="0.2">
      <c r="A137" s="174"/>
    </row>
    <row r="138" spans="1:1" x14ac:dyDescent="0.2">
      <c r="A138" s="174"/>
    </row>
    <row r="139" spans="1:1" ht="12.75" customHeight="1" x14ac:dyDescent="0.2">
      <c r="A139" s="174"/>
    </row>
    <row r="140" spans="1:1" x14ac:dyDescent="0.2">
      <c r="A140" s="174"/>
    </row>
    <row r="141" spans="1:1" ht="12.75" customHeight="1" x14ac:dyDescent="0.2">
      <c r="A141" s="174"/>
    </row>
    <row r="142" spans="1:1" x14ac:dyDescent="0.2">
      <c r="A142" s="174"/>
    </row>
    <row r="143" spans="1:1" ht="12.75" customHeight="1" x14ac:dyDescent="0.2">
      <c r="A143" s="174"/>
    </row>
    <row r="144" spans="1:1" x14ac:dyDescent="0.2">
      <c r="A144" s="174"/>
    </row>
    <row r="145" spans="1:1" ht="12.75" customHeight="1" x14ac:dyDescent="0.2">
      <c r="A145" s="174"/>
    </row>
    <row r="146" spans="1:1" x14ac:dyDescent="0.2">
      <c r="A146" s="174"/>
    </row>
    <row r="147" spans="1:1" ht="12.75" customHeight="1" x14ac:dyDescent="0.2">
      <c r="A147" s="174"/>
    </row>
    <row r="148" spans="1:1" x14ac:dyDescent="0.2">
      <c r="A148" s="174"/>
    </row>
    <row r="149" spans="1:1" x14ac:dyDescent="0.2">
      <c r="A149" s="174"/>
    </row>
    <row r="150" spans="1:1" ht="12.75" customHeight="1" x14ac:dyDescent="0.2">
      <c r="A150" s="174"/>
    </row>
    <row r="151" spans="1:1" x14ac:dyDescent="0.2">
      <c r="A151" s="174"/>
    </row>
    <row r="152" spans="1:1" ht="12.75" customHeight="1" x14ac:dyDescent="0.2">
      <c r="A152" s="174"/>
    </row>
    <row r="153" spans="1:1" x14ac:dyDescent="0.2">
      <c r="A153" s="174"/>
    </row>
    <row r="154" spans="1:1" x14ac:dyDescent="0.2">
      <c r="A154" s="174"/>
    </row>
    <row r="155" spans="1:1" x14ac:dyDescent="0.2">
      <c r="A155" s="174"/>
    </row>
    <row r="156" spans="1:1" x14ac:dyDescent="0.2">
      <c r="A156" s="174"/>
    </row>
    <row r="157" spans="1:1" x14ac:dyDescent="0.2">
      <c r="A157" s="174"/>
    </row>
    <row r="158" spans="1:1" x14ac:dyDescent="0.2">
      <c r="A158" s="174"/>
    </row>
    <row r="159" spans="1:1" x14ac:dyDescent="0.2">
      <c r="A159" s="174"/>
    </row>
    <row r="160" spans="1:1" x14ac:dyDescent="0.2">
      <c r="A160" s="174"/>
    </row>
    <row r="161" spans="1:1" x14ac:dyDescent="0.2">
      <c r="A161" s="174"/>
    </row>
    <row r="162" spans="1:1" x14ac:dyDescent="0.2">
      <c r="A162" s="174"/>
    </row>
    <row r="163" spans="1:1" x14ac:dyDescent="0.2">
      <c r="A163" s="174"/>
    </row>
    <row r="164" spans="1:1" x14ac:dyDescent="0.2">
      <c r="A164" s="174"/>
    </row>
    <row r="165" spans="1:1" ht="12.75" customHeight="1" x14ac:dyDescent="0.2">
      <c r="A165" s="174"/>
    </row>
    <row r="166" spans="1:1" x14ac:dyDescent="0.2">
      <c r="A166" s="174"/>
    </row>
    <row r="167" spans="1:1" x14ac:dyDescent="0.2">
      <c r="A167" s="174"/>
    </row>
    <row r="168" spans="1:1" x14ac:dyDescent="0.2">
      <c r="A168" s="174"/>
    </row>
    <row r="169" spans="1:1" x14ac:dyDescent="0.2">
      <c r="A169" s="174"/>
    </row>
    <row r="170" spans="1:1" x14ac:dyDescent="0.2">
      <c r="A170" s="174"/>
    </row>
    <row r="171" spans="1:1" x14ac:dyDescent="0.2">
      <c r="A171" s="174"/>
    </row>
    <row r="172" spans="1:1" x14ac:dyDescent="0.2">
      <c r="A172" s="174"/>
    </row>
    <row r="173" spans="1:1" x14ac:dyDescent="0.2">
      <c r="A173" s="174"/>
    </row>
    <row r="174" spans="1:1" x14ac:dyDescent="0.2">
      <c r="A174" s="174"/>
    </row>
    <row r="175" spans="1:1" x14ac:dyDescent="0.2">
      <c r="A175" s="174"/>
    </row>
    <row r="176" spans="1:1" x14ac:dyDescent="0.2">
      <c r="A176" s="174"/>
    </row>
    <row r="177" spans="1:1" x14ac:dyDescent="0.2">
      <c r="A177" s="174"/>
    </row>
    <row r="178" spans="1:1" x14ac:dyDescent="0.2">
      <c r="A178" s="174"/>
    </row>
    <row r="179" spans="1:1" x14ac:dyDescent="0.2">
      <c r="A179" s="174"/>
    </row>
    <row r="180" spans="1:1" x14ac:dyDescent="0.2">
      <c r="A180" s="174"/>
    </row>
    <row r="181" spans="1:1" x14ac:dyDescent="0.2">
      <c r="A181" s="174"/>
    </row>
    <row r="182" spans="1:1" x14ac:dyDescent="0.2">
      <c r="A182" s="174"/>
    </row>
    <row r="183" spans="1:1" x14ac:dyDescent="0.2">
      <c r="A183" s="174"/>
    </row>
    <row r="184" spans="1:1" x14ac:dyDescent="0.2">
      <c r="A184" s="174"/>
    </row>
    <row r="185" spans="1:1" x14ac:dyDescent="0.2">
      <c r="A185" s="174"/>
    </row>
    <row r="186" spans="1:1" x14ac:dyDescent="0.2">
      <c r="A186" s="174"/>
    </row>
    <row r="187" spans="1:1" x14ac:dyDescent="0.2">
      <c r="A187" s="174"/>
    </row>
    <row r="188" spans="1:1" x14ac:dyDescent="0.2">
      <c r="A188" s="174"/>
    </row>
    <row r="189" spans="1:1" x14ac:dyDescent="0.2">
      <c r="A189" s="174"/>
    </row>
    <row r="190" spans="1:1" x14ac:dyDescent="0.2">
      <c r="A190" s="174"/>
    </row>
    <row r="191" spans="1:1" x14ac:dyDescent="0.2">
      <c r="A191" s="174"/>
    </row>
    <row r="192" spans="1:1" x14ac:dyDescent="0.2">
      <c r="A192" s="174"/>
    </row>
    <row r="193" spans="1:1" x14ac:dyDescent="0.2">
      <c r="A193" s="174"/>
    </row>
    <row r="194" spans="1:1" x14ac:dyDescent="0.2">
      <c r="A194" s="174"/>
    </row>
    <row r="195" spans="1:1" x14ac:dyDescent="0.2">
      <c r="A195" s="174"/>
    </row>
    <row r="196" spans="1:1" x14ac:dyDescent="0.2">
      <c r="A196" s="174"/>
    </row>
    <row r="197" spans="1:1" x14ac:dyDescent="0.2">
      <c r="A197" s="174"/>
    </row>
    <row r="198" spans="1:1" x14ac:dyDescent="0.2">
      <c r="A198" s="174"/>
    </row>
    <row r="199" spans="1:1" x14ac:dyDescent="0.2">
      <c r="A199" s="174"/>
    </row>
    <row r="200" spans="1:1" x14ac:dyDescent="0.2">
      <c r="A200" s="174"/>
    </row>
    <row r="201" spans="1:1" x14ac:dyDescent="0.2">
      <c r="A201" s="174"/>
    </row>
    <row r="202" spans="1:1" x14ac:dyDescent="0.2">
      <c r="A202" s="174"/>
    </row>
    <row r="203" spans="1:1" x14ac:dyDescent="0.2">
      <c r="A203" s="174"/>
    </row>
    <row r="204" spans="1:1" x14ac:dyDescent="0.2">
      <c r="A204" s="174"/>
    </row>
    <row r="205" spans="1:1" x14ac:dyDescent="0.2">
      <c r="A205" s="174"/>
    </row>
    <row r="206" spans="1:1" x14ac:dyDescent="0.2">
      <c r="A206" s="174"/>
    </row>
    <row r="207" spans="1:1" x14ac:dyDescent="0.2">
      <c r="A207" s="174"/>
    </row>
    <row r="208" spans="1:1" x14ac:dyDescent="0.2">
      <c r="A208" s="174"/>
    </row>
    <row r="209" spans="1:1" x14ac:dyDescent="0.2">
      <c r="A209" s="174"/>
    </row>
    <row r="210" spans="1:1" x14ac:dyDescent="0.2">
      <c r="A210" s="174"/>
    </row>
    <row r="211" spans="1:1" x14ac:dyDescent="0.2">
      <c r="A211" s="174"/>
    </row>
    <row r="212" spans="1:1" x14ac:dyDescent="0.2">
      <c r="A212" s="174"/>
    </row>
    <row r="213" spans="1:1" x14ac:dyDescent="0.2">
      <c r="A213" s="174"/>
    </row>
    <row r="214" spans="1:1" x14ac:dyDescent="0.2">
      <c r="A214" s="174"/>
    </row>
    <row r="215" spans="1:1" ht="12.75" customHeight="1" x14ac:dyDescent="0.2">
      <c r="A215" s="174"/>
    </row>
    <row r="216" spans="1:1" x14ac:dyDescent="0.2">
      <c r="A216" s="174"/>
    </row>
    <row r="217" spans="1:1" ht="12.75" customHeight="1" x14ac:dyDescent="0.2">
      <c r="A217" s="174"/>
    </row>
    <row r="218" spans="1:1" x14ac:dyDescent="0.2">
      <c r="A218" s="174"/>
    </row>
    <row r="219" spans="1:1" x14ac:dyDescent="0.2">
      <c r="A219" s="174"/>
    </row>
    <row r="220" spans="1:1" x14ac:dyDescent="0.2">
      <c r="A220" s="174"/>
    </row>
    <row r="221" spans="1:1" x14ac:dyDescent="0.2">
      <c r="A221" s="174"/>
    </row>
    <row r="222" spans="1:1" x14ac:dyDescent="0.2">
      <c r="A222" s="174"/>
    </row>
    <row r="223" spans="1:1" x14ac:dyDescent="0.2">
      <c r="A223" s="174"/>
    </row>
    <row r="224" spans="1:1" x14ac:dyDescent="0.2">
      <c r="A224" s="174"/>
    </row>
    <row r="225" spans="1:1" x14ac:dyDescent="0.2">
      <c r="A225" s="174"/>
    </row>
    <row r="226" spans="1:1" x14ac:dyDescent="0.2">
      <c r="A226" s="174"/>
    </row>
    <row r="227" spans="1:1" x14ac:dyDescent="0.2">
      <c r="A227" s="174"/>
    </row>
    <row r="228" spans="1:1" x14ac:dyDescent="0.2">
      <c r="A228" s="174"/>
    </row>
    <row r="229" spans="1:1" x14ac:dyDescent="0.2">
      <c r="A229" s="174"/>
    </row>
    <row r="230" spans="1:1" x14ac:dyDescent="0.2">
      <c r="A230" s="174"/>
    </row>
    <row r="231" spans="1:1" x14ac:dyDescent="0.2">
      <c r="A231" s="174"/>
    </row>
    <row r="232" spans="1:1" x14ac:dyDescent="0.2">
      <c r="A232" s="174"/>
    </row>
    <row r="233" spans="1:1" x14ac:dyDescent="0.2">
      <c r="A233" s="174"/>
    </row>
    <row r="234" spans="1:1" x14ac:dyDescent="0.2">
      <c r="A234" s="174"/>
    </row>
    <row r="235" spans="1:1" x14ac:dyDescent="0.2">
      <c r="A235" s="174"/>
    </row>
    <row r="236" spans="1:1" x14ac:dyDescent="0.2">
      <c r="A236" s="174"/>
    </row>
    <row r="237" spans="1:1" x14ac:dyDescent="0.2">
      <c r="A237" s="174"/>
    </row>
    <row r="238" spans="1:1" x14ac:dyDescent="0.2">
      <c r="A238" s="174"/>
    </row>
    <row r="239" spans="1:1" x14ac:dyDescent="0.2">
      <c r="A239" s="174"/>
    </row>
    <row r="240" spans="1:1" x14ac:dyDescent="0.2">
      <c r="A240" s="174"/>
    </row>
    <row r="241" spans="1:1" x14ac:dyDescent="0.2">
      <c r="A241" s="174"/>
    </row>
    <row r="242" spans="1:1" x14ac:dyDescent="0.2">
      <c r="A242" s="174"/>
    </row>
    <row r="243" spans="1:1" x14ac:dyDescent="0.2">
      <c r="A243" s="174"/>
    </row>
    <row r="244" spans="1:1" x14ac:dyDescent="0.2">
      <c r="A244" s="174"/>
    </row>
    <row r="245" spans="1:1" x14ac:dyDescent="0.2">
      <c r="A245" s="174"/>
    </row>
    <row r="246" spans="1:1" x14ac:dyDescent="0.2">
      <c r="A246" s="174"/>
    </row>
    <row r="247" spans="1:1" x14ac:dyDescent="0.2">
      <c r="A247" s="174"/>
    </row>
    <row r="248" spans="1:1" x14ac:dyDescent="0.2">
      <c r="A248" s="174"/>
    </row>
    <row r="249" spans="1:1" x14ac:dyDescent="0.2">
      <c r="A249" s="174"/>
    </row>
    <row r="250" spans="1:1" ht="12.75" customHeight="1" x14ac:dyDescent="0.2">
      <c r="A250" s="174"/>
    </row>
    <row r="251" spans="1:1" x14ac:dyDescent="0.2">
      <c r="A251" s="174"/>
    </row>
    <row r="252" spans="1:1" ht="12.75" customHeight="1" x14ac:dyDescent="0.2">
      <c r="A252" s="174"/>
    </row>
    <row r="253" spans="1:1" x14ac:dyDescent="0.2">
      <c r="A253" s="174"/>
    </row>
    <row r="254" spans="1:1" ht="12.75" customHeight="1" x14ac:dyDescent="0.2">
      <c r="A254" s="174"/>
    </row>
    <row r="255" spans="1:1" x14ac:dyDescent="0.2">
      <c r="A255" s="174"/>
    </row>
    <row r="256" spans="1:1" x14ac:dyDescent="0.2">
      <c r="A256" s="174"/>
    </row>
    <row r="257" spans="1:1" x14ac:dyDescent="0.2">
      <c r="A257" s="174"/>
    </row>
    <row r="258" spans="1:1" x14ac:dyDescent="0.2">
      <c r="A258" s="174"/>
    </row>
    <row r="259" spans="1:1" x14ac:dyDescent="0.2">
      <c r="A259" s="174"/>
    </row>
    <row r="260" spans="1:1" ht="12.75" customHeight="1" x14ac:dyDescent="0.2">
      <c r="A260" s="174"/>
    </row>
    <row r="261" spans="1:1" x14ac:dyDescent="0.2">
      <c r="A261" s="174"/>
    </row>
    <row r="262" spans="1:1" x14ac:dyDescent="0.2">
      <c r="A262" s="174"/>
    </row>
    <row r="263" spans="1:1" x14ac:dyDescent="0.2">
      <c r="A263" s="174"/>
    </row>
    <row r="264" spans="1:1" x14ac:dyDescent="0.2">
      <c r="A264" s="174"/>
    </row>
    <row r="265" spans="1:1" x14ac:dyDescent="0.2">
      <c r="A265" s="174"/>
    </row>
  </sheetData>
  <mergeCells count="10">
    <mergeCell ref="B28:E28"/>
    <mergeCell ref="B34:E34"/>
    <mergeCell ref="F2:G2"/>
    <mergeCell ref="B4:E4"/>
    <mergeCell ref="B22:E22"/>
    <mergeCell ref="B18:E18"/>
    <mergeCell ref="B2:B3"/>
    <mergeCell ref="C2:C3"/>
    <mergeCell ref="D2:D3"/>
    <mergeCell ref="E2:E3"/>
  </mergeCells>
  <phoneticPr fontId="31" type="noConversion"/>
  <conditionalFormatting sqref="B4 E19:E20 E4:E16">
    <cfRule type="expression" dxfId="41" priority="75" stopIfTrue="1">
      <formula>SEARCH("Reserved",B4,1)&gt;0</formula>
    </cfRule>
  </conditionalFormatting>
  <conditionalFormatting sqref="B28 E23:E27 B22 E29:E33">
    <cfRule type="expression" dxfId="40" priority="14" stopIfTrue="1">
      <formula>SEARCH("Reserved",B22,1)&gt;0</formula>
    </cfRule>
  </conditionalFormatting>
  <conditionalFormatting sqref="B4">
    <cfRule type="expression" dxfId="39" priority="13" stopIfTrue="1">
      <formula>SEARCH("Reserved",B4,1)&gt;0</formula>
    </cfRule>
  </conditionalFormatting>
  <conditionalFormatting sqref="B34 E35:E98">
    <cfRule type="expression" dxfId="38" priority="9" stopIfTrue="1">
      <formula>SEARCH("Reserved",B34,1)&gt;0</formula>
    </cfRule>
  </conditionalFormatting>
  <conditionalFormatting sqref="E99">
    <cfRule type="expression" dxfId="37" priority="8" stopIfTrue="1">
      <formula>SEARCH("Reserved",E99,1)&gt;0</formula>
    </cfRule>
  </conditionalFormatting>
  <conditionalFormatting sqref="E17">
    <cfRule type="expression" dxfId="36" priority="6" stopIfTrue="1">
      <formula>SEARCH("Reserved",E17,1)&gt;0</formula>
    </cfRule>
  </conditionalFormatting>
  <conditionalFormatting sqref="B18">
    <cfRule type="expression" dxfId="35" priority="4" stopIfTrue="1">
      <formula>SEARCH("Reserved",B18,1)&gt;0</formula>
    </cfRule>
  </conditionalFormatting>
  <conditionalFormatting sqref="B18">
    <cfRule type="expression" dxfId="34" priority="5" stopIfTrue="1">
      <formula>SEARCH("Reserved",B18,1)&gt;0</formula>
    </cfRule>
  </conditionalFormatting>
  <conditionalFormatting sqref="E9:E10">
    <cfRule type="expression" dxfId="33" priority="3" stopIfTrue="1">
      <formula>SEARCH("Reserved",E9,1)&gt;0</formula>
    </cfRule>
  </conditionalFormatting>
  <conditionalFormatting sqref="E11:E12">
    <cfRule type="expression" dxfId="32" priority="2" stopIfTrue="1">
      <formula>SEARCH("Reserved",E11,1)&gt;0</formula>
    </cfRule>
  </conditionalFormatting>
  <conditionalFormatting sqref="E21">
    <cfRule type="expression" dxfId="31" priority="1" stopIfTrue="1">
      <formula>SEARCH("Reserved",E21,1)&gt;0</formula>
    </cfRule>
  </conditionalFormatting>
  <dataValidations count="2">
    <dataValidation type="list" allowBlank="1" showInputMessage="1" showErrorMessage="1" sqref="D23:D27 D29:D33 D19:D21 D5:D17 D35:D99">
      <formula1>slot_size</formula1>
    </dataValidation>
    <dataValidation type="list" allowBlank="1" showInputMessage="1" showErrorMessage="1" sqref="B18 E19:E21 B4 B22 E23:E27 E29:E32 B28 B34 E5:E17">
      <formula1>memory</formula1>
    </dataValidation>
  </dataValidations>
  <pageMargins left="0.74803149606299213" right="0.74803149606299213" top="0.98425196850393704" bottom="0.98425196850393704" header="0.51181102362204722" footer="0.51181102362204722"/>
  <pageSetup paperSize="9" scale="58"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P79"/>
  <sheetViews>
    <sheetView zoomScaleNormal="100" workbookViewId="0">
      <pane xSplit="3" ySplit="2" topLeftCell="D54" activePane="bottomRight" state="frozenSplit"/>
      <selection pane="topRight" activeCell="G1" sqref="G1"/>
      <selection pane="bottomLeft" activeCell="G1" sqref="G1"/>
      <selection pane="bottomRight" activeCell="J10" sqref="J10"/>
    </sheetView>
  </sheetViews>
  <sheetFormatPr defaultRowHeight="12.75" x14ac:dyDescent="0.2"/>
  <cols>
    <col min="1" max="1" width="3.42578125" style="25" customWidth="1"/>
    <col min="2" max="2" width="13.42578125" style="26" customWidth="1"/>
    <col min="3" max="3" width="12.42578125" style="26" customWidth="1"/>
    <col min="4" max="4" width="8.28515625" style="25" bestFit="1" customWidth="1"/>
    <col min="5" max="5" width="23.85546875" style="25" customWidth="1"/>
    <col min="6" max="7" width="7" style="36" bestFit="1" customWidth="1"/>
    <col min="8" max="8" width="4.85546875" style="25" hidden="1" customWidth="1"/>
    <col min="9" max="9" width="9.140625" style="16"/>
    <col min="10" max="10" width="13.42578125" style="26" customWidth="1"/>
    <col min="11" max="11" width="12.42578125" style="26" customWidth="1"/>
    <col min="12" max="12" width="8.28515625" style="25" bestFit="1" customWidth="1"/>
    <col min="13" max="13" width="23.85546875" style="25" customWidth="1"/>
    <col min="14" max="15" width="7" style="36" bestFit="1" customWidth="1"/>
    <col min="16" max="16" width="4.85546875" style="25" hidden="1" customWidth="1"/>
    <col min="17" max="238" width="9.140625" style="16"/>
    <col min="239" max="239" width="8.28515625" style="16" customWidth="1"/>
    <col min="240" max="240" width="12.140625" style="16" bestFit="1" customWidth="1"/>
    <col min="241" max="241" width="11.140625" style="16" bestFit="1" customWidth="1"/>
    <col min="242" max="243" width="8.28515625" style="16" bestFit="1" customWidth="1"/>
    <col min="244" max="244" width="9.5703125" style="16" customWidth="1"/>
    <col min="245" max="246" width="10.140625" style="16" customWidth="1"/>
    <col min="247" max="247" width="10.7109375" style="16" customWidth="1"/>
    <col min="248" max="248" width="18.140625" style="16" bestFit="1" customWidth="1"/>
    <col min="249" max="249" width="4" style="16" customWidth="1"/>
    <col min="250" max="254" width="10.7109375" style="16" customWidth="1"/>
    <col min="255" max="255" width="2.7109375" style="16" customWidth="1"/>
    <col min="256" max="256" width="23.7109375" style="16" bestFit="1" customWidth="1"/>
    <col min="257" max="257" width="24.28515625" style="16" bestFit="1" customWidth="1"/>
    <col min="258" max="258" width="18" style="16" bestFit="1" customWidth="1"/>
    <col min="259" max="494" width="9.140625" style="16"/>
    <col min="495" max="495" width="8.28515625" style="16" customWidth="1"/>
    <col min="496" max="496" width="12.140625" style="16" bestFit="1" customWidth="1"/>
    <col min="497" max="497" width="11.140625" style="16" bestFit="1" customWidth="1"/>
    <col min="498" max="499" width="8.28515625" style="16" bestFit="1" customWidth="1"/>
    <col min="500" max="500" width="9.5703125" style="16" customWidth="1"/>
    <col min="501" max="502" width="10.140625" style="16" customWidth="1"/>
    <col min="503" max="503" width="10.7109375" style="16" customWidth="1"/>
    <col min="504" max="504" width="18.140625" style="16" bestFit="1" customWidth="1"/>
    <col min="505" max="505" width="4" style="16" customWidth="1"/>
    <col min="506" max="510" width="10.7109375" style="16" customWidth="1"/>
    <col min="511" max="511" width="2.7109375" style="16" customWidth="1"/>
    <col min="512" max="512" width="23.7109375" style="16" bestFit="1" customWidth="1"/>
    <col min="513" max="513" width="24.28515625" style="16" bestFit="1" customWidth="1"/>
    <col min="514" max="514" width="18" style="16" bestFit="1" customWidth="1"/>
    <col min="515" max="750" width="9.140625" style="16"/>
    <col min="751" max="751" width="8.28515625" style="16" customWidth="1"/>
    <col min="752" max="752" width="12.140625" style="16" bestFit="1" customWidth="1"/>
    <col min="753" max="753" width="11.140625" style="16" bestFit="1" customWidth="1"/>
    <col min="754" max="755" width="8.28515625" style="16" bestFit="1" customWidth="1"/>
    <col min="756" max="756" width="9.5703125" style="16" customWidth="1"/>
    <col min="757" max="758" width="10.140625" style="16" customWidth="1"/>
    <col min="759" max="759" width="10.7109375" style="16" customWidth="1"/>
    <col min="760" max="760" width="18.140625" style="16" bestFit="1" customWidth="1"/>
    <col min="761" max="761" width="4" style="16" customWidth="1"/>
    <col min="762" max="766" width="10.7109375" style="16" customWidth="1"/>
    <col min="767" max="767" width="2.7109375" style="16" customWidth="1"/>
    <col min="768" max="768" width="23.7109375" style="16" bestFit="1" customWidth="1"/>
    <col min="769" max="769" width="24.28515625" style="16" bestFit="1" customWidth="1"/>
    <col min="770" max="770" width="18" style="16" bestFit="1" customWidth="1"/>
    <col min="771" max="1006" width="9.140625" style="16"/>
    <col min="1007" max="1007" width="8.28515625" style="16" customWidth="1"/>
    <col min="1008" max="1008" width="12.140625" style="16" bestFit="1" customWidth="1"/>
    <col min="1009" max="1009" width="11.140625" style="16" bestFit="1" customWidth="1"/>
    <col min="1010" max="1011" width="8.28515625" style="16" bestFit="1" customWidth="1"/>
    <col min="1012" max="1012" width="9.5703125" style="16" customWidth="1"/>
    <col min="1013" max="1014" width="10.140625" style="16" customWidth="1"/>
    <col min="1015" max="1015" width="10.7109375" style="16" customWidth="1"/>
    <col min="1016" max="1016" width="18.140625" style="16" bestFit="1" customWidth="1"/>
    <col min="1017" max="1017" width="4" style="16" customWidth="1"/>
    <col min="1018" max="1022" width="10.7109375" style="16" customWidth="1"/>
    <col min="1023" max="1023" width="2.7109375" style="16" customWidth="1"/>
    <col min="1024" max="1024" width="23.7109375" style="16" bestFit="1" customWidth="1"/>
    <col min="1025" max="1025" width="24.28515625" style="16" bestFit="1" customWidth="1"/>
    <col min="1026" max="1026" width="18" style="16" bestFit="1" customWidth="1"/>
    <col min="1027" max="1262" width="9.140625" style="16"/>
    <col min="1263" max="1263" width="8.28515625" style="16" customWidth="1"/>
    <col min="1264" max="1264" width="12.140625" style="16" bestFit="1" customWidth="1"/>
    <col min="1265" max="1265" width="11.140625" style="16" bestFit="1" customWidth="1"/>
    <col min="1266" max="1267" width="8.28515625" style="16" bestFit="1" customWidth="1"/>
    <col min="1268" max="1268" width="9.5703125" style="16" customWidth="1"/>
    <col min="1269" max="1270" width="10.140625" style="16" customWidth="1"/>
    <col min="1271" max="1271" width="10.7109375" style="16" customWidth="1"/>
    <col min="1272" max="1272" width="18.140625" style="16" bestFit="1" customWidth="1"/>
    <col min="1273" max="1273" width="4" style="16" customWidth="1"/>
    <col min="1274" max="1278" width="10.7109375" style="16" customWidth="1"/>
    <col min="1279" max="1279" width="2.7109375" style="16" customWidth="1"/>
    <col min="1280" max="1280" width="23.7109375" style="16" bestFit="1" customWidth="1"/>
    <col min="1281" max="1281" width="24.28515625" style="16" bestFit="1" customWidth="1"/>
    <col min="1282" max="1282" width="18" style="16" bestFit="1" customWidth="1"/>
    <col min="1283" max="1518" width="9.140625" style="16"/>
    <col min="1519" max="1519" width="8.28515625" style="16" customWidth="1"/>
    <col min="1520" max="1520" width="12.140625" style="16" bestFit="1" customWidth="1"/>
    <col min="1521" max="1521" width="11.140625" style="16" bestFit="1" customWidth="1"/>
    <col min="1522" max="1523" width="8.28515625" style="16" bestFit="1" customWidth="1"/>
    <col min="1524" max="1524" width="9.5703125" style="16" customWidth="1"/>
    <col min="1525" max="1526" width="10.140625" style="16" customWidth="1"/>
    <col min="1527" max="1527" width="10.7109375" style="16" customWidth="1"/>
    <col min="1528" max="1528" width="18.140625" style="16" bestFit="1" customWidth="1"/>
    <col min="1529" max="1529" width="4" style="16" customWidth="1"/>
    <col min="1530" max="1534" width="10.7109375" style="16" customWidth="1"/>
    <col min="1535" max="1535" width="2.7109375" style="16" customWidth="1"/>
    <col min="1536" max="1536" width="23.7109375" style="16" bestFit="1" customWidth="1"/>
    <col min="1537" max="1537" width="24.28515625" style="16" bestFit="1" customWidth="1"/>
    <col min="1538" max="1538" width="18" style="16" bestFit="1" customWidth="1"/>
    <col min="1539" max="1774" width="9.140625" style="16"/>
    <col min="1775" max="1775" width="8.28515625" style="16" customWidth="1"/>
    <col min="1776" max="1776" width="12.140625" style="16" bestFit="1" customWidth="1"/>
    <col min="1777" max="1777" width="11.140625" style="16" bestFit="1" customWidth="1"/>
    <col min="1778" max="1779" width="8.28515625" style="16" bestFit="1" customWidth="1"/>
    <col min="1780" max="1780" width="9.5703125" style="16" customWidth="1"/>
    <col min="1781" max="1782" width="10.140625" style="16" customWidth="1"/>
    <col min="1783" max="1783" width="10.7109375" style="16" customWidth="1"/>
    <col min="1784" max="1784" width="18.140625" style="16" bestFit="1" customWidth="1"/>
    <col min="1785" max="1785" width="4" style="16" customWidth="1"/>
    <col min="1786" max="1790" width="10.7109375" style="16" customWidth="1"/>
    <col min="1791" max="1791" width="2.7109375" style="16" customWidth="1"/>
    <col min="1792" max="1792" width="23.7109375" style="16" bestFit="1" customWidth="1"/>
    <col min="1793" max="1793" width="24.28515625" style="16" bestFit="1" customWidth="1"/>
    <col min="1794" max="1794" width="18" style="16" bestFit="1" customWidth="1"/>
    <col min="1795" max="2030" width="9.140625" style="16"/>
    <col min="2031" max="2031" width="8.28515625" style="16" customWidth="1"/>
    <col min="2032" max="2032" width="12.140625" style="16" bestFit="1" customWidth="1"/>
    <col min="2033" max="2033" width="11.140625" style="16" bestFit="1" customWidth="1"/>
    <col min="2034" max="2035" width="8.28515625" style="16" bestFit="1" customWidth="1"/>
    <col min="2036" max="2036" width="9.5703125" style="16" customWidth="1"/>
    <col min="2037" max="2038" width="10.140625" style="16" customWidth="1"/>
    <col min="2039" max="2039" width="10.7109375" style="16" customWidth="1"/>
    <col min="2040" max="2040" width="18.140625" style="16" bestFit="1" customWidth="1"/>
    <col min="2041" max="2041" width="4" style="16" customWidth="1"/>
    <col min="2042" max="2046" width="10.7109375" style="16" customWidth="1"/>
    <col min="2047" max="2047" width="2.7109375" style="16" customWidth="1"/>
    <col min="2048" max="2048" width="23.7109375" style="16" bestFit="1" customWidth="1"/>
    <col min="2049" max="2049" width="24.28515625" style="16" bestFit="1" customWidth="1"/>
    <col min="2050" max="2050" width="18" style="16" bestFit="1" customWidth="1"/>
    <col min="2051" max="2286" width="9.140625" style="16"/>
    <col min="2287" max="2287" width="8.28515625" style="16" customWidth="1"/>
    <col min="2288" max="2288" width="12.140625" style="16" bestFit="1" customWidth="1"/>
    <col min="2289" max="2289" width="11.140625" style="16" bestFit="1" customWidth="1"/>
    <col min="2290" max="2291" width="8.28515625" style="16" bestFit="1" customWidth="1"/>
    <col min="2292" max="2292" width="9.5703125" style="16" customWidth="1"/>
    <col min="2293" max="2294" width="10.140625" style="16" customWidth="1"/>
    <col min="2295" max="2295" width="10.7109375" style="16" customWidth="1"/>
    <col min="2296" max="2296" width="18.140625" style="16" bestFit="1" customWidth="1"/>
    <col min="2297" max="2297" width="4" style="16" customWidth="1"/>
    <col min="2298" max="2302" width="10.7109375" style="16" customWidth="1"/>
    <col min="2303" max="2303" width="2.7109375" style="16" customWidth="1"/>
    <col min="2304" max="2304" width="23.7109375" style="16" bestFit="1" customWidth="1"/>
    <col min="2305" max="2305" width="24.28515625" style="16" bestFit="1" customWidth="1"/>
    <col min="2306" max="2306" width="18" style="16" bestFit="1" customWidth="1"/>
    <col min="2307" max="2542" width="9.140625" style="16"/>
    <col min="2543" max="2543" width="8.28515625" style="16" customWidth="1"/>
    <col min="2544" max="2544" width="12.140625" style="16" bestFit="1" customWidth="1"/>
    <col min="2545" max="2545" width="11.140625" style="16" bestFit="1" customWidth="1"/>
    <col min="2546" max="2547" width="8.28515625" style="16" bestFit="1" customWidth="1"/>
    <col min="2548" max="2548" width="9.5703125" style="16" customWidth="1"/>
    <col min="2549" max="2550" width="10.140625" style="16" customWidth="1"/>
    <col min="2551" max="2551" width="10.7109375" style="16" customWidth="1"/>
    <col min="2552" max="2552" width="18.140625" style="16" bestFit="1" customWidth="1"/>
    <col min="2553" max="2553" width="4" style="16" customWidth="1"/>
    <col min="2554" max="2558" width="10.7109375" style="16" customWidth="1"/>
    <col min="2559" max="2559" width="2.7109375" style="16" customWidth="1"/>
    <col min="2560" max="2560" width="23.7109375" style="16" bestFit="1" customWidth="1"/>
    <col min="2561" max="2561" width="24.28515625" style="16" bestFit="1" customWidth="1"/>
    <col min="2562" max="2562" width="18" style="16" bestFit="1" customWidth="1"/>
    <col min="2563" max="2798" width="9.140625" style="16"/>
    <col min="2799" max="2799" width="8.28515625" style="16" customWidth="1"/>
    <col min="2800" max="2800" width="12.140625" style="16" bestFit="1" customWidth="1"/>
    <col min="2801" max="2801" width="11.140625" style="16" bestFit="1" customWidth="1"/>
    <col min="2802" max="2803" width="8.28515625" style="16" bestFit="1" customWidth="1"/>
    <col min="2804" max="2804" width="9.5703125" style="16" customWidth="1"/>
    <col min="2805" max="2806" width="10.140625" style="16" customWidth="1"/>
    <col min="2807" max="2807" width="10.7109375" style="16" customWidth="1"/>
    <col min="2808" max="2808" width="18.140625" style="16" bestFit="1" customWidth="1"/>
    <col min="2809" max="2809" width="4" style="16" customWidth="1"/>
    <col min="2810" max="2814" width="10.7109375" style="16" customWidth="1"/>
    <col min="2815" max="2815" width="2.7109375" style="16" customWidth="1"/>
    <col min="2816" max="2816" width="23.7109375" style="16" bestFit="1" customWidth="1"/>
    <col min="2817" max="2817" width="24.28515625" style="16" bestFit="1" customWidth="1"/>
    <col min="2818" max="2818" width="18" style="16" bestFit="1" customWidth="1"/>
    <col min="2819" max="3054" width="9.140625" style="16"/>
    <col min="3055" max="3055" width="8.28515625" style="16" customWidth="1"/>
    <col min="3056" max="3056" width="12.140625" style="16" bestFit="1" customWidth="1"/>
    <col min="3057" max="3057" width="11.140625" style="16" bestFit="1" customWidth="1"/>
    <col min="3058" max="3059" width="8.28515625" style="16" bestFit="1" customWidth="1"/>
    <col min="3060" max="3060" width="9.5703125" style="16" customWidth="1"/>
    <col min="3061" max="3062" width="10.140625" style="16" customWidth="1"/>
    <col min="3063" max="3063" width="10.7109375" style="16" customWidth="1"/>
    <col min="3064" max="3064" width="18.140625" style="16" bestFit="1" customWidth="1"/>
    <col min="3065" max="3065" width="4" style="16" customWidth="1"/>
    <col min="3066" max="3070" width="10.7109375" style="16" customWidth="1"/>
    <col min="3071" max="3071" width="2.7109375" style="16" customWidth="1"/>
    <col min="3072" max="3072" width="23.7109375" style="16" bestFit="1" customWidth="1"/>
    <col min="3073" max="3073" width="24.28515625" style="16" bestFit="1" customWidth="1"/>
    <col min="3074" max="3074" width="18" style="16" bestFit="1" customWidth="1"/>
    <col min="3075" max="3310" width="9.140625" style="16"/>
    <col min="3311" max="3311" width="8.28515625" style="16" customWidth="1"/>
    <col min="3312" max="3312" width="12.140625" style="16" bestFit="1" customWidth="1"/>
    <col min="3313" max="3313" width="11.140625" style="16" bestFit="1" customWidth="1"/>
    <col min="3314" max="3315" width="8.28515625" style="16" bestFit="1" customWidth="1"/>
    <col min="3316" max="3316" width="9.5703125" style="16" customWidth="1"/>
    <col min="3317" max="3318" width="10.140625" style="16" customWidth="1"/>
    <col min="3319" max="3319" width="10.7109375" style="16" customWidth="1"/>
    <col min="3320" max="3320" width="18.140625" style="16" bestFit="1" customWidth="1"/>
    <col min="3321" max="3321" width="4" style="16" customWidth="1"/>
    <col min="3322" max="3326" width="10.7109375" style="16" customWidth="1"/>
    <col min="3327" max="3327" width="2.7109375" style="16" customWidth="1"/>
    <col min="3328" max="3328" width="23.7109375" style="16" bestFit="1" customWidth="1"/>
    <col min="3329" max="3329" width="24.28515625" style="16" bestFit="1" customWidth="1"/>
    <col min="3330" max="3330" width="18" style="16" bestFit="1" customWidth="1"/>
    <col min="3331" max="3566" width="9.140625" style="16"/>
    <col min="3567" max="3567" width="8.28515625" style="16" customWidth="1"/>
    <col min="3568" max="3568" width="12.140625" style="16" bestFit="1" customWidth="1"/>
    <col min="3569" max="3569" width="11.140625" style="16" bestFit="1" customWidth="1"/>
    <col min="3570" max="3571" width="8.28515625" style="16" bestFit="1" customWidth="1"/>
    <col min="3572" max="3572" width="9.5703125" style="16" customWidth="1"/>
    <col min="3573" max="3574" width="10.140625" style="16" customWidth="1"/>
    <col min="3575" max="3575" width="10.7109375" style="16" customWidth="1"/>
    <col min="3576" max="3576" width="18.140625" style="16" bestFit="1" customWidth="1"/>
    <col min="3577" max="3577" width="4" style="16" customWidth="1"/>
    <col min="3578" max="3582" width="10.7109375" style="16" customWidth="1"/>
    <col min="3583" max="3583" width="2.7109375" style="16" customWidth="1"/>
    <col min="3584" max="3584" width="23.7109375" style="16" bestFit="1" customWidth="1"/>
    <col min="3585" max="3585" width="24.28515625" style="16" bestFit="1" customWidth="1"/>
    <col min="3586" max="3586" width="18" style="16" bestFit="1" customWidth="1"/>
    <col min="3587" max="3822" width="9.140625" style="16"/>
    <col min="3823" max="3823" width="8.28515625" style="16" customWidth="1"/>
    <col min="3824" max="3824" width="12.140625" style="16" bestFit="1" customWidth="1"/>
    <col min="3825" max="3825" width="11.140625" style="16" bestFit="1" customWidth="1"/>
    <col min="3826" max="3827" width="8.28515625" style="16" bestFit="1" customWidth="1"/>
    <col min="3828" max="3828" width="9.5703125" style="16" customWidth="1"/>
    <col min="3829" max="3830" width="10.140625" style="16" customWidth="1"/>
    <col min="3831" max="3831" width="10.7109375" style="16" customWidth="1"/>
    <col min="3832" max="3832" width="18.140625" style="16" bestFit="1" customWidth="1"/>
    <col min="3833" max="3833" width="4" style="16" customWidth="1"/>
    <col min="3834" max="3838" width="10.7109375" style="16" customWidth="1"/>
    <col min="3839" max="3839" width="2.7109375" style="16" customWidth="1"/>
    <col min="3840" max="3840" width="23.7109375" style="16" bestFit="1" customWidth="1"/>
    <col min="3841" max="3841" width="24.28515625" style="16" bestFit="1" customWidth="1"/>
    <col min="3842" max="3842" width="18" style="16" bestFit="1" customWidth="1"/>
    <col min="3843" max="4078" width="9.140625" style="16"/>
    <col min="4079" max="4079" width="8.28515625" style="16" customWidth="1"/>
    <col min="4080" max="4080" width="12.140625" style="16" bestFit="1" customWidth="1"/>
    <col min="4081" max="4081" width="11.140625" style="16" bestFit="1" customWidth="1"/>
    <col min="4082" max="4083" width="8.28515625" style="16" bestFit="1" customWidth="1"/>
    <col min="4084" max="4084" width="9.5703125" style="16" customWidth="1"/>
    <col min="4085" max="4086" width="10.140625" style="16" customWidth="1"/>
    <col min="4087" max="4087" width="10.7109375" style="16" customWidth="1"/>
    <col min="4088" max="4088" width="18.140625" style="16" bestFit="1" customWidth="1"/>
    <col min="4089" max="4089" width="4" style="16" customWidth="1"/>
    <col min="4090" max="4094" width="10.7109375" style="16" customWidth="1"/>
    <col min="4095" max="4095" width="2.7109375" style="16" customWidth="1"/>
    <col min="4096" max="4096" width="23.7109375" style="16" bestFit="1" customWidth="1"/>
    <col min="4097" max="4097" width="24.28515625" style="16" bestFit="1" customWidth="1"/>
    <col min="4098" max="4098" width="18" style="16" bestFit="1" customWidth="1"/>
    <col min="4099" max="4334" width="9.140625" style="16"/>
    <col min="4335" max="4335" width="8.28515625" style="16" customWidth="1"/>
    <col min="4336" max="4336" width="12.140625" style="16" bestFit="1" customWidth="1"/>
    <col min="4337" max="4337" width="11.140625" style="16" bestFit="1" customWidth="1"/>
    <col min="4338" max="4339" width="8.28515625" style="16" bestFit="1" customWidth="1"/>
    <col min="4340" max="4340" width="9.5703125" style="16" customWidth="1"/>
    <col min="4341" max="4342" width="10.140625" style="16" customWidth="1"/>
    <col min="4343" max="4343" width="10.7109375" style="16" customWidth="1"/>
    <col min="4344" max="4344" width="18.140625" style="16" bestFit="1" customWidth="1"/>
    <col min="4345" max="4345" width="4" style="16" customWidth="1"/>
    <col min="4346" max="4350" width="10.7109375" style="16" customWidth="1"/>
    <col min="4351" max="4351" width="2.7109375" style="16" customWidth="1"/>
    <col min="4352" max="4352" width="23.7109375" style="16" bestFit="1" customWidth="1"/>
    <col min="4353" max="4353" width="24.28515625" style="16" bestFit="1" customWidth="1"/>
    <col min="4354" max="4354" width="18" style="16" bestFit="1" customWidth="1"/>
    <col min="4355" max="4590" width="9.140625" style="16"/>
    <col min="4591" max="4591" width="8.28515625" style="16" customWidth="1"/>
    <col min="4592" max="4592" width="12.140625" style="16" bestFit="1" customWidth="1"/>
    <col min="4593" max="4593" width="11.140625" style="16" bestFit="1" customWidth="1"/>
    <col min="4594" max="4595" width="8.28515625" style="16" bestFit="1" customWidth="1"/>
    <col min="4596" max="4596" width="9.5703125" style="16" customWidth="1"/>
    <col min="4597" max="4598" width="10.140625" style="16" customWidth="1"/>
    <col min="4599" max="4599" width="10.7109375" style="16" customWidth="1"/>
    <col min="4600" max="4600" width="18.140625" style="16" bestFit="1" customWidth="1"/>
    <col min="4601" max="4601" width="4" style="16" customWidth="1"/>
    <col min="4602" max="4606" width="10.7109375" style="16" customWidth="1"/>
    <col min="4607" max="4607" width="2.7109375" style="16" customWidth="1"/>
    <col min="4608" max="4608" width="23.7109375" style="16" bestFit="1" customWidth="1"/>
    <col min="4609" max="4609" width="24.28515625" style="16" bestFit="1" customWidth="1"/>
    <col min="4610" max="4610" width="18" style="16" bestFit="1" customWidth="1"/>
    <col min="4611" max="4846" width="9.140625" style="16"/>
    <col min="4847" max="4847" width="8.28515625" style="16" customWidth="1"/>
    <col min="4848" max="4848" width="12.140625" style="16" bestFit="1" customWidth="1"/>
    <col min="4849" max="4849" width="11.140625" style="16" bestFit="1" customWidth="1"/>
    <col min="4850" max="4851" width="8.28515625" style="16" bestFit="1" customWidth="1"/>
    <col min="4852" max="4852" width="9.5703125" style="16" customWidth="1"/>
    <col min="4853" max="4854" width="10.140625" style="16" customWidth="1"/>
    <col min="4855" max="4855" width="10.7109375" style="16" customWidth="1"/>
    <col min="4856" max="4856" width="18.140625" style="16" bestFit="1" customWidth="1"/>
    <col min="4857" max="4857" width="4" style="16" customWidth="1"/>
    <col min="4858" max="4862" width="10.7109375" style="16" customWidth="1"/>
    <col min="4863" max="4863" width="2.7109375" style="16" customWidth="1"/>
    <col min="4864" max="4864" width="23.7109375" style="16" bestFit="1" customWidth="1"/>
    <col min="4865" max="4865" width="24.28515625" style="16" bestFit="1" customWidth="1"/>
    <col min="4866" max="4866" width="18" style="16" bestFit="1" customWidth="1"/>
    <col min="4867" max="5102" width="9.140625" style="16"/>
    <col min="5103" max="5103" width="8.28515625" style="16" customWidth="1"/>
    <col min="5104" max="5104" width="12.140625" style="16" bestFit="1" customWidth="1"/>
    <col min="5105" max="5105" width="11.140625" style="16" bestFit="1" customWidth="1"/>
    <col min="5106" max="5107" width="8.28515625" style="16" bestFit="1" customWidth="1"/>
    <col min="5108" max="5108" width="9.5703125" style="16" customWidth="1"/>
    <col min="5109" max="5110" width="10.140625" style="16" customWidth="1"/>
    <col min="5111" max="5111" width="10.7109375" style="16" customWidth="1"/>
    <col min="5112" max="5112" width="18.140625" style="16" bestFit="1" customWidth="1"/>
    <col min="5113" max="5113" width="4" style="16" customWidth="1"/>
    <col min="5114" max="5118" width="10.7109375" style="16" customWidth="1"/>
    <col min="5119" max="5119" width="2.7109375" style="16" customWidth="1"/>
    <col min="5120" max="5120" width="23.7109375" style="16" bestFit="1" customWidth="1"/>
    <col min="5121" max="5121" width="24.28515625" style="16" bestFit="1" customWidth="1"/>
    <col min="5122" max="5122" width="18" style="16" bestFit="1" customWidth="1"/>
    <col min="5123" max="5358" width="9.140625" style="16"/>
    <col min="5359" max="5359" width="8.28515625" style="16" customWidth="1"/>
    <col min="5360" max="5360" width="12.140625" style="16" bestFit="1" customWidth="1"/>
    <col min="5361" max="5361" width="11.140625" style="16" bestFit="1" customWidth="1"/>
    <col min="5362" max="5363" width="8.28515625" style="16" bestFit="1" customWidth="1"/>
    <col min="5364" max="5364" width="9.5703125" style="16" customWidth="1"/>
    <col min="5365" max="5366" width="10.140625" style="16" customWidth="1"/>
    <col min="5367" max="5367" width="10.7109375" style="16" customWidth="1"/>
    <col min="5368" max="5368" width="18.140625" style="16" bestFit="1" customWidth="1"/>
    <col min="5369" max="5369" width="4" style="16" customWidth="1"/>
    <col min="5370" max="5374" width="10.7109375" style="16" customWidth="1"/>
    <col min="5375" max="5375" width="2.7109375" style="16" customWidth="1"/>
    <col min="5376" max="5376" width="23.7109375" style="16" bestFit="1" customWidth="1"/>
    <col min="5377" max="5377" width="24.28515625" style="16" bestFit="1" customWidth="1"/>
    <col min="5378" max="5378" width="18" style="16" bestFit="1" customWidth="1"/>
    <col min="5379" max="5614" width="9.140625" style="16"/>
    <col min="5615" max="5615" width="8.28515625" style="16" customWidth="1"/>
    <col min="5616" max="5616" width="12.140625" style="16" bestFit="1" customWidth="1"/>
    <col min="5617" max="5617" width="11.140625" style="16" bestFit="1" customWidth="1"/>
    <col min="5618" max="5619" width="8.28515625" style="16" bestFit="1" customWidth="1"/>
    <col min="5620" max="5620" width="9.5703125" style="16" customWidth="1"/>
    <col min="5621" max="5622" width="10.140625" style="16" customWidth="1"/>
    <col min="5623" max="5623" width="10.7109375" style="16" customWidth="1"/>
    <col min="5624" max="5624" width="18.140625" style="16" bestFit="1" customWidth="1"/>
    <col min="5625" max="5625" width="4" style="16" customWidth="1"/>
    <col min="5626" max="5630" width="10.7109375" style="16" customWidth="1"/>
    <col min="5631" max="5631" width="2.7109375" style="16" customWidth="1"/>
    <col min="5632" max="5632" width="23.7109375" style="16" bestFit="1" customWidth="1"/>
    <col min="5633" max="5633" width="24.28515625" style="16" bestFit="1" customWidth="1"/>
    <col min="5634" max="5634" width="18" style="16" bestFit="1" customWidth="1"/>
    <col min="5635" max="5870" width="9.140625" style="16"/>
    <col min="5871" max="5871" width="8.28515625" style="16" customWidth="1"/>
    <col min="5872" max="5872" width="12.140625" style="16" bestFit="1" customWidth="1"/>
    <col min="5873" max="5873" width="11.140625" style="16" bestFit="1" customWidth="1"/>
    <col min="5874" max="5875" width="8.28515625" style="16" bestFit="1" customWidth="1"/>
    <col min="5876" max="5876" width="9.5703125" style="16" customWidth="1"/>
    <col min="5877" max="5878" width="10.140625" style="16" customWidth="1"/>
    <col min="5879" max="5879" width="10.7109375" style="16" customWidth="1"/>
    <col min="5880" max="5880" width="18.140625" style="16" bestFit="1" customWidth="1"/>
    <col min="5881" max="5881" width="4" style="16" customWidth="1"/>
    <col min="5882" max="5886" width="10.7109375" style="16" customWidth="1"/>
    <col min="5887" max="5887" width="2.7109375" style="16" customWidth="1"/>
    <col min="5888" max="5888" width="23.7109375" style="16" bestFit="1" customWidth="1"/>
    <col min="5889" max="5889" width="24.28515625" style="16" bestFit="1" customWidth="1"/>
    <col min="5890" max="5890" width="18" style="16" bestFit="1" customWidth="1"/>
    <col min="5891" max="6126" width="9.140625" style="16"/>
    <col min="6127" max="6127" width="8.28515625" style="16" customWidth="1"/>
    <col min="6128" max="6128" width="12.140625" style="16" bestFit="1" customWidth="1"/>
    <col min="6129" max="6129" width="11.140625" style="16" bestFit="1" customWidth="1"/>
    <col min="6130" max="6131" width="8.28515625" style="16" bestFit="1" customWidth="1"/>
    <col min="6132" max="6132" width="9.5703125" style="16" customWidth="1"/>
    <col min="6133" max="6134" width="10.140625" style="16" customWidth="1"/>
    <col min="6135" max="6135" width="10.7109375" style="16" customWidth="1"/>
    <col min="6136" max="6136" width="18.140625" style="16" bestFit="1" customWidth="1"/>
    <col min="6137" max="6137" width="4" style="16" customWidth="1"/>
    <col min="6138" max="6142" width="10.7109375" style="16" customWidth="1"/>
    <col min="6143" max="6143" width="2.7109375" style="16" customWidth="1"/>
    <col min="6144" max="6144" width="23.7109375" style="16" bestFit="1" customWidth="1"/>
    <col min="6145" max="6145" width="24.28515625" style="16" bestFit="1" customWidth="1"/>
    <col min="6146" max="6146" width="18" style="16" bestFit="1" customWidth="1"/>
    <col min="6147" max="6382" width="9.140625" style="16"/>
    <col min="6383" max="6383" width="8.28515625" style="16" customWidth="1"/>
    <col min="6384" max="6384" width="12.140625" style="16" bestFit="1" customWidth="1"/>
    <col min="6385" max="6385" width="11.140625" style="16" bestFit="1" customWidth="1"/>
    <col min="6386" max="6387" width="8.28515625" style="16" bestFit="1" customWidth="1"/>
    <col min="6388" max="6388" width="9.5703125" style="16" customWidth="1"/>
    <col min="6389" max="6390" width="10.140625" style="16" customWidth="1"/>
    <col min="6391" max="6391" width="10.7109375" style="16" customWidth="1"/>
    <col min="6392" max="6392" width="18.140625" style="16" bestFit="1" customWidth="1"/>
    <col min="6393" max="6393" width="4" style="16" customWidth="1"/>
    <col min="6394" max="6398" width="10.7109375" style="16" customWidth="1"/>
    <col min="6399" max="6399" width="2.7109375" style="16" customWidth="1"/>
    <col min="6400" max="6400" width="23.7109375" style="16" bestFit="1" customWidth="1"/>
    <col min="6401" max="6401" width="24.28515625" style="16" bestFit="1" customWidth="1"/>
    <col min="6402" max="6402" width="18" style="16" bestFit="1" customWidth="1"/>
    <col min="6403" max="6638" width="9.140625" style="16"/>
    <col min="6639" max="6639" width="8.28515625" style="16" customWidth="1"/>
    <col min="6640" max="6640" width="12.140625" style="16" bestFit="1" customWidth="1"/>
    <col min="6641" max="6641" width="11.140625" style="16" bestFit="1" customWidth="1"/>
    <col min="6642" max="6643" width="8.28515625" style="16" bestFit="1" customWidth="1"/>
    <col min="6644" max="6644" width="9.5703125" style="16" customWidth="1"/>
    <col min="6645" max="6646" width="10.140625" style="16" customWidth="1"/>
    <col min="6647" max="6647" width="10.7109375" style="16" customWidth="1"/>
    <col min="6648" max="6648" width="18.140625" style="16" bestFit="1" customWidth="1"/>
    <col min="6649" max="6649" width="4" style="16" customWidth="1"/>
    <col min="6650" max="6654" width="10.7109375" style="16" customWidth="1"/>
    <col min="6655" max="6655" width="2.7109375" style="16" customWidth="1"/>
    <col min="6656" max="6656" width="23.7109375" style="16" bestFit="1" customWidth="1"/>
    <col min="6657" max="6657" width="24.28515625" style="16" bestFit="1" customWidth="1"/>
    <col min="6658" max="6658" width="18" style="16" bestFit="1" customWidth="1"/>
    <col min="6659" max="6894" width="9.140625" style="16"/>
    <col min="6895" max="6895" width="8.28515625" style="16" customWidth="1"/>
    <col min="6896" max="6896" width="12.140625" style="16" bestFit="1" customWidth="1"/>
    <col min="6897" max="6897" width="11.140625" style="16" bestFit="1" customWidth="1"/>
    <col min="6898" max="6899" width="8.28515625" style="16" bestFit="1" customWidth="1"/>
    <col min="6900" max="6900" width="9.5703125" style="16" customWidth="1"/>
    <col min="6901" max="6902" width="10.140625" style="16" customWidth="1"/>
    <col min="6903" max="6903" width="10.7109375" style="16" customWidth="1"/>
    <col min="6904" max="6904" width="18.140625" style="16" bestFit="1" customWidth="1"/>
    <col min="6905" max="6905" width="4" style="16" customWidth="1"/>
    <col min="6906" max="6910" width="10.7109375" style="16" customWidth="1"/>
    <col min="6911" max="6911" width="2.7109375" style="16" customWidth="1"/>
    <col min="6912" max="6912" width="23.7109375" style="16" bestFit="1" customWidth="1"/>
    <col min="6913" max="6913" width="24.28515625" style="16" bestFit="1" customWidth="1"/>
    <col min="6914" max="6914" width="18" style="16" bestFit="1" customWidth="1"/>
    <col min="6915" max="7150" width="9.140625" style="16"/>
    <col min="7151" max="7151" width="8.28515625" style="16" customWidth="1"/>
    <col min="7152" max="7152" width="12.140625" style="16" bestFit="1" customWidth="1"/>
    <col min="7153" max="7153" width="11.140625" style="16" bestFit="1" customWidth="1"/>
    <col min="7154" max="7155" width="8.28515625" style="16" bestFit="1" customWidth="1"/>
    <col min="7156" max="7156" width="9.5703125" style="16" customWidth="1"/>
    <col min="7157" max="7158" width="10.140625" style="16" customWidth="1"/>
    <col min="7159" max="7159" width="10.7109375" style="16" customWidth="1"/>
    <col min="7160" max="7160" width="18.140625" style="16" bestFit="1" customWidth="1"/>
    <col min="7161" max="7161" width="4" style="16" customWidth="1"/>
    <col min="7162" max="7166" width="10.7109375" style="16" customWidth="1"/>
    <col min="7167" max="7167" width="2.7109375" style="16" customWidth="1"/>
    <col min="7168" max="7168" width="23.7109375" style="16" bestFit="1" customWidth="1"/>
    <col min="7169" max="7169" width="24.28515625" style="16" bestFit="1" customWidth="1"/>
    <col min="7170" max="7170" width="18" style="16" bestFit="1" customWidth="1"/>
    <col min="7171" max="7406" width="9.140625" style="16"/>
    <col min="7407" max="7407" width="8.28515625" style="16" customWidth="1"/>
    <col min="7408" max="7408" width="12.140625" style="16" bestFit="1" customWidth="1"/>
    <col min="7409" max="7409" width="11.140625" style="16" bestFit="1" customWidth="1"/>
    <col min="7410" max="7411" width="8.28515625" style="16" bestFit="1" customWidth="1"/>
    <col min="7412" max="7412" width="9.5703125" style="16" customWidth="1"/>
    <col min="7413" max="7414" width="10.140625" style="16" customWidth="1"/>
    <col min="7415" max="7415" width="10.7109375" style="16" customWidth="1"/>
    <col min="7416" max="7416" width="18.140625" style="16" bestFit="1" customWidth="1"/>
    <col min="7417" max="7417" width="4" style="16" customWidth="1"/>
    <col min="7418" max="7422" width="10.7109375" style="16" customWidth="1"/>
    <col min="7423" max="7423" width="2.7109375" style="16" customWidth="1"/>
    <col min="7424" max="7424" width="23.7109375" style="16" bestFit="1" customWidth="1"/>
    <col min="7425" max="7425" width="24.28515625" style="16" bestFit="1" customWidth="1"/>
    <col min="7426" max="7426" width="18" style="16" bestFit="1" customWidth="1"/>
    <col min="7427" max="7662" width="9.140625" style="16"/>
    <col min="7663" max="7663" width="8.28515625" style="16" customWidth="1"/>
    <col min="7664" max="7664" width="12.140625" style="16" bestFit="1" customWidth="1"/>
    <col min="7665" max="7665" width="11.140625" style="16" bestFit="1" customWidth="1"/>
    <col min="7666" max="7667" width="8.28515625" style="16" bestFit="1" customWidth="1"/>
    <col min="7668" max="7668" width="9.5703125" style="16" customWidth="1"/>
    <col min="7669" max="7670" width="10.140625" style="16" customWidth="1"/>
    <col min="7671" max="7671" width="10.7109375" style="16" customWidth="1"/>
    <col min="7672" max="7672" width="18.140625" style="16" bestFit="1" customWidth="1"/>
    <col min="7673" max="7673" width="4" style="16" customWidth="1"/>
    <col min="7674" max="7678" width="10.7109375" style="16" customWidth="1"/>
    <col min="7679" max="7679" width="2.7109375" style="16" customWidth="1"/>
    <col min="7680" max="7680" width="23.7109375" style="16" bestFit="1" customWidth="1"/>
    <col min="7681" max="7681" width="24.28515625" style="16" bestFit="1" customWidth="1"/>
    <col min="7682" max="7682" width="18" style="16" bestFit="1" customWidth="1"/>
    <col min="7683" max="7918" width="9.140625" style="16"/>
    <col min="7919" max="7919" width="8.28515625" style="16" customWidth="1"/>
    <col min="7920" max="7920" width="12.140625" style="16" bestFit="1" customWidth="1"/>
    <col min="7921" max="7921" width="11.140625" style="16" bestFit="1" customWidth="1"/>
    <col min="7922" max="7923" width="8.28515625" style="16" bestFit="1" customWidth="1"/>
    <col min="7924" max="7924" width="9.5703125" style="16" customWidth="1"/>
    <col min="7925" max="7926" width="10.140625" style="16" customWidth="1"/>
    <col min="7927" max="7927" width="10.7109375" style="16" customWidth="1"/>
    <col min="7928" max="7928" width="18.140625" style="16" bestFit="1" customWidth="1"/>
    <col min="7929" max="7929" width="4" style="16" customWidth="1"/>
    <col min="7930" max="7934" width="10.7109375" style="16" customWidth="1"/>
    <col min="7935" max="7935" width="2.7109375" style="16" customWidth="1"/>
    <col min="7936" max="7936" width="23.7109375" style="16" bestFit="1" customWidth="1"/>
    <col min="7937" max="7937" width="24.28515625" style="16" bestFit="1" customWidth="1"/>
    <col min="7938" max="7938" width="18" style="16" bestFit="1" customWidth="1"/>
    <col min="7939" max="8174" width="9.140625" style="16"/>
    <col min="8175" max="8175" width="8.28515625" style="16" customWidth="1"/>
    <col min="8176" max="8176" width="12.140625" style="16" bestFit="1" customWidth="1"/>
    <col min="8177" max="8177" width="11.140625" style="16" bestFit="1" customWidth="1"/>
    <col min="8178" max="8179" width="8.28515625" style="16" bestFit="1" customWidth="1"/>
    <col min="8180" max="8180" width="9.5703125" style="16" customWidth="1"/>
    <col min="8181" max="8182" width="10.140625" style="16" customWidth="1"/>
    <col min="8183" max="8183" width="10.7109375" style="16" customWidth="1"/>
    <col min="8184" max="8184" width="18.140625" style="16" bestFit="1" customWidth="1"/>
    <col min="8185" max="8185" width="4" style="16" customWidth="1"/>
    <col min="8186" max="8190" width="10.7109375" style="16" customWidth="1"/>
    <col min="8191" max="8191" width="2.7109375" style="16" customWidth="1"/>
    <col min="8192" max="8192" width="23.7109375" style="16" bestFit="1" customWidth="1"/>
    <col min="8193" max="8193" width="24.28515625" style="16" bestFit="1" customWidth="1"/>
    <col min="8194" max="8194" width="18" style="16" bestFit="1" customWidth="1"/>
    <col min="8195" max="8430" width="9.140625" style="16"/>
    <col min="8431" max="8431" width="8.28515625" style="16" customWidth="1"/>
    <col min="8432" max="8432" width="12.140625" style="16" bestFit="1" customWidth="1"/>
    <col min="8433" max="8433" width="11.140625" style="16" bestFit="1" customWidth="1"/>
    <col min="8434" max="8435" width="8.28515625" style="16" bestFit="1" customWidth="1"/>
    <col min="8436" max="8436" width="9.5703125" style="16" customWidth="1"/>
    <col min="8437" max="8438" width="10.140625" style="16" customWidth="1"/>
    <col min="8439" max="8439" width="10.7109375" style="16" customWidth="1"/>
    <col min="8440" max="8440" width="18.140625" style="16" bestFit="1" customWidth="1"/>
    <col min="8441" max="8441" width="4" style="16" customWidth="1"/>
    <col min="8442" max="8446" width="10.7109375" style="16" customWidth="1"/>
    <col min="8447" max="8447" width="2.7109375" style="16" customWidth="1"/>
    <col min="8448" max="8448" width="23.7109375" style="16" bestFit="1" customWidth="1"/>
    <col min="8449" max="8449" width="24.28515625" style="16" bestFit="1" customWidth="1"/>
    <col min="8450" max="8450" width="18" style="16" bestFit="1" customWidth="1"/>
    <col min="8451" max="8686" width="9.140625" style="16"/>
    <col min="8687" max="8687" width="8.28515625" style="16" customWidth="1"/>
    <col min="8688" max="8688" width="12.140625" style="16" bestFit="1" customWidth="1"/>
    <col min="8689" max="8689" width="11.140625" style="16" bestFit="1" customWidth="1"/>
    <col min="8690" max="8691" width="8.28515625" style="16" bestFit="1" customWidth="1"/>
    <col min="8692" max="8692" width="9.5703125" style="16" customWidth="1"/>
    <col min="8693" max="8694" width="10.140625" style="16" customWidth="1"/>
    <col min="8695" max="8695" width="10.7109375" style="16" customWidth="1"/>
    <col min="8696" max="8696" width="18.140625" style="16" bestFit="1" customWidth="1"/>
    <col min="8697" max="8697" width="4" style="16" customWidth="1"/>
    <col min="8698" max="8702" width="10.7109375" style="16" customWidth="1"/>
    <col min="8703" max="8703" width="2.7109375" style="16" customWidth="1"/>
    <col min="8704" max="8704" width="23.7109375" style="16" bestFit="1" customWidth="1"/>
    <col min="8705" max="8705" width="24.28515625" style="16" bestFit="1" customWidth="1"/>
    <col min="8706" max="8706" width="18" style="16" bestFit="1" customWidth="1"/>
    <col min="8707" max="8942" width="9.140625" style="16"/>
    <col min="8943" max="8943" width="8.28515625" style="16" customWidth="1"/>
    <col min="8944" max="8944" width="12.140625" style="16" bestFit="1" customWidth="1"/>
    <col min="8945" max="8945" width="11.140625" style="16" bestFit="1" customWidth="1"/>
    <col min="8946" max="8947" width="8.28515625" style="16" bestFit="1" customWidth="1"/>
    <col min="8948" max="8948" width="9.5703125" style="16" customWidth="1"/>
    <col min="8949" max="8950" width="10.140625" style="16" customWidth="1"/>
    <col min="8951" max="8951" width="10.7109375" style="16" customWidth="1"/>
    <col min="8952" max="8952" width="18.140625" style="16" bestFit="1" customWidth="1"/>
    <col min="8953" max="8953" width="4" style="16" customWidth="1"/>
    <col min="8954" max="8958" width="10.7109375" style="16" customWidth="1"/>
    <col min="8959" max="8959" width="2.7109375" style="16" customWidth="1"/>
    <col min="8960" max="8960" width="23.7109375" style="16" bestFit="1" customWidth="1"/>
    <col min="8961" max="8961" width="24.28515625" style="16" bestFit="1" customWidth="1"/>
    <col min="8962" max="8962" width="18" style="16" bestFit="1" customWidth="1"/>
    <col min="8963" max="9198" width="9.140625" style="16"/>
    <col min="9199" max="9199" width="8.28515625" style="16" customWidth="1"/>
    <col min="9200" max="9200" width="12.140625" style="16" bestFit="1" customWidth="1"/>
    <col min="9201" max="9201" width="11.140625" style="16" bestFit="1" customWidth="1"/>
    <col min="9202" max="9203" width="8.28515625" style="16" bestFit="1" customWidth="1"/>
    <col min="9204" max="9204" width="9.5703125" style="16" customWidth="1"/>
    <col min="9205" max="9206" width="10.140625" style="16" customWidth="1"/>
    <col min="9207" max="9207" width="10.7109375" style="16" customWidth="1"/>
    <col min="9208" max="9208" width="18.140625" style="16" bestFit="1" customWidth="1"/>
    <col min="9209" max="9209" width="4" style="16" customWidth="1"/>
    <col min="9210" max="9214" width="10.7109375" style="16" customWidth="1"/>
    <col min="9215" max="9215" width="2.7109375" style="16" customWidth="1"/>
    <col min="9216" max="9216" width="23.7109375" style="16" bestFit="1" customWidth="1"/>
    <col min="9217" max="9217" width="24.28515625" style="16" bestFit="1" customWidth="1"/>
    <col min="9218" max="9218" width="18" style="16" bestFit="1" customWidth="1"/>
    <col min="9219" max="9454" width="9.140625" style="16"/>
    <col min="9455" max="9455" width="8.28515625" style="16" customWidth="1"/>
    <col min="9456" max="9456" width="12.140625" style="16" bestFit="1" customWidth="1"/>
    <col min="9457" max="9457" width="11.140625" style="16" bestFit="1" customWidth="1"/>
    <col min="9458" max="9459" width="8.28515625" style="16" bestFit="1" customWidth="1"/>
    <col min="9460" max="9460" width="9.5703125" style="16" customWidth="1"/>
    <col min="9461" max="9462" width="10.140625" style="16" customWidth="1"/>
    <col min="9463" max="9463" width="10.7109375" style="16" customWidth="1"/>
    <col min="9464" max="9464" width="18.140625" style="16" bestFit="1" customWidth="1"/>
    <col min="9465" max="9465" width="4" style="16" customWidth="1"/>
    <col min="9466" max="9470" width="10.7109375" style="16" customWidth="1"/>
    <col min="9471" max="9471" width="2.7109375" style="16" customWidth="1"/>
    <col min="9472" max="9472" width="23.7109375" style="16" bestFit="1" customWidth="1"/>
    <col min="9473" max="9473" width="24.28515625" style="16" bestFit="1" customWidth="1"/>
    <col min="9474" max="9474" width="18" style="16" bestFit="1" customWidth="1"/>
    <col min="9475" max="9710" width="9.140625" style="16"/>
    <col min="9711" max="9711" width="8.28515625" style="16" customWidth="1"/>
    <col min="9712" max="9712" width="12.140625" style="16" bestFit="1" customWidth="1"/>
    <col min="9713" max="9713" width="11.140625" style="16" bestFit="1" customWidth="1"/>
    <col min="9714" max="9715" width="8.28515625" style="16" bestFit="1" customWidth="1"/>
    <col min="9716" max="9716" width="9.5703125" style="16" customWidth="1"/>
    <col min="9717" max="9718" width="10.140625" style="16" customWidth="1"/>
    <col min="9719" max="9719" width="10.7109375" style="16" customWidth="1"/>
    <col min="9720" max="9720" width="18.140625" style="16" bestFit="1" customWidth="1"/>
    <col min="9721" max="9721" width="4" style="16" customWidth="1"/>
    <col min="9722" max="9726" width="10.7109375" style="16" customWidth="1"/>
    <col min="9727" max="9727" width="2.7109375" style="16" customWidth="1"/>
    <col min="9728" max="9728" width="23.7109375" style="16" bestFit="1" customWidth="1"/>
    <col min="9729" max="9729" width="24.28515625" style="16" bestFit="1" customWidth="1"/>
    <col min="9730" max="9730" width="18" style="16" bestFit="1" customWidth="1"/>
    <col min="9731" max="9966" width="9.140625" style="16"/>
    <col min="9967" max="9967" width="8.28515625" style="16" customWidth="1"/>
    <col min="9968" max="9968" width="12.140625" style="16" bestFit="1" customWidth="1"/>
    <col min="9969" max="9969" width="11.140625" style="16" bestFit="1" customWidth="1"/>
    <col min="9970" max="9971" width="8.28515625" style="16" bestFit="1" customWidth="1"/>
    <col min="9972" max="9972" width="9.5703125" style="16" customWidth="1"/>
    <col min="9973" max="9974" width="10.140625" style="16" customWidth="1"/>
    <col min="9975" max="9975" width="10.7109375" style="16" customWidth="1"/>
    <col min="9976" max="9976" width="18.140625" style="16" bestFit="1" customWidth="1"/>
    <col min="9977" max="9977" width="4" style="16" customWidth="1"/>
    <col min="9978" max="9982" width="10.7109375" style="16" customWidth="1"/>
    <col min="9983" max="9983" width="2.7109375" style="16" customWidth="1"/>
    <col min="9984" max="9984" width="23.7109375" style="16" bestFit="1" customWidth="1"/>
    <col min="9985" max="9985" width="24.28515625" style="16" bestFit="1" customWidth="1"/>
    <col min="9986" max="9986" width="18" style="16" bestFit="1" customWidth="1"/>
    <col min="9987" max="10222" width="9.140625" style="16"/>
    <col min="10223" max="10223" width="8.28515625" style="16" customWidth="1"/>
    <col min="10224" max="10224" width="12.140625" style="16" bestFit="1" customWidth="1"/>
    <col min="10225" max="10225" width="11.140625" style="16" bestFit="1" customWidth="1"/>
    <col min="10226" max="10227" width="8.28515625" style="16" bestFit="1" customWidth="1"/>
    <col min="10228" max="10228" width="9.5703125" style="16" customWidth="1"/>
    <col min="10229" max="10230" width="10.140625" style="16" customWidth="1"/>
    <col min="10231" max="10231" width="10.7109375" style="16" customWidth="1"/>
    <col min="10232" max="10232" width="18.140625" style="16" bestFit="1" customWidth="1"/>
    <col min="10233" max="10233" width="4" style="16" customWidth="1"/>
    <col min="10234" max="10238" width="10.7109375" style="16" customWidth="1"/>
    <col min="10239" max="10239" width="2.7109375" style="16" customWidth="1"/>
    <col min="10240" max="10240" width="23.7109375" style="16" bestFit="1" customWidth="1"/>
    <col min="10241" max="10241" width="24.28515625" style="16" bestFit="1" customWidth="1"/>
    <col min="10242" max="10242" width="18" style="16" bestFit="1" customWidth="1"/>
    <col min="10243" max="10478" width="9.140625" style="16"/>
    <col min="10479" max="10479" width="8.28515625" style="16" customWidth="1"/>
    <col min="10480" max="10480" width="12.140625" style="16" bestFit="1" customWidth="1"/>
    <col min="10481" max="10481" width="11.140625" style="16" bestFit="1" customWidth="1"/>
    <col min="10482" max="10483" width="8.28515625" style="16" bestFit="1" customWidth="1"/>
    <col min="10484" max="10484" width="9.5703125" style="16" customWidth="1"/>
    <col min="10485" max="10486" width="10.140625" style="16" customWidth="1"/>
    <col min="10487" max="10487" width="10.7109375" style="16" customWidth="1"/>
    <col min="10488" max="10488" width="18.140625" style="16" bestFit="1" customWidth="1"/>
    <col min="10489" max="10489" width="4" style="16" customWidth="1"/>
    <col min="10490" max="10494" width="10.7109375" style="16" customWidth="1"/>
    <col min="10495" max="10495" width="2.7109375" style="16" customWidth="1"/>
    <col min="10496" max="10496" width="23.7109375" style="16" bestFit="1" customWidth="1"/>
    <col min="10497" max="10497" width="24.28515625" style="16" bestFit="1" customWidth="1"/>
    <col min="10498" max="10498" width="18" style="16" bestFit="1" customWidth="1"/>
    <col min="10499" max="10734" width="9.140625" style="16"/>
    <col min="10735" max="10735" width="8.28515625" style="16" customWidth="1"/>
    <col min="10736" max="10736" width="12.140625" style="16" bestFit="1" customWidth="1"/>
    <col min="10737" max="10737" width="11.140625" style="16" bestFit="1" customWidth="1"/>
    <col min="10738" max="10739" width="8.28515625" style="16" bestFit="1" customWidth="1"/>
    <col min="10740" max="10740" width="9.5703125" style="16" customWidth="1"/>
    <col min="10741" max="10742" width="10.140625" style="16" customWidth="1"/>
    <col min="10743" max="10743" width="10.7109375" style="16" customWidth="1"/>
    <col min="10744" max="10744" width="18.140625" style="16" bestFit="1" customWidth="1"/>
    <col min="10745" max="10745" width="4" style="16" customWidth="1"/>
    <col min="10746" max="10750" width="10.7109375" style="16" customWidth="1"/>
    <col min="10751" max="10751" width="2.7109375" style="16" customWidth="1"/>
    <col min="10752" max="10752" width="23.7109375" style="16" bestFit="1" customWidth="1"/>
    <col min="10753" max="10753" width="24.28515625" style="16" bestFit="1" customWidth="1"/>
    <col min="10754" max="10754" width="18" style="16" bestFit="1" customWidth="1"/>
    <col min="10755" max="10990" width="9.140625" style="16"/>
    <col min="10991" max="10991" width="8.28515625" style="16" customWidth="1"/>
    <col min="10992" max="10992" width="12.140625" style="16" bestFit="1" customWidth="1"/>
    <col min="10993" max="10993" width="11.140625" style="16" bestFit="1" customWidth="1"/>
    <col min="10994" max="10995" width="8.28515625" style="16" bestFit="1" customWidth="1"/>
    <col min="10996" max="10996" width="9.5703125" style="16" customWidth="1"/>
    <col min="10997" max="10998" width="10.140625" style="16" customWidth="1"/>
    <col min="10999" max="10999" width="10.7109375" style="16" customWidth="1"/>
    <col min="11000" max="11000" width="18.140625" style="16" bestFit="1" customWidth="1"/>
    <col min="11001" max="11001" width="4" style="16" customWidth="1"/>
    <col min="11002" max="11006" width="10.7109375" style="16" customWidth="1"/>
    <col min="11007" max="11007" width="2.7109375" style="16" customWidth="1"/>
    <col min="11008" max="11008" width="23.7109375" style="16" bestFit="1" customWidth="1"/>
    <col min="11009" max="11009" width="24.28515625" style="16" bestFit="1" customWidth="1"/>
    <col min="11010" max="11010" width="18" style="16" bestFit="1" customWidth="1"/>
    <col min="11011" max="11246" width="9.140625" style="16"/>
    <col min="11247" max="11247" width="8.28515625" style="16" customWidth="1"/>
    <col min="11248" max="11248" width="12.140625" style="16" bestFit="1" customWidth="1"/>
    <col min="11249" max="11249" width="11.140625" style="16" bestFit="1" customWidth="1"/>
    <col min="11250" max="11251" width="8.28515625" style="16" bestFit="1" customWidth="1"/>
    <col min="11252" max="11252" width="9.5703125" style="16" customWidth="1"/>
    <col min="11253" max="11254" width="10.140625" style="16" customWidth="1"/>
    <col min="11255" max="11255" width="10.7109375" style="16" customWidth="1"/>
    <col min="11256" max="11256" width="18.140625" style="16" bestFit="1" customWidth="1"/>
    <col min="11257" max="11257" width="4" style="16" customWidth="1"/>
    <col min="11258" max="11262" width="10.7109375" style="16" customWidth="1"/>
    <col min="11263" max="11263" width="2.7109375" style="16" customWidth="1"/>
    <col min="11264" max="11264" width="23.7109375" style="16" bestFit="1" customWidth="1"/>
    <col min="11265" max="11265" width="24.28515625" style="16" bestFit="1" customWidth="1"/>
    <col min="11266" max="11266" width="18" style="16" bestFit="1" customWidth="1"/>
    <col min="11267" max="11502" width="9.140625" style="16"/>
    <col min="11503" max="11503" width="8.28515625" style="16" customWidth="1"/>
    <col min="11504" max="11504" width="12.140625" style="16" bestFit="1" customWidth="1"/>
    <col min="11505" max="11505" width="11.140625" style="16" bestFit="1" customWidth="1"/>
    <col min="11506" max="11507" width="8.28515625" style="16" bestFit="1" customWidth="1"/>
    <col min="11508" max="11508" width="9.5703125" style="16" customWidth="1"/>
    <col min="11509" max="11510" width="10.140625" style="16" customWidth="1"/>
    <col min="11511" max="11511" width="10.7109375" style="16" customWidth="1"/>
    <col min="11512" max="11512" width="18.140625" style="16" bestFit="1" customWidth="1"/>
    <col min="11513" max="11513" width="4" style="16" customWidth="1"/>
    <col min="11514" max="11518" width="10.7109375" style="16" customWidth="1"/>
    <col min="11519" max="11519" width="2.7109375" style="16" customWidth="1"/>
    <col min="11520" max="11520" width="23.7109375" style="16" bestFit="1" customWidth="1"/>
    <col min="11521" max="11521" width="24.28515625" style="16" bestFit="1" customWidth="1"/>
    <col min="11522" max="11522" width="18" style="16" bestFit="1" customWidth="1"/>
    <col min="11523" max="11758" width="9.140625" style="16"/>
    <col min="11759" max="11759" width="8.28515625" style="16" customWidth="1"/>
    <col min="11760" max="11760" width="12.140625" style="16" bestFit="1" customWidth="1"/>
    <col min="11761" max="11761" width="11.140625" style="16" bestFit="1" customWidth="1"/>
    <col min="11762" max="11763" width="8.28515625" style="16" bestFit="1" customWidth="1"/>
    <col min="11764" max="11764" width="9.5703125" style="16" customWidth="1"/>
    <col min="11765" max="11766" width="10.140625" style="16" customWidth="1"/>
    <col min="11767" max="11767" width="10.7109375" style="16" customWidth="1"/>
    <col min="11768" max="11768" width="18.140625" style="16" bestFit="1" customWidth="1"/>
    <col min="11769" max="11769" width="4" style="16" customWidth="1"/>
    <col min="11770" max="11774" width="10.7109375" style="16" customWidth="1"/>
    <col min="11775" max="11775" width="2.7109375" style="16" customWidth="1"/>
    <col min="11776" max="11776" width="23.7109375" style="16" bestFit="1" customWidth="1"/>
    <col min="11777" max="11777" width="24.28515625" style="16" bestFit="1" customWidth="1"/>
    <col min="11778" max="11778" width="18" style="16" bestFit="1" customWidth="1"/>
    <col min="11779" max="12014" width="9.140625" style="16"/>
    <col min="12015" max="12015" width="8.28515625" style="16" customWidth="1"/>
    <col min="12016" max="12016" width="12.140625" style="16" bestFit="1" customWidth="1"/>
    <col min="12017" max="12017" width="11.140625" style="16" bestFit="1" customWidth="1"/>
    <col min="12018" max="12019" width="8.28515625" style="16" bestFit="1" customWidth="1"/>
    <col min="12020" max="12020" width="9.5703125" style="16" customWidth="1"/>
    <col min="12021" max="12022" width="10.140625" style="16" customWidth="1"/>
    <col min="12023" max="12023" width="10.7109375" style="16" customWidth="1"/>
    <col min="12024" max="12024" width="18.140625" style="16" bestFit="1" customWidth="1"/>
    <col min="12025" max="12025" width="4" style="16" customWidth="1"/>
    <col min="12026" max="12030" width="10.7109375" style="16" customWidth="1"/>
    <col min="12031" max="12031" width="2.7109375" style="16" customWidth="1"/>
    <col min="12032" max="12032" width="23.7109375" style="16" bestFit="1" customWidth="1"/>
    <col min="12033" max="12033" width="24.28515625" style="16" bestFit="1" customWidth="1"/>
    <col min="12034" max="12034" width="18" style="16" bestFit="1" customWidth="1"/>
    <col min="12035" max="12270" width="9.140625" style="16"/>
    <col min="12271" max="12271" width="8.28515625" style="16" customWidth="1"/>
    <col min="12272" max="12272" width="12.140625" style="16" bestFit="1" customWidth="1"/>
    <col min="12273" max="12273" width="11.140625" style="16" bestFit="1" customWidth="1"/>
    <col min="12274" max="12275" width="8.28515625" style="16" bestFit="1" customWidth="1"/>
    <col min="12276" max="12276" width="9.5703125" style="16" customWidth="1"/>
    <col min="12277" max="12278" width="10.140625" style="16" customWidth="1"/>
    <col min="12279" max="12279" width="10.7109375" style="16" customWidth="1"/>
    <col min="12280" max="12280" width="18.140625" style="16" bestFit="1" customWidth="1"/>
    <col min="12281" max="12281" width="4" style="16" customWidth="1"/>
    <col min="12282" max="12286" width="10.7109375" style="16" customWidth="1"/>
    <col min="12287" max="12287" width="2.7109375" style="16" customWidth="1"/>
    <col min="12288" max="12288" width="23.7109375" style="16" bestFit="1" customWidth="1"/>
    <col min="12289" max="12289" width="24.28515625" style="16" bestFit="1" customWidth="1"/>
    <col min="12290" max="12290" width="18" style="16" bestFit="1" customWidth="1"/>
    <col min="12291" max="12526" width="9.140625" style="16"/>
    <col min="12527" max="12527" width="8.28515625" style="16" customWidth="1"/>
    <col min="12528" max="12528" width="12.140625" style="16" bestFit="1" customWidth="1"/>
    <col min="12529" max="12529" width="11.140625" style="16" bestFit="1" customWidth="1"/>
    <col min="12530" max="12531" width="8.28515625" style="16" bestFit="1" customWidth="1"/>
    <col min="12532" max="12532" width="9.5703125" style="16" customWidth="1"/>
    <col min="12533" max="12534" width="10.140625" style="16" customWidth="1"/>
    <col min="12535" max="12535" width="10.7109375" style="16" customWidth="1"/>
    <col min="12536" max="12536" width="18.140625" style="16" bestFit="1" customWidth="1"/>
    <col min="12537" max="12537" width="4" style="16" customWidth="1"/>
    <col min="12538" max="12542" width="10.7109375" style="16" customWidth="1"/>
    <col min="12543" max="12543" width="2.7109375" style="16" customWidth="1"/>
    <col min="12544" max="12544" width="23.7109375" style="16" bestFit="1" customWidth="1"/>
    <col min="12545" max="12545" width="24.28515625" style="16" bestFit="1" customWidth="1"/>
    <col min="12546" max="12546" width="18" style="16" bestFit="1" customWidth="1"/>
    <col min="12547" max="12782" width="9.140625" style="16"/>
    <col min="12783" max="12783" width="8.28515625" style="16" customWidth="1"/>
    <col min="12784" max="12784" width="12.140625" style="16" bestFit="1" customWidth="1"/>
    <col min="12785" max="12785" width="11.140625" style="16" bestFit="1" customWidth="1"/>
    <col min="12786" max="12787" width="8.28515625" style="16" bestFit="1" customWidth="1"/>
    <col min="12788" max="12788" width="9.5703125" style="16" customWidth="1"/>
    <col min="12789" max="12790" width="10.140625" style="16" customWidth="1"/>
    <col min="12791" max="12791" width="10.7109375" style="16" customWidth="1"/>
    <col min="12792" max="12792" width="18.140625" style="16" bestFit="1" customWidth="1"/>
    <col min="12793" max="12793" width="4" style="16" customWidth="1"/>
    <col min="12794" max="12798" width="10.7109375" style="16" customWidth="1"/>
    <col min="12799" max="12799" width="2.7109375" style="16" customWidth="1"/>
    <col min="12800" max="12800" width="23.7109375" style="16" bestFit="1" customWidth="1"/>
    <col min="12801" max="12801" width="24.28515625" style="16" bestFit="1" customWidth="1"/>
    <col min="12802" max="12802" width="18" style="16" bestFit="1" customWidth="1"/>
    <col min="12803" max="13038" width="9.140625" style="16"/>
    <col min="13039" max="13039" width="8.28515625" style="16" customWidth="1"/>
    <col min="13040" max="13040" width="12.140625" style="16" bestFit="1" customWidth="1"/>
    <col min="13041" max="13041" width="11.140625" style="16" bestFit="1" customWidth="1"/>
    <col min="13042" max="13043" width="8.28515625" style="16" bestFit="1" customWidth="1"/>
    <col min="13044" max="13044" width="9.5703125" style="16" customWidth="1"/>
    <col min="13045" max="13046" width="10.140625" style="16" customWidth="1"/>
    <col min="13047" max="13047" width="10.7109375" style="16" customWidth="1"/>
    <col min="13048" max="13048" width="18.140625" style="16" bestFit="1" customWidth="1"/>
    <col min="13049" max="13049" width="4" style="16" customWidth="1"/>
    <col min="13050" max="13054" width="10.7109375" style="16" customWidth="1"/>
    <col min="13055" max="13055" width="2.7109375" style="16" customWidth="1"/>
    <col min="13056" max="13056" width="23.7109375" style="16" bestFit="1" customWidth="1"/>
    <col min="13057" max="13057" width="24.28515625" style="16" bestFit="1" customWidth="1"/>
    <col min="13058" max="13058" width="18" style="16" bestFit="1" customWidth="1"/>
    <col min="13059" max="13294" width="9.140625" style="16"/>
    <col min="13295" max="13295" width="8.28515625" style="16" customWidth="1"/>
    <col min="13296" max="13296" width="12.140625" style="16" bestFit="1" customWidth="1"/>
    <col min="13297" max="13297" width="11.140625" style="16" bestFit="1" customWidth="1"/>
    <col min="13298" max="13299" width="8.28515625" style="16" bestFit="1" customWidth="1"/>
    <col min="13300" max="13300" width="9.5703125" style="16" customWidth="1"/>
    <col min="13301" max="13302" width="10.140625" style="16" customWidth="1"/>
    <col min="13303" max="13303" width="10.7109375" style="16" customWidth="1"/>
    <col min="13304" max="13304" width="18.140625" style="16" bestFit="1" customWidth="1"/>
    <col min="13305" max="13305" width="4" style="16" customWidth="1"/>
    <col min="13306" max="13310" width="10.7109375" style="16" customWidth="1"/>
    <col min="13311" max="13311" width="2.7109375" style="16" customWidth="1"/>
    <col min="13312" max="13312" width="23.7109375" style="16" bestFit="1" customWidth="1"/>
    <col min="13313" max="13313" width="24.28515625" style="16" bestFit="1" customWidth="1"/>
    <col min="13314" max="13314" width="18" style="16" bestFit="1" customWidth="1"/>
    <col min="13315" max="13550" width="9.140625" style="16"/>
    <col min="13551" max="13551" width="8.28515625" style="16" customWidth="1"/>
    <col min="13552" max="13552" width="12.140625" style="16" bestFit="1" customWidth="1"/>
    <col min="13553" max="13553" width="11.140625" style="16" bestFit="1" customWidth="1"/>
    <col min="13554" max="13555" width="8.28515625" style="16" bestFit="1" customWidth="1"/>
    <col min="13556" max="13556" width="9.5703125" style="16" customWidth="1"/>
    <col min="13557" max="13558" width="10.140625" style="16" customWidth="1"/>
    <col min="13559" max="13559" width="10.7109375" style="16" customWidth="1"/>
    <col min="13560" max="13560" width="18.140625" style="16" bestFit="1" customWidth="1"/>
    <col min="13561" max="13561" width="4" style="16" customWidth="1"/>
    <col min="13562" max="13566" width="10.7109375" style="16" customWidth="1"/>
    <col min="13567" max="13567" width="2.7109375" style="16" customWidth="1"/>
    <col min="13568" max="13568" width="23.7109375" style="16" bestFit="1" customWidth="1"/>
    <col min="13569" max="13569" width="24.28515625" style="16" bestFit="1" customWidth="1"/>
    <col min="13570" max="13570" width="18" style="16" bestFit="1" customWidth="1"/>
    <col min="13571" max="13806" width="9.140625" style="16"/>
    <col min="13807" max="13807" width="8.28515625" style="16" customWidth="1"/>
    <col min="13808" max="13808" width="12.140625" style="16" bestFit="1" customWidth="1"/>
    <col min="13809" max="13809" width="11.140625" style="16" bestFit="1" customWidth="1"/>
    <col min="13810" max="13811" width="8.28515625" style="16" bestFit="1" customWidth="1"/>
    <col min="13812" max="13812" width="9.5703125" style="16" customWidth="1"/>
    <col min="13813" max="13814" width="10.140625" style="16" customWidth="1"/>
    <col min="13815" max="13815" width="10.7109375" style="16" customWidth="1"/>
    <col min="13816" max="13816" width="18.140625" style="16" bestFit="1" customWidth="1"/>
    <col min="13817" max="13817" width="4" style="16" customWidth="1"/>
    <col min="13818" max="13822" width="10.7109375" style="16" customWidth="1"/>
    <col min="13823" max="13823" width="2.7109375" style="16" customWidth="1"/>
    <col min="13824" max="13824" width="23.7109375" style="16" bestFit="1" customWidth="1"/>
    <col min="13825" max="13825" width="24.28515625" style="16" bestFit="1" customWidth="1"/>
    <col min="13826" max="13826" width="18" style="16" bestFit="1" customWidth="1"/>
    <col min="13827" max="14062" width="9.140625" style="16"/>
    <col min="14063" max="14063" width="8.28515625" style="16" customWidth="1"/>
    <col min="14064" max="14064" width="12.140625" style="16" bestFit="1" customWidth="1"/>
    <col min="14065" max="14065" width="11.140625" style="16" bestFit="1" customWidth="1"/>
    <col min="14066" max="14067" width="8.28515625" style="16" bestFit="1" customWidth="1"/>
    <col min="14068" max="14068" width="9.5703125" style="16" customWidth="1"/>
    <col min="14069" max="14070" width="10.140625" style="16" customWidth="1"/>
    <col min="14071" max="14071" width="10.7109375" style="16" customWidth="1"/>
    <col min="14072" max="14072" width="18.140625" style="16" bestFit="1" customWidth="1"/>
    <col min="14073" max="14073" width="4" style="16" customWidth="1"/>
    <col min="14074" max="14078" width="10.7109375" style="16" customWidth="1"/>
    <col min="14079" max="14079" width="2.7109375" style="16" customWidth="1"/>
    <col min="14080" max="14080" width="23.7109375" style="16" bestFit="1" customWidth="1"/>
    <col min="14081" max="14081" width="24.28515625" style="16" bestFit="1" customWidth="1"/>
    <col min="14082" max="14082" width="18" style="16" bestFit="1" customWidth="1"/>
    <col min="14083" max="14318" width="9.140625" style="16"/>
    <col min="14319" max="14319" width="8.28515625" style="16" customWidth="1"/>
    <col min="14320" max="14320" width="12.140625" style="16" bestFit="1" customWidth="1"/>
    <col min="14321" max="14321" width="11.140625" style="16" bestFit="1" customWidth="1"/>
    <col min="14322" max="14323" width="8.28515625" style="16" bestFit="1" customWidth="1"/>
    <col min="14324" max="14324" width="9.5703125" style="16" customWidth="1"/>
    <col min="14325" max="14326" width="10.140625" style="16" customWidth="1"/>
    <col min="14327" max="14327" width="10.7109375" style="16" customWidth="1"/>
    <col min="14328" max="14328" width="18.140625" style="16" bestFit="1" customWidth="1"/>
    <col min="14329" max="14329" width="4" style="16" customWidth="1"/>
    <col min="14330" max="14334" width="10.7109375" style="16" customWidth="1"/>
    <col min="14335" max="14335" width="2.7109375" style="16" customWidth="1"/>
    <col min="14336" max="14336" width="23.7109375" style="16" bestFit="1" customWidth="1"/>
    <col min="14337" max="14337" width="24.28515625" style="16" bestFit="1" customWidth="1"/>
    <col min="14338" max="14338" width="18" style="16" bestFit="1" customWidth="1"/>
    <col min="14339" max="14574" width="9.140625" style="16"/>
    <col min="14575" max="14575" width="8.28515625" style="16" customWidth="1"/>
    <col min="14576" max="14576" width="12.140625" style="16" bestFit="1" customWidth="1"/>
    <col min="14577" max="14577" width="11.140625" style="16" bestFit="1" customWidth="1"/>
    <col min="14578" max="14579" width="8.28515625" style="16" bestFit="1" customWidth="1"/>
    <col min="14580" max="14580" width="9.5703125" style="16" customWidth="1"/>
    <col min="14581" max="14582" width="10.140625" style="16" customWidth="1"/>
    <col min="14583" max="14583" width="10.7109375" style="16" customWidth="1"/>
    <col min="14584" max="14584" width="18.140625" style="16" bestFit="1" customWidth="1"/>
    <col min="14585" max="14585" width="4" style="16" customWidth="1"/>
    <col min="14586" max="14590" width="10.7109375" style="16" customWidth="1"/>
    <col min="14591" max="14591" width="2.7109375" style="16" customWidth="1"/>
    <col min="14592" max="14592" width="23.7109375" style="16" bestFit="1" customWidth="1"/>
    <col min="14593" max="14593" width="24.28515625" style="16" bestFit="1" customWidth="1"/>
    <col min="14594" max="14594" width="18" style="16" bestFit="1" customWidth="1"/>
    <col min="14595" max="14830" width="9.140625" style="16"/>
    <col min="14831" max="14831" width="8.28515625" style="16" customWidth="1"/>
    <col min="14832" max="14832" width="12.140625" style="16" bestFit="1" customWidth="1"/>
    <col min="14833" max="14833" width="11.140625" style="16" bestFit="1" customWidth="1"/>
    <col min="14834" max="14835" width="8.28515625" style="16" bestFit="1" customWidth="1"/>
    <col min="14836" max="14836" width="9.5703125" style="16" customWidth="1"/>
    <col min="14837" max="14838" width="10.140625" style="16" customWidth="1"/>
    <col min="14839" max="14839" width="10.7109375" style="16" customWidth="1"/>
    <col min="14840" max="14840" width="18.140625" style="16" bestFit="1" customWidth="1"/>
    <col min="14841" max="14841" width="4" style="16" customWidth="1"/>
    <col min="14842" max="14846" width="10.7109375" style="16" customWidth="1"/>
    <col min="14847" max="14847" width="2.7109375" style="16" customWidth="1"/>
    <col min="14848" max="14848" width="23.7109375" style="16" bestFit="1" customWidth="1"/>
    <col min="14849" max="14849" width="24.28515625" style="16" bestFit="1" customWidth="1"/>
    <col min="14850" max="14850" width="18" style="16" bestFit="1" customWidth="1"/>
    <col min="14851" max="15086" width="9.140625" style="16"/>
    <col min="15087" max="15087" width="8.28515625" style="16" customWidth="1"/>
    <col min="15088" max="15088" width="12.140625" style="16" bestFit="1" customWidth="1"/>
    <col min="15089" max="15089" width="11.140625" style="16" bestFit="1" customWidth="1"/>
    <col min="15090" max="15091" width="8.28515625" style="16" bestFit="1" customWidth="1"/>
    <col min="15092" max="15092" width="9.5703125" style="16" customWidth="1"/>
    <col min="15093" max="15094" width="10.140625" style="16" customWidth="1"/>
    <col min="15095" max="15095" width="10.7109375" style="16" customWidth="1"/>
    <col min="15096" max="15096" width="18.140625" style="16" bestFit="1" customWidth="1"/>
    <col min="15097" max="15097" width="4" style="16" customWidth="1"/>
    <col min="15098" max="15102" width="10.7109375" style="16" customWidth="1"/>
    <col min="15103" max="15103" width="2.7109375" style="16" customWidth="1"/>
    <col min="15104" max="15104" width="23.7109375" style="16" bestFit="1" customWidth="1"/>
    <col min="15105" max="15105" width="24.28515625" style="16" bestFit="1" customWidth="1"/>
    <col min="15106" max="15106" width="18" style="16" bestFit="1" customWidth="1"/>
    <col min="15107" max="15342" width="9.140625" style="16"/>
    <col min="15343" max="15343" width="8.28515625" style="16" customWidth="1"/>
    <col min="15344" max="15344" width="12.140625" style="16" bestFit="1" customWidth="1"/>
    <col min="15345" max="15345" width="11.140625" style="16" bestFit="1" customWidth="1"/>
    <col min="15346" max="15347" width="8.28515625" style="16" bestFit="1" customWidth="1"/>
    <col min="15348" max="15348" width="9.5703125" style="16" customWidth="1"/>
    <col min="15349" max="15350" width="10.140625" style="16" customWidth="1"/>
    <col min="15351" max="15351" width="10.7109375" style="16" customWidth="1"/>
    <col min="15352" max="15352" width="18.140625" style="16" bestFit="1" customWidth="1"/>
    <col min="15353" max="15353" width="4" style="16" customWidth="1"/>
    <col min="15354" max="15358" width="10.7109375" style="16" customWidth="1"/>
    <col min="15359" max="15359" width="2.7109375" style="16" customWidth="1"/>
    <col min="15360" max="15360" width="23.7109375" style="16" bestFit="1" customWidth="1"/>
    <col min="15361" max="15361" width="24.28515625" style="16" bestFit="1" customWidth="1"/>
    <col min="15362" max="15362" width="18" style="16" bestFit="1" customWidth="1"/>
    <col min="15363" max="15598" width="9.140625" style="16"/>
    <col min="15599" max="15599" width="8.28515625" style="16" customWidth="1"/>
    <col min="15600" max="15600" width="12.140625" style="16" bestFit="1" customWidth="1"/>
    <col min="15601" max="15601" width="11.140625" style="16" bestFit="1" customWidth="1"/>
    <col min="15602" max="15603" width="8.28515625" style="16" bestFit="1" customWidth="1"/>
    <col min="15604" max="15604" width="9.5703125" style="16" customWidth="1"/>
    <col min="15605" max="15606" width="10.140625" style="16" customWidth="1"/>
    <col min="15607" max="15607" width="10.7109375" style="16" customWidth="1"/>
    <col min="15608" max="15608" width="18.140625" style="16" bestFit="1" customWidth="1"/>
    <col min="15609" max="15609" width="4" style="16" customWidth="1"/>
    <col min="15610" max="15614" width="10.7109375" style="16" customWidth="1"/>
    <col min="15615" max="15615" width="2.7109375" style="16" customWidth="1"/>
    <col min="15616" max="15616" width="23.7109375" style="16" bestFit="1" customWidth="1"/>
    <col min="15617" max="15617" width="24.28515625" style="16" bestFit="1" customWidth="1"/>
    <col min="15618" max="15618" width="18" style="16" bestFit="1" customWidth="1"/>
    <col min="15619" max="15854" width="9.140625" style="16"/>
    <col min="15855" max="15855" width="8.28515625" style="16" customWidth="1"/>
    <col min="15856" max="15856" width="12.140625" style="16" bestFit="1" customWidth="1"/>
    <col min="15857" max="15857" width="11.140625" style="16" bestFit="1" customWidth="1"/>
    <col min="15858" max="15859" width="8.28515625" style="16" bestFit="1" customWidth="1"/>
    <col min="15860" max="15860" width="9.5703125" style="16" customWidth="1"/>
    <col min="15861" max="15862" width="10.140625" style="16" customWidth="1"/>
    <col min="15863" max="15863" width="10.7109375" style="16" customWidth="1"/>
    <col min="15864" max="15864" width="18.140625" style="16" bestFit="1" customWidth="1"/>
    <col min="15865" max="15865" width="4" style="16" customWidth="1"/>
    <col min="15866" max="15870" width="10.7109375" style="16" customWidth="1"/>
    <col min="15871" max="15871" width="2.7109375" style="16" customWidth="1"/>
    <col min="15872" max="15872" width="23.7109375" style="16" bestFit="1" customWidth="1"/>
    <col min="15873" max="15873" width="24.28515625" style="16" bestFit="1" customWidth="1"/>
    <col min="15874" max="15874" width="18" style="16" bestFit="1" customWidth="1"/>
    <col min="15875" max="16110" width="9.140625" style="16"/>
    <col min="16111" max="16111" width="8.28515625" style="16" customWidth="1"/>
    <col min="16112" max="16112" width="12.140625" style="16" bestFit="1" customWidth="1"/>
    <col min="16113" max="16113" width="11.140625" style="16" bestFit="1" customWidth="1"/>
    <col min="16114" max="16115" width="8.28515625" style="16" bestFit="1" customWidth="1"/>
    <col min="16116" max="16116" width="9.5703125" style="16" customWidth="1"/>
    <col min="16117" max="16118" width="10.140625" style="16" customWidth="1"/>
    <col min="16119" max="16119" width="10.7109375" style="16" customWidth="1"/>
    <col min="16120" max="16120" width="18.140625" style="16" bestFit="1" customWidth="1"/>
    <col min="16121" max="16121" width="4" style="16" customWidth="1"/>
    <col min="16122" max="16126" width="10.7109375" style="16" customWidth="1"/>
    <col min="16127" max="16127" width="2.7109375" style="16" customWidth="1"/>
    <col min="16128" max="16128" width="23.7109375" style="16" bestFit="1" customWidth="1"/>
    <col min="16129" max="16129" width="24.28515625" style="16" bestFit="1" customWidth="1"/>
    <col min="16130" max="16130" width="18" style="16" bestFit="1" customWidth="1"/>
    <col min="16131" max="16384" width="9.140625" style="16"/>
  </cols>
  <sheetData>
    <row r="1" spans="1:16" ht="13.5" thickBot="1" x14ac:dyDescent="0.25">
      <c r="A1" s="173"/>
      <c r="B1" s="52"/>
      <c r="C1" s="191"/>
      <c r="D1" s="173"/>
      <c r="E1" s="173"/>
      <c r="F1" s="192"/>
      <c r="G1" s="192"/>
      <c r="H1" s="173"/>
      <c r="J1" s="53"/>
      <c r="K1" s="191"/>
      <c r="L1" s="173"/>
      <c r="M1" s="173"/>
      <c r="N1" s="192"/>
      <c r="O1" s="192"/>
      <c r="P1" s="173"/>
    </row>
    <row r="2" spans="1:16" s="27" customFormat="1" ht="26.25" thickBot="1" x14ac:dyDescent="0.25">
      <c r="A2" s="57"/>
      <c r="B2" s="28" t="s">
        <v>60</v>
      </c>
      <c r="C2" s="28" t="s">
        <v>61</v>
      </c>
      <c r="D2" s="28" t="s">
        <v>192</v>
      </c>
      <c r="E2" s="56" t="s">
        <v>5</v>
      </c>
      <c r="F2" s="28" t="s">
        <v>195</v>
      </c>
      <c r="G2" s="28" t="s">
        <v>196</v>
      </c>
      <c r="H2" s="28" t="s">
        <v>273</v>
      </c>
      <c r="J2" s="16"/>
      <c r="K2" s="16"/>
      <c r="L2" s="16"/>
      <c r="M2" s="16"/>
      <c r="N2" s="16"/>
      <c r="O2" s="16"/>
      <c r="P2" s="28" t="s">
        <v>273</v>
      </c>
    </row>
    <row r="3" spans="1:16" x14ac:dyDescent="0.2">
      <c r="A3" s="39"/>
      <c r="B3" s="50" t="str">
        <f>'DO NOT USE (periph map ref)'!B27</f>
        <v>System RAM</v>
      </c>
      <c r="C3" s="51"/>
      <c r="D3" s="51"/>
      <c r="E3" s="51"/>
      <c r="F3" s="59"/>
      <c r="G3" s="60"/>
      <c r="H3" s="51"/>
      <c r="J3" s="16"/>
      <c r="K3" s="16"/>
      <c r="L3" s="16"/>
      <c r="M3" s="16"/>
      <c r="N3" s="16"/>
      <c r="O3" s="16"/>
      <c r="P3" s="51"/>
    </row>
    <row r="4" spans="1:16" x14ac:dyDescent="0.2">
      <c r="A4" s="39"/>
      <c r="B4" s="176" t="str">
        <f>'DO NOT USE (periph map ref)'!B28</f>
        <v>1FF80000</v>
      </c>
      <c r="C4" s="176" t="str">
        <f>DEC2HEX(HEX2DEC(B4)+D4*1024-1,8)</f>
        <v>2007FFFF</v>
      </c>
      <c r="D4" s="193">
        <v>1024</v>
      </c>
      <c r="E4" s="194" t="s">
        <v>274</v>
      </c>
      <c r="F4" s="195">
        <v>1024</v>
      </c>
      <c r="G4" s="195">
        <v>1024</v>
      </c>
      <c r="H4" s="40"/>
      <c r="J4" s="16"/>
      <c r="K4" s="16"/>
      <c r="L4" s="16"/>
      <c r="M4" s="16"/>
      <c r="N4" s="16"/>
      <c r="O4" s="16"/>
      <c r="P4" s="40"/>
    </row>
    <row r="5" spans="1:16" x14ac:dyDescent="0.2">
      <c r="A5" s="39"/>
      <c r="B5" s="29" t="str">
        <f>DEC2HEX(HEX2DEC(C4)+1,8)</f>
        <v>20080000</v>
      </c>
      <c r="C5" s="176" t="str">
        <f>DEC2HEX(HEX2DEC(B5)+D5*1024-1,8)</f>
        <v>2017FFFF</v>
      </c>
      <c r="D5" s="193">
        <v>1024</v>
      </c>
      <c r="E5" s="194" t="s">
        <v>274</v>
      </c>
      <c r="F5" s="195">
        <v>768</v>
      </c>
      <c r="G5" s="195">
        <v>1024</v>
      </c>
      <c r="H5" s="40"/>
      <c r="J5" s="16"/>
      <c r="K5" s="16"/>
      <c r="L5" s="16"/>
      <c r="M5" s="16"/>
      <c r="N5" s="16"/>
      <c r="O5" s="16"/>
      <c r="P5" s="40"/>
    </row>
    <row r="6" spans="1:16" x14ac:dyDescent="0.2">
      <c r="A6" s="39"/>
      <c r="B6" s="29" t="str">
        <f t="shared" ref="B6" si="0">DEC2HEX(HEX2DEC(C5)+1,8)</f>
        <v>20180000</v>
      </c>
      <c r="C6" s="176" t="str">
        <f t="shared" ref="C6" si="1">DEC2HEX(HEX2DEC(B6)+D6*1024-1,8)</f>
        <v>2027FFFF</v>
      </c>
      <c r="D6" s="193">
        <v>1024</v>
      </c>
      <c r="E6" s="194" t="s">
        <v>274</v>
      </c>
      <c r="F6" s="195">
        <v>1024</v>
      </c>
      <c r="G6" s="195">
        <v>1024</v>
      </c>
      <c r="H6" s="37"/>
      <c r="J6" s="16"/>
      <c r="K6" s="16"/>
      <c r="L6" s="16"/>
      <c r="M6" s="16"/>
      <c r="N6" s="16"/>
      <c r="O6" s="16"/>
      <c r="P6" s="37"/>
    </row>
    <row r="7" spans="1:16" x14ac:dyDescent="0.2">
      <c r="A7" s="39"/>
      <c r="B7" s="29" t="str">
        <f>DEC2HEX(HEX2DEC(C6)+1,8)</f>
        <v>20280000</v>
      </c>
      <c r="C7" s="176" t="str">
        <f>DEC2HEX(HEX2DEC(B7)+D7*1024-1,8)</f>
        <v>2037FFFF</v>
      </c>
      <c r="D7" s="193">
        <v>1024</v>
      </c>
      <c r="E7" s="194" t="s">
        <v>274</v>
      </c>
      <c r="F7" s="195">
        <v>1024</v>
      </c>
      <c r="G7" s="195">
        <v>256</v>
      </c>
      <c r="H7" s="37"/>
      <c r="J7" s="16"/>
      <c r="K7" s="16"/>
      <c r="L7" s="16"/>
      <c r="M7" s="16"/>
      <c r="N7" s="16"/>
      <c r="O7" s="16"/>
      <c r="P7" s="37"/>
    </row>
    <row r="8" spans="1:16" ht="13.5" thickBot="1" x14ac:dyDescent="0.25">
      <c r="A8" s="39"/>
      <c r="B8" s="31" t="str">
        <f t="shared" ref="B8" si="2">DEC2HEX(HEX2DEC(C7)+1,8)</f>
        <v>20380000</v>
      </c>
      <c r="C8" s="31" t="str">
        <f t="shared" ref="C8" si="3">DEC2HEX(HEX2DEC(B8)+D8*1024-1,8)</f>
        <v>3FF7FFFF</v>
      </c>
      <c r="D8" s="196">
        <f>524288-SUM(D4:D7)</f>
        <v>520192</v>
      </c>
      <c r="E8" s="197" t="s">
        <v>275</v>
      </c>
      <c r="F8" s="198">
        <v>520192</v>
      </c>
      <c r="G8" s="198">
        <v>520192</v>
      </c>
      <c r="H8" s="37"/>
      <c r="J8" s="16"/>
      <c r="K8" s="16"/>
      <c r="L8" s="16"/>
      <c r="M8" s="16"/>
      <c r="N8" s="16"/>
      <c r="O8" s="16"/>
      <c r="P8" s="37"/>
    </row>
    <row r="9" spans="1:16" ht="25.5" x14ac:dyDescent="0.2">
      <c r="A9" s="39"/>
      <c r="B9" s="29" t="str">
        <f>DEC2HEX(535822336,8)</f>
        <v>1FF00000</v>
      </c>
      <c r="C9" s="176" t="str">
        <f>DEC2HEX(HEX2DEC(B9)+D9*1024-1,8)</f>
        <v>1FFFFFFF</v>
      </c>
      <c r="D9" s="193">
        <v>1024</v>
      </c>
      <c r="E9" s="194" t="s">
        <v>276</v>
      </c>
      <c r="F9" s="195"/>
      <c r="G9" s="195"/>
      <c r="H9" s="37"/>
      <c r="J9" s="16"/>
      <c r="K9" s="16"/>
      <c r="L9" s="16"/>
      <c r="M9" s="16"/>
      <c r="N9" s="16"/>
      <c r="O9" s="16"/>
      <c r="P9" s="37"/>
    </row>
    <row r="10" spans="1:16" ht="26.25" thickBot="1" x14ac:dyDescent="0.25">
      <c r="A10" s="39"/>
      <c r="B10" s="31" t="str">
        <f t="shared" ref="B10:B13" si="4">DEC2HEX(HEX2DEC(C9)+1,8)</f>
        <v>20000000</v>
      </c>
      <c r="C10" s="31" t="str">
        <f t="shared" ref="C10:C12" si="5">DEC2HEX(HEX2DEC(B10)+D10*1024-1,8)</f>
        <v>200FFFFF</v>
      </c>
      <c r="D10" s="196">
        <v>1024</v>
      </c>
      <c r="E10" s="197" t="s">
        <v>277</v>
      </c>
      <c r="F10" s="198"/>
      <c r="G10" s="198"/>
      <c r="H10" s="37"/>
      <c r="J10" s="16"/>
      <c r="K10" s="16"/>
      <c r="L10" s="16"/>
      <c r="M10" s="16"/>
      <c r="N10" s="16"/>
      <c r="O10" s="16"/>
      <c r="P10" s="37"/>
    </row>
    <row r="11" spans="1:16" ht="25.5" x14ac:dyDescent="0.2">
      <c r="A11" s="39"/>
      <c r="B11" s="73" t="str">
        <f>DEC2HEX(1073741824,8)</f>
        <v>40000000</v>
      </c>
      <c r="C11" s="74" t="str">
        <f t="shared" si="5"/>
        <v>4007FFFF</v>
      </c>
      <c r="D11" s="75">
        <v>512</v>
      </c>
      <c r="E11" s="77" t="s">
        <v>278</v>
      </c>
      <c r="F11" s="76"/>
      <c r="G11" s="76"/>
      <c r="H11" s="37"/>
      <c r="J11" s="16"/>
      <c r="K11" s="16"/>
      <c r="L11" s="16"/>
      <c r="M11" s="16"/>
      <c r="N11" s="16"/>
      <c r="O11" s="16"/>
      <c r="P11" s="37"/>
    </row>
    <row r="12" spans="1:16" x14ac:dyDescent="0.2">
      <c r="A12" s="39"/>
      <c r="B12" s="29" t="str">
        <f t="shared" si="4"/>
        <v>40080000</v>
      </c>
      <c r="C12" s="176" t="str">
        <f t="shared" si="5"/>
        <v>400FEFFF</v>
      </c>
      <c r="D12" s="193">
        <v>508</v>
      </c>
      <c r="E12" s="199" t="s">
        <v>90</v>
      </c>
      <c r="F12" s="195"/>
      <c r="G12" s="195"/>
      <c r="H12" s="37"/>
      <c r="J12" s="16"/>
      <c r="K12" s="16"/>
      <c r="L12" s="16"/>
      <c r="M12" s="16"/>
      <c r="N12" s="16"/>
      <c r="O12" s="16"/>
      <c r="P12" s="37"/>
    </row>
    <row r="13" spans="1:16" ht="13.5" thickBot="1" x14ac:dyDescent="0.25">
      <c r="A13" s="39"/>
      <c r="B13" s="31" t="str">
        <f t="shared" si="4"/>
        <v>400FF000</v>
      </c>
      <c r="C13" s="176" t="str">
        <f t="shared" ref="C13" si="6">DEC2HEX(HEX2DEC(B13)+D13*1024-1,8)</f>
        <v>400FFFFF</v>
      </c>
      <c r="D13" s="193">
        <v>4</v>
      </c>
      <c r="E13" s="194" t="s">
        <v>279</v>
      </c>
      <c r="F13" s="195"/>
      <c r="G13" s="195"/>
      <c r="H13" s="37"/>
      <c r="J13" s="16"/>
      <c r="K13" s="16"/>
      <c r="L13" s="16"/>
      <c r="M13" s="16"/>
      <c r="N13" s="16"/>
      <c r="O13" s="16"/>
      <c r="P13" s="37"/>
    </row>
    <row r="14" spans="1:16" s="38" customFormat="1" x14ac:dyDescent="0.2">
      <c r="A14" s="39"/>
      <c r="B14" s="78" t="e">
        <f>'DO NOT USE (periph map ref)'!#REF!</f>
        <v>#REF!</v>
      </c>
      <c r="C14" s="79"/>
      <c r="D14" s="79"/>
      <c r="E14" s="79"/>
      <c r="F14" s="80"/>
      <c r="G14" s="81"/>
      <c r="H14" s="51"/>
      <c r="J14" s="16"/>
      <c r="K14" s="16"/>
      <c r="L14" s="16"/>
      <c r="M14" s="16"/>
      <c r="N14" s="16"/>
      <c r="O14" s="16"/>
      <c r="P14" s="51"/>
    </row>
    <row r="15" spans="1:16" x14ac:dyDescent="0.2">
      <c r="A15" s="200"/>
      <c r="B15" s="29" t="e">
        <f>'DO NOT USE (periph map ref)'!#REF!</f>
        <v>#REF!</v>
      </c>
      <c r="C15" s="176" t="e">
        <f>DEC2HEX(HEX2DEC(B15)+D15*1024-1,8)</f>
        <v>#REF!</v>
      </c>
      <c r="D15" s="193">
        <v>64</v>
      </c>
      <c r="E15" s="58" t="str">
        <f>CONCATENATE("I-MEM CPU",H15)</f>
        <v>I-MEM CPU0</v>
      </c>
      <c r="F15" s="195">
        <v>16</v>
      </c>
      <c r="G15" s="195">
        <v>32</v>
      </c>
      <c r="H15" s="40">
        <v>0</v>
      </c>
      <c r="J15" s="16"/>
      <c r="K15" s="16"/>
      <c r="L15" s="16"/>
      <c r="M15" s="16"/>
      <c r="N15" s="16"/>
      <c r="O15" s="16"/>
      <c r="P15" s="40">
        <v>0</v>
      </c>
    </row>
    <row r="16" spans="1:16" x14ac:dyDescent="0.2">
      <c r="A16" s="39"/>
      <c r="B16" s="29" t="e">
        <f t="shared" ref="B16:B78" si="7">DEC2HEX(HEX2DEC(C15)+1,8)</f>
        <v>#REF!</v>
      </c>
      <c r="C16" s="176" t="e">
        <f t="shared" ref="C16:C78" si="8">DEC2HEX(HEX2DEC(B16)+D16*1024-1,8)</f>
        <v>#REF!</v>
      </c>
      <c r="D16" s="193">
        <v>8128</v>
      </c>
      <c r="E16" s="58" t="str">
        <f>CONCATENATE("Reserved I-MEM CPU",H16)</f>
        <v>Reserved I-MEM CPU0</v>
      </c>
      <c r="F16" s="195"/>
      <c r="G16" s="195"/>
      <c r="H16" s="37">
        <f>H15</f>
        <v>0</v>
      </c>
      <c r="J16" s="16"/>
      <c r="K16" s="16"/>
      <c r="L16" s="16"/>
      <c r="M16" s="16"/>
      <c r="N16" s="16"/>
      <c r="O16" s="16"/>
      <c r="P16" s="37">
        <f>P15</f>
        <v>0</v>
      </c>
    </row>
    <row r="17" spans="1:16" x14ac:dyDescent="0.2">
      <c r="A17" s="39"/>
      <c r="B17" s="29" t="e">
        <f t="shared" si="7"/>
        <v>#REF!</v>
      </c>
      <c r="C17" s="176" t="e">
        <f t="shared" si="8"/>
        <v>#REF!</v>
      </c>
      <c r="D17" s="193">
        <v>64</v>
      </c>
      <c r="E17" s="58" t="str">
        <f>CONCATENATE("D-MEM CPU",H17)</f>
        <v>D-MEM CPU0</v>
      </c>
      <c r="F17" s="195">
        <v>32</v>
      </c>
      <c r="G17" s="195">
        <v>32</v>
      </c>
      <c r="H17" s="40">
        <v>0</v>
      </c>
      <c r="J17" s="16"/>
      <c r="K17" s="16"/>
      <c r="L17" s="16"/>
      <c r="M17" s="16"/>
      <c r="N17" s="16"/>
      <c r="O17" s="16"/>
      <c r="P17" s="40">
        <v>0</v>
      </c>
    </row>
    <row r="18" spans="1:16" x14ac:dyDescent="0.2">
      <c r="A18" s="39"/>
      <c r="B18" s="29" t="e">
        <f t="shared" si="7"/>
        <v>#REF!</v>
      </c>
      <c r="C18" s="176" t="e">
        <f t="shared" si="8"/>
        <v>#REF!</v>
      </c>
      <c r="D18" s="193">
        <v>8128</v>
      </c>
      <c r="E18" s="58" t="str">
        <f>CONCATENATE("Reserved D-MEM CPU",H18)</f>
        <v>Reserved D-MEM CPU0</v>
      </c>
      <c r="F18" s="195"/>
      <c r="G18" s="195"/>
      <c r="H18" s="37">
        <v>0</v>
      </c>
      <c r="J18" s="16"/>
      <c r="K18" s="16"/>
      <c r="L18" s="16"/>
      <c r="M18" s="16"/>
      <c r="N18" s="16"/>
      <c r="O18" s="16"/>
      <c r="P18" s="37">
        <v>0</v>
      </c>
    </row>
    <row r="19" spans="1:16" x14ac:dyDescent="0.2">
      <c r="A19" s="39"/>
      <c r="B19" s="29" t="e">
        <f t="shared" si="7"/>
        <v>#REF!</v>
      </c>
      <c r="C19" s="176" t="e">
        <f t="shared" si="8"/>
        <v>#REF!</v>
      </c>
      <c r="D19" s="193">
        <v>64</v>
      </c>
      <c r="E19" s="58" t="str">
        <f>CONCATENATE("I-MEM CPU",H19)</f>
        <v>I-MEM CPU1</v>
      </c>
      <c r="F19" s="195">
        <v>16</v>
      </c>
      <c r="G19" s="195">
        <v>16</v>
      </c>
      <c r="H19" s="40">
        <f>H15+1</f>
        <v>1</v>
      </c>
      <c r="J19" s="16"/>
      <c r="K19" s="16"/>
      <c r="L19" s="16"/>
      <c r="M19" s="16"/>
      <c r="N19" s="16"/>
      <c r="O19" s="16"/>
      <c r="P19" s="40">
        <f>P15+1</f>
        <v>1</v>
      </c>
    </row>
    <row r="20" spans="1:16" x14ac:dyDescent="0.2">
      <c r="A20" s="39"/>
      <c r="B20" s="29" t="e">
        <f t="shared" si="7"/>
        <v>#REF!</v>
      </c>
      <c r="C20" s="176" t="e">
        <f t="shared" si="8"/>
        <v>#REF!</v>
      </c>
      <c r="D20" s="193">
        <v>8128</v>
      </c>
      <c r="E20" s="58" t="str">
        <f>CONCATENATE("Reserved I-MEM CPU",H20)</f>
        <v>Reserved I-MEM CPU1</v>
      </c>
      <c r="F20" s="195"/>
      <c r="G20" s="195"/>
      <c r="H20" s="37">
        <f t="shared" ref="H20:H78" si="9">H16+1</f>
        <v>1</v>
      </c>
      <c r="J20" s="16"/>
      <c r="K20" s="16"/>
      <c r="L20" s="16"/>
      <c r="M20" s="16"/>
      <c r="N20" s="16"/>
      <c r="O20" s="16"/>
      <c r="P20" s="37">
        <f t="shared" ref="P20:P78" si="10">P16+1</f>
        <v>1</v>
      </c>
    </row>
    <row r="21" spans="1:16" x14ac:dyDescent="0.2">
      <c r="A21" s="39"/>
      <c r="B21" s="29" t="e">
        <f t="shared" si="7"/>
        <v>#REF!</v>
      </c>
      <c r="C21" s="176" t="e">
        <f t="shared" si="8"/>
        <v>#REF!</v>
      </c>
      <c r="D21" s="193">
        <v>64</v>
      </c>
      <c r="E21" s="58" t="str">
        <f>CONCATENATE("D-MEM CPU",H21)</f>
        <v>D-MEM CPU1</v>
      </c>
      <c r="F21" s="195">
        <v>32</v>
      </c>
      <c r="G21" s="195">
        <v>32</v>
      </c>
      <c r="H21" s="40">
        <f t="shared" si="9"/>
        <v>1</v>
      </c>
      <c r="J21" s="16"/>
      <c r="K21" s="16"/>
      <c r="L21" s="16"/>
      <c r="M21" s="16"/>
      <c r="N21" s="16"/>
      <c r="O21" s="16"/>
      <c r="P21" s="40">
        <f t="shared" si="10"/>
        <v>1</v>
      </c>
    </row>
    <row r="22" spans="1:16" x14ac:dyDescent="0.2">
      <c r="A22" s="39"/>
      <c r="B22" s="29" t="e">
        <f t="shared" si="7"/>
        <v>#REF!</v>
      </c>
      <c r="C22" s="176" t="e">
        <f t="shared" si="8"/>
        <v>#REF!</v>
      </c>
      <c r="D22" s="193">
        <v>8128</v>
      </c>
      <c r="E22" s="58" t="str">
        <f>CONCATENATE("Reserved D-MEM CPU",H22)</f>
        <v>Reserved D-MEM CPU1</v>
      </c>
      <c r="F22" s="195"/>
      <c r="G22" s="195"/>
      <c r="H22" s="37">
        <f t="shared" si="9"/>
        <v>1</v>
      </c>
      <c r="J22" s="16"/>
      <c r="K22" s="16"/>
      <c r="L22" s="16"/>
      <c r="M22" s="16"/>
      <c r="N22" s="16"/>
      <c r="O22" s="16"/>
      <c r="P22" s="37">
        <f t="shared" si="10"/>
        <v>1</v>
      </c>
    </row>
    <row r="23" spans="1:16" x14ac:dyDescent="0.2">
      <c r="A23" s="39"/>
      <c r="B23" s="29" t="e">
        <f t="shared" si="7"/>
        <v>#REF!</v>
      </c>
      <c r="C23" s="176" t="e">
        <f t="shared" si="8"/>
        <v>#REF!</v>
      </c>
      <c r="D23" s="193">
        <v>64</v>
      </c>
      <c r="E23" s="58" t="str">
        <f>CONCATENATE("I-MEM CPU",H23)</f>
        <v>I-MEM CPU2</v>
      </c>
      <c r="F23" s="195"/>
      <c r="G23" s="195"/>
      <c r="H23" s="40">
        <f t="shared" si="9"/>
        <v>2</v>
      </c>
      <c r="J23" s="16"/>
      <c r="K23" s="16"/>
      <c r="L23" s="16"/>
      <c r="M23" s="16"/>
      <c r="N23" s="16"/>
      <c r="O23" s="16"/>
      <c r="P23" s="40">
        <f t="shared" si="10"/>
        <v>2</v>
      </c>
    </row>
    <row r="24" spans="1:16" x14ac:dyDescent="0.2">
      <c r="A24" s="39"/>
      <c r="B24" s="29" t="e">
        <f t="shared" si="7"/>
        <v>#REF!</v>
      </c>
      <c r="C24" s="176" t="e">
        <f t="shared" si="8"/>
        <v>#REF!</v>
      </c>
      <c r="D24" s="193">
        <v>8128</v>
      </c>
      <c r="E24" s="58" t="str">
        <f>CONCATENATE("Reserved I-MEM CPU",H24)</f>
        <v>Reserved I-MEM CPU2</v>
      </c>
      <c r="F24" s="195"/>
      <c r="G24" s="195"/>
      <c r="H24" s="37">
        <f t="shared" si="9"/>
        <v>2</v>
      </c>
      <c r="J24" s="16"/>
      <c r="K24" s="16"/>
      <c r="L24" s="16"/>
      <c r="M24" s="16"/>
      <c r="N24" s="16"/>
      <c r="O24" s="16"/>
      <c r="P24" s="37">
        <f t="shared" si="10"/>
        <v>2</v>
      </c>
    </row>
    <row r="25" spans="1:16" x14ac:dyDescent="0.2">
      <c r="A25" s="39"/>
      <c r="B25" s="29" t="e">
        <f t="shared" si="7"/>
        <v>#REF!</v>
      </c>
      <c r="C25" s="176" t="e">
        <f t="shared" si="8"/>
        <v>#REF!</v>
      </c>
      <c r="D25" s="193">
        <v>64</v>
      </c>
      <c r="E25" s="58" t="str">
        <f>CONCATENATE("D-MEM CPU",H25)</f>
        <v>D-MEM CPU2</v>
      </c>
      <c r="F25" s="195"/>
      <c r="G25" s="195"/>
      <c r="H25" s="40">
        <f t="shared" si="9"/>
        <v>2</v>
      </c>
      <c r="J25" s="16"/>
      <c r="K25" s="16"/>
      <c r="L25" s="16"/>
      <c r="M25" s="16"/>
      <c r="N25" s="16"/>
      <c r="O25" s="16"/>
      <c r="P25" s="40">
        <f t="shared" si="10"/>
        <v>2</v>
      </c>
    </row>
    <row r="26" spans="1:16" s="38" customFormat="1" x14ac:dyDescent="0.2">
      <c r="A26" s="39"/>
      <c r="B26" s="29" t="e">
        <f t="shared" si="7"/>
        <v>#REF!</v>
      </c>
      <c r="C26" s="176" t="e">
        <f t="shared" si="8"/>
        <v>#REF!</v>
      </c>
      <c r="D26" s="193">
        <v>8128</v>
      </c>
      <c r="E26" s="58" t="str">
        <f>CONCATENATE("Reserved D-MEM CPU",H26)</f>
        <v>Reserved D-MEM CPU2</v>
      </c>
      <c r="F26" s="195"/>
      <c r="G26" s="195"/>
      <c r="H26" s="37">
        <f t="shared" si="9"/>
        <v>2</v>
      </c>
      <c r="J26" s="16"/>
      <c r="K26" s="16"/>
      <c r="L26" s="16"/>
      <c r="M26" s="16"/>
      <c r="N26" s="16"/>
      <c r="O26" s="16"/>
      <c r="P26" s="37">
        <f t="shared" si="10"/>
        <v>2</v>
      </c>
    </row>
    <row r="27" spans="1:16" s="38" customFormat="1" x14ac:dyDescent="0.2">
      <c r="A27" s="39"/>
      <c r="B27" s="29" t="e">
        <f t="shared" si="7"/>
        <v>#REF!</v>
      </c>
      <c r="C27" s="176" t="e">
        <f t="shared" si="8"/>
        <v>#REF!</v>
      </c>
      <c r="D27" s="193">
        <v>64</v>
      </c>
      <c r="E27" s="58" t="str">
        <f>CONCATENATE("I-MEM CPU",H27)</f>
        <v>I-MEM CPU3</v>
      </c>
      <c r="F27" s="195"/>
      <c r="G27" s="195"/>
      <c r="H27" s="37">
        <f t="shared" si="9"/>
        <v>3</v>
      </c>
      <c r="J27" s="16"/>
      <c r="K27" s="16"/>
      <c r="L27" s="16"/>
      <c r="M27" s="16"/>
      <c r="N27" s="16"/>
      <c r="O27" s="16"/>
      <c r="P27" s="37">
        <f t="shared" si="10"/>
        <v>3</v>
      </c>
    </row>
    <row r="28" spans="1:16" s="38" customFormat="1" x14ac:dyDescent="0.2">
      <c r="A28" s="39"/>
      <c r="B28" s="29" t="e">
        <f t="shared" si="7"/>
        <v>#REF!</v>
      </c>
      <c r="C28" s="176" t="e">
        <f t="shared" si="8"/>
        <v>#REF!</v>
      </c>
      <c r="D28" s="193">
        <v>8128</v>
      </c>
      <c r="E28" s="58" t="str">
        <f>CONCATENATE("Reserved I-MEM CPU",H28)</f>
        <v>Reserved I-MEM CPU3</v>
      </c>
      <c r="F28" s="195"/>
      <c r="G28" s="195"/>
      <c r="H28" s="37">
        <f t="shared" si="9"/>
        <v>3</v>
      </c>
      <c r="J28" s="16"/>
      <c r="K28" s="16"/>
      <c r="L28" s="16"/>
      <c r="M28" s="16"/>
      <c r="N28" s="16"/>
      <c r="O28" s="16"/>
      <c r="P28" s="37">
        <f t="shared" si="10"/>
        <v>3</v>
      </c>
    </row>
    <row r="29" spans="1:16" s="38" customFormat="1" x14ac:dyDescent="0.2">
      <c r="A29" s="39"/>
      <c r="B29" s="29" t="e">
        <f t="shared" si="7"/>
        <v>#REF!</v>
      </c>
      <c r="C29" s="176" t="e">
        <f t="shared" si="8"/>
        <v>#REF!</v>
      </c>
      <c r="D29" s="193">
        <v>64</v>
      </c>
      <c r="E29" s="58" t="str">
        <f>CONCATENATE("D-MEM CPU",H29)</f>
        <v>D-MEM CPU3</v>
      </c>
      <c r="F29" s="195"/>
      <c r="G29" s="195"/>
      <c r="H29" s="37">
        <f t="shared" si="9"/>
        <v>3</v>
      </c>
      <c r="J29" s="16"/>
      <c r="K29" s="16"/>
      <c r="L29" s="16"/>
      <c r="M29" s="16"/>
      <c r="N29" s="16"/>
      <c r="O29" s="16"/>
      <c r="P29" s="37">
        <f t="shared" si="10"/>
        <v>3</v>
      </c>
    </row>
    <row r="30" spans="1:16" s="38" customFormat="1" x14ac:dyDescent="0.2">
      <c r="A30" s="39"/>
      <c r="B30" s="29" t="e">
        <f t="shared" si="7"/>
        <v>#REF!</v>
      </c>
      <c r="C30" s="176" t="e">
        <f t="shared" si="8"/>
        <v>#REF!</v>
      </c>
      <c r="D30" s="193">
        <v>8128</v>
      </c>
      <c r="E30" s="58" t="str">
        <f>CONCATENATE("Reserved D-MEM CPU",H30)</f>
        <v>Reserved D-MEM CPU3</v>
      </c>
      <c r="F30" s="195"/>
      <c r="G30" s="195"/>
      <c r="H30" s="37">
        <f t="shared" si="9"/>
        <v>3</v>
      </c>
      <c r="J30" s="16"/>
      <c r="K30" s="16"/>
      <c r="L30" s="16"/>
      <c r="M30" s="16"/>
      <c r="N30" s="16"/>
      <c r="O30" s="16"/>
      <c r="P30" s="37">
        <f t="shared" si="10"/>
        <v>3</v>
      </c>
    </row>
    <row r="31" spans="1:16" s="38" customFormat="1" x14ac:dyDescent="0.2">
      <c r="A31" s="39"/>
      <c r="B31" s="29" t="e">
        <f t="shared" si="7"/>
        <v>#REF!</v>
      </c>
      <c r="C31" s="176" t="e">
        <f t="shared" si="8"/>
        <v>#REF!</v>
      </c>
      <c r="D31" s="193">
        <v>64</v>
      </c>
      <c r="E31" s="58" t="str">
        <f>CONCATENATE("I-MEM CPU",H31)</f>
        <v>I-MEM CPU4</v>
      </c>
      <c r="F31" s="195"/>
      <c r="G31" s="195"/>
      <c r="H31" s="37">
        <f t="shared" si="9"/>
        <v>4</v>
      </c>
      <c r="J31" s="16"/>
      <c r="K31" s="16"/>
      <c r="L31" s="16"/>
      <c r="M31" s="16"/>
      <c r="N31" s="16"/>
      <c r="O31" s="16"/>
      <c r="P31" s="37">
        <f t="shared" si="10"/>
        <v>4</v>
      </c>
    </row>
    <row r="32" spans="1:16" s="38" customFormat="1" x14ac:dyDescent="0.2">
      <c r="A32" s="39"/>
      <c r="B32" s="29" t="e">
        <f t="shared" si="7"/>
        <v>#REF!</v>
      </c>
      <c r="C32" s="176" t="e">
        <f t="shared" si="8"/>
        <v>#REF!</v>
      </c>
      <c r="D32" s="193">
        <v>8128</v>
      </c>
      <c r="E32" s="58" t="str">
        <f>CONCATENATE("Reserved I-MEM CPU",H32)</f>
        <v>Reserved I-MEM CPU4</v>
      </c>
      <c r="F32" s="195"/>
      <c r="G32" s="195"/>
      <c r="H32" s="37">
        <f t="shared" si="9"/>
        <v>4</v>
      </c>
      <c r="J32" s="16"/>
      <c r="K32" s="16"/>
      <c r="L32" s="16"/>
      <c r="M32" s="16"/>
      <c r="N32" s="16"/>
      <c r="O32" s="16"/>
      <c r="P32" s="37">
        <f t="shared" si="10"/>
        <v>4</v>
      </c>
    </row>
    <row r="33" spans="1:16" s="38" customFormat="1" x14ac:dyDescent="0.2">
      <c r="A33" s="39"/>
      <c r="B33" s="29" t="e">
        <f t="shared" si="7"/>
        <v>#REF!</v>
      </c>
      <c r="C33" s="176" t="e">
        <f t="shared" si="8"/>
        <v>#REF!</v>
      </c>
      <c r="D33" s="193">
        <v>64</v>
      </c>
      <c r="E33" s="58" t="str">
        <f>CONCATENATE("D-MEM CPU",H33)</f>
        <v>D-MEM CPU4</v>
      </c>
      <c r="F33" s="195"/>
      <c r="G33" s="195"/>
      <c r="H33" s="37">
        <f t="shared" si="9"/>
        <v>4</v>
      </c>
      <c r="J33" s="16"/>
      <c r="K33" s="16"/>
      <c r="L33" s="16"/>
      <c r="M33" s="16"/>
      <c r="N33" s="16"/>
      <c r="O33" s="16"/>
      <c r="P33" s="37">
        <f t="shared" si="10"/>
        <v>4</v>
      </c>
    </row>
    <row r="34" spans="1:16" s="38" customFormat="1" x14ac:dyDescent="0.2">
      <c r="A34" s="39"/>
      <c r="B34" s="29" t="e">
        <f t="shared" si="7"/>
        <v>#REF!</v>
      </c>
      <c r="C34" s="176" t="e">
        <f t="shared" si="8"/>
        <v>#REF!</v>
      </c>
      <c r="D34" s="193">
        <v>8128</v>
      </c>
      <c r="E34" s="58" t="str">
        <f>CONCATENATE("Reserved D-MEM CPU",H34)</f>
        <v>Reserved D-MEM CPU4</v>
      </c>
      <c r="F34" s="195"/>
      <c r="G34" s="195"/>
      <c r="H34" s="37">
        <f t="shared" si="9"/>
        <v>4</v>
      </c>
      <c r="J34" s="16"/>
      <c r="K34" s="16"/>
      <c r="L34" s="16"/>
      <c r="M34" s="16"/>
      <c r="N34" s="16"/>
      <c r="O34" s="16"/>
      <c r="P34" s="37">
        <f t="shared" si="10"/>
        <v>4</v>
      </c>
    </row>
    <row r="35" spans="1:16" s="38" customFormat="1" x14ac:dyDescent="0.2">
      <c r="A35" s="39"/>
      <c r="B35" s="29" t="e">
        <f t="shared" si="7"/>
        <v>#REF!</v>
      </c>
      <c r="C35" s="176" t="e">
        <f t="shared" si="8"/>
        <v>#REF!</v>
      </c>
      <c r="D35" s="193">
        <v>64</v>
      </c>
      <c r="E35" s="58" t="str">
        <f>CONCATENATE("I-MEM CPU",H35)</f>
        <v>I-MEM CPU5</v>
      </c>
      <c r="F35" s="195"/>
      <c r="G35" s="195"/>
      <c r="H35" s="37">
        <f t="shared" si="9"/>
        <v>5</v>
      </c>
      <c r="J35" s="16"/>
      <c r="K35" s="16"/>
      <c r="L35" s="16"/>
      <c r="M35" s="16"/>
      <c r="N35" s="16"/>
      <c r="O35" s="16"/>
      <c r="P35" s="37">
        <f t="shared" si="10"/>
        <v>5</v>
      </c>
    </row>
    <row r="36" spans="1:16" s="38" customFormat="1" x14ac:dyDescent="0.2">
      <c r="A36" s="39"/>
      <c r="B36" s="29" t="e">
        <f t="shared" si="7"/>
        <v>#REF!</v>
      </c>
      <c r="C36" s="176" t="e">
        <f t="shared" si="8"/>
        <v>#REF!</v>
      </c>
      <c r="D36" s="193">
        <v>8128</v>
      </c>
      <c r="E36" s="58" t="str">
        <f>CONCATENATE("Reserved I-MEM CPU",H36)</f>
        <v>Reserved I-MEM CPU5</v>
      </c>
      <c r="F36" s="195"/>
      <c r="G36" s="195"/>
      <c r="H36" s="37">
        <f t="shared" si="9"/>
        <v>5</v>
      </c>
      <c r="J36" s="16"/>
      <c r="K36" s="16"/>
      <c r="L36" s="16"/>
      <c r="M36" s="16"/>
      <c r="N36" s="16"/>
      <c r="O36" s="16"/>
      <c r="P36" s="37">
        <f t="shared" si="10"/>
        <v>5</v>
      </c>
    </row>
    <row r="37" spans="1:16" s="38" customFormat="1" x14ac:dyDescent="0.2">
      <c r="A37" s="39"/>
      <c r="B37" s="29" t="e">
        <f t="shared" si="7"/>
        <v>#REF!</v>
      </c>
      <c r="C37" s="176" t="e">
        <f t="shared" si="8"/>
        <v>#REF!</v>
      </c>
      <c r="D37" s="193">
        <v>64</v>
      </c>
      <c r="E37" s="58" t="str">
        <f>CONCATENATE("D-MEM CPU",H37)</f>
        <v>D-MEM CPU5</v>
      </c>
      <c r="F37" s="195"/>
      <c r="G37" s="195"/>
      <c r="H37" s="37">
        <f t="shared" si="9"/>
        <v>5</v>
      </c>
      <c r="J37" s="16"/>
      <c r="K37" s="16"/>
      <c r="L37" s="16"/>
      <c r="M37" s="16"/>
      <c r="N37" s="16"/>
      <c r="O37" s="16"/>
      <c r="P37" s="37">
        <f t="shared" si="10"/>
        <v>5</v>
      </c>
    </row>
    <row r="38" spans="1:16" s="38" customFormat="1" x14ac:dyDescent="0.2">
      <c r="A38" s="39"/>
      <c r="B38" s="29" t="e">
        <f t="shared" si="7"/>
        <v>#REF!</v>
      </c>
      <c r="C38" s="176" t="e">
        <f t="shared" si="8"/>
        <v>#REF!</v>
      </c>
      <c r="D38" s="193">
        <v>8128</v>
      </c>
      <c r="E38" s="58" t="str">
        <f>CONCATENATE("Reserved D-MEM CPU",H38)</f>
        <v>Reserved D-MEM CPU5</v>
      </c>
      <c r="F38" s="195"/>
      <c r="G38" s="195"/>
      <c r="H38" s="37">
        <f t="shared" si="9"/>
        <v>5</v>
      </c>
      <c r="J38" s="16"/>
      <c r="K38" s="16"/>
      <c r="L38" s="16"/>
      <c r="M38" s="16"/>
      <c r="N38" s="16"/>
      <c r="O38" s="16"/>
      <c r="P38" s="37">
        <f t="shared" si="10"/>
        <v>5</v>
      </c>
    </row>
    <row r="39" spans="1:16" s="38" customFormat="1" x14ac:dyDescent="0.2">
      <c r="A39" s="39"/>
      <c r="B39" s="29" t="e">
        <f t="shared" si="7"/>
        <v>#REF!</v>
      </c>
      <c r="C39" s="176" t="e">
        <f t="shared" si="8"/>
        <v>#REF!</v>
      </c>
      <c r="D39" s="193">
        <v>64</v>
      </c>
      <c r="E39" s="58" t="str">
        <f>CONCATENATE("I-MEM CPU",H39)</f>
        <v>I-MEM CPU6</v>
      </c>
      <c r="F39" s="195"/>
      <c r="G39" s="195"/>
      <c r="H39" s="37">
        <f t="shared" si="9"/>
        <v>6</v>
      </c>
      <c r="J39" s="16"/>
      <c r="K39" s="16"/>
      <c r="L39" s="16"/>
      <c r="M39" s="16"/>
      <c r="N39" s="16"/>
      <c r="O39" s="16"/>
      <c r="P39" s="37">
        <f t="shared" si="10"/>
        <v>6</v>
      </c>
    </row>
    <row r="40" spans="1:16" s="38" customFormat="1" x14ac:dyDescent="0.2">
      <c r="A40" s="39"/>
      <c r="B40" s="29" t="e">
        <f t="shared" si="7"/>
        <v>#REF!</v>
      </c>
      <c r="C40" s="176" t="e">
        <f t="shared" si="8"/>
        <v>#REF!</v>
      </c>
      <c r="D40" s="193">
        <v>8128</v>
      </c>
      <c r="E40" s="58" t="str">
        <f>CONCATENATE("Reserved I-MEM CPU",H40)</f>
        <v>Reserved I-MEM CPU6</v>
      </c>
      <c r="F40" s="195"/>
      <c r="G40" s="195"/>
      <c r="H40" s="37">
        <f t="shared" si="9"/>
        <v>6</v>
      </c>
      <c r="J40" s="16"/>
      <c r="K40" s="16"/>
      <c r="L40" s="16"/>
      <c r="M40" s="16"/>
      <c r="N40" s="16"/>
      <c r="O40" s="16"/>
      <c r="P40" s="37">
        <f t="shared" si="10"/>
        <v>6</v>
      </c>
    </row>
    <row r="41" spans="1:16" s="38" customFormat="1" x14ac:dyDescent="0.2">
      <c r="A41" s="39"/>
      <c r="B41" s="29" t="e">
        <f t="shared" si="7"/>
        <v>#REF!</v>
      </c>
      <c r="C41" s="176" t="e">
        <f t="shared" si="8"/>
        <v>#REF!</v>
      </c>
      <c r="D41" s="193">
        <v>64</v>
      </c>
      <c r="E41" s="58" t="str">
        <f>CONCATENATE("D-MEM CPU",H41)</f>
        <v>D-MEM CPU6</v>
      </c>
      <c r="F41" s="195"/>
      <c r="G41" s="195"/>
      <c r="H41" s="37">
        <f t="shared" si="9"/>
        <v>6</v>
      </c>
      <c r="J41" s="16"/>
      <c r="K41" s="16"/>
      <c r="L41" s="16"/>
      <c r="M41" s="16"/>
      <c r="N41" s="16"/>
      <c r="O41" s="16"/>
      <c r="P41" s="37">
        <f t="shared" si="10"/>
        <v>6</v>
      </c>
    </row>
    <row r="42" spans="1:16" s="38" customFormat="1" x14ac:dyDescent="0.2">
      <c r="A42" s="39"/>
      <c r="B42" s="29" t="e">
        <f t="shared" si="7"/>
        <v>#REF!</v>
      </c>
      <c r="C42" s="176" t="e">
        <f t="shared" si="8"/>
        <v>#REF!</v>
      </c>
      <c r="D42" s="193">
        <v>8128</v>
      </c>
      <c r="E42" s="58" t="str">
        <f>CONCATENATE("Reserved D-MEM CPU",H42)</f>
        <v>Reserved D-MEM CPU6</v>
      </c>
      <c r="F42" s="195"/>
      <c r="G42" s="195"/>
      <c r="H42" s="37">
        <f t="shared" si="9"/>
        <v>6</v>
      </c>
      <c r="J42" s="16"/>
      <c r="K42" s="16"/>
      <c r="L42" s="16"/>
      <c r="M42" s="16"/>
      <c r="N42" s="16"/>
      <c r="O42" s="16"/>
      <c r="P42" s="37">
        <f t="shared" si="10"/>
        <v>6</v>
      </c>
    </row>
    <row r="43" spans="1:16" s="38" customFormat="1" x14ac:dyDescent="0.2">
      <c r="A43" s="39"/>
      <c r="B43" s="29" t="e">
        <f t="shared" si="7"/>
        <v>#REF!</v>
      </c>
      <c r="C43" s="176" t="e">
        <f t="shared" si="8"/>
        <v>#REF!</v>
      </c>
      <c r="D43" s="193">
        <v>64</v>
      </c>
      <c r="E43" s="58" t="str">
        <f>CONCATENATE("I-MEM CPU",H43)</f>
        <v>I-MEM CPU7</v>
      </c>
      <c r="F43" s="195"/>
      <c r="G43" s="195"/>
      <c r="H43" s="37">
        <f t="shared" si="9"/>
        <v>7</v>
      </c>
      <c r="J43" s="16"/>
      <c r="K43" s="16"/>
      <c r="L43" s="16"/>
      <c r="M43" s="16"/>
      <c r="N43" s="16"/>
      <c r="O43" s="16"/>
      <c r="P43" s="37">
        <f t="shared" si="10"/>
        <v>7</v>
      </c>
    </row>
    <row r="44" spans="1:16" s="38" customFormat="1" x14ac:dyDescent="0.2">
      <c r="A44" s="39"/>
      <c r="B44" s="29" t="e">
        <f t="shared" si="7"/>
        <v>#REF!</v>
      </c>
      <c r="C44" s="176" t="e">
        <f t="shared" si="8"/>
        <v>#REF!</v>
      </c>
      <c r="D44" s="193">
        <v>8128</v>
      </c>
      <c r="E44" s="58" t="str">
        <f>CONCATENATE("Reserved I-MEM CPU",H44)</f>
        <v>Reserved I-MEM CPU7</v>
      </c>
      <c r="F44" s="195"/>
      <c r="G44" s="195"/>
      <c r="H44" s="37">
        <f t="shared" si="9"/>
        <v>7</v>
      </c>
      <c r="J44" s="16"/>
      <c r="K44" s="16"/>
      <c r="L44" s="16"/>
      <c r="M44" s="16"/>
      <c r="N44" s="16"/>
      <c r="O44" s="16"/>
      <c r="P44" s="37">
        <f t="shared" si="10"/>
        <v>7</v>
      </c>
    </row>
    <row r="45" spans="1:16" s="38" customFormat="1" x14ac:dyDescent="0.2">
      <c r="A45" s="39"/>
      <c r="B45" s="29" t="e">
        <f t="shared" si="7"/>
        <v>#REF!</v>
      </c>
      <c r="C45" s="176" t="e">
        <f t="shared" si="8"/>
        <v>#REF!</v>
      </c>
      <c r="D45" s="193">
        <v>64</v>
      </c>
      <c r="E45" s="58" t="str">
        <f>CONCATENATE("D-MEM CPU",H45)</f>
        <v>D-MEM CPU7</v>
      </c>
      <c r="F45" s="195"/>
      <c r="G45" s="195"/>
      <c r="H45" s="37">
        <f t="shared" si="9"/>
        <v>7</v>
      </c>
      <c r="J45" s="16"/>
      <c r="K45" s="16"/>
      <c r="L45" s="16"/>
      <c r="M45" s="16"/>
      <c r="N45" s="16"/>
      <c r="O45" s="16"/>
      <c r="P45" s="37">
        <f t="shared" si="10"/>
        <v>7</v>
      </c>
    </row>
    <row r="46" spans="1:16" s="38" customFormat="1" x14ac:dyDescent="0.2">
      <c r="A46" s="39"/>
      <c r="B46" s="29" t="e">
        <f t="shared" si="7"/>
        <v>#REF!</v>
      </c>
      <c r="C46" s="176" t="e">
        <f t="shared" si="8"/>
        <v>#REF!</v>
      </c>
      <c r="D46" s="193">
        <v>8128</v>
      </c>
      <c r="E46" s="58" t="str">
        <f>CONCATENATE("Reserved D-MEM CPU",H46)</f>
        <v>Reserved D-MEM CPU7</v>
      </c>
      <c r="F46" s="195"/>
      <c r="G46" s="195"/>
      <c r="H46" s="37">
        <f t="shared" si="9"/>
        <v>7</v>
      </c>
      <c r="J46" s="16"/>
      <c r="K46" s="16"/>
      <c r="L46" s="16"/>
      <c r="M46" s="16"/>
      <c r="N46" s="16"/>
      <c r="O46" s="16"/>
      <c r="P46" s="37">
        <f t="shared" si="10"/>
        <v>7</v>
      </c>
    </row>
    <row r="47" spans="1:16" s="38" customFormat="1" x14ac:dyDescent="0.2">
      <c r="A47" s="39"/>
      <c r="B47" s="29" t="e">
        <f t="shared" si="7"/>
        <v>#REF!</v>
      </c>
      <c r="C47" s="176" t="e">
        <f t="shared" si="8"/>
        <v>#REF!</v>
      </c>
      <c r="D47" s="193">
        <v>64</v>
      </c>
      <c r="E47" s="58" t="str">
        <f>CONCATENATE("I-MEM CPU",H47)</f>
        <v>I-MEM CPU8</v>
      </c>
      <c r="F47" s="195"/>
      <c r="G47" s="195"/>
      <c r="H47" s="37">
        <f t="shared" si="9"/>
        <v>8</v>
      </c>
      <c r="J47" s="16"/>
      <c r="K47" s="16"/>
      <c r="L47" s="16"/>
      <c r="M47" s="16"/>
      <c r="N47" s="16"/>
      <c r="O47" s="16"/>
      <c r="P47" s="37">
        <f t="shared" si="10"/>
        <v>8</v>
      </c>
    </row>
    <row r="48" spans="1:16" s="38" customFormat="1" x14ac:dyDescent="0.2">
      <c r="A48" s="39"/>
      <c r="B48" s="29" t="e">
        <f t="shared" si="7"/>
        <v>#REF!</v>
      </c>
      <c r="C48" s="176" t="e">
        <f t="shared" si="8"/>
        <v>#REF!</v>
      </c>
      <c r="D48" s="193">
        <v>8128</v>
      </c>
      <c r="E48" s="58" t="str">
        <f>CONCATENATE("Reserved I-MEM CPU",H48)</f>
        <v>Reserved I-MEM CPU8</v>
      </c>
      <c r="F48" s="195"/>
      <c r="G48" s="195"/>
      <c r="H48" s="37">
        <f t="shared" si="9"/>
        <v>8</v>
      </c>
      <c r="J48" s="16"/>
      <c r="K48" s="16"/>
      <c r="L48" s="16"/>
      <c r="M48" s="16"/>
      <c r="N48" s="16"/>
      <c r="O48" s="16"/>
      <c r="P48" s="37">
        <f t="shared" si="10"/>
        <v>8</v>
      </c>
    </row>
    <row r="49" spans="1:16" s="38" customFormat="1" x14ac:dyDescent="0.2">
      <c r="A49" s="39"/>
      <c r="B49" s="29" t="e">
        <f t="shared" si="7"/>
        <v>#REF!</v>
      </c>
      <c r="C49" s="176" t="e">
        <f t="shared" si="8"/>
        <v>#REF!</v>
      </c>
      <c r="D49" s="193">
        <v>64</v>
      </c>
      <c r="E49" s="58" t="str">
        <f>CONCATENATE("D-MEM CPU",H49)</f>
        <v>D-MEM CPU8</v>
      </c>
      <c r="F49" s="195"/>
      <c r="G49" s="195"/>
      <c r="H49" s="37">
        <f t="shared" si="9"/>
        <v>8</v>
      </c>
      <c r="J49" s="16"/>
      <c r="K49" s="16"/>
      <c r="L49" s="16"/>
      <c r="M49" s="16"/>
      <c r="N49" s="16"/>
      <c r="O49" s="16"/>
      <c r="P49" s="37">
        <f t="shared" si="10"/>
        <v>8</v>
      </c>
    </row>
    <row r="50" spans="1:16" s="38" customFormat="1" x14ac:dyDescent="0.2">
      <c r="A50" s="39"/>
      <c r="B50" s="29" t="e">
        <f t="shared" si="7"/>
        <v>#REF!</v>
      </c>
      <c r="C50" s="176" t="e">
        <f t="shared" si="8"/>
        <v>#REF!</v>
      </c>
      <c r="D50" s="193">
        <v>8128</v>
      </c>
      <c r="E50" s="58" t="str">
        <f>CONCATENATE("Reserved D-MEM CPU",H50)</f>
        <v>Reserved D-MEM CPU8</v>
      </c>
      <c r="F50" s="195"/>
      <c r="G50" s="195"/>
      <c r="H50" s="37">
        <f t="shared" si="9"/>
        <v>8</v>
      </c>
      <c r="J50" s="16"/>
      <c r="K50" s="16"/>
      <c r="L50" s="16"/>
      <c r="M50" s="16"/>
      <c r="N50" s="16"/>
      <c r="O50" s="16"/>
      <c r="P50" s="37">
        <f t="shared" si="10"/>
        <v>8</v>
      </c>
    </row>
    <row r="51" spans="1:16" s="38" customFormat="1" x14ac:dyDescent="0.2">
      <c r="A51" s="39"/>
      <c r="B51" s="29" t="e">
        <f t="shared" si="7"/>
        <v>#REF!</v>
      </c>
      <c r="C51" s="176" t="e">
        <f t="shared" si="8"/>
        <v>#REF!</v>
      </c>
      <c r="D51" s="193">
        <v>64</v>
      </c>
      <c r="E51" s="58" t="str">
        <f>CONCATENATE("I-MEM CPU",H51)</f>
        <v>I-MEM CPU9</v>
      </c>
      <c r="F51" s="195"/>
      <c r="G51" s="195"/>
      <c r="H51" s="37">
        <f t="shared" si="9"/>
        <v>9</v>
      </c>
      <c r="J51" s="16"/>
      <c r="K51" s="16"/>
      <c r="L51" s="16"/>
      <c r="M51" s="16"/>
      <c r="N51" s="16"/>
      <c r="O51" s="16"/>
      <c r="P51" s="37">
        <f t="shared" si="10"/>
        <v>9</v>
      </c>
    </row>
    <row r="52" spans="1:16" s="38" customFormat="1" x14ac:dyDescent="0.2">
      <c r="A52" s="39"/>
      <c r="B52" s="29" t="e">
        <f t="shared" si="7"/>
        <v>#REF!</v>
      </c>
      <c r="C52" s="176" t="e">
        <f t="shared" si="8"/>
        <v>#REF!</v>
      </c>
      <c r="D52" s="193">
        <v>8128</v>
      </c>
      <c r="E52" s="58" t="str">
        <f>CONCATENATE("Reserved I-MEM CPU",H52)</f>
        <v>Reserved I-MEM CPU9</v>
      </c>
      <c r="F52" s="195"/>
      <c r="G52" s="195"/>
      <c r="H52" s="37">
        <f t="shared" si="9"/>
        <v>9</v>
      </c>
      <c r="J52" s="16"/>
      <c r="K52" s="16"/>
      <c r="L52" s="16"/>
      <c r="M52" s="16"/>
      <c r="N52" s="16"/>
      <c r="O52" s="16"/>
      <c r="P52" s="37">
        <f t="shared" si="10"/>
        <v>9</v>
      </c>
    </row>
    <row r="53" spans="1:16" s="38" customFormat="1" x14ac:dyDescent="0.2">
      <c r="A53" s="39"/>
      <c r="B53" s="29" t="e">
        <f t="shared" si="7"/>
        <v>#REF!</v>
      </c>
      <c r="C53" s="176" t="e">
        <f t="shared" si="8"/>
        <v>#REF!</v>
      </c>
      <c r="D53" s="193">
        <v>64</v>
      </c>
      <c r="E53" s="58" t="str">
        <f>CONCATENATE("D-MEM CPU",H53)</f>
        <v>D-MEM CPU9</v>
      </c>
      <c r="F53" s="195"/>
      <c r="G53" s="195"/>
      <c r="H53" s="37">
        <f t="shared" si="9"/>
        <v>9</v>
      </c>
      <c r="J53" s="16"/>
      <c r="K53" s="16"/>
      <c r="L53" s="16"/>
      <c r="M53" s="16"/>
      <c r="N53" s="16"/>
      <c r="O53" s="16"/>
      <c r="P53" s="37">
        <f t="shared" si="10"/>
        <v>9</v>
      </c>
    </row>
    <row r="54" spans="1:16" s="38" customFormat="1" x14ac:dyDescent="0.2">
      <c r="A54" s="39"/>
      <c r="B54" s="29" t="e">
        <f t="shared" si="7"/>
        <v>#REF!</v>
      </c>
      <c r="C54" s="176" t="e">
        <f t="shared" si="8"/>
        <v>#REF!</v>
      </c>
      <c r="D54" s="193">
        <v>8128</v>
      </c>
      <c r="E54" s="58" t="str">
        <f>CONCATENATE("Reserved D-MEM CPU",H54)</f>
        <v>Reserved D-MEM CPU9</v>
      </c>
      <c r="F54" s="195"/>
      <c r="G54" s="195"/>
      <c r="H54" s="37">
        <f t="shared" si="9"/>
        <v>9</v>
      </c>
      <c r="J54" s="16"/>
      <c r="K54" s="16"/>
      <c r="L54" s="16"/>
      <c r="M54" s="16"/>
      <c r="N54" s="16"/>
      <c r="O54" s="16"/>
      <c r="P54" s="37">
        <f t="shared" si="10"/>
        <v>9</v>
      </c>
    </row>
    <row r="55" spans="1:16" s="38" customFormat="1" x14ac:dyDescent="0.2">
      <c r="A55" s="39"/>
      <c r="B55" s="29" t="e">
        <f t="shared" si="7"/>
        <v>#REF!</v>
      </c>
      <c r="C55" s="176" t="e">
        <f t="shared" si="8"/>
        <v>#REF!</v>
      </c>
      <c r="D55" s="193">
        <v>64</v>
      </c>
      <c r="E55" s="58" t="str">
        <f>CONCATENATE("I-MEM CPU",H55)</f>
        <v>I-MEM CPU10</v>
      </c>
      <c r="F55" s="195"/>
      <c r="G55" s="195"/>
      <c r="H55" s="37">
        <f t="shared" si="9"/>
        <v>10</v>
      </c>
      <c r="J55" s="16"/>
      <c r="K55" s="16"/>
      <c r="L55" s="16"/>
      <c r="M55" s="16"/>
      <c r="N55" s="16"/>
      <c r="O55" s="16"/>
      <c r="P55" s="37">
        <f t="shared" si="10"/>
        <v>10</v>
      </c>
    </row>
    <row r="56" spans="1:16" s="38" customFormat="1" x14ac:dyDescent="0.2">
      <c r="A56" s="39"/>
      <c r="B56" s="29" t="e">
        <f t="shared" si="7"/>
        <v>#REF!</v>
      </c>
      <c r="C56" s="176" t="e">
        <f t="shared" si="8"/>
        <v>#REF!</v>
      </c>
      <c r="D56" s="193">
        <v>8128</v>
      </c>
      <c r="E56" s="58" t="str">
        <f>CONCATENATE("Reserved I-MEM CPU",H56)</f>
        <v>Reserved I-MEM CPU10</v>
      </c>
      <c r="F56" s="195"/>
      <c r="G56" s="195"/>
      <c r="H56" s="37">
        <f t="shared" si="9"/>
        <v>10</v>
      </c>
      <c r="J56" s="16"/>
      <c r="K56" s="16"/>
      <c r="L56" s="16"/>
      <c r="M56" s="16"/>
      <c r="N56" s="16"/>
      <c r="O56" s="16"/>
      <c r="P56" s="37">
        <f t="shared" si="10"/>
        <v>10</v>
      </c>
    </row>
    <row r="57" spans="1:16" s="38" customFormat="1" x14ac:dyDescent="0.2">
      <c r="A57" s="39"/>
      <c r="B57" s="29" t="e">
        <f t="shared" si="7"/>
        <v>#REF!</v>
      </c>
      <c r="C57" s="176" t="e">
        <f t="shared" si="8"/>
        <v>#REF!</v>
      </c>
      <c r="D57" s="193">
        <v>64</v>
      </c>
      <c r="E57" s="58" t="str">
        <f>CONCATENATE("D-MEM CPU",H57)</f>
        <v>D-MEM CPU10</v>
      </c>
      <c r="F57" s="195"/>
      <c r="G57" s="195"/>
      <c r="H57" s="37">
        <f t="shared" si="9"/>
        <v>10</v>
      </c>
      <c r="J57" s="16"/>
      <c r="K57" s="16"/>
      <c r="L57" s="16"/>
      <c r="M57" s="16"/>
      <c r="N57" s="16"/>
      <c r="O57" s="16"/>
      <c r="P57" s="37">
        <f t="shared" si="10"/>
        <v>10</v>
      </c>
    </row>
    <row r="58" spans="1:16" s="38" customFormat="1" x14ac:dyDescent="0.2">
      <c r="A58" s="39"/>
      <c r="B58" s="29" t="e">
        <f t="shared" si="7"/>
        <v>#REF!</v>
      </c>
      <c r="C58" s="176" t="e">
        <f t="shared" si="8"/>
        <v>#REF!</v>
      </c>
      <c r="D58" s="193">
        <v>8128</v>
      </c>
      <c r="E58" s="58" t="str">
        <f>CONCATENATE("Reserved D-MEM CPU",H58)</f>
        <v>Reserved D-MEM CPU10</v>
      </c>
      <c r="F58" s="195"/>
      <c r="G58" s="195"/>
      <c r="H58" s="37">
        <f t="shared" si="9"/>
        <v>10</v>
      </c>
      <c r="J58" s="16"/>
      <c r="K58" s="16"/>
      <c r="L58" s="16"/>
      <c r="M58" s="16"/>
      <c r="N58" s="16"/>
      <c r="O58" s="16"/>
      <c r="P58" s="37">
        <f t="shared" si="10"/>
        <v>10</v>
      </c>
    </row>
    <row r="59" spans="1:16" s="38" customFormat="1" x14ac:dyDescent="0.2">
      <c r="A59" s="39"/>
      <c r="B59" s="29" t="e">
        <f t="shared" si="7"/>
        <v>#REF!</v>
      </c>
      <c r="C59" s="176" t="e">
        <f t="shared" si="8"/>
        <v>#REF!</v>
      </c>
      <c r="D59" s="193">
        <v>64</v>
      </c>
      <c r="E59" s="58" t="str">
        <f>CONCATENATE("I-MEM CPU",H59)</f>
        <v>I-MEM CPU11</v>
      </c>
      <c r="F59" s="195"/>
      <c r="G59" s="195"/>
      <c r="H59" s="37">
        <f t="shared" si="9"/>
        <v>11</v>
      </c>
      <c r="J59" s="16"/>
      <c r="K59" s="16"/>
      <c r="L59" s="16"/>
      <c r="M59" s="16"/>
      <c r="N59" s="16"/>
      <c r="O59" s="16"/>
      <c r="P59" s="37">
        <f t="shared" si="10"/>
        <v>11</v>
      </c>
    </row>
    <row r="60" spans="1:16" s="38" customFormat="1" x14ac:dyDescent="0.2">
      <c r="A60" s="39"/>
      <c r="B60" s="29" t="e">
        <f t="shared" si="7"/>
        <v>#REF!</v>
      </c>
      <c r="C60" s="176" t="e">
        <f t="shared" si="8"/>
        <v>#REF!</v>
      </c>
      <c r="D60" s="193">
        <v>8128</v>
      </c>
      <c r="E60" s="58" t="str">
        <f>CONCATENATE("Reserved I-MEM CPU",H60)</f>
        <v>Reserved I-MEM CPU11</v>
      </c>
      <c r="F60" s="195"/>
      <c r="G60" s="195"/>
      <c r="H60" s="37">
        <f t="shared" si="9"/>
        <v>11</v>
      </c>
      <c r="J60" s="16"/>
      <c r="K60" s="16"/>
      <c r="L60" s="16"/>
      <c r="M60" s="16"/>
      <c r="N60" s="16"/>
      <c r="O60" s="16"/>
      <c r="P60" s="37">
        <f t="shared" si="10"/>
        <v>11</v>
      </c>
    </row>
    <row r="61" spans="1:16" s="38" customFormat="1" x14ac:dyDescent="0.2">
      <c r="A61" s="39"/>
      <c r="B61" s="29" t="e">
        <f t="shared" si="7"/>
        <v>#REF!</v>
      </c>
      <c r="C61" s="176" t="e">
        <f t="shared" si="8"/>
        <v>#REF!</v>
      </c>
      <c r="D61" s="193">
        <v>64</v>
      </c>
      <c r="E61" s="58" t="str">
        <f>CONCATENATE("D-MEM CPU",H61)</f>
        <v>D-MEM CPU11</v>
      </c>
      <c r="F61" s="195"/>
      <c r="G61" s="195"/>
      <c r="H61" s="37">
        <f t="shared" si="9"/>
        <v>11</v>
      </c>
      <c r="J61" s="16"/>
      <c r="K61" s="16"/>
      <c r="L61" s="16"/>
      <c r="M61" s="16"/>
      <c r="N61" s="16"/>
      <c r="O61" s="16"/>
      <c r="P61" s="37">
        <f t="shared" si="10"/>
        <v>11</v>
      </c>
    </row>
    <row r="62" spans="1:16" s="38" customFormat="1" x14ac:dyDescent="0.2">
      <c r="A62" s="39"/>
      <c r="B62" s="29" t="e">
        <f t="shared" si="7"/>
        <v>#REF!</v>
      </c>
      <c r="C62" s="176" t="e">
        <f t="shared" si="8"/>
        <v>#REF!</v>
      </c>
      <c r="D62" s="193">
        <v>8128</v>
      </c>
      <c r="E62" s="58" t="str">
        <f>CONCATENATE("Reserved D-MEM CPU",H62)</f>
        <v>Reserved D-MEM CPU11</v>
      </c>
      <c r="F62" s="195"/>
      <c r="G62" s="195"/>
      <c r="H62" s="37">
        <f t="shared" si="9"/>
        <v>11</v>
      </c>
      <c r="J62" s="16"/>
      <c r="K62" s="16"/>
      <c r="L62" s="16"/>
      <c r="M62" s="16"/>
      <c r="N62" s="16"/>
      <c r="O62" s="16"/>
      <c r="P62" s="37">
        <f t="shared" si="10"/>
        <v>11</v>
      </c>
    </row>
    <row r="63" spans="1:16" s="38" customFormat="1" x14ac:dyDescent="0.2">
      <c r="A63" s="39"/>
      <c r="B63" s="29" t="e">
        <f t="shared" si="7"/>
        <v>#REF!</v>
      </c>
      <c r="C63" s="176" t="e">
        <f t="shared" si="8"/>
        <v>#REF!</v>
      </c>
      <c r="D63" s="193">
        <v>64</v>
      </c>
      <c r="E63" s="58" t="str">
        <f>CONCATENATE("I-MEM CPU",H63)</f>
        <v>I-MEM CPU12</v>
      </c>
      <c r="F63" s="195"/>
      <c r="G63" s="195"/>
      <c r="H63" s="37">
        <f t="shared" si="9"/>
        <v>12</v>
      </c>
      <c r="J63" s="16"/>
      <c r="K63" s="16"/>
      <c r="L63" s="16"/>
      <c r="M63" s="16"/>
      <c r="N63" s="16"/>
      <c r="O63" s="16"/>
      <c r="P63" s="37">
        <f t="shared" si="10"/>
        <v>12</v>
      </c>
    </row>
    <row r="64" spans="1:16" x14ac:dyDescent="0.2">
      <c r="A64" s="39"/>
      <c r="B64" s="29" t="e">
        <f t="shared" si="7"/>
        <v>#REF!</v>
      </c>
      <c r="C64" s="176" t="e">
        <f t="shared" si="8"/>
        <v>#REF!</v>
      </c>
      <c r="D64" s="193">
        <v>8128</v>
      </c>
      <c r="E64" s="58" t="str">
        <f>CONCATENATE("Reserved I-MEM CPU",H64)</f>
        <v>Reserved I-MEM CPU12</v>
      </c>
      <c r="F64" s="195"/>
      <c r="G64" s="195"/>
      <c r="H64" s="37">
        <f t="shared" si="9"/>
        <v>12</v>
      </c>
      <c r="J64" s="16"/>
      <c r="K64" s="16"/>
      <c r="L64" s="16"/>
      <c r="M64" s="16"/>
      <c r="N64" s="16"/>
      <c r="O64" s="16"/>
      <c r="P64" s="37">
        <f t="shared" si="10"/>
        <v>12</v>
      </c>
    </row>
    <row r="65" spans="1:16" x14ac:dyDescent="0.2">
      <c r="A65" s="39"/>
      <c r="B65" s="29" t="e">
        <f t="shared" si="7"/>
        <v>#REF!</v>
      </c>
      <c r="C65" s="176" t="e">
        <f t="shared" si="8"/>
        <v>#REF!</v>
      </c>
      <c r="D65" s="193">
        <v>64</v>
      </c>
      <c r="E65" s="58" t="str">
        <f>CONCATENATE("D-MEM CPU",H65)</f>
        <v>D-MEM CPU12</v>
      </c>
      <c r="F65" s="195"/>
      <c r="G65" s="195"/>
      <c r="H65" s="37">
        <f t="shared" si="9"/>
        <v>12</v>
      </c>
      <c r="J65" s="16"/>
      <c r="K65" s="16"/>
      <c r="L65" s="16"/>
      <c r="M65" s="16"/>
      <c r="N65" s="16"/>
      <c r="O65" s="16"/>
      <c r="P65" s="37">
        <f t="shared" si="10"/>
        <v>12</v>
      </c>
    </row>
    <row r="66" spans="1:16" x14ac:dyDescent="0.2">
      <c r="A66" s="39"/>
      <c r="B66" s="29" t="e">
        <f t="shared" si="7"/>
        <v>#REF!</v>
      </c>
      <c r="C66" s="176" t="e">
        <f t="shared" si="8"/>
        <v>#REF!</v>
      </c>
      <c r="D66" s="193">
        <v>8128</v>
      </c>
      <c r="E66" s="58" t="str">
        <f>CONCATENATE("Reserved D-MEM CPU",H66)</f>
        <v>Reserved D-MEM CPU12</v>
      </c>
      <c r="F66" s="195"/>
      <c r="G66" s="195"/>
      <c r="H66" s="37">
        <f t="shared" si="9"/>
        <v>12</v>
      </c>
      <c r="J66" s="16"/>
      <c r="K66" s="16"/>
      <c r="L66" s="16"/>
      <c r="M66" s="16"/>
      <c r="N66" s="16"/>
      <c r="O66" s="16"/>
      <c r="P66" s="37">
        <f t="shared" si="10"/>
        <v>12</v>
      </c>
    </row>
    <row r="67" spans="1:16" x14ac:dyDescent="0.2">
      <c r="A67" s="39"/>
      <c r="B67" s="29" t="e">
        <f t="shared" si="7"/>
        <v>#REF!</v>
      </c>
      <c r="C67" s="176" t="e">
        <f t="shared" si="8"/>
        <v>#REF!</v>
      </c>
      <c r="D67" s="193">
        <v>64</v>
      </c>
      <c r="E67" s="58" t="str">
        <f>CONCATENATE("I-MEM CPU",H67)</f>
        <v>I-MEM CPU13</v>
      </c>
      <c r="F67" s="195"/>
      <c r="G67" s="195"/>
      <c r="H67" s="37">
        <f t="shared" si="9"/>
        <v>13</v>
      </c>
      <c r="J67" s="16"/>
      <c r="K67" s="16"/>
      <c r="L67" s="16"/>
      <c r="M67" s="16"/>
      <c r="N67" s="16"/>
      <c r="O67" s="16"/>
      <c r="P67" s="37">
        <f t="shared" si="10"/>
        <v>13</v>
      </c>
    </row>
    <row r="68" spans="1:16" x14ac:dyDescent="0.2">
      <c r="A68" s="39"/>
      <c r="B68" s="29" t="e">
        <f t="shared" si="7"/>
        <v>#REF!</v>
      </c>
      <c r="C68" s="176" t="e">
        <f t="shared" si="8"/>
        <v>#REF!</v>
      </c>
      <c r="D68" s="193">
        <v>8128</v>
      </c>
      <c r="E68" s="58" t="str">
        <f>CONCATENATE("Reserved I-MEM CPU",H68)</f>
        <v>Reserved I-MEM CPU13</v>
      </c>
      <c r="F68" s="195"/>
      <c r="G68" s="195"/>
      <c r="H68" s="37">
        <f t="shared" si="9"/>
        <v>13</v>
      </c>
      <c r="J68" s="16"/>
      <c r="K68" s="16"/>
      <c r="L68" s="16"/>
      <c r="M68" s="16"/>
      <c r="N68" s="16"/>
      <c r="O68" s="16"/>
      <c r="P68" s="37">
        <f t="shared" si="10"/>
        <v>13</v>
      </c>
    </row>
    <row r="69" spans="1:16" x14ac:dyDescent="0.2">
      <c r="A69" s="39"/>
      <c r="B69" s="29" t="e">
        <f t="shared" si="7"/>
        <v>#REF!</v>
      </c>
      <c r="C69" s="176" t="e">
        <f t="shared" si="8"/>
        <v>#REF!</v>
      </c>
      <c r="D69" s="193">
        <v>64</v>
      </c>
      <c r="E69" s="58" t="str">
        <f>CONCATENATE("D-MEM CPU",H69)</f>
        <v>D-MEM CPU13</v>
      </c>
      <c r="F69" s="195"/>
      <c r="G69" s="195"/>
      <c r="H69" s="37">
        <f t="shared" si="9"/>
        <v>13</v>
      </c>
      <c r="J69" s="16"/>
      <c r="K69" s="16"/>
      <c r="L69" s="16"/>
      <c r="M69" s="16"/>
      <c r="N69" s="16"/>
      <c r="O69" s="16"/>
      <c r="P69" s="37">
        <f t="shared" si="10"/>
        <v>13</v>
      </c>
    </row>
    <row r="70" spans="1:16" x14ac:dyDescent="0.2">
      <c r="A70" s="39"/>
      <c r="B70" s="29" t="e">
        <f t="shared" si="7"/>
        <v>#REF!</v>
      </c>
      <c r="C70" s="176" t="e">
        <f t="shared" si="8"/>
        <v>#REF!</v>
      </c>
      <c r="D70" s="193">
        <v>8128</v>
      </c>
      <c r="E70" s="58" t="str">
        <f>CONCATENATE("Reserved D-MEM CPU",H70)</f>
        <v>Reserved D-MEM CPU13</v>
      </c>
      <c r="F70" s="195"/>
      <c r="G70" s="195"/>
      <c r="H70" s="37">
        <f t="shared" si="9"/>
        <v>13</v>
      </c>
      <c r="J70" s="16"/>
      <c r="K70" s="16"/>
      <c r="L70" s="16"/>
      <c r="M70" s="16"/>
      <c r="N70" s="16"/>
      <c r="O70" s="16"/>
      <c r="P70" s="37">
        <f t="shared" si="10"/>
        <v>13</v>
      </c>
    </row>
    <row r="71" spans="1:16" x14ac:dyDescent="0.2">
      <c r="A71" s="39"/>
      <c r="B71" s="29" t="e">
        <f t="shared" si="7"/>
        <v>#REF!</v>
      </c>
      <c r="C71" s="176" t="e">
        <f t="shared" si="8"/>
        <v>#REF!</v>
      </c>
      <c r="D71" s="193">
        <v>64</v>
      </c>
      <c r="E71" s="58" t="str">
        <f>CONCATENATE("I-MEM CPU",H71)</f>
        <v>I-MEM CPU14</v>
      </c>
      <c r="F71" s="195"/>
      <c r="G71" s="195"/>
      <c r="H71" s="37">
        <f t="shared" si="9"/>
        <v>14</v>
      </c>
      <c r="J71" s="16"/>
      <c r="K71" s="16"/>
      <c r="L71" s="16"/>
      <c r="M71" s="16"/>
      <c r="N71" s="16"/>
      <c r="O71" s="16"/>
      <c r="P71" s="37">
        <f t="shared" si="10"/>
        <v>14</v>
      </c>
    </row>
    <row r="72" spans="1:16" x14ac:dyDescent="0.2">
      <c r="A72" s="39"/>
      <c r="B72" s="29" t="e">
        <f t="shared" si="7"/>
        <v>#REF!</v>
      </c>
      <c r="C72" s="176" t="e">
        <f t="shared" si="8"/>
        <v>#REF!</v>
      </c>
      <c r="D72" s="193">
        <v>8128</v>
      </c>
      <c r="E72" s="58" t="str">
        <f>CONCATENATE("Reserved I-MEM CPU",H72)</f>
        <v>Reserved I-MEM CPU14</v>
      </c>
      <c r="F72" s="195"/>
      <c r="G72" s="195"/>
      <c r="H72" s="37">
        <f t="shared" si="9"/>
        <v>14</v>
      </c>
      <c r="J72" s="16"/>
      <c r="K72" s="16"/>
      <c r="L72" s="16"/>
      <c r="M72" s="16"/>
      <c r="N72" s="16"/>
      <c r="O72" s="16"/>
      <c r="P72" s="37">
        <f t="shared" si="10"/>
        <v>14</v>
      </c>
    </row>
    <row r="73" spans="1:16" x14ac:dyDescent="0.2">
      <c r="A73" s="39"/>
      <c r="B73" s="29" t="e">
        <f t="shared" si="7"/>
        <v>#REF!</v>
      </c>
      <c r="C73" s="176" t="e">
        <f t="shared" si="8"/>
        <v>#REF!</v>
      </c>
      <c r="D73" s="193">
        <v>64</v>
      </c>
      <c r="E73" s="58" t="str">
        <f>CONCATENATE("D-MEM CPU",H73)</f>
        <v>D-MEM CPU14</v>
      </c>
      <c r="F73" s="195"/>
      <c r="G73" s="195"/>
      <c r="H73" s="37">
        <f t="shared" si="9"/>
        <v>14</v>
      </c>
      <c r="J73" s="16"/>
      <c r="K73" s="16"/>
      <c r="L73" s="16"/>
      <c r="M73" s="16"/>
      <c r="N73" s="16"/>
      <c r="O73" s="16"/>
      <c r="P73" s="37">
        <f t="shared" si="10"/>
        <v>14</v>
      </c>
    </row>
    <row r="74" spans="1:16" x14ac:dyDescent="0.2">
      <c r="A74" s="39"/>
      <c r="B74" s="29" t="e">
        <f t="shared" si="7"/>
        <v>#REF!</v>
      </c>
      <c r="C74" s="176" t="e">
        <f t="shared" si="8"/>
        <v>#REF!</v>
      </c>
      <c r="D74" s="193">
        <v>8128</v>
      </c>
      <c r="E74" s="58" t="str">
        <f>CONCATENATE("Reserved D-MEM CPU",H74)</f>
        <v>Reserved D-MEM CPU14</v>
      </c>
      <c r="F74" s="195"/>
      <c r="G74" s="195"/>
      <c r="H74" s="37">
        <f t="shared" si="9"/>
        <v>14</v>
      </c>
      <c r="J74" s="16"/>
      <c r="K74" s="16"/>
      <c r="L74" s="16"/>
      <c r="M74" s="16"/>
      <c r="N74" s="16"/>
      <c r="O74" s="16"/>
      <c r="P74" s="37">
        <f t="shared" si="10"/>
        <v>14</v>
      </c>
    </row>
    <row r="75" spans="1:16" x14ac:dyDescent="0.2">
      <c r="A75" s="39"/>
      <c r="B75" s="29" t="e">
        <f t="shared" si="7"/>
        <v>#REF!</v>
      </c>
      <c r="C75" s="176" t="e">
        <f t="shared" si="8"/>
        <v>#REF!</v>
      </c>
      <c r="D75" s="193">
        <v>64</v>
      </c>
      <c r="E75" s="58" t="str">
        <f>CONCATENATE("I-MEM CPU",H75)</f>
        <v>I-MEM CPU15</v>
      </c>
      <c r="F75" s="195"/>
      <c r="G75" s="195"/>
      <c r="H75" s="37">
        <f t="shared" si="9"/>
        <v>15</v>
      </c>
      <c r="J75" s="16"/>
      <c r="K75" s="16"/>
      <c r="L75" s="16"/>
      <c r="M75" s="16"/>
      <c r="N75" s="16"/>
      <c r="O75" s="16"/>
      <c r="P75" s="37">
        <f t="shared" si="10"/>
        <v>15</v>
      </c>
    </row>
    <row r="76" spans="1:16" x14ac:dyDescent="0.2">
      <c r="A76" s="39"/>
      <c r="B76" s="29" t="e">
        <f t="shared" si="7"/>
        <v>#REF!</v>
      </c>
      <c r="C76" s="176" t="e">
        <f t="shared" si="8"/>
        <v>#REF!</v>
      </c>
      <c r="D76" s="193">
        <v>8128</v>
      </c>
      <c r="E76" s="58" t="str">
        <f>CONCATENATE("Reserved I-MEM CPU",H76)</f>
        <v>Reserved I-MEM CPU15</v>
      </c>
      <c r="F76" s="195"/>
      <c r="G76" s="195"/>
      <c r="H76" s="37">
        <f t="shared" si="9"/>
        <v>15</v>
      </c>
      <c r="J76" s="16"/>
      <c r="K76" s="16"/>
      <c r="L76" s="16"/>
      <c r="M76" s="16"/>
      <c r="N76" s="16"/>
      <c r="O76" s="16"/>
      <c r="P76" s="37">
        <f t="shared" si="10"/>
        <v>15</v>
      </c>
    </row>
    <row r="77" spans="1:16" x14ac:dyDescent="0.2">
      <c r="A77" s="39"/>
      <c r="B77" s="29" t="e">
        <f t="shared" si="7"/>
        <v>#REF!</v>
      </c>
      <c r="C77" s="176" t="e">
        <f t="shared" si="8"/>
        <v>#REF!</v>
      </c>
      <c r="D77" s="193">
        <v>64</v>
      </c>
      <c r="E77" s="58" t="str">
        <f>CONCATENATE("D-MEM CPU",H77)</f>
        <v>D-MEM CPU15</v>
      </c>
      <c r="F77" s="195"/>
      <c r="G77" s="195"/>
      <c r="H77" s="37">
        <f t="shared" si="9"/>
        <v>15</v>
      </c>
      <c r="J77" s="16"/>
      <c r="K77" s="16"/>
      <c r="L77" s="16"/>
      <c r="M77" s="16"/>
      <c r="N77" s="16"/>
      <c r="O77" s="16"/>
      <c r="P77" s="37">
        <f t="shared" si="10"/>
        <v>15</v>
      </c>
    </row>
    <row r="78" spans="1:16" ht="13.5" thickBot="1" x14ac:dyDescent="0.25">
      <c r="A78" s="54"/>
      <c r="B78" s="176" t="e">
        <f t="shared" si="7"/>
        <v>#REF!</v>
      </c>
      <c r="C78" s="176" t="e">
        <f t="shared" si="8"/>
        <v>#REF!</v>
      </c>
      <c r="D78" s="193">
        <v>8128</v>
      </c>
      <c r="E78" s="201" t="str">
        <f>CONCATENATE("Reserved D-MEM CPU",H78)</f>
        <v>Reserved D-MEM CPU15</v>
      </c>
      <c r="F78" s="198"/>
      <c r="G78" s="198"/>
      <c r="H78" s="37">
        <f t="shared" si="9"/>
        <v>15</v>
      </c>
      <c r="J78" s="16"/>
      <c r="K78" s="16"/>
      <c r="L78" s="16"/>
      <c r="M78" s="16"/>
      <c r="N78" s="16"/>
      <c r="O78" s="16"/>
      <c r="P78" s="37">
        <f t="shared" si="10"/>
        <v>15</v>
      </c>
    </row>
    <row r="79" spans="1:16" x14ac:dyDescent="0.2">
      <c r="A79" s="174"/>
      <c r="B79" s="41"/>
      <c r="C79" s="41"/>
      <c r="D79" s="42"/>
      <c r="E79" s="42"/>
      <c r="F79" s="43"/>
      <c r="G79" s="43"/>
      <c r="H79" s="42"/>
      <c r="J79" s="16"/>
      <c r="K79" s="16"/>
      <c r="L79" s="16"/>
      <c r="M79" s="16"/>
      <c r="N79" s="16"/>
      <c r="O79" s="16"/>
      <c r="P79" s="42"/>
    </row>
  </sheetData>
  <phoneticPr fontId="31" type="noConversion"/>
  <conditionalFormatting sqref="E15:E78 E4:E13">
    <cfRule type="expression" dxfId="30" priority="9" stopIfTrue="1">
      <formula>SEARCH("Reserved",E4,1)&gt;0</formula>
    </cfRule>
  </conditionalFormatting>
  <dataValidations count="2">
    <dataValidation type="list" allowBlank="1" showInputMessage="1" showErrorMessage="1" sqref="F15:G78 D15:D78 D4:D13 F4:G13">
      <formula1>slot_size</formula1>
    </dataValidation>
    <dataValidation type="list" allowBlank="1" showInputMessage="1" showErrorMessage="1" sqref="E4:E13">
      <formula1>memory</formula1>
    </dataValidation>
  </dataValidations>
  <pageMargins left="0.75" right="0.75" top="1" bottom="1" header="0.5" footer="0.5"/>
  <pageSetup paperSize="9" orientation="portrait" r:id="rId1"/>
  <headerFooter alignWithMargins="0"/>
  <ignoredErrors>
    <ignoredError sqref="B9:B11"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N537"/>
  <sheetViews>
    <sheetView tabSelected="1" zoomScaleNormal="100" workbookViewId="0">
      <pane ySplit="1" topLeftCell="A60" activePane="bottomLeft" state="frozen"/>
      <selection pane="bottomLeft" activeCell="B75" sqref="B75"/>
    </sheetView>
  </sheetViews>
  <sheetFormatPr defaultColWidth="11.5703125" defaultRowHeight="12.75" x14ac:dyDescent="0.2"/>
  <cols>
    <col min="1" max="1" width="36.7109375" style="5" bestFit="1" customWidth="1"/>
    <col min="2" max="2" width="23.28515625" style="5" bestFit="1" customWidth="1"/>
    <col min="3" max="3" width="9.28515625" style="3" bestFit="1" customWidth="1"/>
    <col min="4" max="4" width="11.42578125" style="3" customWidth="1"/>
    <col min="5" max="6" width="9.28515625" style="4" bestFit="1" customWidth="1"/>
    <col min="7" max="7" width="9.7109375" style="4" bestFit="1" customWidth="1"/>
    <col min="8" max="8" width="3.28515625" style="129" bestFit="1" customWidth="1"/>
    <col min="9" max="9" width="3.28515625" style="3" bestFit="1" customWidth="1"/>
    <col min="10" max="10" width="3.28515625" style="3" customWidth="1"/>
    <col min="11" max="11" width="3.28515625" style="3" bestFit="1" customWidth="1"/>
    <col min="12" max="12" width="3.28515625" style="4" bestFit="1" customWidth="1"/>
    <col min="13" max="13" width="3.28515625" style="2" bestFit="1" customWidth="1"/>
    <col min="14" max="14" width="3.28515625" style="3" bestFit="1" customWidth="1"/>
    <col min="15" max="16384" width="11.5703125" style="2"/>
  </cols>
  <sheetData>
    <row r="1" spans="1:14" s="1" customFormat="1" ht="105.75" x14ac:dyDescent="0.2">
      <c r="A1" s="202" t="s">
        <v>280</v>
      </c>
      <c r="B1" s="202" t="s">
        <v>281</v>
      </c>
      <c r="C1" s="203" t="s">
        <v>282</v>
      </c>
      <c r="D1" s="203" t="s">
        <v>283</v>
      </c>
      <c r="E1" s="202" t="s">
        <v>192</v>
      </c>
      <c r="F1" s="202" t="s">
        <v>60</v>
      </c>
      <c r="G1" s="202" t="s">
        <v>61</v>
      </c>
      <c r="H1" s="166" t="s">
        <v>72</v>
      </c>
      <c r="I1" s="166" t="s">
        <v>71</v>
      </c>
      <c r="J1" s="166" t="s">
        <v>70</v>
      </c>
      <c r="K1" s="166" t="s">
        <v>69</v>
      </c>
      <c r="L1" s="166" t="s">
        <v>73</v>
      </c>
      <c r="M1" s="166" t="s">
        <v>74</v>
      </c>
      <c r="N1" s="166" t="s">
        <v>532</v>
      </c>
    </row>
    <row r="2" spans="1:14" x14ac:dyDescent="0.2">
      <c r="A2" s="204"/>
      <c r="B2" s="204"/>
      <c r="C2" s="205"/>
      <c r="D2" s="205"/>
      <c r="E2" s="206"/>
      <c r="F2" s="206"/>
      <c r="G2" s="206"/>
      <c r="H2" s="128"/>
      <c r="I2" s="205"/>
      <c r="J2" s="205"/>
      <c r="K2" s="205"/>
      <c r="L2" s="207"/>
      <c r="M2" s="207"/>
      <c r="N2" s="205"/>
    </row>
    <row r="3" spans="1:14" x14ac:dyDescent="0.2">
      <c r="A3" s="208"/>
      <c r="B3" s="209"/>
      <c r="C3" s="210"/>
      <c r="D3" s="210"/>
      <c r="E3" s="146"/>
      <c r="F3" s="146"/>
      <c r="G3" s="146"/>
      <c r="H3" s="210"/>
      <c r="I3" s="210"/>
      <c r="J3" s="211"/>
      <c r="K3" s="211"/>
      <c r="L3" s="146"/>
      <c r="M3" s="146"/>
      <c r="N3" s="210"/>
    </row>
    <row r="4" spans="1:14" x14ac:dyDescent="0.2">
      <c r="A4" s="134" t="s">
        <v>284</v>
      </c>
      <c r="B4" s="135" t="s">
        <v>285</v>
      </c>
      <c r="C4" s="136">
        <v>0</v>
      </c>
      <c r="D4" s="136"/>
      <c r="E4" s="137">
        <v>4</v>
      </c>
      <c r="F4" s="138">
        <f>'DO NOT USE (periph map ref)'!B31</f>
        <v>40000000</v>
      </c>
      <c r="G4" s="138" t="str">
        <f>DEC2HEX(SUM(HEX2DEC($F4)+$E4*1024-1),8)</f>
        <v>40000FFF</v>
      </c>
      <c r="H4" s="139" t="s">
        <v>92</v>
      </c>
      <c r="I4" s="139" t="s">
        <v>92</v>
      </c>
      <c r="J4" s="139" t="s">
        <v>92</v>
      </c>
      <c r="K4" s="139" t="s">
        <v>92</v>
      </c>
      <c r="L4" s="212" t="s">
        <v>92</v>
      </c>
      <c r="M4" s="212" t="s">
        <v>92</v>
      </c>
      <c r="N4" s="139" t="s">
        <v>92</v>
      </c>
    </row>
    <row r="5" spans="1:14" x14ac:dyDescent="0.2">
      <c r="A5" s="213" t="s">
        <v>286</v>
      </c>
      <c r="B5" s="214" t="s">
        <v>286</v>
      </c>
      <c r="C5" s="215">
        <v>1</v>
      </c>
      <c r="D5" s="215"/>
      <c r="E5" s="193">
        <v>4</v>
      </c>
      <c r="F5" s="216" t="str">
        <f>DEC2HEX(SUM(HEX2DEC($G4)+1),8)</f>
        <v>40001000</v>
      </c>
      <c r="G5" s="216" t="str">
        <f>DEC2HEX(SUM(HEX2DEC($F5)+$E5*1024-1),8)</f>
        <v>40001FFF</v>
      </c>
      <c r="H5" s="217" t="s">
        <v>92</v>
      </c>
      <c r="I5" s="217" t="s">
        <v>92</v>
      </c>
      <c r="J5" s="217" t="s">
        <v>92</v>
      </c>
      <c r="K5" s="217" t="s">
        <v>92</v>
      </c>
      <c r="L5" s="212" t="s">
        <v>92</v>
      </c>
      <c r="M5" s="212" t="s">
        <v>92</v>
      </c>
      <c r="N5" s="217" t="s">
        <v>92</v>
      </c>
    </row>
    <row r="6" spans="1:14" s="6" customFormat="1" x14ac:dyDescent="0.2">
      <c r="A6" s="213" t="s">
        <v>90</v>
      </c>
      <c r="B6" s="214"/>
      <c r="C6" s="218">
        <v>2</v>
      </c>
      <c r="D6" s="218"/>
      <c r="E6" s="193">
        <v>4</v>
      </c>
      <c r="F6" s="216" t="str">
        <f>DEC2HEX(SUM(HEX2DEC($G5)+1),8)</f>
        <v>40002000</v>
      </c>
      <c r="G6" s="216" t="str">
        <f>DEC2HEX(SUM(HEX2DEC($F6)+$E6*1024-1),8)</f>
        <v>40002FFF</v>
      </c>
      <c r="H6" s="219"/>
      <c r="I6" s="220"/>
      <c r="J6" s="220"/>
      <c r="K6" s="220"/>
      <c r="L6" s="212"/>
      <c r="M6" s="212"/>
      <c r="N6" s="220"/>
    </row>
    <row r="7" spans="1:14" x14ac:dyDescent="0.2">
      <c r="A7" s="213" t="s">
        <v>90</v>
      </c>
      <c r="B7" s="214"/>
      <c r="C7" s="215">
        <v>3</v>
      </c>
      <c r="D7" s="215"/>
      <c r="E7" s="193">
        <v>4</v>
      </c>
      <c r="F7" s="216" t="str">
        <f>DEC2HEX(SUM(HEX2DEC($G6)+1),8)</f>
        <v>40003000</v>
      </c>
      <c r="G7" s="216" t="str">
        <f>DEC2HEX(SUM(HEX2DEC($F7)+$E7*1024-1),8)</f>
        <v>40003FFF</v>
      </c>
      <c r="H7" s="221"/>
      <c r="I7" s="217"/>
      <c r="J7" s="217"/>
      <c r="K7" s="217"/>
      <c r="L7" s="212"/>
      <c r="M7" s="212"/>
      <c r="N7" s="217"/>
    </row>
    <row r="8" spans="1:14" x14ac:dyDescent="0.2">
      <c r="A8" s="213" t="s">
        <v>90</v>
      </c>
      <c r="B8" s="214"/>
      <c r="C8" s="215">
        <v>4</v>
      </c>
      <c r="D8" s="215"/>
      <c r="E8" s="193">
        <v>4</v>
      </c>
      <c r="F8" s="216" t="str">
        <f t="shared" ref="F8:F71" si="0">DEC2HEX(SUM(HEX2DEC($G7)+1),8)</f>
        <v>40004000</v>
      </c>
      <c r="G8" s="216" t="str">
        <f t="shared" ref="G8:G71" si="1">DEC2HEX(SUM(HEX2DEC($F8)+$E8*1024-1),8)</f>
        <v>40004FFF</v>
      </c>
      <c r="H8" s="221"/>
      <c r="I8" s="217"/>
      <c r="J8" s="217"/>
      <c r="K8" s="217"/>
      <c r="L8" s="212"/>
      <c r="M8" s="212"/>
      <c r="N8" s="217"/>
    </row>
    <row r="9" spans="1:14" x14ac:dyDescent="0.2">
      <c r="A9" s="213" t="s">
        <v>90</v>
      </c>
      <c r="B9" s="214"/>
      <c r="C9" s="215">
        <v>5</v>
      </c>
      <c r="D9" s="215"/>
      <c r="E9" s="193">
        <v>4</v>
      </c>
      <c r="F9" s="216" t="str">
        <f t="shared" si="0"/>
        <v>40005000</v>
      </c>
      <c r="G9" s="216" t="str">
        <f t="shared" si="1"/>
        <v>40005FFF</v>
      </c>
      <c r="H9" s="221"/>
      <c r="I9" s="217"/>
      <c r="J9" s="217"/>
      <c r="K9" s="217"/>
      <c r="L9" s="212"/>
      <c r="M9" s="212"/>
      <c r="N9" s="217"/>
    </row>
    <row r="10" spans="1:14" x14ac:dyDescent="0.2">
      <c r="A10" s="213" t="s">
        <v>90</v>
      </c>
      <c r="B10" s="214"/>
      <c r="C10" s="215">
        <v>6</v>
      </c>
      <c r="D10" s="215"/>
      <c r="E10" s="193">
        <v>4</v>
      </c>
      <c r="F10" s="216" t="str">
        <f t="shared" si="0"/>
        <v>40006000</v>
      </c>
      <c r="G10" s="216" t="str">
        <f t="shared" si="1"/>
        <v>40006FFF</v>
      </c>
      <c r="H10" s="221"/>
      <c r="I10" s="217"/>
      <c r="J10" s="217"/>
      <c r="K10" s="217"/>
      <c r="L10" s="212"/>
      <c r="M10" s="212"/>
      <c r="N10" s="217"/>
    </row>
    <row r="11" spans="1:14" x14ac:dyDescent="0.2">
      <c r="A11" s="213" t="s">
        <v>90</v>
      </c>
      <c r="B11" s="214"/>
      <c r="C11" s="215">
        <v>7</v>
      </c>
      <c r="D11" s="215"/>
      <c r="E11" s="193">
        <v>4</v>
      </c>
      <c r="F11" s="216" t="str">
        <f t="shared" si="0"/>
        <v>40007000</v>
      </c>
      <c r="G11" s="216" t="str">
        <f t="shared" si="1"/>
        <v>40007FFF</v>
      </c>
      <c r="H11" s="221"/>
      <c r="I11" s="217"/>
      <c r="J11" s="217"/>
      <c r="K11" s="217"/>
      <c r="L11" s="212"/>
      <c r="M11" s="212"/>
      <c r="N11" s="217"/>
    </row>
    <row r="12" spans="1:14" x14ac:dyDescent="0.2">
      <c r="A12" s="213" t="s">
        <v>287</v>
      </c>
      <c r="B12" s="214"/>
      <c r="C12" s="215">
        <v>8</v>
      </c>
      <c r="D12" s="215"/>
      <c r="E12" s="193">
        <v>4</v>
      </c>
      <c r="F12" s="216" t="str">
        <f t="shared" si="0"/>
        <v>40008000</v>
      </c>
      <c r="G12" s="216" t="str">
        <f t="shared" si="1"/>
        <v>40008FFF</v>
      </c>
      <c r="H12" s="217" t="s">
        <v>92</v>
      </c>
      <c r="I12" s="217" t="s">
        <v>92</v>
      </c>
      <c r="J12" s="217" t="s">
        <v>92</v>
      </c>
      <c r="K12" s="217" t="s">
        <v>92</v>
      </c>
      <c r="L12" s="222" t="s">
        <v>92</v>
      </c>
      <c r="M12" s="222" t="s">
        <v>92</v>
      </c>
      <c r="N12" s="217" t="s">
        <v>92</v>
      </c>
    </row>
    <row r="13" spans="1:14" x14ac:dyDescent="0.2">
      <c r="A13" s="213" t="s">
        <v>288</v>
      </c>
      <c r="B13" s="214"/>
      <c r="C13" s="215">
        <v>9</v>
      </c>
      <c r="D13" s="215"/>
      <c r="E13" s="193">
        <v>4</v>
      </c>
      <c r="F13" s="216" t="str">
        <f t="shared" si="0"/>
        <v>40009000</v>
      </c>
      <c r="G13" s="216" t="str">
        <f t="shared" si="1"/>
        <v>40009FFF</v>
      </c>
      <c r="H13" s="217" t="s">
        <v>92</v>
      </c>
      <c r="I13" s="217" t="s">
        <v>92</v>
      </c>
      <c r="J13" s="217" t="s">
        <v>92</v>
      </c>
      <c r="K13" s="217" t="s">
        <v>92</v>
      </c>
      <c r="L13" s="223" t="s">
        <v>92</v>
      </c>
      <c r="M13" s="223" t="s">
        <v>289</v>
      </c>
      <c r="N13" s="217" t="s">
        <v>92</v>
      </c>
    </row>
    <row r="14" spans="1:14" x14ac:dyDescent="0.2">
      <c r="A14" s="213" t="s">
        <v>90</v>
      </c>
      <c r="B14" s="214"/>
      <c r="C14" s="215">
        <v>10</v>
      </c>
      <c r="D14" s="215"/>
      <c r="E14" s="193">
        <v>4</v>
      </c>
      <c r="F14" s="216" t="str">
        <f t="shared" si="0"/>
        <v>4000A000</v>
      </c>
      <c r="G14" s="216" t="str">
        <f t="shared" si="1"/>
        <v>4000AFFF</v>
      </c>
      <c r="H14" s="221"/>
      <c r="I14" s="217"/>
      <c r="J14" s="217"/>
      <c r="K14" s="217"/>
      <c r="L14" s="212"/>
      <c r="M14" s="212"/>
      <c r="N14" s="217"/>
    </row>
    <row r="15" spans="1:14" x14ac:dyDescent="0.2">
      <c r="A15" s="213" t="s">
        <v>90</v>
      </c>
      <c r="B15" s="214"/>
      <c r="C15" s="215">
        <v>11</v>
      </c>
      <c r="D15" s="215"/>
      <c r="E15" s="193">
        <v>4</v>
      </c>
      <c r="F15" s="216" t="str">
        <f t="shared" si="0"/>
        <v>4000B000</v>
      </c>
      <c r="G15" s="216" t="str">
        <f t="shared" si="1"/>
        <v>4000BFFF</v>
      </c>
      <c r="H15" s="221"/>
      <c r="I15" s="217"/>
      <c r="J15" s="217"/>
      <c r="K15" s="217"/>
      <c r="L15" s="212"/>
      <c r="M15" s="212"/>
      <c r="N15" s="217"/>
    </row>
    <row r="16" spans="1:14" x14ac:dyDescent="0.2">
      <c r="A16" s="213" t="s">
        <v>90</v>
      </c>
      <c r="B16" s="214"/>
      <c r="C16" s="215">
        <v>12</v>
      </c>
      <c r="D16" s="215"/>
      <c r="E16" s="193">
        <v>4</v>
      </c>
      <c r="F16" s="216" t="str">
        <f t="shared" si="0"/>
        <v>4000C000</v>
      </c>
      <c r="G16" s="216" t="str">
        <f t="shared" si="1"/>
        <v>4000CFFF</v>
      </c>
      <c r="H16" s="221"/>
      <c r="I16" s="217"/>
      <c r="J16" s="217"/>
      <c r="K16" s="217"/>
      <c r="L16" s="212"/>
      <c r="M16" s="212"/>
      <c r="N16" s="217"/>
    </row>
    <row r="17" spans="1:14" x14ac:dyDescent="0.2">
      <c r="A17" s="213" t="s">
        <v>290</v>
      </c>
      <c r="B17" s="214"/>
      <c r="C17" s="215">
        <v>13</v>
      </c>
      <c r="D17" s="215"/>
      <c r="E17" s="193">
        <v>4</v>
      </c>
      <c r="F17" s="216" t="str">
        <f t="shared" si="0"/>
        <v>4000D000</v>
      </c>
      <c r="G17" s="216" t="str">
        <f t="shared" si="1"/>
        <v>4000DFFF</v>
      </c>
      <c r="H17" s="217" t="s">
        <v>92</v>
      </c>
      <c r="I17" s="217" t="s">
        <v>92</v>
      </c>
      <c r="J17" s="217" t="s">
        <v>92</v>
      </c>
      <c r="K17" s="217" t="s">
        <v>92</v>
      </c>
      <c r="L17" s="212" t="s">
        <v>92</v>
      </c>
      <c r="M17" s="212" t="s">
        <v>92</v>
      </c>
      <c r="N17" s="217" t="s">
        <v>92</v>
      </c>
    </row>
    <row r="18" spans="1:14" x14ac:dyDescent="0.2">
      <c r="A18" s="213" t="s">
        <v>90</v>
      </c>
      <c r="B18" s="214"/>
      <c r="C18" s="215">
        <v>14</v>
      </c>
      <c r="D18" s="215"/>
      <c r="E18" s="193">
        <v>4</v>
      </c>
      <c r="F18" s="216" t="str">
        <f t="shared" si="0"/>
        <v>4000E000</v>
      </c>
      <c r="G18" s="216" t="str">
        <f t="shared" si="1"/>
        <v>4000EFFF</v>
      </c>
      <c r="H18" s="221"/>
      <c r="I18" s="217"/>
      <c r="J18" s="217"/>
      <c r="K18" s="217"/>
      <c r="L18" s="212"/>
      <c r="M18" s="212"/>
      <c r="N18" s="217"/>
    </row>
    <row r="19" spans="1:14" x14ac:dyDescent="0.2">
      <c r="A19" s="213" t="s">
        <v>291</v>
      </c>
      <c r="B19" s="214" t="s">
        <v>150</v>
      </c>
      <c r="C19" s="215">
        <v>15</v>
      </c>
      <c r="D19" s="215"/>
      <c r="E19" s="193">
        <v>4</v>
      </c>
      <c r="F19" s="216" t="str">
        <f t="shared" si="0"/>
        <v>4000F000</v>
      </c>
      <c r="G19" s="216" t="str">
        <f t="shared" si="1"/>
        <v>4000FFFF</v>
      </c>
      <c r="H19" s="221" t="s">
        <v>113</v>
      </c>
      <c r="I19" s="217" t="s">
        <v>113</v>
      </c>
      <c r="J19" s="217" t="s">
        <v>113</v>
      </c>
      <c r="K19" s="217" t="s">
        <v>113</v>
      </c>
      <c r="L19" s="212" t="s">
        <v>92</v>
      </c>
      <c r="M19" s="212" t="s">
        <v>92</v>
      </c>
      <c r="N19" s="217" t="s">
        <v>113</v>
      </c>
    </row>
    <row r="20" spans="1:14" x14ac:dyDescent="0.2">
      <c r="A20" s="213" t="s">
        <v>90</v>
      </c>
      <c r="B20" s="214"/>
      <c r="C20" s="215">
        <v>16</v>
      </c>
      <c r="D20" s="215"/>
      <c r="E20" s="193">
        <v>4</v>
      </c>
      <c r="F20" s="216" t="str">
        <f t="shared" si="0"/>
        <v>40010000</v>
      </c>
      <c r="G20" s="216" t="str">
        <f t="shared" si="1"/>
        <v>40010FFF</v>
      </c>
      <c r="H20" s="221"/>
      <c r="I20" s="217"/>
      <c r="J20" s="217"/>
      <c r="K20" s="217"/>
      <c r="L20" s="212"/>
      <c r="M20" s="212"/>
      <c r="N20" s="217"/>
    </row>
    <row r="21" spans="1:14" x14ac:dyDescent="0.2">
      <c r="A21" s="213" t="s">
        <v>90</v>
      </c>
      <c r="B21" s="214"/>
      <c r="C21" s="215">
        <v>17</v>
      </c>
      <c r="D21" s="215"/>
      <c r="E21" s="193">
        <v>4</v>
      </c>
      <c r="F21" s="216" t="str">
        <f t="shared" si="0"/>
        <v>40011000</v>
      </c>
      <c r="G21" s="216" t="str">
        <f t="shared" si="1"/>
        <v>40011FFF</v>
      </c>
      <c r="H21" s="221"/>
      <c r="I21" s="217"/>
      <c r="J21" s="217"/>
      <c r="K21" s="217"/>
      <c r="L21" s="212"/>
      <c r="M21" s="212"/>
      <c r="N21" s="217"/>
    </row>
    <row r="22" spans="1:14" x14ac:dyDescent="0.2">
      <c r="A22" s="213" t="s">
        <v>90</v>
      </c>
      <c r="B22" s="214"/>
      <c r="C22" s="215">
        <v>18</v>
      </c>
      <c r="D22" s="215"/>
      <c r="E22" s="193">
        <v>4</v>
      </c>
      <c r="F22" s="216" t="str">
        <f t="shared" si="0"/>
        <v>40012000</v>
      </c>
      <c r="G22" s="216" t="str">
        <f t="shared" si="1"/>
        <v>40012FFF</v>
      </c>
      <c r="H22" s="221"/>
      <c r="I22" s="217"/>
      <c r="J22" s="217"/>
      <c r="K22" s="217"/>
      <c r="L22" s="212"/>
      <c r="M22" s="212"/>
      <c r="N22" s="217"/>
    </row>
    <row r="23" spans="1:14" x14ac:dyDescent="0.2">
      <c r="A23" s="213" t="s">
        <v>90</v>
      </c>
      <c r="B23" s="214"/>
      <c r="C23" s="215">
        <v>19</v>
      </c>
      <c r="D23" s="215"/>
      <c r="E23" s="193">
        <v>4</v>
      </c>
      <c r="F23" s="216" t="str">
        <f t="shared" si="0"/>
        <v>40013000</v>
      </c>
      <c r="G23" s="216" t="str">
        <f t="shared" si="1"/>
        <v>40013FFF</v>
      </c>
      <c r="H23" s="221"/>
      <c r="I23" s="217"/>
      <c r="J23" s="217"/>
      <c r="K23" s="217"/>
      <c r="L23" s="212"/>
      <c r="M23" s="212"/>
      <c r="N23" s="217"/>
    </row>
    <row r="24" spans="1:14" x14ac:dyDescent="0.2">
      <c r="A24" s="213" t="s">
        <v>90</v>
      </c>
      <c r="B24" s="214"/>
      <c r="C24" s="215">
        <v>20</v>
      </c>
      <c r="D24" s="215"/>
      <c r="E24" s="193">
        <v>4</v>
      </c>
      <c r="F24" s="216" t="str">
        <f t="shared" si="0"/>
        <v>40014000</v>
      </c>
      <c r="G24" s="216" t="str">
        <f t="shared" si="1"/>
        <v>40014FFF</v>
      </c>
      <c r="H24" s="221"/>
      <c r="I24" s="217"/>
      <c r="J24" s="217"/>
      <c r="K24" s="217"/>
      <c r="L24" s="212"/>
      <c r="M24" s="212"/>
      <c r="N24" s="217"/>
    </row>
    <row r="25" spans="1:14" x14ac:dyDescent="0.2">
      <c r="A25" s="213" t="s">
        <v>90</v>
      </c>
      <c r="B25" s="214"/>
      <c r="C25" s="215">
        <v>21</v>
      </c>
      <c r="D25" s="215"/>
      <c r="E25" s="193">
        <v>4</v>
      </c>
      <c r="F25" s="216" t="str">
        <f t="shared" si="0"/>
        <v>40015000</v>
      </c>
      <c r="G25" s="216" t="str">
        <f t="shared" si="1"/>
        <v>40015FFF</v>
      </c>
      <c r="H25" s="221"/>
      <c r="I25" s="217"/>
      <c r="J25" s="217"/>
      <c r="K25" s="217"/>
      <c r="L25" s="212"/>
      <c r="M25" s="212"/>
      <c r="N25" s="217"/>
    </row>
    <row r="26" spans="1:14" x14ac:dyDescent="0.2">
      <c r="A26" s="213" t="s">
        <v>90</v>
      </c>
      <c r="B26" s="214"/>
      <c r="C26" s="215">
        <v>22</v>
      </c>
      <c r="D26" s="215"/>
      <c r="E26" s="193">
        <v>4</v>
      </c>
      <c r="F26" s="216" t="str">
        <f t="shared" si="0"/>
        <v>40016000</v>
      </c>
      <c r="G26" s="216" t="str">
        <f t="shared" si="1"/>
        <v>40016FFF</v>
      </c>
      <c r="H26" s="221"/>
      <c r="I26" s="217"/>
      <c r="J26" s="217"/>
      <c r="K26" s="217"/>
      <c r="L26" s="212"/>
      <c r="M26" s="212"/>
      <c r="N26" s="217"/>
    </row>
    <row r="27" spans="1:14" x14ac:dyDescent="0.2">
      <c r="A27" s="213" t="s">
        <v>90</v>
      </c>
      <c r="B27" s="214"/>
      <c r="C27" s="215">
        <v>23</v>
      </c>
      <c r="D27" s="215"/>
      <c r="E27" s="193">
        <v>4</v>
      </c>
      <c r="F27" s="216" t="str">
        <f t="shared" si="0"/>
        <v>40017000</v>
      </c>
      <c r="G27" s="216" t="str">
        <f t="shared" si="1"/>
        <v>40017FFF</v>
      </c>
      <c r="H27" s="221"/>
      <c r="I27" s="217"/>
      <c r="J27" s="217"/>
      <c r="K27" s="217"/>
      <c r="L27" s="212"/>
      <c r="M27" s="212"/>
      <c r="N27" s="217"/>
    </row>
    <row r="28" spans="1:14" x14ac:dyDescent="0.2">
      <c r="A28" s="213" t="s">
        <v>292</v>
      </c>
      <c r="B28" s="214"/>
      <c r="C28" s="215">
        <v>24</v>
      </c>
      <c r="D28" s="215"/>
      <c r="E28" s="193">
        <v>4</v>
      </c>
      <c r="F28" s="216" t="str">
        <f t="shared" si="0"/>
        <v>40018000</v>
      </c>
      <c r="G28" s="216" t="str">
        <f t="shared" si="1"/>
        <v>40018FFF</v>
      </c>
      <c r="H28" s="217" t="s">
        <v>92</v>
      </c>
      <c r="I28" s="217" t="s">
        <v>92</v>
      </c>
      <c r="J28" s="217" t="s">
        <v>92</v>
      </c>
      <c r="K28" s="217" t="s">
        <v>92</v>
      </c>
      <c r="L28" s="212" t="s">
        <v>92</v>
      </c>
      <c r="M28" s="212" t="s">
        <v>92</v>
      </c>
      <c r="N28" s="217" t="s">
        <v>92</v>
      </c>
    </row>
    <row r="29" spans="1:14" x14ac:dyDescent="0.2">
      <c r="A29" s="213" t="s">
        <v>293</v>
      </c>
      <c r="B29" s="214"/>
      <c r="C29" s="215">
        <v>25</v>
      </c>
      <c r="D29" s="215"/>
      <c r="E29" s="193">
        <v>4</v>
      </c>
      <c r="F29" s="216" t="str">
        <f t="shared" si="0"/>
        <v>40019000</v>
      </c>
      <c r="G29" s="216" t="str">
        <f t="shared" si="1"/>
        <v>40019FFF</v>
      </c>
      <c r="H29" s="217" t="s">
        <v>92</v>
      </c>
      <c r="I29" s="217" t="s">
        <v>92</v>
      </c>
      <c r="J29" s="217" t="s">
        <v>92</v>
      </c>
      <c r="K29" s="217" t="s">
        <v>92</v>
      </c>
      <c r="L29" s="212" t="s">
        <v>92</v>
      </c>
      <c r="M29" s="212" t="s">
        <v>92</v>
      </c>
      <c r="N29" s="217" t="s">
        <v>92</v>
      </c>
    </row>
    <row r="30" spans="1:14" x14ac:dyDescent="0.2">
      <c r="A30" s="213" t="s">
        <v>90</v>
      </c>
      <c r="B30" s="214"/>
      <c r="C30" s="215">
        <v>26</v>
      </c>
      <c r="D30" s="215"/>
      <c r="E30" s="193">
        <v>4</v>
      </c>
      <c r="F30" s="216" t="str">
        <f t="shared" si="0"/>
        <v>4001A000</v>
      </c>
      <c r="G30" s="216" t="str">
        <f t="shared" si="1"/>
        <v>4001AFFF</v>
      </c>
      <c r="H30" s="221"/>
      <c r="I30" s="217"/>
      <c r="J30" s="217"/>
      <c r="K30" s="217"/>
      <c r="L30" s="212"/>
      <c r="M30" s="212"/>
      <c r="N30" s="217"/>
    </row>
    <row r="31" spans="1:14" x14ac:dyDescent="0.2">
      <c r="A31" s="213" t="s">
        <v>90</v>
      </c>
      <c r="B31" s="214"/>
      <c r="C31" s="215">
        <v>27</v>
      </c>
      <c r="D31" s="215"/>
      <c r="E31" s="193">
        <v>4</v>
      </c>
      <c r="F31" s="216" t="str">
        <f t="shared" si="0"/>
        <v>4001B000</v>
      </c>
      <c r="G31" s="216" t="str">
        <f t="shared" si="1"/>
        <v>4001BFFF</v>
      </c>
      <c r="H31" s="221"/>
      <c r="I31" s="217"/>
      <c r="J31" s="217"/>
      <c r="K31" s="217"/>
      <c r="L31" s="212"/>
      <c r="M31" s="212"/>
      <c r="N31" s="217"/>
    </row>
    <row r="32" spans="1:14" x14ac:dyDescent="0.2">
      <c r="A32" s="213" t="s">
        <v>90</v>
      </c>
      <c r="B32" s="214"/>
      <c r="C32" s="215">
        <v>28</v>
      </c>
      <c r="D32" s="215"/>
      <c r="E32" s="193">
        <v>4</v>
      </c>
      <c r="F32" s="216" t="str">
        <f t="shared" si="0"/>
        <v>4001C000</v>
      </c>
      <c r="G32" s="216" t="str">
        <f t="shared" si="1"/>
        <v>4001CFFF</v>
      </c>
      <c r="H32" s="221"/>
      <c r="I32" s="217"/>
      <c r="J32" s="217"/>
      <c r="K32" s="217"/>
      <c r="L32" s="212"/>
      <c r="M32" s="212"/>
      <c r="N32" s="217"/>
    </row>
    <row r="33" spans="1:14" x14ac:dyDescent="0.2">
      <c r="A33" s="213" t="s">
        <v>90</v>
      </c>
      <c r="B33" s="214"/>
      <c r="C33" s="215">
        <v>29</v>
      </c>
      <c r="D33" s="215"/>
      <c r="E33" s="193">
        <v>4</v>
      </c>
      <c r="F33" s="216" t="str">
        <f t="shared" si="0"/>
        <v>4001D000</v>
      </c>
      <c r="G33" s="216" t="str">
        <f t="shared" si="1"/>
        <v>4001DFFF</v>
      </c>
      <c r="H33" s="221"/>
      <c r="I33" s="217"/>
      <c r="J33" s="217"/>
      <c r="K33" s="217"/>
      <c r="L33" s="212"/>
      <c r="M33" s="212"/>
      <c r="N33" s="217"/>
    </row>
    <row r="34" spans="1:14" x14ac:dyDescent="0.2">
      <c r="A34" s="213" t="s">
        <v>90</v>
      </c>
      <c r="B34" s="214"/>
      <c r="C34" s="215">
        <v>30</v>
      </c>
      <c r="D34" s="215"/>
      <c r="E34" s="193">
        <v>4</v>
      </c>
      <c r="F34" s="216" t="str">
        <f t="shared" si="0"/>
        <v>4001E000</v>
      </c>
      <c r="G34" s="216" t="str">
        <f t="shared" si="1"/>
        <v>4001EFFF</v>
      </c>
      <c r="H34" s="221"/>
      <c r="I34" s="217"/>
      <c r="J34" s="217"/>
      <c r="K34" s="217"/>
      <c r="L34" s="212"/>
      <c r="M34" s="212"/>
      <c r="N34" s="217"/>
    </row>
    <row r="35" spans="1:14" x14ac:dyDescent="0.2">
      <c r="A35" s="213" t="s">
        <v>90</v>
      </c>
      <c r="B35" s="214"/>
      <c r="C35" s="215">
        <v>31</v>
      </c>
      <c r="D35" s="215"/>
      <c r="E35" s="193">
        <v>4</v>
      </c>
      <c r="F35" s="216" t="str">
        <f t="shared" si="0"/>
        <v>4001F000</v>
      </c>
      <c r="G35" s="216" t="str">
        <f t="shared" si="1"/>
        <v>4001FFFF</v>
      </c>
      <c r="H35" s="221"/>
      <c r="I35" s="217"/>
      <c r="J35" s="217"/>
      <c r="K35" s="217"/>
      <c r="L35" s="212"/>
      <c r="M35" s="212"/>
      <c r="N35" s="217"/>
    </row>
    <row r="36" spans="1:14" x14ac:dyDescent="0.2">
      <c r="A36" s="213" t="s">
        <v>294</v>
      </c>
      <c r="B36" s="214" t="s">
        <v>295</v>
      </c>
      <c r="C36" s="215"/>
      <c r="D36" s="215">
        <v>0</v>
      </c>
      <c r="E36" s="193">
        <v>4</v>
      </c>
      <c r="F36" s="216" t="str">
        <f t="shared" si="0"/>
        <v>40020000</v>
      </c>
      <c r="G36" s="216" t="str">
        <f t="shared" si="1"/>
        <v>40020FFF</v>
      </c>
      <c r="H36" s="217" t="s">
        <v>92</v>
      </c>
      <c r="I36" s="217" t="s">
        <v>92</v>
      </c>
      <c r="J36" s="217" t="s">
        <v>92</v>
      </c>
      <c r="K36" s="217" t="s">
        <v>92</v>
      </c>
      <c r="L36" s="212" t="s">
        <v>92</v>
      </c>
      <c r="M36" s="212" t="s">
        <v>92</v>
      </c>
      <c r="N36" s="217" t="s">
        <v>92</v>
      </c>
    </row>
    <row r="37" spans="1:14" x14ac:dyDescent="0.2">
      <c r="A37" s="213" t="s">
        <v>296</v>
      </c>
      <c r="B37" s="224" t="s">
        <v>297</v>
      </c>
      <c r="C37" s="215"/>
      <c r="D37" s="215">
        <v>1</v>
      </c>
      <c r="E37" s="193">
        <v>4</v>
      </c>
      <c r="F37" s="216" t="str">
        <f t="shared" si="0"/>
        <v>40021000</v>
      </c>
      <c r="G37" s="216" t="str">
        <f t="shared" si="1"/>
        <v>40021FFF</v>
      </c>
      <c r="H37" s="217" t="s">
        <v>92</v>
      </c>
      <c r="I37" s="217" t="s">
        <v>92</v>
      </c>
      <c r="J37" s="217" t="s">
        <v>92</v>
      </c>
      <c r="K37" s="217" t="s">
        <v>92</v>
      </c>
      <c r="L37" s="223" t="s">
        <v>92</v>
      </c>
      <c r="M37" s="223" t="s">
        <v>92</v>
      </c>
      <c r="N37" s="217" t="s">
        <v>92</v>
      </c>
    </row>
    <row r="38" spans="1:14" x14ac:dyDescent="0.2">
      <c r="A38" s="213" t="s">
        <v>90</v>
      </c>
      <c r="B38" s="214"/>
      <c r="C38" s="215"/>
      <c r="D38" s="215">
        <v>2</v>
      </c>
      <c r="E38" s="193">
        <v>4</v>
      </c>
      <c r="F38" s="216" t="str">
        <f t="shared" si="0"/>
        <v>40022000</v>
      </c>
      <c r="G38" s="216" t="str">
        <f t="shared" si="1"/>
        <v>40022FFF</v>
      </c>
      <c r="H38" s="221"/>
      <c r="I38" s="217"/>
      <c r="J38" s="217"/>
      <c r="K38" s="217"/>
      <c r="L38" s="212"/>
      <c r="M38" s="212"/>
      <c r="N38" s="217"/>
    </row>
    <row r="39" spans="1:14" x14ac:dyDescent="0.2">
      <c r="A39" s="213" t="s">
        <v>90</v>
      </c>
      <c r="B39" s="214"/>
      <c r="C39" s="215"/>
      <c r="D39" s="215">
        <v>3</v>
      </c>
      <c r="E39" s="193">
        <v>4</v>
      </c>
      <c r="F39" s="216" t="str">
        <f t="shared" si="0"/>
        <v>40023000</v>
      </c>
      <c r="G39" s="216" t="str">
        <f t="shared" si="1"/>
        <v>40023FFF</v>
      </c>
      <c r="H39" s="221"/>
      <c r="I39" s="217"/>
      <c r="J39" s="217"/>
      <c r="K39" s="217"/>
      <c r="L39" s="212"/>
      <c r="M39" s="212"/>
      <c r="N39" s="217"/>
    </row>
    <row r="40" spans="1:14" x14ac:dyDescent="0.2">
      <c r="A40" s="213" t="s">
        <v>298</v>
      </c>
      <c r="B40" s="214" t="s">
        <v>299</v>
      </c>
      <c r="C40" s="215"/>
      <c r="D40" s="215">
        <v>4</v>
      </c>
      <c r="E40" s="193">
        <v>4</v>
      </c>
      <c r="F40" s="216" t="str">
        <f t="shared" si="0"/>
        <v>40024000</v>
      </c>
      <c r="G40" s="216" t="str">
        <f t="shared" si="1"/>
        <v>40024FFF</v>
      </c>
      <c r="H40" s="217" t="s">
        <v>92</v>
      </c>
      <c r="I40" s="217" t="s">
        <v>92</v>
      </c>
      <c r="J40" s="217" t="s">
        <v>92</v>
      </c>
      <c r="K40" s="217" t="s">
        <v>92</v>
      </c>
      <c r="L40" s="212" t="s">
        <v>92</v>
      </c>
      <c r="M40" s="212" t="s">
        <v>92</v>
      </c>
      <c r="N40" s="217" t="s">
        <v>92</v>
      </c>
    </row>
    <row r="41" spans="1:14" x14ac:dyDescent="0.2">
      <c r="A41" s="213" t="s">
        <v>298</v>
      </c>
      <c r="B41" s="214" t="s">
        <v>300</v>
      </c>
      <c r="C41" s="215"/>
      <c r="D41" s="215">
        <v>5</v>
      </c>
      <c r="E41" s="193">
        <v>4</v>
      </c>
      <c r="F41" s="216" t="str">
        <f t="shared" si="0"/>
        <v>40025000</v>
      </c>
      <c r="G41" s="216" t="str">
        <f t="shared" si="1"/>
        <v>40025FFF</v>
      </c>
      <c r="H41" s="217" t="s">
        <v>92</v>
      </c>
      <c r="I41" s="217" t="s">
        <v>92</v>
      </c>
      <c r="J41" s="217" t="s">
        <v>92</v>
      </c>
      <c r="K41" s="217" t="s">
        <v>92</v>
      </c>
      <c r="L41" s="223" t="s">
        <v>113</v>
      </c>
      <c r="M41" s="223" t="s">
        <v>113</v>
      </c>
      <c r="N41" s="217" t="s">
        <v>92</v>
      </c>
    </row>
    <row r="42" spans="1:14" x14ac:dyDescent="0.2">
      <c r="A42" s="213" t="s">
        <v>301</v>
      </c>
      <c r="B42" s="214" t="s">
        <v>302</v>
      </c>
      <c r="C42" s="215"/>
      <c r="D42" s="215">
        <v>6</v>
      </c>
      <c r="E42" s="193">
        <v>4</v>
      </c>
      <c r="F42" s="216" t="str">
        <f t="shared" si="0"/>
        <v>40026000</v>
      </c>
      <c r="G42" s="216" t="str">
        <f t="shared" si="1"/>
        <v>40026FFF</v>
      </c>
      <c r="H42" s="217" t="s">
        <v>92</v>
      </c>
      <c r="I42" s="217" t="s">
        <v>92</v>
      </c>
      <c r="J42" s="217" t="s">
        <v>92</v>
      </c>
      <c r="K42" s="217" t="s">
        <v>92</v>
      </c>
      <c r="L42" s="223" t="s">
        <v>113</v>
      </c>
      <c r="M42" s="223" t="s">
        <v>113</v>
      </c>
      <c r="N42" s="217" t="s">
        <v>92</v>
      </c>
    </row>
    <row r="43" spans="1:14" x14ac:dyDescent="0.2">
      <c r="A43" s="213" t="s">
        <v>303</v>
      </c>
      <c r="B43" s="214" t="s">
        <v>304</v>
      </c>
      <c r="C43" s="215"/>
      <c r="D43" s="215">
        <v>7</v>
      </c>
      <c r="E43" s="193">
        <v>4</v>
      </c>
      <c r="F43" s="216" t="str">
        <f t="shared" si="0"/>
        <v>40027000</v>
      </c>
      <c r="G43" s="216" t="str">
        <f t="shared" si="1"/>
        <v>40027FFF</v>
      </c>
      <c r="H43" s="217" t="s">
        <v>92</v>
      </c>
      <c r="I43" s="217" t="s">
        <v>92</v>
      </c>
      <c r="J43" s="217" t="s">
        <v>92</v>
      </c>
      <c r="K43" s="217" t="s">
        <v>92</v>
      </c>
      <c r="L43" s="223" t="s">
        <v>113</v>
      </c>
      <c r="M43" s="223" t="s">
        <v>113</v>
      </c>
      <c r="N43" s="217" t="s">
        <v>92</v>
      </c>
    </row>
    <row r="44" spans="1:14" x14ac:dyDescent="0.2">
      <c r="A44" s="213" t="s">
        <v>90</v>
      </c>
      <c r="B44" s="214"/>
      <c r="C44" s="215"/>
      <c r="D44" s="215">
        <v>8</v>
      </c>
      <c r="E44" s="193">
        <v>4</v>
      </c>
      <c r="F44" s="216" t="str">
        <f t="shared" si="0"/>
        <v>40028000</v>
      </c>
      <c r="G44" s="216" t="str">
        <f t="shared" si="1"/>
        <v>40028FFF</v>
      </c>
      <c r="H44" s="221"/>
      <c r="I44" s="217"/>
      <c r="J44" s="217"/>
      <c r="K44" s="217"/>
      <c r="L44" s="212"/>
      <c r="M44" s="212"/>
      <c r="N44" s="217"/>
    </row>
    <row r="45" spans="1:14" x14ac:dyDescent="0.2">
      <c r="A45" s="213" t="s">
        <v>90</v>
      </c>
      <c r="B45" s="214"/>
      <c r="C45" s="215"/>
      <c r="D45" s="215">
        <v>9</v>
      </c>
      <c r="E45" s="193">
        <v>4</v>
      </c>
      <c r="F45" s="216" t="str">
        <f t="shared" si="0"/>
        <v>40029000</v>
      </c>
      <c r="G45" s="216" t="str">
        <f t="shared" si="1"/>
        <v>40029FFF</v>
      </c>
      <c r="H45" s="221"/>
      <c r="I45" s="217"/>
      <c r="J45" s="217"/>
      <c r="K45" s="217"/>
      <c r="L45" s="212"/>
      <c r="M45" s="212"/>
      <c r="N45" s="217"/>
    </row>
    <row r="46" spans="1:14" x14ac:dyDescent="0.2">
      <c r="A46" s="213" t="s">
        <v>90</v>
      </c>
      <c r="B46" s="214"/>
      <c r="C46" s="215"/>
      <c r="D46" s="215">
        <v>10</v>
      </c>
      <c r="E46" s="193">
        <v>4</v>
      </c>
      <c r="F46" s="216" t="str">
        <f t="shared" si="0"/>
        <v>4002A000</v>
      </c>
      <c r="G46" s="216" t="str">
        <f t="shared" si="1"/>
        <v>4002AFFF</v>
      </c>
      <c r="H46" s="221"/>
      <c r="I46" s="217"/>
      <c r="J46" s="217"/>
      <c r="K46" s="217"/>
      <c r="L46" s="212"/>
      <c r="M46" s="212"/>
      <c r="N46" s="217"/>
    </row>
    <row r="47" spans="1:14" x14ac:dyDescent="0.2">
      <c r="A47" s="213" t="s">
        <v>298</v>
      </c>
      <c r="B47" s="214" t="s">
        <v>305</v>
      </c>
      <c r="C47" s="215"/>
      <c r="D47" s="215">
        <v>11</v>
      </c>
      <c r="E47" s="193">
        <v>4</v>
      </c>
      <c r="F47" s="216" t="str">
        <f t="shared" si="0"/>
        <v>4002B000</v>
      </c>
      <c r="G47" s="216" t="str">
        <f t="shared" si="1"/>
        <v>4002BFFF</v>
      </c>
      <c r="H47" s="225" t="s">
        <v>113</v>
      </c>
      <c r="I47" s="217" t="s">
        <v>92</v>
      </c>
      <c r="J47" s="217" t="s">
        <v>92</v>
      </c>
      <c r="K47" s="217" t="s">
        <v>92</v>
      </c>
      <c r="L47" s="223" t="s">
        <v>113</v>
      </c>
      <c r="M47" s="223" t="s">
        <v>113</v>
      </c>
      <c r="N47" s="217" t="s">
        <v>113</v>
      </c>
    </row>
    <row r="48" spans="1:14" x14ac:dyDescent="0.2">
      <c r="A48" s="213" t="s">
        <v>306</v>
      </c>
      <c r="B48" s="214" t="s">
        <v>307</v>
      </c>
      <c r="C48" s="215"/>
      <c r="D48" s="215">
        <v>12</v>
      </c>
      <c r="E48" s="193">
        <v>4</v>
      </c>
      <c r="F48" s="216" t="str">
        <f t="shared" si="0"/>
        <v>4002C000</v>
      </c>
      <c r="G48" s="216" t="str">
        <f t="shared" si="1"/>
        <v>4002CFFF</v>
      </c>
      <c r="H48" s="217" t="s">
        <v>92</v>
      </c>
      <c r="I48" s="217" t="s">
        <v>92</v>
      </c>
      <c r="J48" s="217" t="s">
        <v>92</v>
      </c>
      <c r="K48" s="217" t="s">
        <v>92</v>
      </c>
      <c r="L48" s="226" t="s">
        <v>92</v>
      </c>
      <c r="M48" s="226" t="s">
        <v>92</v>
      </c>
      <c r="N48" s="217" t="s">
        <v>92</v>
      </c>
    </row>
    <row r="49" spans="1:14" x14ac:dyDescent="0.2">
      <c r="A49" s="213" t="s">
        <v>306</v>
      </c>
      <c r="B49" s="214" t="s">
        <v>308</v>
      </c>
      <c r="C49" s="215"/>
      <c r="D49" s="215">
        <v>13</v>
      </c>
      <c r="E49" s="193">
        <v>4</v>
      </c>
      <c r="F49" s="216" t="str">
        <f t="shared" si="0"/>
        <v>4002D000</v>
      </c>
      <c r="G49" s="216" t="str">
        <f t="shared" si="1"/>
        <v>4002DFFF</v>
      </c>
      <c r="H49" s="217" t="s">
        <v>92</v>
      </c>
      <c r="I49" s="217" t="s">
        <v>92</v>
      </c>
      <c r="J49" s="217" t="s">
        <v>92</v>
      </c>
      <c r="K49" s="217" t="s">
        <v>92</v>
      </c>
      <c r="L49" s="226" t="s">
        <v>92</v>
      </c>
      <c r="M49" s="226" t="s">
        <v>113</v>
      </c>
      <c r="N49" s="217" t="s">
        <v>92</v>
      </c>
    </row>
    <row r="50" spans="1:14" x14ac:dyDescent="0.2">
      <c r="A50" s="213" t="s">
        <v>306</v>
      </c>
      <c r="B50" s="214" t="s">
        <v>309</v>
      </c>
      <c r="C50" s="215"/>
      <c r="D50" s="215">
        <v>14</v>
      </c>
      <c r="E50" s="193">
        <v>4</v>
      </c>
      <c r="F50" s="216" t="str">
        <f t="shared" si="0"/>
        <v>4002E000</v>
      </c>
      <c r="G50" s="216" t="str">
        <f t="shared" si="1"/>
        <v>4002EFFF</v>
      </c>
      <c r="H50" s="225" t="s">
        <v>113</v>
      </c>
      <c r="I50" s="217" t="s">
        <v>92</v>
      </c>
      <c r="J50" s="217" t="s">
        <v>92</v>
      </c>
      <c r="K50" s="217" t="s">
        <v>92</v>
      </c>
      <c r="L50" s="226" t="s">
        <v>113</v>
      </c>
      <c r="M50" s="226" t="s">
        <v>113</v>
      </c>
      <c r="N50" s="217" t="s">
        <v>92</v>
      </c>
    </row>
    <row r="51" spans="1:14" x14ac:dyDescent="0.2">
      <c r="A51" s="213" t="s">
        <v>90</v>
      </c>
      <c r="B51" s="214"/>
      <c r="C51" s="215"/>
      <c r="D51" s="215">
        <v>15</v>
      </c>
      <c r="E51" s="193">
        <v>4</v>
      </c>
      <c r="F51" s="216" t="str">
        <f t="shared" si="0"/>
        <v>4002F000</v>
      </c>
      <c r="G51" s="216" t="str">
        <f t="shared" si="1"/>
        <v>4002FFFF</v>
      </c>
      <c r="H51" s="221"/>
      <c r="I51" s="217"/>
      <c r="J51" s="217"/>
      <c r="K51" s="217"/>
      <c r="L51" s="212"/>
      <c r="M51" s="212"/>
      <c r="N51" s="217"/>
    </row>
    <row r="52" spans="1:14" x14ac:dyDescent="0.2">
      <c r="A52" s="213" t="s">
        <v>90</v>
      </c>
      <c r="B52" s="214"/>
      <c r="C52" s="215"/>
      <c r="D52" s="215">
        <v>16</v>
      </c>
      <c r="E52" s="193">
        <v>4</v>
      </c>
      <c r="F52" s="216" t="str">
        <f t="shared" si="0"/>
        <v>40030000</v>
      </c>
      <c r="G52" s="216" t="str">
        <f t="shared" si="1"/>
        <v>40030FFF</v>
      </c>
      <c r="H52" s="221"/>
      <c r="I52" s="217"/>
      <c r="J52" s="217"/>
      <c r="K52" s="217"/>
      <c r="L52" s="212"/>
      <c r="M52" s="212"/>
      <c r="N52" s="217"/>
    </row>
    <row r="53" spans="1:14" x14ac:dyDescent="0.2">
      <c r="A53" s="213" t="s">
        <v>310</v>
      </c>
      <c r="B53" s="214" t="s">
        <v>311</v>
      </c>
      <c r="C53" s="215"/>
      <c r="D53" s="215">
        <v>17</v>
      </c>
      <c r="E53" s="193">
        <v>4</v>
      </c>
      <c r="F53" s="216" t="str">
        <f t="shared" si="0"/>
        <v>40031000</v>
      </c>
      <c r="G53" s="216" t="str">
        <f t="shared" si="1"/>
        <v>40031FFF</v>
      </c>
      <c r="H53" s="217" t="s">
        <v>92</v>
      </c>
      <c r="I53" s="217" t="s">
        <v>92</v>
      </c>
      <c r="J53" s="217" t="s">
        <v>92</v>
      </c>
      <c r="K53" s="217" t="s">
        <v>92</v>
      </c>
      <c r="L53" s="226" t="s">
        <v>113</v>
      </c>
      <c r="M53" s="226" t="s">
        <v>113</v>
      </c>
      <c r="N53" s="217" t="s">
        <v>92</v>
      </c>
    </row>
    <row r="54" spans="1:14" x14ac:dyDescent="0.2">
      <c r="A54" s="213" t="s">
        <v>312</v>
      </c>
      <c r="B54" s="214" t="s">
        <v>312</v>
      </c>
      <c r="C54" s="215"/>
      <c r="D54" s="215">
        <v>18</v>
      </c>
      <c r="E54" s="193">
        <v>4</v>
      </c>
      <c r="F54" s="216" t="str">
        <f t="shared" si="0"/>
        <v>40032000</v>
      </c>
      <c r="G54" s="216" t="str">
        <f t="shared" si="1"/>
        <v>40032FFF</v>
      </c>
      <c r="H54" s="217" t="s">
        <v>92</v>
      </c>
      <c r="I54" s="217" t="s">
        <v>92</v>
      </c>
      <c r="J54" s="217" t="s">
        <v>92</v>
      </c>
      <c r="K54" s="217" t="s">
        <v>92</v>
      </c>
      <c r="L54" s="212" t="s">
        <v>92</v>
      </c>
      <c r="M54" s="212" t="s">
        <v>92</v>
      </c>
      <c r="N54" s="217" t="s">
        <v>92</v>
      </c>
    </row>
    <row r="55" spans="1:14" x14ac:dyDescent="0.2">
      <c r="A55" s="213" t="s">
        <v>90</v>
      </c>
      <c r="B55" s="214"/>
      <c r="C55" s="215"/>
      <c r="D55" s="215">
        <v>19</v>
      </c>
      <c r="E55" s="193">
        <v>4</v>
      </c>
      <c r="F55" s="216" t="str">
        <f t="shared" si="0"/>
        <v>40033000</v>
      </c>
      <c r="G55" s="216" t="str">
        <f t="shared" si="1"/>
        <v>40033FFF</v>
      </c>
      <c r="H55" s="221"/>
      <c r="I55" s="217"/>
      <c r="J55" s="217"/>
      <c r="K55" s="217"/>
      <c r="L55" s="227"/>
      <c r="M55" s="227"/>
      <c r="N55" s="217"/>
    </row>
    <row r="56" spans="1:14" x14ac:dyDescent="0.2">
      <c r="A56" s="213" t="s">
        <v>90</v>
      </c>
      <c r="B56" s="214"/>
      <c r="C56" s="215"/>
      <c r="D56" s="215">
        <v>20</v>
      </c>
      <c r="E56" s="193">
        <v>4</v>
      </c>
      <c r="F56" s="216" t="str">
        <f t="shared" si="0"/>
        <v>40034000</v>
      </c>
      <c r="G56" s="216" t="str">
        <f t="shared" si="1"/>
        <v>40034FFF</v>
      </c>
      <c r="H56" s="221"/>
      <c r="I56" s="217"/>
      <c r="J56" s="217"/>
      <c r="K56" s="217"/>
      <c r="L56" s="212"/>
      <c r="M56" s="212"/>
      <c r="N56" s="217"/>
    </row>
    <row r="57" spans="1:14" x14ac:dyDescent="0.2">
      <c r="A57" s="213" t="s">
        <v>90</v>
      </c>
      <c r="B57" s="214"/>
      <c r="C57" s="215"/>
      <c r="D57" s="215">
        <v>21</v>
      </c>
      <c r="E57" s="193">
        <v>4</v>
      </c>
      <c r="F57" s="216" t="str">
        <f t="shared" si="0"/>
        <v>40035000</v>
      </c>
      <c r="G57" s="216" t="str">
        <f t="shared" si="1"/>
        <v>40035FFF</v>
      </c>
      <c r="H57" s="221"/>
      <c r="I57" s="217"/>
      <c r="J57" s="217"/>
      <c r="K57" s="217"/>
      <c r="L57" s="212"/>
      <c r="M57" s="212"/>
      <c r="N57" s="217"/>
    </row>
    <row r="58" spans="1:14" x14ac:dyDescent="0.2">
      <c r="A58" s="213" t="s">
        <v>310</v>
      </c>
      <c r="B58" s="214" t="s">
        <v>313</v>
      </c>
      <c r="C58" s="215"/>
      <c r="D58" s="215">
        <v>22</v>
      </c>
      <c r="E58" s="193">
        <v>4</v>
      </c>
      <c r="F58" s="216" t="str">
        <f t="shared" si="0"/>
        <v>40036000</v>
      </c>
      <c r="G58" s="216" t="str">
        <f t="shared" si="1"/>
        <v>40036FFF</v>
      </c>
      <c r="H58" s="217" t="s">
        <v>92</v>
      </c>
      <c r="I58" s="217" t="s">
        <v>92</v>
      </c>
      <c r="J58" s="217" t="s">
        <v>92</v>
      </c>
      <c r="K58" s="217" t="s">
        <v>92</v>
      </c>
      <c r="L58" s="212" t="s">
        <v>92</v>
      </c>
      <c r="M58" s="212" t="s">
        <v>92</v>
      </c>
      <c r="N58" s="217" t="s">
        <v>92</v>
      </c>
    </row>
    <row r="59" spans="1:14" x14ac:dyDescent="0.2">
      <c r="A59" s="213" t="s">
        <v>314</v>
      </c>
      <c r="B59" s="214" t="s">
        <v>315</v>
      </c>
      <c r="C59" s="215"/>
      <c r="D59" s="215">
        <v>23</v>
      </c>
      <c r="E59" s="193">
        <v>4</v>
      </c>
      <c r="F59" s="216" t="str">
        <f t="shared" si="0"/>
        <v>40037000</v>
      </c>
      <c r="G59" s="216" t="str">
        <f t="shared" si="1"/>
        <v>40037FFF</v>
      </c>
      <c r="H59" s="217" t="s">
        <v>92</v>
      </c>
      <c r="I59" s="217" t="s">
        <v>92</v>
      </c>
      <c r="J59" s="217" t="s">
        <v>92</v>
      </c>
      <c r="K59" s="217" t="s">
        <v>92</v>
      </c>
      <c r="L59" s="212" t="s">
        <v>92</v>
      </c>
      <c r="M59" s="212" t="s">
        <v>92</v>
      </c>
      <c r="N59" s="217" t="s">
        <v>92</v>
      </c>
    </row>
    <row r="60" spans="1:14" x14ac:dyDescent="0.2">
      <c r="A60" s="213" t="s">
        <v>301</v>
      </c>
      <c r="B60" s="214" t="s">
        <v>316</v>
      </c>
      <c r="C60" s="215"/>
      <c r="D60" s="215">
        <v>24</v>
      </c>
      <c r="E60" s="193">
        <v>4</v>
      </c>
      <c r="F60" s="216" t="str">
        <f t="shared" si="0"/>
        <v>40038000</v>
      </c>
      <c r="G60" s="216" t="str">
        <f t="shared" si="1"/>
        <v>40038FFF</v>
      </c>
      <c r="H60" s="217" t="s">
        <v>92</v>
      </c>
      <c r="I60" s="217" t="s">
        <v>92</v>
      </c>
      <c r="J60" s="217" t="s">
        <v>92</v>
      </c>
      <c r="K60" s="217" t="s">
        <v>92</v>
      </c>
      <c r="L60" s="212" t="s">
        <v>92</v>
      </c>
      <c r="M60" s="212" t="s">
        <v>92</v>
      </c>
      <c r="N60" s="217" t="s">
        <v>92</v>
      </c>
    </row>
    <row r="61" spans="1:14" x14ac:dyDescent="0.2">
      <c r="A61" s="213" t="s">
        <v>301</v>
      </c>
      <c r="B61" s="214" t="s">
        <v>317</v>
      </c>
      <c r="C61" s="215"/>
      <c r="D61" s="215">
        <v>25</v>
      </c>
      <c r="E61" s="193">
        <v>4</v>
      </c>
      <c r="F61" s="216" t="str">
        <f t="shared" si="0"/>
        <v>40039000</v>
      </c>
      <c r="G61" s="216" t="str">
        <f t="shared" si="1"/>
        <v>40039FFF</v>
      </c>
      <c r="H61" s="217" t="s">
        <v>92</v>
      </c>
      <c r="I61" s="217" t="s">
        <v>92</v>
      </c>
      <c r="J61" s="217" t="s">
        <v>92</v>
      </c>
      <c r="K61" s="217" t="s">
        <v>92</v>
      </c>
      <c r="L61" s="212" t="s">
        <v>92</v>
      </c>
      <c r="M61" s="212" t="s">
        <v>92</v>
      </c>
      <c r="N61" s="217" t="s">
        <v>92</v>
      </c>
    </row>
    <row r="62" spans="1:14" x14ac:dyDescent="0.2">
      <c r="A62" s="213" t="s">
        <v>301</v>
      </c>
      <c r="B62" s="214" t="s">
        <v>318</v>
      </c>
      <c r="C62" s="215"/>
      <c r="D62" s="215">
        <v>26</v>
      </c>
      <c r="E62" s="193">
        <v>4</v>
      </c>
      <c r="F62" s="216" t="str">
        <f t="shared" si="0"/>
        <v>4003A000</v>
      </c>
      <c r="G62" s="216" t="str">
        <f t="shared" si="1"/>
        <v>4003AFFF</v>
      </c>
      <c r="H62" s="217" t="s">
        <v>92</v>
      </c>
      <c r="I62" s="217" t="s">
        <v>92</v>
      </c>
      <c r="J62" s="217" t="s">
        <v>92</v>
      </c>
      <c r="K62" s="217" t="s">
        <v>92</v>
      </c>
      <c r="L62" s="223" t="s">
        <v>113</v>
      </c>
      <c r="M62" s="223" t="s">
        <v>113</v>
      </c>
      <c r="N62" s="217" t="s">
        <v>92</v>
      </c>
    </row>
    <row r="63" spans="1:14" x14ac:dyDescent="0.2">
      <c r="A63" s="213" t="s">
        <v>303</v>
      </c>
      <c r="B63" s="214" t="s">
        <v>319</v>
      </c>
      <c r="C63" s="215"/>
      <c r="D63" s="215">
        <v>27</v>
      </c>
      <c r="E63" s="193">
        <v>4</v>
      </c>
      <c r="F63" s="216" t="str">
        <f t="shared" si="0"/>
        <v>4003B000</v>
      </c>
      <c r="G63" s="216" t="str">
        <f t="shared" si="1"/>
        <v>4003BFFF</v>
      </c>
      <c r="H63" s="217" t="s">
        <v>92</v>
      </c>
      <c r="I63" s="217" t="s">
        <v>92</v>
      </c>
      <c r="J63" s="217" t="s">
        <v>92</v>
      </c>
      <c r="K63" s="217" t="s">
        <v>92</v>
      </c>
      <c r="L63" s="212" t="s">
        <v>92</v>
      </c>
      <c r="M63" s="212" t="s">
        <v>92</v>
      </c>
      <c r="N63" s="217" t="s">
        <v>92</v>
      </c>
    </row>
    <row r="64" spans="1:14" x14ac:dyDescent="0.2">
      <c r="A64" s="213" t="s">
        <v>90</v>
      </c>
      <c r="B64" s="214"/>
      <c r="C64" s="215"/>
      <c r="D64" s="215">
        <v>28</v>
      </c>
      <c r="E64" s="193">
        <v>4</v>
      </c>
      <c r="F64" s="216" t="str">
        <f t="shared" si="0"/>
        <v>4003C000</v>
      </c>
      <c r="G64" s="216" t="str">
        <f t="shared" si="1"/>
        <v>4003CFFF</v>
      </c>
      <c r="H64" s="221"/>
      <c r="I64" s="217"/>
      <c r="J64" s="217"/>
      <c r="K64" s="217"/>
      <c r="L64" s="212"/>
      <c r="M64" s="212"/>
      <c r="N64" s="217"/>
    </row>
    <row r="65" spans="1:14" x14ac:dyDescent="0.2">
      <c r="A65" s="213" t="s">
        <v>320</v>
      </c>
      <c r="B65" s="214" t="s">
        <v>321</v>
      </c>
      <c r="C65" s="215"/>
      <c r="D65" s="215">
        <v>29</v>
      </c>
      <c r="E65" s="193">
        <v>4</v>
      </c>
      <c r="F65" s="216" t="str">
        <f t="shared" si="0"/>
        <v>4003D000</v>
      </c>
      <c r="G65" s="216" t="str">
        <f t="shared" si="1"/>
        <v>4003DFFF</v>
      </c>
      <c r="H65" s="217" t="s">
        <v>92</v>
      </c>
      <c r="I65" s="217" t="s">
        <v>92</v>
      </c>
      <c r="J65" s="217" t="s">
        <v>92</v>
      </c>
      <c r="K65" s="217" t="s">
        <v>92</v>
      </c>
      <c r="L65" s="226" t="s">
        <v>92</v>
      </c>
      <c r="M65" s="226" t="s">
        <v>92</v>
      </c>
      <c r="N65" s="217" t="s">
        <v>92</v>
      </c>
    </row>
    <row r="66" spans="1:14" x14ac:dyDescent="0.2">
      <c r="A66" s="213" t="s">
        <v>322</v>
      </c>
      <c r="B66" s="214" t="s">
        <v>323</v>
      </c>
      <c r="C66" s="215"/>
      <c r="D66" s="215">
        <v>30</v>
      </c>
      <c r="E66" s="193">
        <v>4</v>
      </c>
      <c r="F66" s="216" t="str">
        <f t="shared" si="0"/>
        <v>4003E000</v>
      </c>
      <c r="G66" s="216" t="str">
        <f t="shared" si="1"/>
        <v>4003EFFF</v>
      </c>
      <c r="H66" s="221" t="s">
        <v>113</v>
      </c>
      <c r="I66" s="217" t="s">
        <v>113</v>
      </c>
      <c r="J66" s="217" t="s">
        <v>113</v>
      </c>
      <c r="K66" s="217" t="s">
        <v>113</v>
      </c>
      <c r="L66" s="212" t="s">
        <v>92</v>
      </c>
      <c r="M66" s="212" t="s">
        <v>92</v>
      </c>
      <c r="N66" s="217" t="s">
        <v>113</v>
      </c>
    </row>
    <row r="67" spans="1:14" x14ac:dyDescent="0.2">
      <c r="A67" s="213" t="s">
        <v>324</v>
      </c>
      <c r="B67" s="214" t="s">
        <v>325</v>
      </c>
      <c r="C67" s="215"/>
      <c r="D67" s="215">
        <v>31</v>
      </c>
      <c r="E67" s="193">
        <v>4</v>
      </c>
      <c r="F67" s="216" t="str">
        <f t="shared" si="0"/>
        <v>4003F000</v>
      </c>
      <c r="G67" s="216" t="str">
        <f t="shared" si="1"/>
        <v>4003FFFF</v>
      </c>
      <c r="H67" s="221" t="s">
        <v>113</v>
      </c>
      <c r="I67" s="217" t="s">
        <v>113</v>
      </c>
      <c r="J67" s="217" t="s">
        <v>113</v>
      </c>
      <c r="K67" s="217" t="s">
        <v>113</v>
      </c>
      <c r="L67" s="212" t="s">
        <v>92</v>
      </c>
      <c r="M67" s="212" t="s">
        <v>92</v>
      </c>
      <c r="N67" s="217" t="s">
        <v>113</v>
      </c>
    </row>
    <row r="68" spans="1:14" x14ac:dyDescent="0.2">
      <c r="A68" s="213" t="s">
        <v>326</v>
      </c>
      <c r="B68" s="214" t="s">
        <v>327</v>
      </c>
      <c r="C68" s="215"/>
      <c r="D68" s="215">
        <v>32</v>
      </c>
      <c r="E68" s="193">
        <v>4</v>
      </c>
      <c r="F68" s="216" t="str">
        <f t="shared" si="0"/>
        <v>40040000</v>
      </c>
      <c r="G68" s="216" t="str">
        <f t="shared" si="1"/>
        <v>40040FFF</v>
      </c>
      <c r="H68" s="217" t="s">
        <v>92</v>
      </c>
      <c r="I68" s="217" t="s">
        <v>92</v>
      </c>
      <c r="J68" s="217" t="s">
        <v>92</v>
      </c>
      <c r="K68" s="217" t="s">
        <v>92</v>
      </c>
      <c r="L68" s="212" t="s">
        <v>92</v>
      </c>
      <c r="M68" s="212" t="s">
        <v>92</v>
      </c>
      <c r="N68" s="217" t="s">
        <v>92</v>
      </c>
    </row>
    <row r="69" spans="1:14" x14ac:dyDescent="0.2">
      <c r="A69" s="213" t="s">
        <v>90</v>
      </c>
      <c r="B69" s="214"/>
      <c r="C69" s="215"/>
      <c r="D69" s="215">
        <v>33</v>
      </c>
      <c r="E69" s="193">
        <v>4</v>
      </c>
      <c r="F69" s="216" t="str">
        <f t="shared" si="0"/>
        <v>40041000</v>
      </c>
      <c r="G69" s="216" t="str">
        <f t="shared" si="1"/>
        <v>40041FFF</v>
      </c>
      <c r="H69" s="221"/>
      <c r="I69" s="217"/>
      <c r="J69" s="217"/>
      <c r="K69" s="217"/>
      <c r="L69" s="212"/>
      <c r="M69" s="212"/>
      <c r="N69" s="217"/>
    </row>
    <row r="70" spans="1:14" x14ac:dyDescent="0.2">
      <c r="A70" s="213" t="s">
        <v>90</v>
      </c>
      <c r="B70" s="214"/>
      <c r="C70" s="215"/>
      <c r="D70" s="215">
        <v>34</v>
      </c>
      <c r="E70" s="193">
        <v>4</v>
      </c>
      <c r="F70" s="216" t="str">
        <f t="shared" si="0"/>
        <v>40042000</v>
      </c>
      <c r="G70" s="216" t="str">
        <f t="shared" si="1"/>
        <v>40042FFF</v>
      </c>
      <c r="H70" s="221"/>
      <c r="I70" s="217"/>
      <c r="J70" s="217"/>
      <c r="K70" s="217"/>
      <c r="L70" s="212"/>
      <c r="M70" s="212"/>
      <c r="N70" s="217"/>
    </row>
    <row r="71" spans="1:14" x14ac:dyDescent="0.2">
      <c r="A71" s="213" t="s">
        <v>90</v>
      </c>
      <c r="B71" s="214"/>
      <c r="C71" s="215"/>
      <c r="D71" s="215">
        <v>35</v>
      </c>
      <c r="E71" s="193">
        <v>4</v>
      </c>
      <c r="F71" s="216" t="str">
        <f t="shared" si="0"/>
        <v>40043000</v>
      </c>
      <c r="G71" s="216" t="str">
        <f t="shared" si="1"/>
        <v>40043FFF</v>
      </c>
      <c r="H71" s="221"/>
      <c r="I71" s="217"/>
      <c r="J71" s="217"/>
      <c r="K71" s="217"/>
      <c r="L71" s="212"/>
      <c r="M71" s="212"/>
      <c r="N71" s="217"/>
    </row>
    <row r="72" spans="1:14" x14ac:dyDescent="0.2">
      <c r="A72" s="213" t="s">
        <v>90</v>
      </c>
      <c r="B72" s="214"/>
      <c r="C72" s="215"/>
      <c r="D72" s="215">
        <v>36</v>
      </c>
      <c r="E72" s="193">
        <v>4</v>
      </c>
      <c r="F72" s="216" t="str">
        <f t="shared" ref="F72:F131" si="2">DEC2HEX(SUM(HEX2DEC($G71)+1),8)</f>
        <v>40044000</v>
      </c>
      <c r="G72" s="216" t="str">
        <f t="shared" ref="G72:G131" si="3">DEC2HEX(SUM(HEX2DEC($F72)+$E72*1024-1),8)</f>
        <v>40044FFF</v>
      </c>
      <c r="H72" s="221"/>
      <c r="I72" s="217"/>
      <c r="J72" s="217"/>
      <c r="K72" s="217"/>
      <c r="L72" s="212"/>
      <c r="M72" s="212"/>
      <c r="N72" s="217"/>
    </row>
    <row r="73" spans="1:14" x14ac:dyDescent="0.2">
      <c r="A73" s="213" t="s">
        <v>90</v>
      </c>
      <c r="B73" s="214"/>
      <c r="C73" s="215"/>
      <c r="D73" s="215">
        <v>37</v>
      </c>
      <c r="E73" s="193">
        <v>4</v>
      </c>
      <c r="F73" s="216" t="str">
        <f t="shared" si="2"/>
        <v>40045000</v>
      </c>
      <c r="G73" s="216" t="str">
        <f t="shared" si="3"/>
        <v>40045FFF</v>
      </c>
      <c r="H73" s="221"/>
      <c r="I73" s="217"/>
      <c r="J73" s="217"/>
      <c r="K73" s="217"/>
      <c r="L73" s="212"/>
      <c r="M73" s="212"/>
      <c r="N73" s="217"/>
    </row>
    <row r="74" spans="1:14" x14ac:dyDescent="0.2">
      <c r="A74" s="213" t="s">
        <v>90</v>
      </c>
      <c r="B74" s="214"/>
      <c r="C74" s="215"/>
      <c r="D74" s="215">
        <v>38</v>
      </c>
      <c r="E74" s="193">
        <v>4</v>
      </c>
      <c r="F74" s="216" t="str">
        <f t="shared" si="2"/>
        <v>40046000</v>
      </c>
      <c r="G74" s="216" t="str">
        <f t="shared" si="3"/>
        <v>40046FFF</v>
      </c>
      <c r="H74" s="221"/>
      <c r="I74" s="217"/>
      <c r="J74" s="217"/>
      <c r="K74" s="217"/>
      <c r="L74" s="212"/>
      <c r="M74" s="212"/>
      <c r="N74" s="217"/>
    </row>
    <row r="75" spans="1:14" x14ac:dyDescent="0.2">
      <c r="A75" s="213" t="s">
        <v>90</v>
      </c>
      <c r="B75" s="214"/>
      <c r="C75" s="215"/>
      <c r="D75" s="215">
        <v>39</v>
      </c>
      <c r="E75" s="193">
        <v>4</v>
      </c>
      <c r="F75" s="216" t="str">
        <f t="shared" si="2"/>
        <v>40047000</v>
      </c>
      <c r="G75" s="216" t="str">
        <f t="shared" si="3"/>
        <v>40047FFF</v>
      </c>
      <c r="H75" s="221"/>
      <c r="I75" s="217"/>
      <c r="J75" s="217"/>
      <c r="K75" s="217"/>
      <c r="L75" s="212"/>
      <c r="M75" s="212"/>
      <c r="N75" s="217"/>
    </row>
    <row r="76" spans="1:14" x14ac:dyDescent="0.2">
      <c r="A76" s="213" t="s">
        <v>328</v>
      </c>
      <c r="B76" s="214" t="s">
        <v>329</v>
      </c>
      <c r="C76" s="215"/>
      <c r="D76" s="215">
        <v>40</v>
      </c>
      <c r="E76" s="193">
        <v>4</v>
      </c>
      <c r="F76" s="216" t="str">
        <f t="shared" si="2"/>
        <v>40048000</v>
      </c>
      <c r="G76" s="216" t="str">
        <f t="shared" si="3"/>
        <v>40048FFF</v>
      </c>
      <c r="H76" s="217" t="s">
        <v>92</v>
      </c>
      <c r="I76" s="217" t="s">
        <v>92</v>
      </c>
      <c r="J76" s="217" t="s">
        <v>92</v>
      </c>
      <c r="K76" s="217" t="s">
        <v>92</v>
      </c>
      <c r="L76" s="212" t="s">
        <v>92</v>
      </c>
      <c r="M76" s="212" t="s">
        <v>92</v>
      </c>
      <c r="N76" s="217" t="s">
        <v>92</v>
      </c>
    </row>
    <row r="77" spans="1:14" ht="12" customHeight="1" x14ac:dyDescent="0.2">
      <c r="A77" s="228" t="s">
        <v>330</v>
      </c>
      <c r="B77" s="214" t="s">
        <v>331</v>
      </c>
      <c r="C77" s="215"/>
      <c r="D77" s="215">
        <v>41</v>
      </c>
      <c r="E77" s="193">
        <v>4</v>
      </c>
      <c r="F77" s="216" t="str">
        <f t="shared" si="2"/>
        <v>40049000</v>
      </c>
      <c r="G77" s="216" t="str">
        <f t="shared" si="3"/>
        <v>40049FFF</v>
      </c>
      <c r="H77" s="217" t="s">
        <v>92</v>
      </c>
      <c r="I77" s="217" t="s">
        <v>92</v>
      </c>
      <c r="J77" s="217" t="s">
        <v>92</v>
      </c>
      <c r="K77" s="217" t="s">
        <v>92</v>
      </c>
      <c r="L77" s="212" t="s">
        <v>92</v>
      </c>
      <c r="M77" s="212" t="s">
        <v>92</v>
      </c>
      <c r="N77" s="217" t="s">
        <v>92</v>
      </c>
    </row>
    <row r="78" spans="1:14" x14ac:dyDescent="0.2">
      <c r="A78" s="228" t="s">
        <v>332</v>
      </c>
      <c r="B78" s="214" t="s">
        <v>333</v>
      </c>
      <c r="C78" s="215"/>
      <c r="D78" s="215">
        <v>42</v>
      </c>
      <c r="E78" s="193">
        <v>4</v>
      </c>
      <c r="F78" s="216" t="str">
        <f t="shared" si="2"/>
        <v>4004A000</v>
      </c>
      <c r="G78" s="216" t="str">
        <f t="shared" si="3"/>
        <v>4004AFFF</v>
      </c>
      <c r="H78" s="217" t="s">
        <v>92</v>
      </c>
      <c r="I78" s="217" t="s">
        <v>92</v>
      </c>
      <c r="J78" s="217" t="s">
        <v>92</v>
      </c>
      <c r="K78" s="217" t="s">
        <v>92</v>
      </c>
      <c r="L78" s="212" t="s">
        <v>92</v>
      </c>
      <c r="M78" s="212" t="s">
        <v>92</v>
      </c>
      <c r="N78" s="217" t="s">
        <v>92</v>
      </c>
    </row>
    <row r="79" spans="1:14" x14ac:dyDescent="0.2">
      <c r="A79" s="228" t="s">
        <v>334</v>
      </c>
      <c r="B79" s="214" t="s">
        <v>335</v>
      </c>
      <c r="C79" s="215"/>
      <c r="D79" s="215">
        <v>43</v>
      </c>
      <c r="E79" s="193">
        <v>4</v>
      </c>
      <c r="F79" s="216" t="str">
        <f t="shared" si="2"/>
        <v>4004B000</v>
      </c>
      <c r="G79" s="216" t="str">
        <f t="shared" si="3"/>
        <v>4004BFFF</v>
      </c>
      <c r="H79" s="217" t="s">
        <v>92</v>
      </c>
      <c r="I79" s="217" t="s">
        <v>92</v>
      </c>
      <c r="J79" s="217" t="s">
        <v>92</v>
      </c>
      <c r="K79" s="217" t="s">
        <v>92</v>
      </c>
      <c r="L79" s="212" t="s">
        <v>92</v>
      </c>
      <c r="M79" s="212" t="s">
        <v>92</v>
      </c>
      <c r="N79" s="217" t="s">
        <v>92</v>
      </c>
    </row>
    <row r="80" spans="1:14" x14ac:dyDescent="0.2">
      <c r="A80" s="228" t="s">
        <v>336</v>
      </c>
      <c r="B80" s="214" t="s">
        <v>337</v>
      </c>
      <c r="C80" s="215"/>
      <c r="D80" s="215">
        <v>44</v>
      </c>
      <c r="E80" s="193">
        <v>4</v>
      </c>
      <c r="F80" s="216" t="str">
        <f t="shared" si="2"/>
        <v>4004C000</v>
      </c>
      <c r="G80" s="216" t="str">
        <f t="shared" si="3"/>
        <v>4004CFFF</v>
      </c>
      <c r="H80" s="217" t="s">
        <v>92</v>
      </c>
      <c r="I80" s="217" t="s">
        <v>92</v>
      </c>
      <c r="J80" s="217" t="s">
        <v>92</v>
      </c>
      <c r="K80" s="217" t="s">
        <v>92</v>
      </c>
      <c r="L80" s="212" t="s">
        <v>92</v>
      </c>
      <c r="M80" s="212" t="s">
        <v>92</v>
      </c>
      <c r="N80" s="217" t="s">
        <v>92</v>
      </c>
    </row>
    <row r="81" spans="1:14" x14ac:dyDescent="0.2">
      <c r="A81" s="228" t="s">
        <v>338</v>
      </c>
      <c r="B81" s="214" t="s">
        <v>339</v>
      </c>
      <c r="C81" s="215"/>
      <c r="D81" s="215">
        <v>45</v>
      </c>
      <c r="E81" s="193">
        <v>4</v>
      </c>
      <c r="F81" s="216" t="str">
        <f t="shared" si="2"/>
        <v>4004D000</v>
      </c>
      <c r="G81" s="216" t="str">
        <f t="shared" si="3"/>
        <v>4004DFFF</v>
      </c>
      <c r="H81" s="217" t="s">
        <v>92</v>
      </c>
      <c r="I81" s="217" t="s">
        <v>92</v>
      </c>
      <c r="J81" s="217" t="s">
        <v>92</v>
      </c>
      <c r="K81" s="217" t="s">
        <v>92</v>
      </c>
      <c r="L81" s="212" t="s">
        <v>92</v>
      </c>
      <c r="M81" s="212" t="s">
        <v>92</v>
      </c>
      <c r="N81" s="217" t="s">
        <v>92</v>
      </c>
    </row>
    <row r="82" spans="1:14" x14ac:dyDescent="0.2">
      <c r="A82" s="213" t="s">
        <v>90</v>
      </c>
      <c r="B82" s="214"/>
      <c r="C82" s="215"/>
      <c r="D82" s="215">
        <v>46</v>
      </c>
      <c r="E82" s="193">
        <v>4</v>
      </c>
      <c r="F82" s="216" t="str">
        <f t="shared" si="2"/>
        <v>4004E000</v>
      </c>
      <c r="G82" s="216" t="str">
        <f t="shared" si="3"/>
        <v>4004EFFF</v>
      </c>
      <c r="H82" s="221"/>
      <c r="I82" s="217"/>
      <c r="J82" s="217"/>
      <c r="K82" s="217"/>
      <c r="L82" s="212"/>
      <c r="M82" s="212"/>
      <c r="N82" s="217"/>
    </row>
    <row r="83" spans="1:14" x14ac:dyDescent="0.2">
      <c r="A83" s="213" t="s">
        <v>90</v>
      </c>
      <c r="B83" s="214"/>
      <c r="C83" s="215"/>
      <c r="D83" s="215">
        <v>47</v>
      </c>
      <c r="E83" s="193">
        <v>4</v>
      </c>
      <c r="F83" s="216" t="str">
        <f t="shared" si="2"/>
        <v>4004F000</v>
      </c>
      <c r="G83" s="216" t="str">
        <f t="shared" si="3"/>
        <v>4004FFFF</v>
      </c>
      <c r="H83" s="221"/>
      <c r="I83" s="217"/>
      <c r="J83" s="217"/>
      <c r="K83" s="217"/>
      <c r="L83" s="212"/>
      <c r="M83" s="212"/>
      <c r="N83" s="217"/>
    </row>
    <row r="84" spans="1:14" x14ac:dyDescent="0.2">
      <c r="A84" s="213" t="s">
        <v>90</v>
      </c>
      <c r="B84" s="214"/>
      <c r="C84" s="215"/>
      <c r="D84" s="215">
        <v>48</v>
      </c>
      <c r="E84" s="193">
        <v>4</v>
      </c>
      <c r="F84" s="216" t="str">
        <f t="shared" si="2"/>
        <v>40050000</v>
      </c>
      <c r="G84" s="216" t="str">
        <f t="shared" si="3"/>
        <v>40050FFF</v>
      </c>
      <c r="H84" s="221"/>
      <c r="I84" s="217"/>
      <c r="J84" s="217"/>
      <c r="K84" s="217"/>
      <c r="L84" s="212"/>
      <c r="M84" s="212"/>
      <c r="N84" s="217"/>
    </row>
    <row r="85" spans="1:14" x14ac:dyDescent="0.2">
      <c r="A85" s="213" t="s">
        <v>90</v>
      </c>
      <c r="B85" s="214"/>
      <c r="C85" s="215"/>
      <c r="D85" s="215">
        <v>49</v>
      </c>
      <c r="E85" s="193">
        <v>4</v>
      </c>
      <c r="F85" s="216" t="str">
        <f t="shared" si="2"/>
        <v>40051000</v>
      </c>
      <c r="G85" s="216" t="str">
        <f t="shared" si="3"/>
        <v>40051FFF</v>
      </c>
      <c r="H85" s="221"/>
      <c r="I85" s="217"/>
      <c r="J85" s="217"/>
      <c r="K85" s="217"/>
      <c r="L85" s="212"/>
      <c r="M85" s="212"/>
      <c r="N85" s="217"/>
    </row>
    <row r="86" spans="1:14" x14ac:dyDescent="0.2">
      <c r="A86" s="213" t="s">
        <v>340</v>
      </c>
      <c r="B86" s="214" t="s">
        <v>341</v>
      </c>
      <c r="C86" s="215"/>
      <c r="D86" s="215">
        <v>50</v>
      </c>
      <c r="E86" s="193">
        <v>4</v>
      </c>
      <c r="F86" s="216" t="str">
        <f t="shared" si="2"/>
        <v>40052000</v>
      </c>
      <c r="G86" s="216" t="str">
        <f t="shared" si="3"/>
        <v>40052FFF</v>
      </c>
      <c r="H86" s="217" t="s">
        <v>92</v>
      </c>
      <c r="I86" s="217" t="s">
        <v>92</v>
      </c>
      <c r="J86" s="217" t="s">
        <v>92</v>
      </c>
      <c r="K86" s="217" t="s">
        <v>92</v>
      </c>
      <c r="L86" s="212" t="s">
        <v>92</v>
      </c>
      <c r="M86" s="212" t="s">
        <v>92</v>
      </c>
      <c r="N86" s="217" t="s">
        <v>92</v>
      </c>
    </row>
    <row r="87" spans="1:14" x14ac:dyDescent="0.2">
      <c r="A87" s="213" t="s">
        <v>90</v>
      </c>
      <c r="B87" s="214"/>
      <c r="C87" s="215"/>
      <c r="D87" s="215">
        <v>51</v>
      </c>
      <c r="E87" s="193">
        <v>4</v>
      </c>
      <c r="F87" s="216" t="str">
        <f t="shared" si="2"/>
        <v>40053000</v>
      </c>
      <c r="G87" s="216" t="str">
        <f t="shared" si="3"/>
        <v>40053FFF</v>
      </c>
      <c r="H87" s="221"/>
      <c r="I87" s="217"/>
      <c r="J87" s="217"/>
      <c r="K87" s="217"/>
      <c r="L87" s="212"/>
      <c r="M87" s="212"/>
      <c r="N87" s="217"/>
    </row>
    <row r="88" spans="1:14" x14ac:dyDescent="0.2">
      <c r="A88" s="213" t="s">
        <v>342</v>
      </c>
      <c r="B88" s="214" t="s">
        <v>343</v>
      </c>
      <c r="C88" s="215"/>
      <c r="D88" s="215">
        <v>52</v>
      </c>
      <c r="E88" s="193">
        <v>4</v>
      </c>
      <c r="F88" s="216" t="str">
        <f t="shared" si="2"/>
        <v>40054000</v>
      </c>
      <c r="G88" s="216" t="str">
        <f t="shared" si="3"/>
        <v>40054FFF</v>
      </c>
      <c r="H88" s="225" t="s">
        <v>113</v>
      </c>
      <c r="I88" s="229" t="s">
        <v>113</v>
      </c>
      <c r="J88" s="217" t="s">
        <v>113</v>
      </c>
      <c r="K88" s="217" t="s">
        <v>92</v>
      </c>
      <c r="L88" s="223" t="s">
        <v>113</v>
      </c>
      <c r="M88" s="223" t="s">
        <v>113</v>
      </c>
      <c r="N88" s="229" t="s">
        <v>113</v>
      </c>
    </row>
    <row r="89" spans="1:14" x14ac:dyDescent="0.2">
      <c r="A89" s="213" t="s">
        <v>342</v>
      </c>
      <c r="B89" s="214" t="s">
        <v>344</v>
      </c>
      <c r="C89" s="215"/>
      <c r="D89" s="215">
        <v>53</v>
      </c>
      <c r="E89" s="193">
        <v>4</v>
      </c>
      <c r="F89" s="216" t="str">
        <f t="shared" si="2"/>
        <v>40055000</v>
      </c>
      <c r="G89" s="216" t="str">
        <f t="shared" si="3"/>
        <v>40055FFF</v>
      </c>
      <c r="H89" s="225" t="s">
        <v>113</v>
      </c>
      <c r="I89" s="229" t="s">
        <v>113</v>
      </c>
      <c r="J89" s="217" t="s">
        <v>113</v>
      </c>
      <c r="K89" s="217" t="s">
        <v>92</v>
      </c>
      <c r="L89" s="223" t="s">
        <v>113</v>
      </c>
      <c r="M89" s="223" t="s">
        <v>113</v>
      </c>
      <c r="N89" s="229" t="s">
        <v>113</v>
      </c>
    </row>
    <row r="90" spans="1:14" x14ac:dyDescent="0.2">
      <c r="A90" s="213" t="s">
        <v>90</v>
      </c>
      <c r="B90" s="214"/>
      <c r="C90" s="215"/>
      <c r="D90" s="215">
        <v>54</v>
      </c>
      <c r="E90" s="193">
        <v>4</v>
      </c>
      <c r="F90" s="216" t="str">
        <f t="shared" si="2"/>
        <v>40056000</v>
      </c>
      <c r="G90" s="216" t="str">
        <f t="shared" si="3"/>
        <v>40056FFF</v>
      </c>
      <c r="H90" s="221"/>
      <c r="I90" s="217"/>
      <c r="J90" s="217"/>
      <c r="K90" s="217"/>
      <c r="L90" s="212"/>
      <c r="M90" s="212"/>
      <c r="N90" s="217"/>
    </row>
    <row r="91" spans="1:14" x14ac:dyDescent="0.2">
      <c r="A91" s="213" t="s">
        <v>90</v>
      </c>
      <c r="B91" s="214"/>
      <c r="C91" s="215"/>
      <c r="D91" s="215">
        <v>55</v>
      </c>
      <c r="E91" s="193">
        <v>4</v>
      </c>
      <c r="F91" s="216" t="str">
        <f t="shared" si="2"/>
        <v>40057000</v>
      </c>
      <c r="G91" s="216" t="str">
        <f t="shared" si="3"/>
        <v>40057FFF</v>
      </c>
      <c r="H91" s="221"/>
      <c r="I91" s="217"/>
      <c r="J91" s="217"/>
      <c r="K91" s="217"/>
      <c r="L91" s="212"/>
      <c r="M91" s="212"/>
      <c r="N91" s="217"/>
    </row>
    <row r="92" spans="1:14" x14ac:dyDescent="0.2">
      <c r="A92" s="213" t="s">
        <v>90</v>
      </c>
      <c r="B92" s="214"/>
      <c r="C92" s="215"/>
      <c r="D92" s="215">
        <v>56</v>
      </c>
      <c r="E92" s="193">
        <v>4</v>
      </c>
      <c r="F92" s="216" t="str">
        <f t="shared" si="2"/>
        <v>40058000</v>
      </c>
      <c r="G92" s="216" t="str">
        <f t="shared" si="3"/>
        <v>40058FFF</v>
      </c>
      <c r="H92" s="221"/>
      <c r="I92" s="217"/>
      <c r="J92" s="217"/>
      <c r="K92" s="217"/>
      <c r="L92" s="212"/>
      <c r="M92" s="212"/>
      <c r="N92" s="217"/>
    </row>
    <row r="93" spans="1:14" x14ac:dyDescent="0.2">
      <c r="A93" s="213" t="s">
        <v>90</v>
      </c>
      <c r="B93" s="214"/>
      <c r="C93" s="215"/>
      <c r="D93" s="215">
        <v>57</v>
      </c>
      <c r="E93" s="193">
        <v>4</v>
      </c>
      <c r="F93" s="216" t="str">
        <f t="shared" si="2"/>
        <v>40059000</v>
      </c>
      <c r="G93" s="216" t="str">
        <f t="shared" si="3"/>
        <v>40059FFF</v>
      </c>
      <c r="H93" s="221"/>
      <c r="I93" s="217"/>
      <c r="J93" s="217"/>
      <c r="K93" s="217"/>
      <c r="L93" s="212"/>
      <c r="M93" s="212"/>
      <c r="N93" s="217"/>
    </row>
    <row r="94" spans="1:14" x14ac:dyDescent="0.2">
      <c r="A94" s="213" t="s">
        <v>345</v>
      </c>
      <c r="B94" s="214" t="s">
        <v>346</v>
      </c>
      <c r="C94" s="215"/>
      <c r="D94" s="215">
        <v>58</v>
      </c>
      <c r="E94" s="193">
        <v>4</v>
      </c>
      <c r="F94" s="216" t="str">
        <f t="shared" si="2"/>
        <v>4005A000</v>
      </c>
      <c r="G94" s="216" t="str">
        <f t="shared" si="3"/>
        <v>4005AFFF</v>
      </c>
      <c r="H94" s="217" t="s">
        <v>92</v>
      </c>
      <c r="I94" s="217" t="s">
        <v>92</v>
      </c>
      <c r="J94" s="217" t="s">
        <v>92</v>
      </c>
      <c r="K94" s="217" t="s">
        <v>92</v>
      </c>
      <c r="L94" s="212" t="s">
        <v>92</v>
      </c>
      <c r="M94" s="212" t="s">
        <v>92</v>
      </c>
      <c r="N94" s="217" t="s">
        <v>92</v>
      </c>
    </row>
    <row r="95" spans="1:14" x14ac:dyDescent="0.2">
      <c r="A95" s="213" t="s">
        <v>90</v>
      </c>
      <c r="B95" s="214"/>
      <c r="C95" s="215"/>
      <c r="D95" s="215">
        <v>59</v>
      </c>
      <c r="E95" s="193">
        <v>4</v>
      </c>
      <c r="F95" s="216" t="str">
        <f t="shared" si="2"/>
        <v>4005B000</v>
      </c>
      <c r="G95" s="216" t="str">
        <f t="shared" si="3"/>
        <v>4005BFFF</v>
      </c>
      <c r="H95" s="221"/>
      <c r="I95" s="217"/>
      <c r="J95" s="217"/>
      <c r="K95" s="217"/>
      <c r="L95" s="212"/>
      <c r="M95" s="212"/>
      <c r="N95" s="217"/>
    </row>
    <row r="96" spans="1:14" x14ac:dyDescent="0.2">
      <c r="A96" s="213" t="s">
        <v>90</v>
      </c>
      <c r="B96" s="214"/>
      <c r="C96" s="215"/>
      <c r="D96" s="215">
        <v>60</v>
      </c>
      <c r="E96" s="193">
        <v>4</v>
      </c>
      <c r="F96" s="216" t="str">
        <f t="shared" si="2"/>
        <v>4005C000</v>
      </c>
      <c r="G96" s="216" t="str">
        <f t="shared" si="3"/>
        <v>4005CFFF</v>
      </c>
      <c r="H96" s="221"/>
      <c r="I96" s="217"/>
      <c r="J96" s="217"/>
      <c r="K96" s="217"/>
      <c r="L96" s="212"/>
      <c r="M96" s="212"/>
      <c r="N96" s="217"/>
    </row>
    <row r="97" spans="1:14" x14ac:dyDescent="0.2">
      <c r="A97" s="213" t="s">
        <v>90</v>
      </c>
      <c r="B97" s="214"/>
      <c r="C97" s="215"/>
      <c r="D97" s="215">
        <v>61</v>
      </c>
      <c r="E97" s="193">
        <v>4</v>
      </c>
      <c r="F97" s="216" t="str">
        <f t="shared" si="2"/>
        <v>4005D000</v>
      </c>
      <c r="G97" s="216" t="str">
        <f t="shared" si="3"/>
        <v>4005DFFF</v>
      </c>
      <c r="H97" s="221"/>
      <c r="I97" s="217"/>
      <c r="J97" s="217"/>
      <c r="K97" s="217"/>
      <c r="L97" s="212"/>
      <c r="M97" s="212"/>
      <c r="N97" s="217"/>
    </row>
    <row r="98" spans="1:14" x14ac:dyDescent="0.2">
      <c r="A98" s="213" t="s">
        <v>90</v>
      </c>
      <c r="B98" s="214"/>
      <c r="C98" s="215"/>
      <c r="D98" s="215">
        <v>62</v>
      </c>
      <c r="E98" s="193">
        <v>4</v>
      </c>
      <c r="F98" s="216" t="str">
        <f t="shared" si="2"/>
        <v>4005E000</v>
      </c>
      <c r="G98" s="216" t="str">
        <f t="shared" si="3"/>
        <v>4005EFFF</v>
      </c>
      <c r="H98" s="221"/>
      <c r="I98" s="217"/>
      <c r="J98" s="217"/>
      <c r="K98" s="217"/>
      <c r="L98" s="212"/>
      <c r="M98" s="212"/>
      <c r="N98" s="217"/>
    </row>
    <row r="99" spans="1:14" x14ac:dyDescent="0.2">
      <c r="A99" s="213" t="s">
        <v>90</v>
      </c>
      <c r="B99" s="214"/>
      <c r="C99" s="215"/>
      <c r="D99" s="215">
        <v>63</v>
      </c>
      <c r="E99" s="193">
        <v>4</v>
      </c>
      <c r="F99" s="216" t="str">
        <f t="shared" si="2"/>
        <v>4005F000</v>
      </c>
      <c r="G99" s="216" t="str">
        <f t="shared" si="3"/>
        <v>4005FFFF</v>
      </c>
      <c r="H99" s="221"/>
      <c r="I99" s="217"/>
      <c r="J99" s="217"/>
      <c r="K99" s="217"/>
      <c r="L99" s="212"/>
      <c r="M99" s="212"/>
      <c r="N99" s="217"/>
    </row>
    <row r="100" spans="1:14" x14ac:dyDescent="0.2">
      <c r="A100" s="213" t="s">
        <v>90</v>
      </c>
      <c r="B100" s="214"/>
      <c r="C100" s="215"/>
      <c r="D100" s="215">
        <v>64</v>
      </c>
      <c r="E100" s="193">
        <v>4</v>
      </c>
      <c r="F100" s="216" t="str">
        <f t="shared" si="2"/>
        <v>40060000</v>
      </c>
      <c r="G100" s="216" t="str">
        <f t="shared" si="3"/>
        <v>40060FFF</v>
      </c>
      <c r="H100" s="221"/>
      <c r="I100" s="217"/>
      <c r="J100" s="217"/>
      <c r="K100" s="217"/>
      <c r="L100" s="212"/>
      <c r="M100" s="212"/>
      <c r="N100" s="217"/>
    </row>
    <row r="101" spans="1:14" x14ac:dyDescent="0.2">
      <c r="A101" s="213" t="s">
        <v>347</v>
      </c>
      <c r="B101" s="214" t="s">
        <v>348</v>
      </c>
      <c r="C101" s="215"/>
      <c r="D101" s="215">
        <v>65</v>
      </c>
      <c r="E101" s="193">
        <v>4</v>
      </c>
      <c r="F101" s="216" t="str">
        <f t="shared" si="2"/>
        <v>40061000</v>
      </c>
      <c r="G101" s="216" t="str">
        <f t="shared" si="3"/>
        <v>40061FFF</v>
      </c>
      <c r="H101" s="217" t="s">
        <v>92</v>
      </c>
      <c r="I101" s="217" t="s">
        <v>92</v>
      </c>
      <c r="J101" s="217" t="s">
        <v>92</v>
      </c>
      <c r="K101" s="217" t="s">
        <v>92</v>
      </c>
      <c r="L101" s="212" t="s">
        <v>113</v>
      </c>
      <c r="M101" s="212" t="s">
        <v>113</v>
      </c>
      <c r="N101" s="217" t="s">
        <v>92</v>
      </c>
    </row>
    <row r="102" spans="1:14" x14ac:dyDescent="0.2">
      <c r="A102" s="213" t="s">
        <v>90</v>
      </c>
      <c r="B102" s="214"/>
      <c r="C102" s="215"/>
      <c r="D102" s="215">
        <v>66</v>
      </c>
      <c r="E102" s="193">
        <v>4</v>
      </c>
      <c r="F102" s="216" t="str">
        <f t="shared" si="2"/>
        <v>40062000</v>
      </c>
      <c r="G102" s="216" t="str">
        <f t="shared" si="3"/>
        <v>40062FFF</v>
      </c>
      <c r="H102" s="221"/>
      <c r="I102" s="217"/>
      <c r="J102" s="217"/>
      <c r="K102" s="217"/>
      <c r="L102" s="212"/>
      <c r="M102" s="212"/>
      <c r="N102" s="217"/>
    </row>
    <row r="103" spans="1:14" x14ac:dyDescent="0.2">
      <c r="A103" s="213" t="s">
        <v>349</v>
      </c>
      <c r="B103" s="214" t="s">
        <v>350</v>
      </c>
      <c r="C103" s="215"/>
      <c r="D103" s="215">
        <v>67</v>
      </c>
      <c r="E103" s="193">
        <v>4</v>
      </c>
      <c r="F103" s="216" t="str">
        <f t="shared" si="2"/>
        <v>40063000</v>
      </c>
      <c r="G103" s="216" t="str">
        <f t="shared" si="3"/>
        <v>40063FFF</v>
      </c>
      <c r="H103" s="217" t="s">
        <v>92</v>
      </c>
      <c r="I103" s="217" t="s">
        <v>92</v>
      </c>
      <c r="J103" s="217" t="s">
        <v>92</v>
      </c>
      <c r="K103" s="217" t="s">
        <v>92</v>
      </c>
      <c r="L103" s="212" t="s">
        <v>92</v>
      </c>
      <c r="M103" s="212" t="s">
        <v>92</v>
      </c>
      <c r="N103" s="217" t="s">
        <v>92</v>
      </c>
    </row>
    <row r="104" spans="1:14" x14ac:dyDescent="0.2">
      <c r="A104" s="213" t="s">
        <v>351</v>
      </c>
      <c r="B104" s="214" t="s">
        <v>352</v>
      </c>
      <c r="C104" s="215"/>
      <c r="D104" s="215">
        <v>68</v>
      </c>
      <c r="E104" s="193">
        <v>4</v>
      </c>
      <c r="F104" s="216" t="str">
        <f t="shared" si="2"/>
        <v>40064000</v>
      </c>
      <c r="G104" s="216" t="str">
        <f t="shared" si="3"/>
        <v>40064FFF</v>
      </c>
      <c r="H104" s="217" t="s">
        <v>92</v>
      </c>
      <c r="I104" s="217" t="s">
        <v>92</v>
      </c>
      <c r="J104" s="217" t="s">
        <v>92</v>
      </c>
      <c r="K104" s="217" t="s">
        <v>92</v>
      </c>
      <c r="L104" s="227" t="s">
        <v>92</v>
      </c>
      <c r="M104" s="227" t="s">
        <v>92</v>
      </c>
      <c r="N104" s="217" t="s">
        <v>92</v>
      </c>
    </row>
    <row r="105" spans="1:14" x14ac:dyDescent="0.2">
      <c r="A105" s="213" t="s">
        <v>353</v>
      </c>
      <c r="B105" s="214" t="s">
        <v>354</v>
      </c>
      <c r="C105" s="215"/>
      <c r="D105" s="215">
        <v>69</v>
      </c>
      <c r="E105" s="193">
        <v>4</v>
      </c>
      <c r="F105" s="216" t="str">
        <f t="shared" si="2"/>
        <v>40065000</v>
      </c>
      <c r="G105" s="216" t="str">
        <f t="shared" si="3"/>
        <v>40065FFF</v>
      </c>
      <c r="H105" s="217" t="s">
        <v>92</v>
      </c>
      <c r="I105" s="217" t="s">
        <v>92</v>
      </c>
      <c r="J105" s="217" t="s">
        <v>92</v>
      </c>
      <c r="K105" s="217" t="s">
        <v>92</v>
      </c>
      <c r="L105" s="212" t="s">
        <v>92</v>
      </c>
      <c r="M105" s="212" t="s">
        <v>92</v>
      </c>
      <c r="N105" s="217" t="s">
        <v>92</v>
      </c>
    </row>
    <row r="106" spans="1:14" x14ac:dyDescent="0.2">
      <c r="A106" s="213" t="s">
        <v>355</v>
      </c>
      <c r="B106" s="214" t="s">
        <v>356</v>
      </c>
      <c r="C106" s="215"/>
      <c r="D106" s="215">
        <v>70</v>
      </c>
      <c r="E106" s="193">
        <v>4</v>
      </c>
      <c r="F106" s="216" t="str">
        <f t="shared" si="2"/>
        <v>40066000</v>
      </c>
      <c r="G106" s="216" t="str">
        <f t="shared" si="3"/>
        <v>40066FFF</v>
      </c>
      <c r="H106" s="217" t="s">
        <v>92</v>
      </c>
      <c r="I106" s="217" t="s">
        <v>92</v>
      </c>
      <c r="J106" s="217" t="s">
        <v>92</v>
      </c>
      <c r="K106" s="217" t="s">
        <v>92</v>
      </c>
      <c r="L106" s="212" t="s">
        <v>92</v>
      </c>
      <c r="M106" s="212" t="s">
        <v>92</v>
      </c>
      <c r="N106" s="217" t="s">
        <v>92</v>
      </c>
    </row>
    <row r="107" spans="1:14" x14ac:dyDescent="0.2">
      <c r="A107" s="213" t="s">
        <v>355</v>
      </c>
      <c r="B107" s="214" t="s">
        <v>357</v>
      </c>
      <c r="C107" s="215"/>
      <c r="D107" s="215">
        <v>71</v>
      </c>
      <c r="E107" s="193">
        <v>4</v>
      </c>
      <c r="F107" s="216" t="str">
        <f t="shared" si="2"/>
        <v>40067000</v>
      </c>
      <c r="G107" s="216" t="str">
        <f t="shared" si="3"/>
        <v>40067FFF</v>
      </c>
      <c r="H107" s="223" t="s">
        <v>113</v>
      </c>
      <c r="I107" s="229" t="s">
        <v>113</v>
      </c>
      <c r="J107" s="217" t="s">
        <v>113</v>
      </c>
      <c r="K107" s="217" t="s">
        <v>92</v>
      </c>
      <c r="L107" s="226" t="s">
        <v>113</v>
      </c>
      <c r="M107" s="226" t="s">
        <v>113</v>
      </c>
      <c r="N107" s="229" t="s">
        <v>113</v>
      </c>
    </row>
    <row r="108" spans="1:14" x14ac:dyDescent="0.2">
      <c r="A108" s="213" t="s">
        <v>90</v>
      </c>
      <c r="B108" s="214"/>
      <c r="C108" s="215"/>
      <c r="D108" s="215">
        <v>72</v>
      </c>
      <c r="E108" s="193">
        <v>4</v>
      </c>
      <c r="F108" s="216" t="str">
        <f t="shared" si="2"/>
        <v>40068000</v>
      </c>
      <c r="G108" s="216" t="str">
        <f t="shared" si="3"/>
        <v>40068FFF</v>
      </c>
      <c r="H108" s="221"/>
      <c r="I108" s="217"/>
      <c r="J108" s="217"/>
      <c r="K108" s="217"/>
      <c r="L108" s="212"/>
      <c r="M108" s="212"/>
      <c r="N108" s="217"/>
    </row>
    <row r="109" spans="1:14" x14ac:dyDescent="0.2">
      <c r="A109" s="213" t="s">
        <v>90</v>
      </c>
      <c r="B109" s="214"/>
      <c r="C109" s="215"/>
      <c r="D109" s="215">
        <v>73</v>
      </c>
      <c r="E109" s="193">
        <v>4</v>
      </c>
      <c r="F109" s="216" t="str">
        <f t="shared" si="2"/>
        <v>40069000</v>
      </c>
      <c r="G109" s="216" t="str">
        <f t="shared" si="3"/>
        <v>40069FFF</v>
      </c>
      <c r="H109" s="221"/>
      <c r="I109" s="217"/>
      <c r="J109" s="217"/>
      <c r="K109" s="217"/>
      <c r="L109" s="212"/>
      <c r="M109" s="212"/>
      <c r="N109" s="217"/>
    </row>
    <row r="110" spans="1:14" x14ac:dyDescent="0.2">
      <c r="A110" s="213" t="s">
        <v>358</v>
      </c>
      <c r="B110" s="214" t="s">
        <v>359</v>
      </c>
      <c r="C110" s="215"/>
      <c r="D110" s="215">
        <v>74</v>
      </c>
      <c r="E110" s="193">
        <v>4</v>
      </c>
      <c r="F110" s="216" t="str">
        <f t="shared" si="2"/>
        <v>4006A000</v>
      </c>
      <c r="G110" s="216" t="str">
        <f t="shared" si="3"/>
        <v>4006AFFF</v>
      </c>
      <c r="H110" s="217" t="s">
        <v>92</v>
      </c>
      <c r="I110" s="217" t="s">
        <v>92</v>
      </c>
      <c r="J110" s="217" t="s">
        <v>92</v>
      </c>
      <c r="K110" s="217" t="s">
        <v>92</v>
      </c>
      <c r="L110" s="223" t="s">
        <v>92</v>
      </c>
      <c r="M110" s="223" t="s">
        <v>92</v>
      </c>
      <c r="N110" s="217" t="s">
        <v>92</v>
      </c>
    </row>
    <row r="111" spans="1:14" x14ac:dyDescent="0.2">
      <c r="A111" s="213" t="s">
        <v>358</v>
      </c>
      <c r="B111" s="214" t="s">
        <v>360</v>
      </c>
      <c r="C111" s="215"/>
      <c r="D111" s="215">
        <v>75</v>
      </c>
      <c r="E111" s="193">
        <v>4</v>
      </c>
      <c r="F111" s="216" t="str">
        <f t="shared" si="2"/>
        <v>4006B000</v>
      </c>
      <c r="G111" s="216" t="str">
        <f t="shared" si="3"/>
        <v>4006BFFF</v>
      </c>
      <c r="H111" s="217" t="s">
        <v>92</v>
      </c>
      <c r="I111" s="217" t="s">
        <v>92</v>
      </c>
      <c r="J111" s="217" t="s">
        <v>92</v>
      </c>
      <c r="K111" s="217" t="s">
        <v>92</v>
      </c>
      <c r="L111" s="226" t="s">
        <v>92</v>
      </c>
      <c r="M111" s="226" t="s">
        <v>92</v>
      </c>
      <c r="N111" s="217" t="s">
        <v>92</v>
      </c>
    </row>
    <row r="112" spans="1:14" x14ac:dyDescent="0.2">
      <c r="A112" s="213" t="s">
        <v>358</v>
      </c>
      <c r="B112" s="214" t="s">
        <v>361</v>
      </c>
      <c r="C112" s="215"/>
      <c r="D112" s="215">
        <v>76</v>
      </c>
      <c r="E112" s="193">
        <v>4</v>
      </c>
      <c r="F112" s="216" t="str">
        <f t="shared" si="2"/>
        <v>4006C000</v>
      </c>
      <c r="G112" s="216" t="str">
        <f t="shared" si="3"/>
        <v>4006CFFF</v>
      </c>
      <c r="H112" s="223" t="s">
        <v>113</v>
      </c>
      <c r="I112" s="217" t="s">
        <v>92</v>
      </c>
      <c r="J112" s="217" t="s">
        <v>92</v>
      </c>
      <c r="K112" s="217" t="s">
        <v>92</v>
      </c>
      <c r="L112" s="226" t="s">
        <v>113</v>
      </c>
      <c r="M112" s="226" t="s">
        <v>113</v>
      </c>
      <c r="N112" s="217" t="s">
        <v>92</v>
      </c>
    </row>
    <row r="113" spans="1:14" x14ac:dyDescent="0.2">
      <c r="A113" s="213" t="s">
        <v>90</v>
      </c>
      <c r="B113" s="214"/>
      <c r="C113" s="215"/>
      <c r="D113" s="215">
        <v>77</v>
      </c>
      <c r="E113" s="193">
        <v>4</v>
      </c>
      <c r="F113" s="216" t="str">
        <f t="shared" si="2"/>
        <v>4006D000</v>
      </c>
      <c r="G113" s="216" t="str">
        <f t="shared" si="3"/>
        <v>4006DFFF</v>
      </c>
      <c r="H113" s="221"/>
      <c r="I113" s="217"/>
      <c r="J113" s="217"/>
      <c r="K113" s="217"/>
      <c r="L113" s="212"/>
      <c r="M113" s="212"/>
      <c r="N113" s="217"/>
    </row>
    <row r="114" spans="1:14" x14ac:dyDescent="0.2">
      <c r="A114" s="213" t="s">
        <v>301</v>
      </c>
      <c r="B114" s="214" t="s">
        <v>362</v>
      </c>
      <c r="C114" s="215"/>
      <c r="D114" s="215">
        <v>78</v>
      </c>
      <c r="E114" s="193">
        <v>4</v>
      </c>
      <c r="F114" s="216" t="str">
        <f t="shared" si="2"/>
        <v>4006E000</v>
      </c>
      <c r="G114" s="216" t="str">
        <f t="shared" si="3"/>
        <v>4006EFFF</v>
      </c>
      <c r="H114" s="225" t="s">
        <v>113</v>
      </c>
      <c r="I114" s="229" t="s">
        <v>113</v>
      </c>
      <c r="J114" s="217" t="s">
        <v>92</v>
      </c>
      <c r="K114" s="217" t="s">
        <v>92</v>
      </c>
      <c r="L114" s="223" t="s">
        <v>113</v>
      </c>
      <c r="M114" s="223" t="s">
        <v>113</v>
      </c>
      <c r="N114" s="229" t="s">
        <v>113</v>
      </c>
    </row>
    <row r="115" spans="1:14" x14ac:dyDescent="0.2">
      <c r="A115" s="213" t="s">
        <v>301</v>
      </c>
      <c r="B115" s="214" t="s">
        <v>363</v>
      </c>
      <c r="C115" s="215"/>
      <c r="D115" s="215">
        <v>79</v>
      </c>
      <c r="E115" s="193">
        <v>4</v>
      </c>
      <c r="F115" s="216" t="str">
        <f t="shared" si="2"/>
        <v>4006F000</v>
      </c>
      <c r="G115" s="216" t="str">
        <f t="shared" si="3"/>
        <v>4006FFFF</v>
      </c>
      <c r="H115" s="225" t="s">
        <v>113</v>
      </c>
      <c r="I115" s="229" t="s">
        <v>113</v>
      </c>
      <c r="J115" s="217" t="s">
        <v>92</v>
      </c>
      <c r="K115" s="217" t="s">
        <v>92</v>
      </c>
      <c r="L115" s="223" t="s">
        <v>113</v>
      </c>
      <c r="M115" s="223" t="s">
        <v>113</v>
      </c>
      <c r="N115" s="229" t="s">
        <v>113</v>
      </c>
    </row>
    <row r="116" spans="1:14" x14ac:dyDescent="0.2">
      <c r="A116" s="213" t="s">
        <v>301</v>
      </c>
      <c r="B116" s="214" t="s">
        <v>364</v>
      </c>
      <c r="C116" s="215"/>
      <c r="D116" s="215">
        <v>80</v>
      </c>
      <c r="E116" s="193">
        <v>4</v>
      </c>
      <c r="F116" s="216" t="str">
        <f t="shared" si="2"/>
        <v>40070000</v>
      </c>
      <c r="G116" s="216" t="str">
        <f t="shared" si="3"/>
        <v>40070FFF</v>
      </c>
      <c r="H116" s="225" t="s">
        <v>113</v>
      </c>
      <c r="I116" s="229" t="s">
        <v>113</v>
      </c>
      <c r="J116" s="217" t="s">
        <v>113</v>
      </c>
      <c r="K116" s="217" t="s">
        <v>92</v>
      </c>
      <c r="L116" s="223" t="s">
        <v>113</v>
      </c>
      <c r="M116" s="223" t="s">
        <v>113</v>
      </c>
      <c r="N116" s="229" t="s">
        <v>113</v>
      </c>
    </row>
    <row r="117" spans="1:14" x14ac:dyDescent="0.2">
      <c r="A117" s="213" t="s">
        <v>301</v>
      </c>
      <c r="B117" s="214" t="s">
        <v>365</v>
      </c>
      <c r="C117" s="215"/>
      <c r="D117" s="215">
        <v>81</v>
      </c>
      <c r="E117" s="193">
        <v>4</v>
      </c>
      <c r="F117" s="216" t="str">
        <f t="shared" si="2"/>
        <v>40071000</v>
      </c>
      <c r="G117" s="216" t="str">
        <f t="shared" si="3"/>
        <v>40071FFF</v>
      </c>
      <c r="H117" s="225" t="s">
        <v>113</v>
      </c>
      <c r="I117" s="229" t="s">
        <v>113</v>
      </c>
      <c r="J117" s="217" t="s">
        <v>113</v>
      </c>
      <c r="K117" s="217" t="s">
        <v>92</v>
      </c>
      <c r="L117" s="223" t="s">
        <v>113</v>
      </c>
      <c r="M117" s="223" t="s">
        <v>113</v>
      </c>
      <c r="N117" s="229" t="s">
        <v>113</v>
      </c>
    </row>
    <row r="118" spans="1:14" x14ac:dyDescent="0.2">
      <c r="A118" s="213" t="s">
        <v>90</v>
      </c>
      <c r="B118" s="214"/>
      <c r="C118" s="215"/>
      <c r="D118" s="215">
        <v>82</v>
      </c>
      <c r="E118" s="193">
        <v>4</v>
      </c>
      <c r="F118" s="216" t="str">
        <f t="shared" si="2"/>
        <v>40072000</v>
      </c>
      <c r="G118" s="216" t="str">
        <f t="shared" si="3"/>
        <v>40072FFF</v>
      </c>
      <c r="H118" s="221"/>
      <c r="I118" s="217"/>
      <c r="J118" s="217"/>
      <c r="K118" s="217"/>
      <c r="L118" s="212"/>
      <c r="M118" s="212"/>
      <c r="N118" s="217"/>
    </row>
    <row r="119" spans="1:14" x14ac:dyDescent="0.2">
      <c r="A119" s="213" t="s">
        <v>366</v>
      </c>
      <c r="B119" s="214" t="s">
        <v>367</v>
      </c>
      <c r="C119" s="215"/>
      <c r="D119" s="215">
        <v>83</v>
      </c>
      <c r="E119" s="193">
        <v>4</v>
      </c>
      <c r="F119" s="216" t="str">
        <f t="shared" si="2"/>
        <v>40073000</v>
      </c>
      <c r="G119" s="216" t="str">
        <f t="shared" si="3"/>
        <v>40073FFF</v>
      </c>
      <c r="H119" s="217" t="s">
        <v>92</v>
      </c>
      <c r="I119" s="217" t="s">
        <v>92</v>
      </c>
      <c r="J119" s="217" t="s">
        <v>92</v>
      </c>
      <c r="K119" s="217" t="s">
        <v>92</v>
      </c>
      <c r="L119" s="212" t="s">
        <v>92</v>
      </c>
      <c r="M119" s="212" t="s">
        <v>92</v>
      </c>
      <c r="N119" s="217" t="s">
        <v>92</v>
      </c>
    </row>
    <row r="120" spans="1:14" x14ac:dyDescent="0.2">
      <c r="A120" s="213" t="s">
        <v>90</v>
      </c>
      <c r="B120" s="214"/>
      <c r="C120" s="215"/>
      <c r="D120" s="215">
        <v>84</v>
      </c>
      <c r="E120" s="193">
        <v>4</v>
      </c>
      <c r="F120" s="216" t="str">
        <f t="shared" si="2"/>
        <v>40074000</v>
      </c>
      <c r="G120" s="216" t="str">
        <f t="shared" si="3"/>
        <v>40074FFF</v>
      </c>
      <c r="H120" s="221"/>
      <c r="I120" s="217"/>
      <c r="J120" s="217"/>
      <c r="K120" s="217"/>
      <c r="L120" s="227"/>
      <c r="M120" s="227"/>
      <c r="N120" s="217"/>
    </row>
    <row r="121" spans="1:14" x14ac:dyDescent="0.2">
      <c r="A121" s="213" t="s">
        <v>90</v>
      </c>
      <c r="B121" s="214"/>
      <c r="C121" s="215"/>
      <c r="D121" s="215">
        <v>85</v>
      </c>
      <c r="E121" s="193">
        <v>4</v>
      </c>
      <c r="F121" s="216" t="str">
        <f t="shared" si="2"/>
        <v>40075000</v>
      </c>
      <c r="G121" s="216" t="str">
        <f t="shared" si="3"/>
        <v>40075FFF</v>
      </c>
      <c r="H121" s="221"/>
      <c r="I121" s="217"/>
      <c r="J121" s="217"/>
      <c r="K121" s="217"/>
      <c r="L121" s="212"/>
      <c r="M121" s="212"/>
      <c r="N121" s="217"/>
    </row>
    <row r="122" spans="1:14" x14ac:dyDescent="0.2">
      <c r="A122" s="213" t="s">
        <v>165</v>
      </c>
      <c r="B122" s="214" t="s">
        <v>165</v>
      </c>
      <c r="C122" s="215"/>
      <c r="D122" s="215">
        <v>86</v>
      </c>
      <c r="E122" s="193">
        <v>4</v>
      </c>
      <c r="F122" s="216" t="str">
        <f t="shared" si="2"/>
        <v>40076000</v>
      </c>
      <c r="G122" s="216" t="str">
        <f t="shared" si="3"/>
        <v>40076FFF</v>
      </c>
      <c r="H122" s="225" t="s">
        <v>113</v>
      </c>
      <c r="I122" s="229" t="s">
        <v>113</v>
      </c>
      <c r="J122" s="217" t="s">
        <v>113</v>
      </c>
      <c r="K122" s="217" t="s">
        <v>92</v>
      </c>
      <c r="L122" s="226" t="s">
        <v>113</v>
      </c>
      <c r="M122" s="226" t="s">
        <v>113</v>
      </c>
      <c r="N122" s="229" t="s">
        <v>113</v>
      </c>
    </row>
    <row r="123" spans="1:14" x14ac:dyDescent="0.2">
      <c r="A123" s="213" t="s">
        <v>90</v>
      </c>
      <c r="B123" s="214"/>
      <c r="C123" s="215"/>
      <c r="D123" s="215">
        <v>87</v>
      </c>
      <c r="E123" s="193">
        <v>4</v>
      </c>
      <c r="F123" s="216" t="str">
        <f t="shared" si="2"/>
        <v>40077000</v>
      </c>
      <c r="G123" s="216" t="str">
        <f t="shared" si="3"/>
        <v>40077FFF</v>
      </c>
      <c r="H123" s="221"/>
      <c r="I123" s="217"/>
      <c r="J123" s="217"/>
      <c r="K123" s="217"/>
      <c r="L123" s="227"/>
      <c r="M123" s="227"/>
      <c r="N123" s="217"/>
    </row>
    <row r="124" spans="1:14" x14ac:dyDescent="0.2">
      <c r="A124" s="213" t="s">
        <v>90</v>
      </c>
      <c r="B124" s="214"/>
      <c r="C124" s="215"/>
      <c r="D124" s="215">
        <v>88</v>
      </c>
      <c r="E124" s="193">
        <v>4</v>
      </c>
      <c r="F124" s="216" t="str">
        <f t="shared" si="2"/>
        <v>40078000</v>
      </c>
      <c r="G124" s="216" t="str">
        <f t="shared" si="3"/>
        <v>40078FFF</v>
      </c>
      <c r="H124" s="221"/>
      <c r="I124" s="229"/>
      <c r="J124" s="217"/>
      <c r="K124" s="217"/>
      <c r="L124" s="212"/>
      <c r="M124" s="212"/>
      <c r="N124" s="229"/>
    </row>
    <row r="125" spans="1:14" x14ac:dyDescent="0.2">
      <c r="A125" s="213" t="s">
        <v>368</v>
      </c>
      <c r="B125" s="214" t="s">
        <v>369</v>
      </c>
      <c r="C125" s="215"/>
      <c r="D125" s="215">
        <v>89</v>
      </c>
      <c r="E125" s="193">
        <v>4</v>
      </c>
      <c r="F125" s="216" t="str">
        <f t="shared" si="2"/>
        <v>40079000</v>
      </c>
      <c r="G125" s="216" t="str">
        <f t="shared" si="3"/>
        <v>40079FFF</v>
      </c>
      <c r="H125" s="223" t="s">
        <v>113</v>
      </c>
      <c r="I125" s="229" t="s">
        <v>113</v>
      </c>
      <c r="J125" s="217" t="s">
        <v>113</v>
      </c>
      <c r="K125" s="217" t="s">
        <v>92</v>
      </c>
      <c r="L125" s="226" t="s">
        <v>113</v>
      </c>
      <c r="M125" s="226" t="s">
        <v>113</v>
      </c>
      <c r="N125" s="229" t="s">
        <v>113</v>
      </c>
    </row>
    <row r="126" spans="1:14" x14ac:dyDescent="0.2">
      <c r="A126" s="213" t="s">
        <v>90</v>
      </c>
      <c r="B126" s="214"/>
      <c r="C126" s="215"/>
      <c r="D126" s="215">
        <v>90</v>
      </c>
      <c r="E126" s="193">
        <v>4</v>
      </c>
      <c r="F126" s="216" t="str">
        <f t="shared" si="2"/>
        <v>4007A000</v>
      </c>
      <c r="G126" s="216" t="str">
        <f t="shared" si="3"/>
        <v>4007AFFF</v>
      </c>
      <c r="H126" s="221"/>
      <c r="I126" s="217"/>
      <c r="J126" s="217"/>
      <c r="K126" s="217"/>
      <c r="L126" s="227"/>
      <c r="M126" s="227"/>
      <c r="N126" s="217"/>
    </row>
    <row r="127" spans="1:14" x14ac:dyDescent="0.2">
      <c r="A127" s="213" t="s">
        <v>90</v>
      </c>
      <c r="B127" s="214"/>
      <c r="C127" s="215"/>
      <c r="D127" s="215">
        <v>91</v>
      </c>
      <c r="E127" s="193">
        <v>4</v>
      </c>
      <c r="F127" s="216" t="str">
        <f t="shared" si="2"/>
        <v>4007B000</v>
      </c>
      <c r="G127" s="216" t="str">
        <f t="shared" si="3"/>
        <v>4007BFFF</v>
      </c>
      <c r="H127" s="221"/>
      <c r="I127" s="217"/>
      <c r="J127" s="217"/>
      <c r="K127" s="217"/>
      <c r="L127" s="212"/>
      <c r="M127" s="212"/>
      <c r="N127" s="217"/>
    </row>
    <row r="128" spans="1:14" x14ac:dyDescent="0.2">
      <c r="A128" s="213" t="s">
        <v>90</v>
      </c>
      <c r="B128" s="214"/>
      <c r="C128" s="215"/>
      <c r="D128" s="215">
        <v>92</v>
      </c>
      <c r="E128" s="193">
        <v>4</v>
      </c>
      <c r="F128" s="216" t="str">
        <f t="shared" si="2"/>
        <v>4007C000</v>
      </c>
      <c r="G128" s="216" t="str">
        <f t="shared" si="3"/>
        <v>4007CFFF</v>
      </c>
      <c r="H128" s="221"/>
      <c r="I128" s="217"/>
      <c r="J128" s="217"/>
      <c r="K128" s="217"/>
      <c r="L128" s="212"/>
      <c r="M128" s="212"/>
      <c r="N128" s="217"/>
    </row>
    <row r="129" spans="1:14" x14ac:dyDescent="0.2">
      <c r="A129" s="213" t="s">
        <v>370</v>
      </c>
      <c r="B129" s="214" t="s">
        <v>371</v>
      </c>
      <c r="C129" s="215"/>
      <c r="D129" s="215">
        <v>93</v>
      </c>
      <c r="E129" s="193">
        <v>4</v>
      </c>
      <c r="F129" s="216" t="str">
        <f t="shared" si="2"/>
        <v>4007D000</v>
      </c>
      <c r="G129" s="216" t="str">
        <f t="shared" si="3"/>
        <v>4007DFFF</v>
      </c>
      <c r="H129" s="217" t="s">
        <v>92</v>
      </c>
      <c r="I129" s="217" t="s">
        <v>92</v>
      </c>
      <c r="J129" s="217" t="s">
        <v>92</v>
      </c>
      <c r="K129" s="217" t="s">
        <v>92</v>
      </c>
      <c r="L129" s="212" t="s">
        <v>92</v>
      </c>
      <c r="M129" s="212" t="s">
        <v>92</v>
      </c>
      <c r="N129" s="217" t="s">
        <v>92</v>
      </c>
    </row>
    <row r="130" spans="1:14" x14ac:dyDescent="0.2">
      <c r="A130" s="213" t="s">
        <v>372</v>
      </c>
      <c r="B130" s="214" t="s">
        <v>373</v>
      </c>
      <c r="C130" s="215"/>
      <c r="D130" s="215">
        <v>94</v>
      </c>
      <c r="E130" s="193">
        <v>4</v>
      </c>
      <c r="F130" s="216" t="str">
        <f t="shared" si="2"/>
        <v>4007E000</v>
      </c>
      <c r="G130" s="216" t="str">
        <f t="shared" si="3"/>
        <v>4007EFFF</v>
      </c>
      <c r="H130" s="217" t="s">
        <v>92</v>
      </c>
      <c r="I130" s="217" t="s">
        <v>92</v>
      </c>
      <c r="J130" s="217" t="s">
        <v>92</v>
      </c>
      <c r="K130" s="217" t="s">
        <v>92</v>
      </c>
      <c r="L130" s="227" t="s">
        <v>92</v>
      </c>
      <c r="M130" s="227" t="s">
        <v>92</v>
      </c>
      <c r="N130" s="217" t="s">
        <v>92</v>
      </c>
    </row>
    <row r="131" spans="1:14" x14ac:dyDescent="0.2">
      <c r="A131" s="204" t="s">
        <v>374</v>
      </c>
      <c r="B131" s="106" t="s">
        <v>375</v>
      </c>
      <c r="C131" s="205"/>
      <c r="D131" s="205">
        <v>95</v>
      </c>
      <c r="E131" s="181">
        <v>4</v>
      </c>
      <c r="F131" s="107" t="str">
        <f t="shared" si="2"/>
        <v>4007F000</v>
      </c>
      <c r="G131" s="107" t="str">
        <f t="shared" si="3"/>
        <v>4007FFFF</v>
      </c>
      <c r="H131" s="217" t="s">
        <v>92</v>
      </c>
      <c r="I131" s="108" t="s">
        <v>92</v>
      </c>
      <c r="J131" s="108" t="s">
        <v>92</v>
      </c>
      <c r="K131" s="108" t="s">
        <v>92</v>
      </c>
      <c r="L131" s="147" t="s">
        <v>92</v>
      </c>
      <c r="M131" s="147" t="s">
        <v>92</v>
      </c>
      <c r="N131" s="108" t="s">
        <v>92</v>
      </c>
    </row>
    <row r="132" spans="1:14" x14ac:dyDescent="0.2">
      <c r="A132" s="109" t="s">
        <v>376</v>
      </c>
      <c r="B132" s="112" t="s">
        <v>150</v>
      </c>
      <c r="C132" s="110"/>
      <c r="D132" s="110"/>
      <c r="E132" s="149">
        <v>4</v>
      </c>
      <c r="F132" s="111" t="s">
        <v>377</v>
      </c>
      <c r="G132" s="111" t="s">
        <v>378</v>
      </c>
      <c r="H132" s="217" t="s">
        <v>92</v>
      </c>
      <c r="I132" s="112" t="s">
        <v>92</v>
      </c>
      <c r="J132" s="112" t="s">
        <v>92</v>
      </c>
      <c r="K132" s="112" t="s">
        <v>92</v>
      </c>
      <c r="L132" s="217" t="s">
        <v>92</v>
      </c>
      <c r="M132" s="217" t="s">
        <v>92</v>
      </c>
      <c r="N132" s="112" t="s">
        <v>92</v>
      </c>
    </row>
    <row r="133" spans="1:14" x14ac:dyDescent="0.2">
      <c r="A133" s="13"/>
      <c r="B133" s="2"/>
      <c r="C133" s="2"/>
      <c r="D133" s="2"/>
      <c r="E133" s="2"/>
      <c r="F133" s="2"/>
      <c r="G133" s="2"/>
      <c r="I133" s="2"/>
      <c r="J133" s="2"/>
      <c r="K133" s="2"/>
      <c r="L133" s="2"/>
      <c r="N133" s="2"/>
    </row>
    <row r="134" spans="1:14" x14ac:dyDescent="0.2">
      <c r="A134" s="13"/>
      <c r="B134" s="2"/>
      <c r="C134" s="2"/>
      <c r="D134" s="2"/>
      <c r="E134" s="2"/>
      <c r="F134" s="2"/>
      <c r="G134" s="2"/>
      <c r="I134" s="2"/>
      <c r="J134" s="2"/>
      <c r="K134" s="2"/>
      <c r="L134" s="2"/>
      <c r="N134" s="2"/>
    </row>
    <row r="135" spans="1:14" x14ac:dyDescent="0.2">
      <c r="A135" s="13"/>
      <c r="B135" s="2"/>
      <c r="C135" s="2"/>
      <c r="D135" s="2"/>
      <c r="E135" s="2"/>
      <c r="F135" s="2"/>
      <c r="G135" s="2"/>
      <c r="I135" s="2"/>
      <c r="J135" s="2"/>
      <c r="K135" s="2"/>
      <c r="L135" s="2"/>
      <c r="N135" s="2"/>
    </row>
    <row r="136" spans="1:14" x14ac:dyDescent="0.2">
      <c r="A136" s="13"/>
      <c r="B136" s="2"/>
      <c r="C136" s="2"/>
      <c r="D136" s="2"/>
      <c r="E136" s="2"/>
      <c r="F136" s="2"/>
      <c r="G136" s="2"/>
      <c r="I136" s="2"/>
      <c r="J136" s="2"/>
      <c r="K136" s="2"/>
      <c r="L136" s="2"/>
      <c r="N136" s="2"/>
    </row>
    <row r="137" spans="1:14" x14ac:dyDescent="0.2">
      <c r="A137" s="13"/>
      <c r="B137" s="2"/>
      <c r="C137" s="2"/>
      <c r="D137" s="2"/>
      <c r="E137" s="2"/>
      <c r="F137" s="2"/>
      <c r="G137" s="2"/>
      <c r="I137" s="2"/>
      <c r="J137" s="2"/>
      <c r="K137" s="2"/>
      <c r="L137" s="2"/>
      <c r="N137" s="2"/>
    </row>
    <row r="138" spans="1:14" x14ac:dyDescent="0.2">
      <c r="A138" s="13"/>
      <c r="B138" s="2"/>
      <c r="C138" s="2"/>
      <c r="D138" s="2"/>
      <c r="E138" s="2"/>
      <c r="F138" s="2"/>
      <c r="G138" s="2"/>
      <c r="I138" s="2"/>
      <c r="J138" s="2"/>
      <c r="K138" s="2"/>
      <c r="L138" s="2"/>
      <c r="N138" s="2"/>
    </row>
    <row r="139" spans="1:14" x14ac:dyDescent="0.2">
      <c r="A139" s="13"/>
      <c r="B139" s="2"/>
      <c r="C139" s="2"/>
      <c r="D139" s="2"/>
      <c r="E139" s="2"/>
      <c r="F139" s="2"/>
      <c r="G139" s="2"/>
      <c r="I139" s="2"/>
      <c r="J139" s="2"/>
      <c r="K139" s="2"/>
      <c r="L139" s="2"/>
      <c r="N139" s="2"/>
    </row>
    <row r="140" spans="1:14" x14ac:dyDescent="0.2">
      <c r="A140" s="13"/>
      <c r="B140" s="2"/>
      <c r="C140" s="2"/>
      <c r="D140" s="2"/>
      <c r="E140" s="2"/>
      <c r="F140" s="2"/>
      <c r="G140" s="2"/>
      <c r="I140" s="2"/>
      <c r="J140" s="2"/>
      <c r="K140" s="2"/>
      <c r="L140" s="2"/>
      <c r="N140" s="2"/>
    </row>
    <row r="141" spans="1:14" x14ac:dyDescent="0.2">
      <c r="A141" s="13"/>
      <c r="B141" s="2"/>
      <c r="C141" s="2"/>
      <c r="D141" s="2"/>
      <c r="E141" s="2"/>
      <c r="F141" s="2"/>
      <c r="G141" s="2"/>
      <c r="I141" s="2"/>
      <c r="J141" s="2"/>
      <c r="K141" s="2"/>
      <c r="L141" s="2"/>
      <c r="N141" s="2"/>
    </row>
    <row r="142" spans="1:14" x14ac:dyDescent="0.2">
      <c r="A142" s="13"/>
      <c r="B142" s="2"/>
      <c r="C142" s="2"/>
      <c r="D142" s="2"/>
      <c r="E142" s="2"/>
      <c r="F142" s="2"/>
      <c r="G142" s="2"/>
      <c r="I142" s="2"/>
      <c r="J142" s="2"/>
      <c r="K142" s="2"/>
      <c r="L142" s="2"/>
      <c r="N142" s="2"/>
    </row>
    <row r="143" spans="1:14" x14ac:dyDescent="0.2">
      <c r="A143" s="13"/>
      <c r="B143" s="2"/>
      <c r="C143" s="2"/>
      <c r="D143" s="2"/>
      <c r="E143" s="2"/>
      <c r="F143" s="2"/>
      <c r="G143" s="2"/>
      <c r="I143" s="2"/>
      <c r="J143" s="2"/>
      <c r="K143" s="2"/>
      <c r="L143" s="2"/>
      <c r="N143" s="2"/>
    </row>
    <row r="144" spans="1:14" x14ac:dyDescent="0.2">
      <c r="A144" s="13"/>
      <c r="B144" s="2"/>
      <c r="C144" s="2"/>
      <c r="D144" s="2"/>
      <c r="E144" s="2"/>
      <c r="F144" s="2"/>
      <c r="G144" s="2"/>
      <c r="I144" s="2"/>
      <c r="J144" s="2"/>
      <c r="K144" s="2"/>
      <c r="L144" s="2"/>
      <c r="N144" s="2"/>
    </row>
    <row r="145" spans="1:14" x14ac:dyDescent="0.2">
      <c r="A145" s="13"/>
      <c r="B145" s="2"/>
      <c r="C145" s="2"/>
      <c r="D145" s="2"/>
      <c r="E145" s="2"/>
      <c r="F145" s="2"/>
      <c r="G145" s="2"/>
      <c r="I145" s="2"/>
      <c r="J145" s="2"/>
      <c r="K145" s="2"/>
      <c r="L145" s="2"/>
      <c r="N145" s="2"/>
    </row>
    <row r="146" spans="1:14" x14ac:dyDescent="0.2">
      <c r="A146" s="13"/>
      <c r="B146" s="2"/>
      <c r="C146" s="2"/>
      <c r="D146" s="2"/>
      <c r="E146" s="2"/>
      <c r="F146" s="2"/>
      <c r="G146" s="2"/>
      <c r="I146" s="2"/>
      <c r="J146" s="2"/>
      <c r="K146" s="2"/>
      <c r="L146" s="2"/>
      <c r="N146" s="2"/>
    </row>
    <row r="147" spans="1:14" x14ac:dyDescent="0.2">
      <c r="A147" s="13"/>
      <c r="B147" s="2"/>
      <c r="C147" s="2"/>
      <c r="D147" s="2"/>
      <c r="E147" s="2"/>
      <c r="F147" s="2"/>
      <c r="G147" s="2"/>
      <c r="I147" s="2"/>
      <c r="J147" s="2"/>
      <c r="K147" s="2"/>
      <c r="L147" s="2"/>
      <c r="N147" s="2"/>
    </row>
    <row r="148" spans="1:14" x14ac:dyDescent="0.2">
      <c r="A148" s="13"/>
      <c r="B148" s="2"/>
      <c r="C148" s="2"/>
      <c r="D148" s="2"/>
      <c r="E148" s="2"/>
      <c r="F148" s="2"/>
      <c r="G148" s="2"/>
      <c r="I148" s="2"/>
      <c r="J148" s="2"/>
      <c r="K148" s="2"/>
      <c r="L148" s="2"/>
      <c r="N148" s="2"/>
    </row>
    <row r="149" spans="1:14" x14ac:dyDescent="0.2">
      <c r="A149" s="13"/>
      <c r="B149" s="2"/>
      <c r="C149" s="2"/>
      <c r="D149" s="2"/>
      <c r="E149" s="2"/>
      <c r="F149" s="2"/>
      <c r="G149" s="2"/>
      <c r="I149" s="2"/>
      <c r="J149" s="2"/>
      <c r="K149" s="2"/>
      <c r="L149" s="2"/>
      <c r="N149" s="2"/>
    </row>
    <row r="150" spans="1:14" x14ac:dyDescent="0.2">
      <c r="A150" s="13"/>
      <c r="B150" s="2"/>
      <c r="C150" s="2"/>
      <c r="D150" s="2"/>
      <c r="E150" s="2"/>
      <c r="F150" s="2"/>
      <c r="G150" s="2"/>
      <c r="I150" s="2"/>
      <c r="J150" s="2"/>
      <c r="K150" s="2"/>
      <c r="L150" s="2"/>
      <c r="N150" s="2"/>
    </row>
    <row r="151" spans="1:14" x14ac:dyDescent="0.2">
      <c r="A151" s="13"/>
      <c r="B151" s="2"/>
      <c r="C151" s="2"/>
      <c r="D151" s="2"/>
      <c r="E151" s="2"/>
      <c r="F151" s="2"/>
      <c r="G151" s="2"/>
      <c r="I151" s="2"/>
      <c r="J151" s="2"/>
      <c r="K151" s="2"/>
      <c r="L151" s="2"/>
      <c r="N151" s="2"/>
    </row>
    <row r="152" spans="1:14" x14ac:dyDescent="0.2">
      <c r="A152" s="13"/>
      <c r="B152" s="2"/>
      <c r="C152" s="2"/>
      <c r="D152" s="2"/>
      <c r="E152" s="2"/>
      <c r="F152" s="2"/>
      <c r="G152" s="2"/>
      <c r="I152" s="2"/>
      <c r="J152" s="2"/>
      <c r="K152" s="2"/>
      <c r="L152" s="2"/>
      <c r="N152" s="2"/>
    </row>
    <row r="153" spans="1:14" x14ac:dyDescent="0.2">
      <c r="A153" s="13"/>
      <c r="B153" s="2"/>
      <c r="C153" s="2"/>
      <c r="D153" s="2"/>
      <c r="E153" s="2"/>
      <c r="F153" s="2"/>
      <c r="G153" s="2"/>
      <c r="I153" s="2"/>
      <c r="J153" s="2"/>
      <c r="K153" s="2"/>
      <c r="L153" s="2"/>
      <c r="N153" s="2"/>
    </row>
    <row r="154" spans="1:14" x14ac:dyDescent="0.2">
      <c r="A154" s="13"/>
      <c r="B154" s="2"/>
      <c r="C154" s="2"/>
      <c r="D154" s="2"/>
      <c r="E154" s="2"/>
      <c r="F154" s="2"/>
      <c r="G154" s="2"/>
      <c r="I154" s="2"/>
      <c r="J154" s="2"/>
      <c r="K154" s="2"/>
      <c r="L154" s="2"/>
      <c r="N154" s="2"/>
    </row>
    <row r="155" spans="1:14" x14ac:dyDescent="0.2">
      <c r="A155" s="13"/>
      <c r="B155" s="2"/>
      <c r="C155" s="2"/>
      <c r="D155" s="2"/>
      <c r="E155" s="2"/>
      <c r="F155" s="2"/>
      <c r="G155" s="2"/>
      <c r="I155" s="2"/>
      <c r="J155" s="2"/>
      <c r="K155" s="2"/>
      <c r="L155" s="2"/>
      <c r="N155" s="2"/>
    </row>
    <row r="156" spans="1:14" x14ac:dyDescent="0.2">
      <c r="A156" s="13"/>
      <c r="B156" s="2"/>
      <c r="C156" s="2"/>
      <c r="D156" s="2"/>
      <c r="E156" s="2"/>
      <c r="F156" s="2"/>
      <c r="G156" s="2"/>
      <c r="I156" s="2"/>
      <c r="J156" s="2"/>
      <c r="K156" s="2"/>
      <c r="L156" s="2"/>
      <c r="N156" s="2"/>
    </row>
    <row r="157" spans="1:14" x14ac:dyDescent="0.2">
      <c r="A157" s="13"/>
      <c r="C157" s="2"/>
      <c r="D157" s="2"/>
      <c r="E157" s="2"/>
      <c r="F157" s="2"/>
      <c r="G157" s="2"/>
      <c r="I157" s="2"/>
      <c r="J157" s="2"/>
      <c r="K157" s="2"/>
      <c r="L157" s="2"/>
      <c r="N157" s="2"/>
    </row>
    <row r="158" spans="1:14" x14ac:dyDescent="0.2">
      <c r="A158" s="13"/>
      <c r="C158" s="2"/>
      <c r="D158" s="2"/>
      <c r="E158" s="2"/>
      <c r="F158" s="2"/>
      <c r="G158" s="2"/>
      <c r="I158" s="2"/>
      <c r="J158" s="2"/>
      <c r="K158" s="2"/>
      <c r="L158" s="2"/>
      <c r="N158" s="2"/>
    </row>
    <row r="159" spans="1:14" x14ac:dyDescent="0.2">
      <c r="A159" s="13"/>
      <c r="B159" s="2"/>
      <c r="C159" s="2"/>
      <c r="D159" s="2"/>
      <c r="E159" s="2"/>
      <c r="F159" s="2"/>
      <c r="G159" s="2"/>
      <c r="I159" s="2"/>
      <c r="J159" s="2"/>
      <c r="K159" s="2"/>
      <c r="L159" s="2"/>
      <c r="N159" s="2"/>
    </row>
    <row r="160" spans="1:14" x14ac:dyDescent="0.2">
      <c r="A160" s="13"/>
      <c r="B160" s="2"/>
      <c r="C160" s="2"/>
      <c r="D160" s="2"/>
      <c r="E160" s="2"/>
      <c r="F160" s="2"/>
      <c r="G160" s="2"/>
      <c r="I160" s="2"/>
      <c r="J160" s="2"/>
      <c r="K160" s="2"/>
      <c r="L160" s="2"/>
      <c r="N160" s="2"/>
    </row>
    <row r="161" spans="1:14" x14ac:dyDescent="0.2">
      <c r="A161" s="13"/>
      <c r="B161" s="2"/>
      <c r="C161" s="2"/>
      <c r="D161" s="2"/>
      <c r="E161" s="2"/>
      <c r="F161" s="2"/>
      <c r="G161" s="2"/>
      <c r="I161" s="2"/>
      <c r="J161" s="2"/>
      <c r="K161" s="2"/>
      <c r="L161" s="2"/>
      <c r="N161" s="2"/>
    </row>
    <row r="162" spans="1:14" x14ac:dyDescent="0.2">
      <c r="A162" s="13"/>
      <c r="B162" s="2"/>
      <c r="C162" s="2"/>
      <c r="D162" s="2"/>
      <c r="E162" s="2"/>
      <c r="F162" s="2"/>
      <c r="G162" s="2"/>
      <c r="I162" s="2"/>
      <c r="J162" s="2"/>
      <c r="K162" s="2"/>
      <c r="L162" s="2"/>
      <c r="N162" s="2"/>
    </row>
    <row r="163" spans="1:14" x14ac:dyDescent="0.2">
      <c r="A163" s="13"/>
      <c r="B163" s="2"/>
      <c r="C163" s="2"/>
      <c r="D163" s="2"/>
      <c r="E163" s="2"/>
      <c r="F163" s="2"/>
      <c r="G163" s="2"/>
      <c r="I163" s="2"/>
      <c r="J163" s="2"/>
      <c r="K163" s="2"/>
      <c r="L163" s="2"/>
      <c r="N163" s="2"/>
    </row>
    <row r="164" spans="1:14" x14ac:dyDescent="0.2">
      <c r="A164" s="13"/>
      <c r="B164" s="2"/>
      <c r="C164" s="2"/>
      <c r="D164" s="2"/>
      <c r="E164" s="2"/>
      <c r="F164" s="2"/>
      <c r="G164" s="2"/>
      <c r="I164" s="2"/>
      <c r="J164" s="2"/>
      <c r="K164" s="2"/>
      <c r="L164" s="2"/>
      <c r="N164" s="2"/>
    </row>
    <row r="165" spans="1:14" x14ac:dyDescent="0.2">
      <c r="A165" s="13"/>
      <c r="B165" s="2"/>
      <c r="C165" s="2"/>
      <c r="D165" s="2"/>
      <c r="E165" s="2"/>
      <c r="F165" s="2"/>
      <c r="G165" s="2"/>
      <c r="I165" s="2"/>
      <c r="J165" s="2"/>
      <c r="K165" s="2"/>
      <c r="L165" s="2"/>
      <c r="N165" s="2"/>
    </row>
    <row r="166" spans="1:14" x14ac:dyDescent="0.2">
      <c r="A166" s="13"/>
      <c r="B166" s="2"/>
      <c r="C166" s="2"/>
      <c r="D166" s="2"/>
      <c r="E166" s="2"/>
      <c r="F166" s="2"/>
      <c r="G166" s="2"/>
      <c r="I166" s="2"/>
      <c r="J166" s="2"/>
      <c r="K166" s="2"/>
      <c r="L166" s="2"/>
      <c r="N166" s="2"/>
    </row>
    <row r="167" spans="1:14" x14ac:dyDescent="0.2">
      <c r="A167" s="13"/>
      <c r="B167" s="2"/>
      <c r="C167" s="2"/>
      <c r="D167" s="2"/>
      <c r="E167" s="2"/>
      <c r="F167" s="2"/>
      <c r="G167" s="2"/>
      <c r="I167" s="2"/>
      <c r="J167" s="2"/>
      <c r="K167" s="2"/>
      <c r="L167" s="2"/>
      <c r="N167" s="2"/>
    </row>
    <row r="168" spans="1:14" x14ac:dyDescent="0.2">
      <c r="A168" s="13"/>
      <c r="B168" s="2"/>
      <c r="C168" s="2"/>
      <c r="D168" s="2"/>
      <c r="E168" s="2"/>
      <c r="F168" s="2"/>
      <c r="G168" s="2"/>
      <c r="I168" s="2"/>
      <c r="J168" s="2"/>
      <c r="K168" s="2"/>
      <c r="L168" s="2"/>
      <c r="N168" s="2"/>
    </row>
    <row r="169" spans="1:14" x14ac:dyDescent="0.2">
      <c r="A169" s="13"/>
      <c r="B169" s="2"/>
      <c r="C169" s="2"/>
      <c r="D169" s="2"/>
      <c r="E169" s="2"/>
      <c r="F169" s="2"/>
      <c r="G169" s="2"/>
      <c r="I169" s="2"/>
      <c r="J169" s="2"/>
      <c r="K169" s="2"/>
      <c r="L169" s="2"/>
      <c r="N169" s="2"/>
    </row>
    <row r="170" spans="1:14" x14ac:dyDescent="0.2">
      <c r="A170" s="13"/>
      <c r="B170" s="2"/>
      <c r="C170" s="2"/>
      <c r="D170" s="2"/>
      <c r="E170" s="2"/>
      <c r="F170" s="2"/>
      <c r="G170" s="2"/>
      <c r="I170" s="2"/>
      <c r="J170" s="2"/>
      <c r="K170" s="2"/>
      <c r="L170" s="2"/>
      <c r="N170" s="2"/>
    </row>
    <row r="171" spans="1:14" x14ac:dyDescent="0.2">
      <c r="A171" s="13"/>
      <c r="B171" s="2"/>
      <c r="C171" s="2"/>
      <c r="D171" s="2"/>
      <c r="E171" s="2"/>
      <c r="F171" s="2"/>
      <c r="G171" s="2"/>
      <c r="I171" s="2"/>
      <c r="J171" s="2"/>
      <c r="K171" s="2"/>
      <c r="L171" s="2"/>
      <c r="N171" s="2"/>
    </row>
    <row r="172" spans="1:14" x14ac:dyDescent="0.2">
      <c r="A172" s="13"/>
      <c r="B172" s="2"/>
      <c r="C172" s="2"/>
      <c r="D172" s="2"/>
      <c r="E172" s="2"/>
      <c r="F172" s="2"/>
      <c r="G172" s="2"/>
      <c r="I172" s="2"/>
      <c r="J172" s="2"/>
      <c r="K172" s="2"/>
      <c r="L172" s="2"/>
      <c r="N172" s="2"/>
    </row>
    <row r="173" spans="1:14" x14ac:dyDescent="0.2">
      <c r="A173" s="13"/>
      <c r="B173" s="2"/>
      <c r="C173" s="2"/>
      <c r="D173" s="2"/>
      <c r="E173" s="2"/>
      <c r="F173" s="2"/>
      <c r="G173" s="2"/>
      <c r="I173" s="2"/>
      <c r="J173" s="2"/>
      <c r="K173" s="2"/>
      <c r="L173" s="2"/>
      <c r="N173" s="2"/>
    </row>
    <row r="174" spans="1:14" x14ac:dyDescent="0.2">
      <c r="A174" s="13"/>
      <c r="B174" s="2"/>
      <c r="C174" s="2"/>
      <c r="D174" s="2"/>
      <c r="E174" s="2"/>
      <c r="F174" s="2"/>
      <c r="G174" s="2"/>
      <c r="I174" s="2"/>
      <c r="J174" s="2"/>
      <c r="K174" s="2"/>
      <c r="L174" s="2"/>
      <c r="N174" s="2"/>
    </row>
    <row r="175" spans="1:14" x14ac:dyDescent="0.2">
      <c r="A175" s="13"/>
      <c r="B175" s="2"/>
      <c r="C175" s="2"/>
      <c r="D175" s="2"/>
      <c r="E175" s="2"/>
      <c r="F175" s="2"/>
      <c r="G175" s="2"/>
      <c r="I175" s="2"/>
      <c r="J175" s="2"/>
      <c r="K175" s="2"/>
      <c r="L175" s="2"/>
      <c r="N175" s="2"/>
    </row>
    <row r="176" spans="1:14" x14ac:dyDescent="0.2">
      <c r="A176" s="13"/>
      <c r="B176" s="2"/>
      <c r="C176" s="2"/>
      <c r="D176" s="2"/>
      <c r="E176" s="2"/>
      <c r="F176" s="2"/>
      <c r="G176" s="2"/>
      <c r="I176" s="2"/>
      <c r="J176" s="2"/>
      <c r="K176" s="2"/>
      <c r="L176" s="2"/>
      <c r="N176" s="2"/>
    </row>
    <row r="177" spans="1:14" x14ac:dyDescent="0.2">
      <c r="A177" s="13"/>
      <c r="B177" s="2"/>
      <c r="C177" s="2"/>
      <c r="D177" s="2"/>
      <c r="E177" s="2"/>
      <c r="F177" s="2"/>
      <c r="G177" s="2"/>
      <c r="I177" s="2"/>
      <c r="J177" s="2"/>
      <c r="K177" s="2"/>
      <c r="L177" s="2"/>
      <c r="N177" s="2"/>
    </row>
    <row r="178" spans="1:14" x14ac:dyDescent="0.2">
      <c r="A178" s="13"/>
      <c r="B178" s="2"/>
      <c r="C178" s="2"/>
      <c r="D178" s="2"/>
      <c r="E178" s="2"/>
      <c r="F178" s="2"/>
      <c r="G178" s="2"/>
      <c r="I178" s="2"/>
      <c r="J178" s="2"/>
      <c r="K178" s="2"/>
      <c r="L178" s="2"/>
      <c r="N178" s="2"/>
    </row>
    <row r="179" spans="1:14" x14ac:dyDescent="0.2">
      <c r="A179" s="13"/>
      <c r="B179" s="2"/>
      <c r="C179" s="2"/>
      <c r="D179" s="2"/>
      <c r="E179" s="2"/>
      <c r="F179" s="2"/>
      <c r="G179" s="2"/>
      <c r="I179" s="2"/>
      <c r="J179" s="2"/>
      <c r="K179" s="2"/>
      <c r="L179" s="2"/>
      <c r="N179" s="2"/>
    </row>
    <row r="180" spans="1:14" x14ac:dyDescent="0.2">
      <c r="A180" s="13"/>
      <c r="B180" s="2"/>
      <c r="C180" s="2"/>
      <c r="D180" s="2"/>
      <c r="E180" s="2"/>
      <c r="F180" s="2"/>
      <c r="G180" s="2"/>
      <c r="I180" s="2"/>
      <c r="J180" s="2"/>
      <c r="K180" s="2"/>
      <c r="L180" s="2"/>
      <c r="N180" s="2"/>
    </row>
    <row r="181" spans="1:14" x14ac:dyDescent="0.2">
      <c r="A181" s="13"/>
      <c r="B181" s="2"/>
      <c r="C181" s="2"/>
      <c r="D181" s="2"/>
      <c r="E181" s="2"/>
      <c r="F181" s="2"/>
      <c r="G181" s="2"/>
      <c r="I181" s="2"/>
      <c r="J181" s="2"/>
      <c r="K181" s="2"/>
      <c r="L181" s="2"/>
      <c r="N181" s="2"/>
    </row>
    <row r="182" spans="1:14" x14ac:dyDescent="0.2">
      <c r="A182" s="13"/>
      <c r="B182" s="2"/>
      <c r="C182" s="2"/>
      <c r="D182" s="2"/>
      <c r="E182" s="2"/>
      <c r="F182" s="2"/>
      <c r="G182" s="2"/>
      <c r="I182" s="2"/>
      <c r="J182" s="2"/>
      <c r="K182" s="2"/>
      <c r="L182" s="2"/>
      <c r="N182" s="2"/>
    </row>
    <row r="183" spans="1:14" x14ac:dyDescent="0.2">
      <c r="A183" s="13"/>
      <c r="B183" s="2"/>
      <c r="C183" s="2"/>
      <c r="D183" s="2"/>
      <c r="E183" s="2"/>
      <c r="F183" s="2"/>
      <c r="G183" s="2"/>
      <c r="I183" s="2"/>
      <c r="J183" s="2"/>
      <c r="K183" s="2"/>
      <c r="L183" s="2"/>
      <c r="N183" s="2"/>
    </row>
    <row r="184" spans="1:14" x14ac:dyDescent="0.2">
      <c r="A184" s="13"/>
      <c r="B184" s="2"/>
      <c r="C184" s="2"/>
      <c r="D184" s="2"/>
      <c r="E184" s="2"/>
      <c r="F184" s="2"/>
      <c r="G184" s="2"/>
      <c r="I184" s="2"/>
      <c r="J184" s="2"/>
      <c r="K184" s="2"/>
      <c r="L184" s="2"/>
      <c r="N184" s="2"/>
    </row>
    <row r="185" spans="1:14" x14ac:dyDescent="0.2">
      <c r="A185" s="13"/>
      <c r="B185" s="2"/>
      <c r="C185" s="2"/>
      <c r="D185" s="2"/>
      <c r="E185" s="2"/>
      <c r="F185" s="2"/>
      <c r="G185" s="2"/>
      <c r="I185" s="2"/>
      <c r="J185" s="2"/>
      <c r="K185" s="2"/>
      <c r="L185" s="2"/>
      <c r="N185" s="2"/>
    </row>
    <row r="186" spans="1:14" x14ac:dyDescent="0.2">
      <c r="A186" s="13"/>
      <c r="B186" s="2"/>
      <c r="C186" s="2"/>
      <c r="D186" s="2"/>
      <c r="E186" s="2"/>
      <c r="F186" s="2"/>
      <c r="G186" s="2"/>
      <c r="I186" s="2"/>
      <c r="J186" s="2"/>
      <c r="K186" s="2"/>
      <c r="L186" s="2"/>
      <c r="N186" s="2"/>
    </row>
    <row r="187" spans="1:14" x14ac:dyDescent="0.2">
      <c r="A187" s="13"/>
      <c r="B187" s="2"/>
      <c r="C187" s="2"/>
      <c r="D187" s="2"/>
      <c r="E187" s="2"/>
      <c r="F187" s="2"/>
      <c r="G187" s="2"/>
      <c r="I187" s="2"/>
      <c r="J187" s="2"/>
      <c r="K187" s="2"/>
      <c r="L187" s="2"/>
      <c r="N187" s="2"/>
    </row>
    <row r="188" spans="1:14" x14ac:dyDescent="0.2">
      <c r="A188" s="13"/>
      <c r="B188" s="2"/>
      <c r="C188" s="2"/>
      <c r="D188" s="2"/>
      <c r="E188" s="2"/>
      <c r="F188" s="2"/>
      <c r="G188" s="2"/>
      <c r="I188" s="2"/>
      <c r="J188" s="2"/>
      <c r="K188" s="2"/>
      <c r="L188" s="2"/>
      <c r="N188" s="2"/>
    </row>
    <row r="189" spans="1:14" x14ac:dyDescent="0.2">
      <c r="A189" s="13"/>
      <c r="B189" s="2"/>
      <c r="C189" s="2"/>
      <c r="D189" s="2"/>
      <c r="E189" s="2"/>
      <c r="F189" s="2"/>
      <c r="G189" s="2"/>
      <c r="I189" s="2"/>
      <c r="J189" s="2"/>
      <c r="K189" s="2"/>
      <c r="L189" s="2"/>
      <c r="N189" s="2"/>
    </row>
    <row r="190" spans="1:14" x14ac:dyDescent="0.2">
      <c r="A190" s="13"/>
      <c r="B190" s="2"/>
      <c r="C190" s="2"/>
      <c r="D190" s="2"/>
      <c r="E190" s="2"/>
      <c r="F190" s="2"/>
      <c r="G190" s="2"/>
      <c r="I190" s="2"/>
      <c r="J190" s="2"/>
      <c r="K190" s="2"/>
      <c r="L190" s="2"/>
      <c r="N190" s="2"/>
    </row>
    <row r="191" spans="1:14" x14ac:dyDescent="0.2">
      <c r="A191" s="13"/>
      <c r="B191" s="2"/>
      <c r="C191" s="2"/>
      <c r="D191" s="2"/>
      <c r="E191" s="2"/>
      <c r="F191" s="2"/>
      <c r="G191" s="2"/>
      <c r="I191" s="2"/>
      <c r="J191" s="2"/>
      <c r="K191" s="2"/>
      <c r="L191" s="2"/>
      <c r="N191" s="2"/>
    </row>
    <row r="192" spans="1:14" x14ac:dyDescent="0.2">
      <c r="A192" s="13"/>
      <c r="B192" s="2"/>
      <c r="C192" s="2"/>
      <c r="D192" s="2"/>
      <c r="E192" s="2"/>
      <c r="F192" s="2"/>
      <c r="G192" s="2"/>
      <c r="I192" s="2"/>
      <c r="J192" s="2"/>
      <c r="K192" s="2"/>
      <c r="L192" s="2"/>
      <c r="N192" s="2"/>
    </row>
    <row r="193" spans="1:14" x14ac:dyDescent="0.2">
      <c r="A193" s="13"/>
      <c r="B193" s="2"/>
      <c r="C193" s="2"/>
      <c r="D193" s="2"/>
      <c r="E193" s="2"/>
      <c r="F193" s="2"/>
      <c r="G193" s="2"/>
      <c r="I193" s="2"/>
      <c r="J193" s="2"/>
      <c r="K193" s="2"/>
      <c r="L193" s="2"/>
      <c r="N193" s="2"/>
    </row>
    <row r="194" spans="1:14" x14ac:dyDescent="0.2">
      <c r="A194" s="13"/>
      <c r="B194" s="2"/>
      <c r="C194" s="2"/>
      <c r="D194" s="2"/>
      <c r="E194" s="2"/>
      <c r="F194" s="2"/>
      <c r="G194" s="2"/>
      <c r="I194" s="2"/>
      <c r="J194" s="2"/>
      <c r="K194" s="2"/>
      <c r="L194" s="2"/>
      <c r="N194" s="2"/>
    </row>
    <row r="195" spans="1:14" x14ac:dyDescent="0.2">
      <c r="A195" s="13"/>
      <c r="B195" s="2"/>
      <c r="C195" s="2"/>
      <c r="D195" s="2"/>
      <c r="E195" s="2"/>
      <c r="F195" s="2"/>
      <c r="G195" s="2"/>
      <c r="I195" s="2"/>
      <c r="J195" s="2"/>
      <c r="K195" s="2"/>
      <c r="L195" s="2"/>
      <c r="N195" s="2"/>
    </row>
    <row r="196" spans="1:14" x14ac:dyDescent="0.2">
      <c r="A196" s="13"/>
      <c r="B196" s="2"/>
      <c r="C196" s="2"/>
      <c r="D196" s="2"/>
      <c r="E196" s="2"/>
      <c r="F196" s="2"/>
      <c r="G196" s="2"/>
      <c r="I196" s="2"/>
      <c r="J196" s="2"/>
      <c r="K196" s="2"/>
      <c r="L196" s="2"/>
      <c r="N196" s="2"/>
    </row>
    <row r="197" spans="1:14" x14ac:dyDescent="0.2">
      <c r="A197" s="13"/>
      <c r="B197" s="2"/>
      <c r="C197" s="2"/>
      <c r="D197" s="2"/>
      <c r="E197" s="2"/>
      <c r="F197" s="2"/>
      <c r="G197" s="2"/>
      <c r="I197" s="2"/>
      <c r="J197" s="2"/>
      <c r="K197" s="2"/>
      <c r="L197" s="2"/>
      <c r="N197" s="2"/>
    </row>
    <row r="198" spans="1:14" x14ac:dyDescent="0.2">
      <c r="A198" s="13"/>
      <c r="B198" s="2"/>
      <c r="C198" s="2"/>
      <c r="D198" s="2"/>
      <c r="E198" s="2"/>
      <c r="F198" s="2"/>
      <c r="G198" s="2"/>
      <c r="I198" s="2"/>
      <c r="J198" s="2"/>
      <c r="K198" s="2"/>
      <c r="L198" s="2"/>
      <c r="N198" s="2"/>
    </row>
    <row r="199" spans="1:14" x14ac:dyDescent="0.2">
      <c r="A199" s="13"/>
      <c r="B199" s="2"/>
      <c r="C199" s="2"/>
      <c r="D199" s="2"/>
      <c r="E199" s="2"/>
      <c r="F199" s="2"/>
      <c r="G199" s="2"/>
      <c r="I199" s="2"/>
      <c r="J199" s="2"/>
      <c r="K199" s="2"/>
      <c r="L199" s="2"/>
      <c r="N199" s="2"/>
    </row>
    <row r="200" spans="1:14" x14ac:dyDescent="0.2">
      <c r="A200" s="13"/>
      <c r="B200" s="2"/>
      <c r="C200" s="2"/>
      <c r="D200" s="2"/>
      <c r="E200" s="2"/>
      <c r="F200" s="2"/>
      <c r="G200" s="2"/>
      <c r="I200" s="2"/>
      <c r="J200" s="2"/>
      <c r="K200" s="2"/>
      <c r="L200" s="2"/>
      <c r="N200" s="2"/>
    </row>
    <row r="201" spans="1:14" x14ac:dyDescent="0.2">
      <c r="A201" s="13"/>
      <c r="B201" s="2"/>
      <c r="C201" s="2"/>
      <c r="D201" s="2"/>
      <c r="E201" s="2"/>
      <c r="F201" s="2"/>
      <c r="G201" s="2"/>
      <c r="I201" s="2"/>
      <c r="J201" s="2"/>
      <c r="K201" s="2"/>
      <c r="L201" s="2"/>
      <c r="N201" s="2"/>
    </row>
    <row r="202" spans="1:14" x14ac:dyDescent="0.2">
      <c r="A202" s="13"/>
      <c r="B202" s="2"/>
      <c r="C202" s="2"/>
      <c r="D202" s="2"/>
      <c r="E202" s="2"/>
      <c r="F202" s="2"/>
      <c r="G202" s="2"/>
      <c r="I202" s="2"/>
      <c r="J202" s="2"/>
      <c r="K202" s="2"/>
      <c r="L202" s="2"/>
      <c r="N202" s="2"/>
    </row>
    <row r="203" spans="1:14" x14ac:dyDescent="0.2">
      <c r="A203" s="13"/>
      <c r="B203" s="2"/>
      <c r="C203" s="2"/>
      <c r="D203" s="2"/>
      <c r="E203" s="2"/>
      <c r="F203" s="2"/>
      <c r="G203" s="2"/>
      <c r="I203" s="2"/>
      <c r="J203" s="2"/>
      <c r="K203" s="2"/>
      <c r="L203" s="2"/>
      <c r="N203" s="2"/>
    </row>
    <row r="204" spans="1:14" x14ac:dyDescent="0.2">
      <c r="A204" s="13"/>
      <c r="B204" s="2"/>
      <c r="C204" s="2"/>
      <c r="D204" s="2"/>
      <c r="E204" s="2"/>
      <c r="F204" s="2"/>
      <c r="G204" s="2"/>
      <c r="I204" s="2"/>
      <c r="J204" s="2"/>
      <c r="K204" s="2"/>
      <c r="L204" s="2"/>
      <c r="N204" s="2"/>
    </row>
    <row r="205" spans="1:14" x14ac:dyDescent="0.2">
      <c r="A205" s="13"/>
      <c r="B205" s="2"/>
      <c r="C205" s="2"/>
      <c r="D205" s="2"/>
      <c r="E205" s="2"/>
      <c r="F205" s="2"/>
      <c r="G205" s="2"/>
      <c r="I205" s="2"/>
      <c r="J205" s="2"/>
      <c r="K205" s="2"/>
      <c r="L205" s="2"/>
      <c r="N205" s="2"/>
    </row>
    <row r="206" spans="1:14" x14ac:dyDescent="0.2">
      <c r="A206" s="13"/>
      <c r="B206" s="2"/>
      <c r="C206" s="2"/>
      <c r="D206" s="2"/>
      <c r="E206" s="2"/>
      <c r="F206" s="2"/>
      <c r="G206" s="2"/>
      <c r="I206" s="2"/>
      <c r="J206" s="2"/>
      <c r="K206" s="2"/>
      <c r="L206" s="2"/>
      <c r="N206" s="2"/>
    </row>
    <row r="207" spans="1:14" x14ac:dyDescent="0.2">
      <c r="A207" s="13"/>
      <c r="B207" s="2"/>
      <c r="C207" s="2"/>
      <c r="D207" s="2"/>
      <c r="E207" s="2"/>
      <c r="F207" s="2"/>
      <c r="G207" s="2"/>
      <c r="I207" s="2"/>
      <c r="J207" s="2"/>
      <c r="K207" s="2"/>
      <c r="L207" s="2"/>
      <c r="N207" s="2"/>
    </row>
    <row r="208" spans="1:14" x14ac:dyDescent="0.2">
      <c r="A208" s="13"/>
      <c r="B208" s="2"/>
      <c r="C208" s="2"/>
      <c r="D208" s="2"/>
      <c r="E208" s="2"/>
      <c r="F208" s="2"/>
      <c r="G208" s="2"/>
      <c r="I208" s="2"/>
      <c r="J208" s="2"/>
      <c r="K208" s="2"/>
      <c r="L208" s="2"/>
      <c r="N208" s="2"/>
    </row>
    <row r="209" spans="1:14" x14ac:dyDescent="0.2">
      <c r="A209" s="13"/>
      <c r="B209" s="2"/>
      <c r="C209" s="2"/>
      <c r="D209" s="2"/>
      <c r="E209" s="2"/>
      <c r="F209" s="2"/>
      <c r="G209" s="2"/>
      <c r="I209" s="2"/>
      <c r="J209" s="2"/>
      <c r="K209" s="2"/>
      <c r="L209" s="2"/>
      <c r="N209" s="2"/>
    </row>
    <row r="210" spans="1:14" x14ac:dyDescent="0.2">
      <c r="A210" s="13"/>
      <c r="B210" s="2"/>
      <c r="C210" s="2"/>
      <c r="D210" s="2"/>
      <c r="E210" s="2"/>
      <c r="F210" s="2"/>
      <c r="G210" s="2"/>
      <c r="I210" s="2"/>
      <c r="J210" s="2"/>
      <c r="K210" s="2"/>
      <c r="L210" s="2"/>
      <c r="N210" s="2"/>
    </row>
    <row r="211" spans="1:14" x14ac:dyDescent="0.2">
      <c r="A211" s="13"/>
      <c r="B211" s="2"/>
      <c r="C211" s="2"/>
      <c r="D211" s="2"/>
      <c r="E211" s="2"/>
      <c r="F211" s="2"/>
      <c r="G211" s="2"/>
      <c r="I211" s="2"/>
      <c r="J211" s="2"/>
      <c r="K211" s="2"/>
      <c r="L211" s="2"/>
      <c r="N211" s="2"/>
    </row>
    <row r="212" spans="1:14" x14ac:dyDescent="0.2">
      <c r="A212" s="13"/>
      <c r="B212" s="2"/>
      <c r="C212" s="2"/>
      <c r="D212" s="2"/>
      <c r="E212" s="2"/>
      <c r="F212" s="2"/>
      <c r="G212" s="2"/>
      <c r="I212" s="2"/>
      <c r="J212" s="2"/>
      <c r="K212" s="2"/>
      <c r="L212" s="2"/>
      <c r="N212" s="2"/>
    </row>
    <row r="213" spans="1:14" x14ac:dyDescent="0.2">
      <c r="A213" s="13"/>
      <c r="B213" s="2"/>
      <c r="C213" s="2"/>
      <c r="D213" s="2"/>
      <c r="E213" s="2"/>
      <c r="F213" s="2"/>
      <c r="G213" s="2"/>
      <c r="I213" s="2"/>
      <c r="J213" s="2"/>
      <c r="K213" s="2"/>
      <c r="L213" s="2"/>
      <c r="N213" s="2"/>
    </row>
    <row r="214" spans="1:14" x14ac:dyDescent="0.2">
      <c r="A214" s="13"/>
      <c r="B214" s="2"/>
      <c r="C214" s="2"/>
      <c r="D214" s="2"/>
      <c r="E214" s="2"/>
      <c r="F214" s="2"/>
      <c r="G214" s="2"/>
      <c r="I214" s="2"/>
      <c r="J214" s="2"/>
      <c r="K214" s="2"/>
      <c r="L214" s="2"/>
      <c r="N214" s="2"/>
    </row>
    <row r="215" spans="1:14" x14ac:dyDescent="0.2">
      <c r="A215" s="13"/>
      <c r="B215" s="2"/>
      <c r="C215" s="2"/>
      <c r="D215" s="2"/>
      <c r="E215" s="2"/>
      <c r="F215" s="2"/>
      <c r="G215" s="2"/>
      <c r="I215" s="2"/>
      <c r="J215" s="2"/>
      <c r="K215" s="2"/>
      <c r="L215" s="2"/>
      <c r="N215" s="2"/>
    </row>
    <row r="216" spans="1:14" x14ac:dyDescent="0.2">
      <c r="A216" s="13"/>
      <c r="B216" s="2"/>
      <c r="C216" s="2"/>
      <c r="D216" s="2"/>
      <c r="E216" s="2"/>
      <c r="F216" s="2"/>
      <c r="G216" s="2"/>
      <c r="I216" s="2"/>
      <c r="J216" s="2"/>
      <c r="K216" s="2"/>
      <c r="L216" s="2"/>
      <c r="N216" s="2"/>
    </row>
    <row r="217" spans="1:14" x14ac:dyDescent="0.2">
      <c r="A217" s="13"/>
      <c r="B217" s="2"/>
      <c r="C217" s="2"/>
      <c r="D217" s="2"/>
      <c r="E217" s="2"/>
      <c r="F217" s="2"/>
      <c r="G217" s="2"/>
      <c r="I217" s="2"/>
      <c r="J217" s="2"/>
      <c r="K217" s="2"/>
      <c r="L217" s="2"/>
      <c r="N217" s="2"/>
    </row>
    <row r="218" spans="1:14" x14ac:dyDescent="0.2">
      <c r="A218" s="13"/>
      <c r="B218" s="2"/>
      <c r="C218" s="2"/>
      <c r="D218" s="2"/>
      <c r="E218" s="2"/>
      <c r="F218" s="2"/>
      <c r="G218" s="2"/>
      <c r="I218" s="2"/>
      <c r="J218" s="2"/>
      <c r="K218" s="2"/>
      <c r="L218" s="2"/>
      <c r="N218" s="2"/>
    </row>
    <row r="219" spans="1:14" x14ac:dyDescent="0.2">
      <c r="A219" s="13"/>
      <c r="B219" s="2"/>
      <c r="C219" s="2"/>
      <c r="D219" s="2"/>
      <c r="E219" s="2"/>
      <c r="F219" s="2"/>
      <c r="G219" s="2"/>
      <c r="I219" s="2"/>
      <c r="J219" s="2"/>
      <c r="K219" s="2"/>
      <c r="L219" s="2"/>
      <c r="N219" s="2"/>
    </row>
    <row r="220" spans="1:14" x14ac:dyDescent="0.2">
      <c r="A220" s="13"/>
      <c r="B220" s="2"/>
      <c r="C220" s="2"/>
      <c r="D220" s="2"/>
      <c r="E220" s="2"/>
      <c r="F220" s="2"/>
      <c r="G220" s="2"/>
      <c r="I220" s="2"/>
      <c r="J220" s="2"/>
      <c r="K220" s="2"/>
      <c r="L220" s="2"/>
      <c r="N220" s="2"/>
    </row>
    <row r="221" spans="1:14" x14ac:dyDescent="0.2">
      <c r="A221" s="13"/>
      <c r="B221" s="2"/>
      <c r="C221" s="2"/>
      <c r="D221" s="2"/>
      <c r="E221" s="2"/>
      <c r="F221" s="2"/>
      <c r="G221" s="2"/>
      <c r="I221" s="2"/>
      <c r="J221" s="2"/>
      <c r="K221" s="2"/>
      <c r="L221" s="2"/>
      <c r="N221" s="2"/>
    </row>
    <row r="222" spans="1:14" x14ac:dyDescent="0.2">
      <c r="A222" s="13"/>
      <c r="B222" s="2"/>
      <c r="C222" s="2"/>
      <c r="D222" s="2"/>
      <c r="E222" s="2"/>
      <c r="F222" s="2"/>
      <c r="G222" s="2"/>
      <c r="I222" s="2"/>
      <c r="J222" s="2"/>
      <c r="K222" s="2"/>
      <c r="L222" s="2"/>
      <c r="N222" s="2"/>
    </row>
    <row r="223" spans="1:14" x14ac:dyDescent="0.2">
      <c r="A223" s="13"/>
      <c r="B223" s="2"/>
      <c r="C223" s="2"/>
      <c r="D223" s="2"/>
      <c r="E223" s="2"/>
      <c r="F223" s="2"/>
      <c r="G223" s="2"/>
      <c r="I223" s="2"/>
      <c r="J223" s="2"/>
      <c r="K223" s="2"/>
      <c r="L223" s="2"/>
      <c r="N223" s="2"/>
    </row>
    <row r="224" spans="1:14" x14ac:dyDescent="0.2">
      <c r="A224" s="13"/>
      <c r="B224" s="2"/>
      <c r="C224" s="2"/>
      <c r="D224" s="2"/>
      <c r="E224" s="2"/>
      <c r="F224" s="2"/>
      <c r="G224" s="2"/>
      <c r="I224" s="2"/>
      <c r="J224" s="2"/>
      <c r="K224" s="2"/>
      <c r="L224" s="2"/>
      <c r="N224" s="2"/>
    </row>
    <row r="225" spans="1:14" x14ac:dyDescent="0.2">
      <c r="A225" s="13"/>
      <c r="B225" s="2"/>
      <c r="C225" s="2"/>
      <c r="D225" s="2"/>
      <c r="E225" s="2"/>
      <c r="F225" s="2"/>
      <c r="G225" s="2"/>
      <c r="I225" s="2"/>
      <c r="J225" s="2"/>
      <c r="K225" s="2"/>
      <c r="L225" s="2"/>
      <c r="N225" s="2"/>
    </row>
    <row r="226" spans="1:14" x14ac:dyDescent="0.2">
      <c r="A226" s="13"/>
      <c r="B226" s="2"/>
      <c r="C226" s="2"/>
      <c r="D226" s="2"/>
      <c r="E226" s="2"/>
      <c r="F226" s="2"/>
      <c r="G226" s="2"/>
      <c r="I226" s="2"/>
      <c r="J226" s="2"/>
      <c r="K226" s="2"/>
      <c r="L226" s="2"/>
      <c r="N226" s="2"/>
    </row>
    <row r="227" spans="1:14" x14ac:dyDescent="0.2">
      <c r="A227" s="13"/>
      <c r="B227" s="2"/>
      <c r="C227" s="2"/>
      <c r="D227" s="2"/>
      <c r="E227" s="2"/>
      <c r="F227" s="2"/>
      <c r="G227" s="2"/>
      <c r="I227" s="2"/>
      <c r="J227" s="2"/>
      <c r="K227" s="2"/>
      <c r="L227" s="2"/>
      <c r="N227" s="2"/>
    </row>
    <row r="228" spans="1:14" x14ac:dyDescent="0.2">
      <c r="A228" s="13"/>
      <c r="B228" s="2"/>
      <c r="C228" s="2"/>
      <c r="D228" s="2"/>
      <c r="E228" s="2"/>
      <c r="F228" s="2"/>
      <c r="G228" s="2"/>
      <c r="I228" s="2"/>
      <c r="J228" s="2"/>
      <c r="K228" s="2"/>
      <c r="L228" s="2"/>
      <c r="N228" s="2"/>
    </row>
    <row r="229" spans="1:14" x14ac:dyDescent="0.2">
      <c r="A229" s="13"/>
      <c r="B229" s="2"/>
      <c r="C229" s="2"/>
      <c r="D229" s="2"/>
      <c r="E229" s="2"/>
      <c r="F229" s="2"/>
      <c r="G229" s="2"/>
      <c r="I229" s="2"/>
      <c r="J229" s="2"/>
      <c r="K229" s="2"/>
      <c r="L229" s="2"/>
      <c r="N229" s="2"/>
    </row>
    <row r="230" spans="1:14" x14ac:dyDescent="0.2">
      <c r="A230" s="13"/>
      <c r="B230" s="2"/>
      <c r="C230" s="2"/>
      <c r="D230" s="2"/>
      <c r="E230" s="2"/>
      <c r="F230" s="2"/>
      <c r="G230" s="2"/>
      <c r="I230" s="2"/>
      <c r="J230" s="2"/>
      <c r="K230" s="2"/>
      <c r="L230" s="2"/>
      <c r="N230" s="2"/>
    </row>
    <row r="231" spans="1:14" x14ac:dyDescent="0.2">
      <c r="A231" s="13"/>
      <c r="B231" s="2"/>
      <c r="C231" s="2"/>
      <c r="D231" s="2"/>
      <c r="E231" s="2"/>
      <c r="F231" s="2"/>
      <c r="G231" s="2"/>
      <c r="I231" s="2"/>
      <c r="J231" s="2"/>
      <c r="K231" s="2"/>
      <c r="L231" s="2"/>
      <c r="N231" s="2"/>
    </row>
    <row r="232" spans="1:14" x14ac:dyDescent="0.2">
      <c r="A232" s="13"/>
      <c r="B232" s="2"/>
      <c r="C232" s="2"/>
      <c r="D232" s="2"/>
      <c r="E232" s="2"/>
      <c r="F232" s="2"/>
      <c r="G232" s="2"/>
      <c r="I232" s="2"/>
      <c r="J232" s="2"/>
      <c r="K232" s="2"/>
      <c r="L232" s="2"/>
      <c r="N232" s="2"/>
    </row>
    <row r="233" spans="1:14" x14ac:dyDescent="0.2">
      <c r="A233" s="13"/>
      <c r="B233" s="2"/>
      <c r="C233" s="2"/>
      <c r="D233" s="2"/>
      <c r="E233" s="2"/>
      <c r="F233" s="2"/>
      <c r="G233" s="2"/>
      <c r="I233" s="2"/>
      <c r="J233" s="2"/>
      <c r="K233" s="2"/>
      <c r="L233" s="2"/>
      <c r="N233" s="2"/>
    </row>
    <row r="234" spans="1:14" x14ac:dyDescent="0.2">
      <c r="A234" s="13"/>
      <c r="B234" s="2"/>
      <c r="C234" s="2"/>
      <c r="D234" s="2"/>
      <c r="E234" s="2"/>
      <c r="F234" s="2"/>
      <c r="G234" s="2"/>
      <c r="I234" s="2"/>
      <c r="J234" s="2"/>
      <c r="K234" s="2"/>
      <c r="L234" s="2"/>
      <c r="N234" s="2"/>
    </row>
    <row r="235" spans="1:14" x14ac:dyDescent="0.2">
      <c r="A235" s="13"/>
      <c r="B235" s="2"/>
      <c r="C235" s="2"/>
      <c r="D235" s="2"/>
      <c r="E235" s="2"/>
      <c r="F235" s="2"/>
      <c r="G235" s="2"/>
      <c r="I235" s="2"/>
      <c r="J235" s="2"/>
      <c r="K235" s="2"/>
      <c r="L235" s="2"/>
      <c r="N235" s="2"/>
    </row>
    <row r="236" spans="1:14" x14ac:dyDescent="0.2">
      <c r="A236" s="13"/>
      <c r="B236" s="2"/>
      <c r="C236" s="2"/>
      <c r="D236" s="2"/>
      <c r="E236" s="2"/>
      <c r="F236" s="2"/>
      <c r="G236" s="2"/>
      <c r="I236" s="2"/>
      <c r="J236" s="2"/>
      <c r="K236" s="2"/>
      <c r="L236" s="2"/>
      <c r="N236" s="2"/>
    </row>
    <row r="237" spans="1:14" x14ac:dyDescent="0.2">
      <c r="A237" s="13"/>
      <c r="B237" s="2"/>
      <c r="C237" s="2"/>
      <c r="D237" s="2"/>
      <c r="E237" s="2"/>
      <c r="F237" s="2"/>
      <c r="G237" s="2"/>
      <c r="I237" s="2"/>
      <c r="J237" s="2"/>
      <c r="K237" s="2"/>
      <c r="L237" s="2"/>
      <c r="N237" s="2"/>
    </row>
    <row r="238" spans="1:14" x14ac:dyDescent="0.2">
      <c r="A238" s="13"/>
      <c r="B238" s="2"/>
      <c r="C238" s="2"/>
      <c r="D238" s="2"/>
      <c r="E238" s="2"/>
      <c r="F238" s="2"/>
      <c r="G238" s="2"/>
      <c r="I238" s="2"/>
      <c r="J238" s="2"/>
      <c r="K238" s="2"/>
      <c r="L238" s="2"/>
      <c r="N238" s="2"/>
    </row>
    <row r="239" spans="1:14" x14ac:dyDescent="0.2">
      <c r="A239" s="13"/>
      <c r="B239" s="2"/>
      <c r="C239" s="2"/>
      <c r="D239" s="2"/>
      <c r="E239" s="2"/>
      <c r="F239" s="2"/>
      <c r="G239" s="2"/>
      <c r="I239" s="2"/>
      <c r="J239" s="2"/>
      <c r="K239" s="2"/>
      <c r="L239" s="2"/>
      <c r="N239" s="2"/>
    </row>
    <row r="240" spans="1:14" x14ac:dyDescent="0.2">
      <c r="A240" s="13"/>
      <c r="B240" s="2"/>
      <c r="C240" s="2"/>
      <c r="D240" s="2"/>
      <c r="E240" s="2"/>
      <c r="F240" s="2"/>
      <c r="G240" s="2"/>
      <c r="I240" s="2"/>
      <c r="J240" s="2"/>
      <c r="K240" s="2"/>
      <c r="L240" s="2"/>
      <c r="N240" s="2"/>
    </row>
    <row r="241" spans="1:14" x14ac:dyDescent="0.2">
      <c r="A241" s="13"/>
      <c r="B241" s="2"/>
      <c r="C241" s="2"/>
      <c r="D241" s="2"/>
      <c r="E241" s="2"/>
      <c r="F241" s="2"/>
      <c r="G241" s="2"/>
      <c r="I241" s="2"/>
      <c r="J241" s="2"/>
      <c r="K241" s="2"/>
      <c r="L241" s="2"/>
      <c r="N241" s="2"/>
    </row>
    <row r="242" spans="1:14" x14ac:dyDescent="0.2">
      <c r="A242" s="13"/>
      <c r="B242" s="2"/>
      <c r="C242" s="2"/>
      <c r="D242" s="2"/>
      <c r="E242" s="2"/>
      <c r="F242" s="2"/>
      <c r="G242" s="2"/>
      <c r="I242" s="2"/>
      <c r="J242" s="2"/>
      <c r="K242" s="2"/>
      <c r="L242" s="2"/>
      <c r="N242" s="2"/>
    </row>
    <row r="243" spans="1:14" x14ac:dyDescent="0.2">
      <c r="A243" s="13"/>
      <c r="B243" s="2"/>
      <c r="C243" s="2"/>
      <c r="D243" s="2"/>
      <c r="E243" s="2"/>
      <c r="F243" s="2"/>
      <c r="G243" s="2"/>
      <c r="I243" s="2"/>
      <c r="J243" s="2"/>
      <c r="K243" s="2"/>
      <c r="L243" s="2"/>
      <c r="N243" s="2"/>
    </row>
    <row r="244" spans="1:14" x14ac:dyDescent="0.2">
      <c r="A244" s="13"/>
      <c r="B244" s="2"/>
      <c r="C244" s="2"/>
      <c r="D244" s="2"/>
      <c r="E244" s="2"/>
      <c r="F244" s="2"/>
      <c r="G244" s="2"/>
      <c r="I244" s="2"/>
      <c r="J244" s="2"/>
      <c r="K244" s="2"/>
      <c r="L244" s="2"/>
      <c r="N244" s="2"/>
    </row>
    <row r="245" spans="1:14" x14ac:dyDescent="0.2">
      <c r="A245" s="13"/>
      <c r="B245" s="2"/>
      <c r="C245" s="2"/>
      <c r="D245" s="2"/>
      <c r="E245" s="2"/>
      <c r="F245" s="2"/>
      <c r="G245" s="2"/>
      <c r="I245" s="2"/>
      <c r="J245" s="2"/>
      <c r="K245" s="2"/>
      <c r="L245" s="2"/>
      <c r="N245" s="2"/>
    </row>
    <row r="246" spans="1:14" x14ac:dyDescent="0.2">
      <c r="A246" s="13"/>
      <c r="B246" s="2"/>
      <c r="C246" s="2"/>
      <c r="D246" s="2"/>
      <c r="E246" s="2"/>
      <c r="F246" s="2"/>
      <c r="G246" s="2"/>
      <c r="I246" s="2"/>
      <c r="J246" s="2"/>
      <c r="K246" s="2"/>
      <c r="L246" s="2"/>
      <c r="N246" s="2"/>
    </row>
    <row r="247" spans="1:14" x14ac:dyDescent="0.2">
      <c r="A247" s="13"/>
      <c r="B247" s="2"/>
      <c r="C247" s="2"/>
      <c r="D247" s="2"/>
      <c r="E247" s="2"/>
      <c r="F247" s="2"/>
      <c r="G247" s="2"/>
      <c r="I247" s="2"/>
      <c r="J247" s="2"/>
      <c r="K247" s="2"/>
      <c r="L247" s="2"/>
      <c r="N247" s="2"/>
    </row>
    <row r="248" spans="1:14" x14ac:dyDescent="0.2">
      <c r="A248" s="13"/>
      <c r="B248" s="2"/>
      <c r="C248" s="2"/>
      <c r="D248" s="2"/>
      <c r="E248" s="2"/>
      <c r="F248" s="2"/>
      <c r="G248" s="2"/>
      <c r="I248" s="2"/>
      <c r="J248" s="2"/>
      <c r="K248" s="2"/>
      <c r="L248" s="2"/>
      <c r="N248" s="2"/>
    </row>
    <row r="249" spans="1:14" x14ac:dyDescent="0.2">
      <c r="A249" s="13"/>
      <c r="B249" s="2"/>
      <c r="C249" s="2"/>
      <c r="D249" s="2"/>
      <c r="E249" s="2"/>
      <c r="F249" s="2"/>
      <c r="G249" s="2"/>
      <c r="I249" s="2"/>
      <c r="J249" s="2"/>
      <c r="K249" s="2"/>
      <c r="L249" s="2"/>
      <c r="N249" s="2"/>
    </row>
    <row r="250" spans="1:14" x14ac:dyDescent="0.2">
      <c r="A250" s="13"/>
      <c r="B250" s="2"/>
      <c r="C250" s="2"/>
      <c r="D250" s="2"/>
      <c r="E250" s="2"/>
      <c r="F250" s="2"/>
      <c r="G250" s="2"/>
      <c r="I250" s="2"/>
      <c r="J250" s="2"/>
      <c r="K250" s="2"/>
      <c r="L250" s="2"/>
      <c r="N250" s="2"/>
    </row>
    <row r="251" spans="1:14" x14ac:dyDescent="0.2">
      <c r="A251" s="13"/>
      <c r="B251" s="2"/>
      <c r="C251" s="2"/>
      <c r="D251" s="2"/>
      <c r="E251" s="2"/>
      <c r="F251" s="2"/>
      <c r="G251" s="2"/>
      <c r="I251" s="2"/>
      <c r="J251" s="2"/>
      <c r="K251" s="2"/>
      <c r="L251" s="2"/>
      <c r="N251" s="2"/>
    </row>
    <row r="252" spans="1:14" x14ac:dyDescent="0.2">
      <c r="A252" s="13"/>
      <c r="B252" s="2"/>
      <c r="C252" s="2"/>
      <c r="D252" s="2"/>
      <c r="E252" s="2"/>
      <c r="F252" s="2"/>
      <c r="G252" s="2"/>
      <c r="I252" s="2"/>
      <c r="J252" s="2"/>
      <c r="K252" s="2"/>
      <c r="L252" s="2"/>
      <c r="N252" s="2"/>
    </row>
    <row r="253" spans="1:14" x14ac:dyDescent="0.2">
      <c r="A253" s="13"/>
      <c r="B253" s="2"/>
      <c r="C253" s="2"/>
      <c r="D253" s="2"/>
      <c r="E253" s="2"/>
      <c r="F253" s="2"/>
      <c r="G253" s="2"/>
      <c r="I253" s="2"/>
      <c r="J253" s="2"/>
      <c r="K253" s="2"/>
      <c r="L253" s="2"/>
      <c r="N253" s="2"/>
    </row>
    <row r="254" spans="1:14" x14ac:dyDescent="0.2">
      <c r="A254" s="13"/>
      <c r="B254" s="2"/>
      <c r="C254" s="2"/>
      <c r="D254" s="2"/>
      <c r="E254" s="2"/>
      <c r="F254" s="2"/>
      <c r="G254" s="2"/>
      <c r="I254" s="2"/>
      <c r="J254" s="2"/>
      <c r="K254" s="2"/>
      <c r="L254" s="2"/>
      <c r="N254" s="2"/>
    </row>
    <row r="255" spans="1:14" x14ac:dyDescent="0.2">
      <c r="A255" s="13"/>
      <c r="B255" s="2"/>
      <c r="C255" s="2"/>
      <c r="D255" s="2"/>
      <c r="E255" s="2"/>
      <c r="F255" s="2"/>
      <c r="G255" s="2"/>
      <c r="I255" s="2"/>
      <c r="J255" s="2"/>
      <c r="K255" s="2"/>
      <c r="L255" s="2"/>
      <c r="N255" s="2"/>
    </row>
    <row r="256" spans="1:14" x14ac:dyDescent="0.2">
      <c r="A256" s="13"/>
      <c r="B256" s="2"/>
      <c r="C256" s="2"/>
      <c r="D256" s="2"/>
      <c r="E256" s="2"/>
      <c r="F256" s="2"/>
      <c r="G256" s="2"/>
      <c r="I256" s="2"/>
      <c r="J256" s="2"/>
      <c r="K256" s="2"/>
      <c r="L256" s="2"/>
      <c r="N256" s="2"/>
    </row>
    <row r="257" spans="1:14" x14ac:dyDescent="0.2">
      <c r="A257" s="13"/>
      <c r="B257" s="2"/>
      <c r="C257" s="2"/>
      <c r="D257" s="2"/>
      <c r="E257" s="2"/>
      <c r="F257" s="2"/>
      <c r="G257" s="2"/>
      <c r="I257" s="2"/>
      <c r="J257" s="2"/>
      <c r="K257" s="2"/>
      <c r="L257" s="2"/>
      <c r="N257" s="2"/>
    </row>
    <row r="258" spans="1:14" x14ac:dyDescent="0.2">
      <c r="A258" s="13"/>
      <c r="B258" s="2"/>
      <c r="C258" s="2"/>
      <c r="D258" s="2"/>
      <c r="E258" s="2"/>
      <c r="F258" s="2"/>
      <c r="G258" s="2"/>
      <c r="I258" s="2"/>
      <c r="J258" s="2"/>
      <c r="K258" s="2"/>
      <c r="L258" s="2"/>
      <c r="N258" s="2"/>
    </row>
    <row r="259" spans="1:14" x14ac:dyDescent="0.2">
      <c r="A259" s="13"/>
      <c r="B259" s="2"/>
      <c r="C259" s="2"/>
      <c r="D259" s="2"/>
      <c r="E259" s="2"/>
      <c r="F259" s="2"/>
      <c r="G259" s="2"/>
      <c r="I259" s="2"/>
      <c r="J259" s="2"/>
      <c r="K259" s="2"/>
      <c r="L259" s="2"/>
      <c r="N259" s="2"/>
    </row>
    <row r="260" spans="1:14" x14ac:dyDescent="0.2">
      <c r="A260" s="13"/>
      <c r="B260" s="2"/>
      <c r="C260" s="2"/>
      <c r="D260" s="2"/>
      <c r="E260" s="2"/>
      <c r="F260" s="2"/>
      <c r="G260" s="2"/>
      <c r="I260" s="2"/>
      <c r="J260" s="2"/>
      <c r="K260" s="2"/>
      <c r="L260" s="2"/>
      <c r="N260" s="2"/>
    </row>
    <row r="261" spans="1:14" x14ac:dyDescent="0.2">
      <c r="A261" s="13"/>
      <c r="B261" s="2"/>
      <c r="C261" s="2"/>
      <c r="D261" s="2"/>
      <c r="E261" s="2"/>
      <c r="F261" s="2"/>
      <c r="G261" s="2"/>
      <c r="I261" s="2"/>
      <c r="J261" s="2"/>
      <c r="K261" s="2"/>
      <c r="L261" s="2"/>
      <c r="N261" s="2"/>
    </row>
    <row r="262" spans="1:14" x14ac:dyDescent="0.2">
      <c r="A262" s="13"/>
      <c r="B262" s="2"/>
      <c r="C262" s="2"/>
      <c r="D262" s="2"/>
      <c r="E262" s="2"/>
      <c r="F262" s="2"/>
      <c r="G262" s="2"/>
      <c r="I262" s="2"/>
      <c r="J262" s="2"/>
      <c r="K262" s="2"/>
      <c r="L262" s="2"/>
      <c r="N262" s="2"/>
    </row>
    <row r="263" spans="1:14" x14ac:dyDescent="0.2">
      <c r="A263" s="13"/>
      <c r="B263" s="2"/>
      <c r="C263" s="2"/>
      <c r="D263" s="2"/>
      <c r="E263" s="2"/>
      <c r="F263" s="2"/>
      <c r="G263" s="2"/>
      <c r="I263" s="2"/>
      <c r="J263" s="2"/>
      <c r="K263" s="2"/>
      <c r="L263" s="2"/>
      <c r="N263" s="2"/>
    </row>
    <row r="264" spans="1:14" x14ac:dyDescent="0.2">
      <c r="A264" s="13"/>
      <c r="B264" s="2"/>
      <c r="C264" s="2"/>
      <c r="D264" s="2"/>
      <c r="E264" s="2"/>
      <c r="F264" s="2"/>
      <c r="G264" s="2"/>
      <c r="I264" s="2"/>
      <c r="J264" s="2"/>
      <c r="K264" s="2"/>
      <c r="L264" s="2"/>
      <c r="N264" s="2"/>
    </row>
    <row r="265" spans="1:14" x14ac:dyDescent="0.2">
      <c r="A265" s="13"/>
      <c r="B265" s="2"/>
      <c r="C265" s="2"/>
      <c r="D265" s="2"/>
      <c r="E265" s="2"/>
      <c r="F265" s="2"/>
      <c r="G265" s="2"/>
      <c r="I265" s="2"/>
      <c r="J265" s="2"/>
      <c r="K265" s="2"/>
      <c r="L265" s="2"/>
      <c r="N265" s="2"/>
    </row>
    <row r="266" spans="1:14" x14ac:dyDescent="0.2">
      <c r="A266" s="13"/>
      <c r="B266" s="2"/>
      <c r="C266" s="2"/>
      <c r="D266" s="2"/>
      <c r="E266" s="2"/>
      <c r="F266" s="2"/>
      <c r="G266" s="2"/>
      <c r="I266" s="2"/>
      <c r="J266" s="2"/>
      <c r="K266" s="2"/>
      <c r="L266" s="2"/>
      <c r="N266" s="2"/>
    </row>
    <row r="267" spans="1:14" x14ac:dyDescent="0.2">
      <c r="A267" s="13"/>
      <c r="B267" s="2"/>
      <c r="C267" s="2"/>
      <c r="D267" s="2"/>
      <c r="E267" s="2"/>
      <c r="F267" s="2"/>
      <c r="G267" s="2"/>
      <c r="I267" s="2"/>
      <c r="J267" s="2"/>
      <c r="K267" s="2"/>
      <c r="L267" s="2"/>
      <c r="N267" s="2"/>
    </row>
    <row r="268" spans="1:14" x14ac:dyDescent="0.2">
      <c r="A268" s="13"/>
      <c r="B268" s="2"/>
      <c r="C268" s="2"/>
      <c r="D268" s="2"/>
      <c r="E268" s="2"/>
      <c r="F268" s="2"/>
      <c r="G268" s="2"/>
      <c r="I268" s="2"/>
      <c r="J268" s="2"/>
      <c r="K268" s="2"/>
      <c r="L268" s="2"/>
      <c r="N268" s="2"/>
    </row>
    <row r="269" spans="1:14" x14ac:dyDescent="0.2">
      <c r="A269" s="13"/>
      <c r="B269" s="2"/>
      <c r="C269" s="2"/>
      <c r="D269" s="2"/>
      <c r="E269" s="2"/>
      <c r="F269" s="2"/>
      <c r="G269" s="2"/>
      <c r="I269" s="2"/>
      <c r="J269" s="2"/>
      <c r="K269" s="2"/>
      <c r="L269" s="2"/>
      <c r="N269" s="2"/>
    </row>
    <row r="270" spans="1:14" x14ac:dyDescent="0.2">
      <c r="A270" s="13"/>
      <c r="B270" s="2"/>
      <c r="C270" s="2"/>
      <c r="D270" s="2"/>
      <c r="E270" s="2"/>
      <c r="F270" s="2"/>
      <c r="G270" s="2"/>
      <c r="I270" s="2"/>
      <c r="J270" s="2"/>
      <c r="K270" s="2"/>
      <c r="L270" s="2"/>
      <c r="N270" s="2"/>
    </row>
    <row r="271" spans="1:14" x14ac:dyDescent="0.2">
      <c r="A271" s="13"/>
      <c r="B271" s="2"/>
      <c r="C271" s="2"/>
      <c r="D271" s="2"/>
      <c r="E271" s="2"/>
      <c r="F271" s="2"/>
      <c r="G271" s="2"/>
      <c r="I271" s="2"/>
      <c r="J271" s="2"/>
      <c r="K271" s="2"/>
      <c r="L271" s="2"/>
      <c r="N271" s="2"/>
    </row>
    <row r="272" spans="1:14" x14ac:dyDescent="0.2">
      <c r="A272" s="13"/>
      <c r="B272" s="2"/>
      <c r="C272" s="2"/>
      <c r="D272" s="2"/>
      <c r="E272" s="2"/>
      <c r="F272" s="2"/>
      <c r="G272" s="2"/>
      <c r="I272" s="2"/>
      <c r="J272" s="2"/>
      <c r="K272" s="2"/>
      <c r="L272" s="2"/>
      <c r="N272" s="2"/>
    </row>
    <row r="273" spans="1:14" x14ac:dyDescent="0.2">
      <c r="A273" s="13"/>
      <c r="B273" s="2"/>
      <c r="C273" s="2"/>
      <c r="D273" s="2"/>
      <c r="E273" s="2"/>
      <c r="F273" s="2"/>
      <c r="G273" s="2"/>
      <c r="I273" s="2"/>
      <c r="J273" s="2"/>
      <c r="K273" s="2"/>
      <c r="L273" s="2"/>
      <c r="N273" s="2"/>
    </row>
    <row r="274" spans="1:14" x14ac:dyDescent="0.2">
      <c r="A274" s="13"/>
      <c r="B274" s="2"/>
      <c r="C274" s="2"/>
      <c r="D274" s="2"/>
      <c r="E274" s="2"/>
      <c r="F274" s="2"/>
      <c r="G274" s="2"/>
      <c r="I274" s="2"/>
      <c r="J274" s="2"/>
      <c r="K274" s="2"/>
      <c r="L274" s="2"/>
      <c r="N274" s="2"/>
    </row>
    <row r="275" spans="1:14" x14ac:dyDescent="0.2">
      <c r="A275" s="13"/>
      <c r="B275" s="2"/>
      <c r="C275" s="2"/>
      <c r="D275" s="2"/>
      <c r="E275" s="2"/>
      <c r="F275" s="2"/>
      <c r="G275" s="2"/>
      <c r="I275" s="2"/>
      <c r="J275" s="2"/>
      <c r="K275" s="2"/>
      <c r="L275" s="2"/>
      <c r="N275" s="2"/>
    </row>
    <row r="276" spans="1:14" x14ac:dyDescent="0.2">
      <c r="A276" s="13"/>
      <c r="B276" s="2"/>
      <c r="C276" s="2"/>
      <c r="D276" s="2"/>
      <c r="E276" s="2"/>
      <c r="F276" s="2"/>
      <c r="G276" s="2"/>
      <c r="I276" s="2"/>
      <c r="J276" s="2"/>
      <c r="K276" s="2"/>
      <c r="L276" s="2"/>
      <c r="N276" s="2"/>
    </row>
    <row r="277" spans="1:14" x14ac:dyDescent="0.2">
      <c r="A277" s="13"/>
      <c r="B277" s="2"/>
      <c r="C277" s="2"/>
      <c r="D277" s="2"/>
      <c r="E277" s="2"/>
      <c r="F277" s="2"/>
      <c r="G277" s="2"/>
      <c r="I277" s="2"/>
      <c r="J277" s="2"/>
      <c r="K277" s="2"/>
      <c r="L277" s="2"/>
      <c r="N277" s="2"/>
    </row>
    <row r="278" spans="1:14" x14ac:dyDescent="0.2">
      <c r="A278" s="13"/>
      <c r="B278" s="2"/>
      <c r="C278" s="2"/>
      <c r="D278" s="2"/>
      <c r="E278" s="2"/>
      <c r="F278" s="2"/>
      <c r="G278" s="2"/>
      <c r="I278" s="2"/>
      <c r="J278" s="2"/>
      <c r="K278" s="2"/>
      <c r="L278" s="2"/>
      <c r="N278" s="2"/>
    </row>
    <row r="279" spans="1:14" x14ac:dyDescent="0.2">
      <c r="A279" s="13"/>
      <c r="B279" s="2"/>
      <c r="C279" s="2"/>
      <c r="D279" s="2"/>
      <c r="E279" s="2"/>
      <c r="F279" s="2"/>
      <c r="G279" s="2"/>
      <c r="I279" s="2"/>
      <c r="J279" s="2"/>
      <c r="K279" s="2"/>
      <c r="L279" s="2"/>
      <c r="N279" s="2"/>
    </row>
    <row r="280" spans="1:14" x14ac:dyDescent="0.2">
      <c r="A280" s="13"/>
      <c r="B280" s="2"/>
      <c r="C280" s="2"/>
      <c r="D280" s="2"/>
      <c r="E280" s="2"/>
      <c r="F280" s="2"/>
      <c r="G280" s="2"/>
      <c r="I280" s="2"/>
      <c r="J280" s="2"/>
      <c r="K280" s="2"/>
      <c r="L280" s="2"/>
      <c r="N280" s="2"/>
    </row>
    <row r="281" spans="1:14" x14ac:dyDescent="0.2">
      <c r="A281" s="13"/>
      <c r="B281" s="2"/>
      <c r="C281" s="2"/>
      <c r="D281" s="2"/>
      <c r="E281" s="2"/>
      <c r="F281" s="2"/>
      <c r="G281" s="2"/>
      <c r="I281" s="2"/>
      <c r="J281" s="2"/>
      <c r="K281" s="2"/>
      <c r="L281" s="2"/>
      <c r="N281" s="2"/>
    </row>
    <row r="282" spans="1:14" x14ac:dyDescent="0.2">
      <c r="A282" s="13"/>
      <c r="B282" s="2"/>
      <c r="C282" s="2"/>
      <c r="D282" s="2"/>
      <c r="E282" s="2"/>
      <c r="F282" s="2"/>
      <c r="G282" s="2"/>
      <c r="I282" s="2"/>
      <c r="J282" s="2"/>
      <c r="K282" s="2"/>
      <c r="L282" s="2"/>
      <c r="N282" s="2"/>
    </row>
    <row r="283" spans="1:14" x14ac:dyDescent="0.2">
      <c r="A283" s="13"/>
      <c r="B283" s="2"/>
      <c r="C283" s="2"/>
      <c r="D283" s="2"/>
      <c r="E283" s="2"/>
      <c r="F283" s="2"/>
      <c r="G283" s="2"/>
      <c r="I283" s="2"/>
      <c r="J283" s="2"/>
      <c r="K283" s="2"/>
      <c r="L283" s="2"/>
      <c r="N283" s="2"/>
    </row>
    <row r="284" spans="1:14" x14ac:dyDescent="0.2">
      <c r="A284" s="13"/>
      <c r="B284" s="2"/>
      <c r="C284" s="2"/>
      <c r="D284" s="2"/>
      <c r="E284" s="2"/>
      <c r="F284" s="2"/>
      <c r="G284" s="2"/>
      <c r="I284" s="2"/>
      <c r="J284" s="2"/>
      <c r="K284" s="2"/>
      <c r="L284" s="2"/>
      <c r="N284" s="2"/>
    </row>
    <row r="285" spans="1:14" x14ac:dyDescent="0.2">
      <c r="A285" s="13"/>
      <c r="B285" s="2"/>
      <c r="C285" s="2"/>
      <c r="D285" s="2"/>
      <c r="E285" s="2"/>
      <c r="F285" s="2"/>
      <c r="G285" s="2"/>
      <c r="I285" s="2"/>
      <c r="J285" s="2"/>
      <c r="K285" s="2"/>
      <c r="L285" s="2"/>
      <c r="N285" s="2"/>
    </row>
    <row r="286" spans="1:14" x14ac:dyDescent="0.2">
      <c r="A286" s="13"/>
      <c r="B286" s="2"/>
      <c r="C286" s="2"/>
      <c r="D286" s="2"/>
      <c r="E286" s="2"/>
      <c r="F286" s="2"/>
      <c r="G286" s="2"/>
      <c r="I286" s="2"/>
      <c r="J286" s="2"/>
      <c r="K286" s="2"/>
      <c r="L286" s="2"/>
      <c r="N286" s="2"/>
    </row>
    <row r="287" spans="1:14" x14ac:dyDescent="0.2">
      <c r="A287" s="13"/>
      <c r="B287" s="2"/>
      <c r="C287" s="2"/>
      <c r="D287" s="2"/>
      <c r="E287" s="2"/>
      <c r="F287" s="2"/>
      <c r="G287" s="2"/>
      <c r="I287" s="2"/>
      <c r="J287" s="2"/>
      <c r="K287" s="2"/>
      <c r="L287" s="2"/>
      <c r="N287" s="2"/>
    </row>
    <row r="288" spans="1:14" x14ac:dyDescent="0.2">
      <c r="A288" s="13"/>
      <c r="B288" s="2"/>
      <c r="C288" s="2"/>
      <c r="D288" s="2"/>
      <c r="E288" s="2"/>
      <c r="F288" s="2"/>
      <c r="G288" s="2"/>
      <c r="I288" s="2"/>
      <c r="J288" s="2"/>
      <c r="K288" s="2"/>
      <c r="L288" s="2"/>
      <c r="N288" s="2"/>
    </row>
    <row r="289" spans="1:14" x14ac:dyDescent="0.2">
      <c r="A289" s="13"/>
      <c r="B289" s="2"/>
      <c r="C289" s="2"/>
      <c r="D289" s="2"/>
      <c r="E289" s="2"/>
      <c r="F289" s="2"/>
      <c r="G289" s="2"/>
      <c r="I289" s="2"/>
      <c r="J289" s="2"/>
      <c r="K289" s="2"/>
      <c r="L289" s="2"/>
      <c r="N289" s="2"/>
    </row>
    <row r="290" spans="1:14" x14ac:dyDescent="0.2">
      <c r="A290" s="13"/>
      <c r="B290" s="2"/>
      <c r="C290" s="2"/>
      <c r="D290" s="2"/>
      <c r="E290" s="2"/>
      <c r="F290" s="2"/>
      <c r="G290" s="2"/>
      <c r="I290" s="2"/>
      <c r="J290" s="2"/>
      <c r="K290" s="2"/>
      <c r="L290" s="2"/>
      <c r="N290" s="2"/>
    </row>
    <row r="291" spans="1:14" x14ac:dyDescent="0.2">
      <c r="A291" s="13"/>
      <c r="B291" s="2"/>
      <c r="C291" s="2"/>
      <c r="D291" s="2"/>
      <c r="E291" s="2"/>
      <c r="F291" s="2"/>
      <c r="G291" s="2"/>
      <c r="I291" s="2"/>
      <c r="J291" s="2"/>
      <c r="K291" s="2"/>
      <c r="L291" s="2"/>
      <c r="N291" s="2"/>
    </row>
    <row r="292" spans="1:14" x14ac:dyDescent="0.2">
      <c r="A292" s="13"/>
      <c r="B292" s="2"/>
      <c r="C292" s="2"/>
      <c r="D292" s="2"/>
      <c r="E292" s="2"/>
      <c r="F292" s="2"/>
      <c r="G292" s="2"/>
      <c r="I292" s="2"/>
      <c r="J292" s="2"/>
      <c r="K292" s="2"/>
      <c r="L292" s="2"/>
      <c r="N292" s="2"/>
    </row>
    <row r="293" spans="1:14" x14ac:dyDescent="0.2">
      <c r="A293" s="13"/>
      <c r="B293" s="2"/>
      <c r="C293" s="2"/>
      <c r="D293" s="2"/>
      <c r="E293" s="2"/>
      <c r="F293" s="2"/>
      <c r="G293" s="2"/>
      <c r="I293" s="2"/>
      <c r="J293" s="2"/>
      <c r="K293" s="2"/>
      <c r="L293" s="2"/>
      <c r="N293" s="2"/>
    </row>
    <row r="294" spans="1:14" x14ac:dyDescent="0.2">
      <c r="A294" s="13"/>
      <c r="B294" s="2"/>
      <c r="C294" s="2"/>
      <c r="D294" s="2"/>
      <c r="E294" s="2"/>
      <c r="F294" s="2"/>
      <c r="G294" s="2"/>
      <c r="I294" s="2"/>
      <c r="J294" s="2"/>
      <c r="K294" s="2"/>
      <c r="L294" s="2"/>
      <c r="N294" s="2"/>
    </row>
    <row r="295" spans="1:14" x14ac:dyDescent="0.2">
      <c r="A295" s="13"/>
      <c r="B295" s="2"/>
      <c r="C295" s="2"/>
      <c r="D295" s="2"/>
      <c r="E295" s="2"/>
      <c r="F295" s="2"/>
      <c r="G295" s="2"/>
      <c r="I295" s="2"/>
      <c r="J295" s="2"/>
      <c r="K295" s="2"/>
      <c r="L295" s="2"/>
      <c r="N295" s="2"/>
    </row>
    <row r="296" spans="1:14" x14ac:dyDescent="0.2">
      <c r="A296" s="13"/>
      <c r="B296" s="2"/>
      <c r="C296" s="2"/>
      <c r="D296" s="2"/>
      <c r="E296" s="2"/>
      <c r="F296" s="2"/>
      <c r="G296" s="2"/>
      <c r="I296" s="2"/>
      <c r="J296" s="2"/>
      <c r="K296" s="2"/>
      <c r="L296" s="2"/>
      <c r="N296" s="2"/>
    </row>
    <row r="297" spans="1:14" x14ac:dyDescent="0.2">
      <c r="A297" s="13"/>
      <c r="B297" s="2"/>
      <c r="C297" s="2"/>
      <c r="D297" s="2"/>
      <c r="E297" s="2"/>
      <c r="F297" s="2"/>
      <c r="G297" s="2"/>
      <c r="I297" s="2"/>
      <c r="J297" s="2"/>
      <c r="K297" s="2"/>
      <c r="L297" s="2"/>
      <c r="N297" s="2"/>
    </row>
    <row r="298" spans="1:14" x14ac:dyDescent="0.2">
      <c r="A298" s="13"/>
      <c r="B298" s="2"/>
      <c r="C298" s="2"/>
      <c r="D298" s="2"/>
      <c r="E298" s="2"/>
      <c r="F298" s="2"/>
      <c r="G298" s="2"/>
      <c r="I298" s="2"/>
      <c r="J298" s="2"/>
      <c r="K298" s="2"/>
      <c r="L298" s="2"/>
      <c r="N298" s="2"/>
    </row>
    <row r="299" spans="1:14" x14ac:dyDescent="0.2">
      <c r="A299" s="13"/>
      <c r="B299" s="2"/>
      <c r="C299" s="2"/>
      <c r="D299" s="2"/>
      <c r="E299" s="2"/>
      <c r="F299" s="2"/>
      <c r="G299" s="2"/>
      <c r="I299" s="2"/>
      <c r="J299" s="2"/>
      <c r="K299" s="2"/>
      <c r="L299" s="2"/>
      <c r="N299" s="2"/>
    </row>
    <row r="300" spans="1:14" x14ac:dyDescent="0.2">
      <c r="A300" s="13"/>
      <c r="B300" s="2"/>
      <c r="C300" s="2"/>
      <c r="D300" s="2"/>
      <c r="E300" s="2"/>
      <c r="F300" s="2"/>
      <c r="G300" s="2"/>
      <c r="I300" s="2"/>
      <c r="J300" s="2"/>
      <c r="K300" s="2"/>
      <c r="L300" s="2"/>
      <c r="N300" s="2"/>
    </row>
    <row r="301" spans="1:14" x14ac:dyDescent="0.2">
      <c r="A301" s="13"/>
      <c r="B301" s="2"/>
      <c r="C301" s="2"/>
      <c r="D301" s="2"/>
      <c r="E301" s="2"/>
      <c r="F301" s="2"/>
      <c r="G301" s="2"/>
      <c r="I301" s="2"/>
      <c r="J301" s="2"/>
      <c r="K301" s="2"/>
      <c r="L301" s="2"/>
      <c r="N301" s="2"/>
    </row>
    <row r="302" spans="1:14" x14ac:dyDescent="0.2">
      <c r="A302" s="13"/>
      <c r="B302" s="2"/>
      <c r="C302" s="2"/>
      <c r="D302" s="2"/>
      <c r="E302" s="2"/>
      <c r="F302" s="2"/>
      <c r="G302" s="2"/>
      <c r="I302" s="2"/>
      <c r="J302" s="2"/>
      <c r="K302" s="2"/>
      <c r="L302" s="2"/>
      <c r="N302" s="2"/>
    </row>
    <row r="303" spans="1:14" x14ac:dyDescent="0.2">
      <c r="A303" s="13"/>
      <c r="B303" s="2"/>
      <c r="C303" s="2"/>
      <c r="D303" s="2"/>
      <c r="E303" s="2"/>
      <c r="F303" s="2"/>
      <c r="G303" s="2"/>
      <c r="I303" s="2"/>
      <c r="J303" s="2"/>
      <c r="K303" s="2"/>
      <c r="L303" s="2"/>
      <c r="N303" s="2"/>
    </row>
    <row r="304" spans="1:14" x14ac:dyDescent="0.2">
      <c r="A304" s="13"/>
      <c r="B304" s="2"/>
      <c r="C304" s="2"/>
      <c r="D304" s="2"/>
      <c r="E304" s="2"/>
      <c r="F304" s="2"/>
      <c r="G304" s="2"/>
      <c r="I304" s="2"/>
      <c r="J304" s="2"/>
      <c r="K304" s="2"/>
      <c r="L304" s="2"/>
      <c r="N304" s="2"/>
    </row>
    <row r="305" spans="1:14" x14ac:dyDescent="0.2">
      <c r="A305" s="13"/>
      <c r="B305" s="2"/>
      <c r="C305" s="2"/>
      <c r="D305" s="2"/>
      <c r="E305" s="2"/>
      <c r="F305" s="2"/>
      <c r="G305" s="2"/>
      <c r="I305" s="2"/>
      <c r="J305" s="2"/>
      <c r="K305" s="2"/>
      <c r="L305" s="2"/>
      <c r="N305" s="2"/>
    </row>
    <row r="306" spans="1:14" x14ac:dyDescent="0.2">
      <c r="A306" s="13"/>
      <c r="B306" s="2"/>
      <c r="C306" s="2"/>
      <c r="D306" s="2"/>
      <c r="E306" s="2"/>
      <c r="F306" s="2"/>
      <c r="G306" s="2"/>
      <c r="I306" s="2"/>
      <c r="J306" s="2"/>
      <c r="K306" s="2"/>
      <c r="L306" s="2"/>
      <c r="N306" s="2"/>
    </row>
    <row r="307" spans="1:14" x14ac:dyDescent="0.2">
      <c r="A307" s="13"/>
      <c r="B307" s="2"/>
      <c r="C307" s="2"/>
      <c r="D307" s="2"/>
      <c r="E307" s="2"/>
      <c r="F307" s="2"/>
      <c r="G307" s="2"/>
      <c r="I307" s="2"/>
      <c r="J307" s="2"/>
      <c r="K307" s="2"/>
      <c r="L307" s="2"/>
      <c r="N307" s="2"/>
    </row>
    <row r="308" spans="1:14" x14ac:dyDescent="0.2">
      <c r="A308" s="13"/>
      <c r="B308" s="2"/>
      <c r="C308" s="2"/>
      <c r="D308" s="2"/>
      <c r="E308" s="2"/>
      <c r="F308" s="2"/>
      <c r="G308" s="2"/>
      <c r="I308" s="2"/>
      <c r="J308" s="2"/>
      <c r="K308" s="2"/>
      <c r="L308" s="2"/>
      <c r="N308" s="2"/>
    </row>
    <row r="309" spans="1:14" x14ac:dyDescent="0.2">
      <c r="A309" s="13"/>
      <c r="B309" s="2"/>
      <c r="C309" s="2"/>
      <c r="D309" s="2"/>
      <c r="E309" s="2"/>
      <c r="F309" s="2"/>
      <c r="G309" s="2"/>
      <c r="I309" s="2"/>
      <c r="J309" s="2"/>
      <c r="K309" s="2"/>
      <c r="L309" s="2"/>
      <c r="N309" s="2"/>
    </row>
    <row r="310" spans="1:14" x14ac:dyDescent="0.2">
      <c r="A310" s="13"/>
      <c r="B310" s="2"/>
      <c r="C310" s="2"/>
      <c r="D310" s="2"/>
      <c r="E310" s="2"/>
      <c r="F310" s="2"/>
      <c r="G310" s="2"/>
      <c r="I310" s="2"/>
      <c r="J310" s="2"/>
      <c r="K310" s="2"/>
      <c r="L310" s="2"/>
      <c r="N310" s="2"/>
    </row>
    <row r="311" spans="1:14" x14ac:dyDescent="0.2">
      <c r="A311" s="13"/>
      <c r="B311" s="2"/>
      <c r="C311" s="2"/>
      <c r="D311" s="2"/>
      <c r="E311" s="2"/>
      <c r="F311" s="2"/>
      <c r="G311" s="2"/>
      <c r="I311" s="2"/>
      <c r="J311" s="2"/>
      <c r="K311" s="2"/>
      <c r="L311" s="2"/>
      <c r="N311" s="2"/>
    </row>
    <row r="312" spans="1:14" x14ac:dyDescent="0.2">
      <c r="A312" s="13"/>
      <c r="B312" s="2"/>
      <c r="C312" s="2"/>
      <c r="D312" s="2"/>
      <c r="E312" s="2"/>
      <c r="F312" s="2"/>
      <c r="G312" s="2"/>
      <c r="I312" s="2"/>
      <c r="J312" s="2"/>
      <c r="K312" s="2"/>
      <c r="L312" s="2"/>
      <c r="N312" s="2"/>
    </row>
    <row r="313" spans="1:14" x14ac:dyDescent="0.2">
      <c r="A313" s="13"/>
      <c r="B313" s="2"/>
      <c r="C313" s="2"/>
      <c r="D313" s="2"/>
      <c r="E313" s="2"/>
      <c r="F313" s="2"/>
      <c r="G313" s="2"/>
      <c r="I313" s="2"/>
      <c r="J313" s="2"/>
      <c r="K313" s="2"/>
      <c r="L313" s="2"/>
      <c r="N313" s="2"/>
    </row>
    <row r="314" spans="1:14" x14ac:dyDescent="0.2">
      <c r="A314" s="13"/>
      <c r="B314" s="2"/>
      <c r="C314" s="2"/>
      <c r="D314" s="2"/>
      <c r="E314" s="2"/>
      <c r="F314" s="2"/>
      <c r="G314" s="2"/>
      <c r="I314" s="2"/>
      <c r="J314" s="2"/>
      <c r="K314" s="2"/>
      <c r="L314" s="2"/>
      <c r="N314" s="2"/>
    </row>
    <row r="315" spans="1:14" x14ac:dyDescent="0.2">
      <c r="A315" s="13"/>
      <c r="B315" s="2"/>
      <c r="C315" s="2"/>
      <c r="D315" s="2"/>
      <c r="E315" s="2"/>
      <c r="F315" s="2"/>
      <c r="G315" s="2"/>
      <c r="I315" s="2"/>
      <c r="J315" s="2"/>
      <c r="K315" s="2"/>
      <c r="L315" s="2"/>
      <c r="N315" s="2"/>
    </row>
    <row r="316" spans="1:14" x14ac:dyDescent="0.2">
      <c r="A316" s="13"/>
      <c r="B316" s="2"/>
      <c r="C316" s="2"/>
      <c r="D316" s="2"/>
      <c r="E316" s="2"/>
      <c r="F316" s="2"/>
      <c r="G316" s="2"/>
      <c r="I316" s="2"/>
      <c r="J316" s="2"/>
      <c r="K316" s="2"/>
      <c r="L316" s="2"/>
      <c r="N316" s="2"/>
    </row>
    <row r="317" spans="1:14" x14ac:dyDescent="0.2">
      <c r="A317" s="13"/>
      <c r="B317" s="2"/>
      <c r="C317" s="2"/>
      <c r="D317" s="2"/>
      <c r="E317" s="2"/>
      <c r="F317" s="2"/>
      <c r="G317" s="2"/>
      <c r="I317" s="2"/>
      <c r="J317" s="2"/>
      <c r="K317" s="2"/>
      <c r="L317" s="2"/>
      <c r="N317" s="2"/>
    </row>
    <row r="318" spans="1:14" x14ac:dyDescent="0.2">
      <c r="A318" s="13"/>
      <c r="B318" s="2"/>
      <c r="C318" s="2"/>
      <c r="D318" s="2"/>
      <c r="E318" s="2"/>
      <c r="F318" s="2"/>
      <c r="G318" s="2"/>
      <c r="I318" s="2"/>
      <c r="J318" s="2"/>
      <c r="K318" s="2"/>
      <c r="L318" s="2"/>
      <c r="N318" s="2"/>
    </row>
    <row r="319" spans="1:14" x14ac:dyDescent="0.2">
      <c r="A319" s="13"/>
      <c r="B319" s="2"/>
      <c r="C319" s="2"/>
      <c r="D319" s="2"/>
      <c r="E319" s="2"/>
      <c r="F319" s="2"/>
      <c r="G319" s="2"/>
      <c r="I319" s="2"/>
      <c r="J319" s="2"/>
      <c r="K319" s="2"/>
      <c r="L319" s="2"/>
      <c r="N319" s="2"/>
    </row>
    <row r="320" spans="1:14" x14ac:dyDescent="0.2">
      <c r="A320" s="13"/>
      <c r="B320" s="2"/>
      <c r="C320" s="2"/>
      <c r="D320" s="2"/>
      <c r="E320" s="2"/>
      <c r="F320" s="2"/>
      <c r="G320" s="2"/>
      <c r="I320" s="2"/>
      <c r="J320" s="2"/>
      <c r="K320" s="2"/>
      <c r="L320" s="2"/>
      <c r="N320" s="2"/>
    </row>
    <row r="321" spans="1:14" x14ac:dyDescent="0.2">
      <c r="A321" s="13"/>
      <c r="B321" s="2"/>
      <c r="C321" s="2"/>
      <c r="D321" s="2"/>
      <c r="E321" s="2"/>
      <c r="F321" s="2"/>
      <c r="G321" s="2"/>
      <c r="I321" s="2"/>
      <c r="J321" s="2"/>
      <c r="K321" s="2"/>
      <c r="L321" s="2"/>
      <c r="N321" s="2"/>
    </row>
    <row r="322" spans="1:14" x14ac:dyDescent="0.2">
      <c r="A322" s="13"/>
      <c r="B322" s="2"/>
      <c r="C322" s="2"/>
      <c r="D322" s="2"/>
      <c r="E322" s="2"/>
      <c r="F322" s="2"/>
      <c r="G322" s="2"/>
      <c r="I322" s="2"/>
      <c r="J322" s="2"/>
      <c r="K322" s="2"/>
      <c r="L322" s="2"/>
      <c r="N322" s="2"/>
    </row>
    <row r="323" spans="1:14" x14ac:dyDescent="0.2">
      <c r="A323" s="13"/>
      <c r="B323" s="2"/>
      <c r="C323" s="2"/>
      <c r="D323" s="2"/>
      <c r="E323" s="2"/>
      <c r="F323" s="2"/>
      <c r="G323" s="2"/>
      <c r="I323" s="2"/>
      <c r="J323" s="2"/>
      <c r="K323" s="2"/>
      <c r="L323" s="2"/>
      <c r="N323" s="2"/>
    </row>
    <row r="324" spans="1:14" x14ac:dyDescent="0.2">
      <c r="A324" s="13"/>
      <c r="B324" s="2"/>
      <c r="C324" s="2"/>
      <c r="D324" s="2"/>
      <c r="E324" s="2"/>
      <c r="F324" s="2"/>
      <c r="G324" s="2"/>
      <c r="I324" s="2"/>
      <c r="J324" s="2"/>
      <c r="K324" s="2"/>
      <c r="L324" s="2"/>
      <c r="N324" s="2"/>
    </row>
    <row r="325" spans="1:14" x14ac:dyDescent="0.2">
      <c r="A325" s="13"/>
      <c r="B325" s="2"/>
      <c r="C325" s="2"/>
      <c r="D325" s="2"/>
      <c r="E325" s="2"/>
      <c r="F325" s="2"/>
      <c r="G325" s="2"/>
      <c r="I325" s="2"/>
      <c r="J325" s="2"/>
      <c r="K325" s="2"/>
      <c r="L325" s="2"/>
      <c r="N325" s="2"/>
    </row>
    <row r="326" spans="1:14" x14ac:dyDescent="0.2">
      <c r="A326" s="13"/>
      <c r="B326" s="2"/>
      <c r="C326" s="2"/>
      <c r="D326" s="2"/>
      <c r="E326" s="2"/>
      <c r="F326" s="2"/>
      <c r="G326" s="2"/>
      <c r="I326" s="2"/>
      <c r="J326" s="2"/>
      <c r="K326" s="2"/>
      <c r="L326" s="2"/>
      <c r="N326" s="2"/>
    </row>
    <row r="327" spans="1:14" x14ac:dyDescent="0.2">
      <c r="A327" s="13"/>
      <c r="B327" s="2"/>
      <c r="C327" s="2"/>
      <c r="D327" s="2"/>
      <c r="E327" s="2"/>
      <c r="F327" s="2"/>
      <c r="G327" s="2"/>
      <c r="I327" s="2"/>
      <c r="J327" s="2"/>
      <c r="K327" s="2"/>
      <c r="L327" s="2"/>
      <c r="N327" s="2"/>
    </row>
    <row r="328" spans="1:14" x14ac:dyDescent="0.2">
      <c r="A328" s="13"/>
      <c r="B328" s="2"/>
      <c r="C328" s="2"/>
      <c r="D328" s="2"/>
      <c r="E328" s="2"/>
      <c r="F328" s="2"/>
      <c r="G328" s="2"/>
      <c r="I328" s="2"/>
      <c r="J328" s="2"/>
      <c r="K328" s="2"/>
      <c r="L328" s="2"/>
      <c r="N328" s="2"/>
    </row>
    <row r="329" spans="1:14" x14ac:dyDescent="0.2">
      <c r="A329" s="13"/>
      <c r="B329" s="2"/>
      <c r="C329" s="2"/>
      <c r="D329" s="2"/>
      <c r="E329" s="2"/>
      <c r="F329" s="2"/>
      <c r="G329" s="2"/>
      <c r="I329" s="2"/>
      <c r="J329" s="2"/>
      <c r="K329" s="2"/>
      <c r="L329" s="2"/>
      <c r="N329" s="2"/>
    </row>
    <row r="330" spans="1:14" x14ac:dyDescent="0.2">
      <c r="A330" s="13"/>
      <c r="B330" s="2"/>
      <c r="C330" s="2"/>
      <c r="D330" s="2"/>
      <c r="E330" s="2"/>
      <c r="F330" s="2"/>
      <c r="G330" s="2"/>
      <c r="I330" s="2"/>
      <c r="J330" s="2"/>
      <c r="K330" s="2"/>
      <c r="L330" s="2"/>
      <c r="N330" s="2"/>
    </row>
    <row r="331" spans="1:14" x14ac:dyDescent="0.2">
      <c r="A331" s="13"/>
      <c r="B331" s="2"/>
      <c r="C331" s="2"/>
      <c r="D331" s="2"/>
      <c r="E331" s="2"/>
      <c r="F331" s="2"/>
      <c r="G331" s="2"/>
      <c r="I331" s="2"/>
      <c r="J331" s="2"/>
      <c r="K331" s="2"/>
      <c r="L331" s="2"/>
      <c r="N331" s="2"/>
    </row>
    <row r="332" spans="1:14" x14ac:dyDescent="0.2">
      <c r="A332" s="13"/>
      <c r="B332" s="2"/>
      <c r="C332" s="2"/>
      <c r="D332" s="2"/>
      <c r="E332" s="2"/>
      <c r="F332" s="2"/>
      <c r="G332" s="2"/>
      <c r="I332" s="2"/>
      <c r="J332" s="2"/>
      <c r="K332" s="2"/>
      <c r="L332" s="2"/>
      <c r="N332" s="2"/>
    </row>
    <row r="333" spans="1:14" x14ac:dyDescent="0.2">
      <c r="A333" s="13"/>
      <c r="B333" s="2"/>
      <c r="C333" s="2"/>
      <c r="D333" s="2"/>
      <c r="E333" s="2"/>
      <c r="F333" s="2"/>
      <c r="G333" s="2"/>
      <c r="I333" s="2"/>
      <c r="J333" s="2"/>
      <c r="K333" s="2"/>
      <c r="L333" s="2"/>
      <c r="N333" s="2"/>
    </row>
    <row r="334" spans="1:14" x14ac:dyDescent="0.2">
      <c r="A334" s="13"/>
      <c r="B334" s="2"/>
      <c r="C334" s="2"/>
      <c r="D334" s="2"/>
      <c r="E334" s="2"/>
      <c r="F334" s="2"/>
      <c r="G334" s="2"/>
      <c r="I334" s="2"/>
      <c r="J334" s="2"/>
      <c r="K334" s="2"/>
      <c r="L334" s="2"/>
      <c r="N334" s="2"/>
    </row>
    <row r="335" spans="1:14" x14ac:dyDescent="0.2">
      <c r="A335" s="13"/>
      <c r="B335" s="2"/>
      <c r="C335" s="2"/>
      <c r="D335" s="2"/>
      <c r="E335" s="2"/>
      <c r="F335" s="2"/>
      <c r="G335" s="2"/>
      <c r="I335" s="2"/>
      <c r="J335" s="2"/>
      <c r="K335" s="2"/>
      <c r="L335" s="2"/>
      <c r="N335" s="2"/>
    </row>
    <row r="336" spans="1:14" s="6" customFormat="1" x14ac:dyDescent="0.2">
      <c r="A336" s="14"/>
      <c r="H336" s="130"/>
    </row>
    <row r="337" spans="1:14" x14ac:dyDescent="0.2">
      <c r="A337" s="14"/>
      <c r="B337" s="2"/>
      <c r="C337" s="2"/>
      <c r="D337" s="2"/>
      <c r="E337" s="2"/>
      <c r="F337" s="2"/>
      <c r="G337" s="2"/>
      <c r="I337" s="2"/>
      <c r="J337" s="2"/>
      <c r="K337" s="2"/>
      <c r="L337" s="2"/>
      <c r="N337" s="2"/>
    </row>
    <row r="338" spans="1:14" x14ac:dyDescent="0.2">
      <c r="A338" s="14"/>
      <c r="B338" s="2"/>
      <c r="C338" s="2"/>
      <c r="D338" s="2"/>
      <c r="E338" s="2"/>
      <c r="F338" s="2"/>
      <c r="G338" s="2"/>
      <c r="I338" s="2"/>
      <c r="J338" s="2"/>
      <c r="K338" s="2"/>
      <c r="L338" s="2"/>
      <c r="N338" s="2"/>
    </row>
    <row r="339" spans="1:14" x14ac:dyDescent="0.2">
      <c r="A339" s="14"/>
      <c r="B339" s="2"/>
      <c r="C339" s="2"/>
      <c r="D339" s="2"/>
      <c r="E339" s="2"/>
      <c r="F339" s="2"/>
      <c r="G339" s="2"/>
      <c r="I339" s="2"/>
      <c r="J339" s="2"/>
      <c r="K339" s="2"/>
      <c r="L339" s="2"/>
      <c r="N339" s="2"/>
    </row>
    <row r="340" spans="1:14" x14ac:dyDescent="0.2">
      <c r="A340" s="14"/>
      <c r="B340" s="2"/>
      <c r="C340" s="2"/>
      <c r="D340" s="2"/>
      <c r="E340" s="2"/>
      <c r="F340" s="2"/>
      <c r="G340" s="2"/>
      <c r="I340" s="2"/>
      <c r="J340" s="2"/>
      <c r="K340" s="2"/>
      <c r="L340" s="2"/>
      <c r="N340" s="2"/>
    </row>
    <row r="341" spans="1:14" x14ac:dyDescent="0.2">
      <c r="A341" s="14"/>
      <c r="B341" s="2"/>
      <c r="C341" s="2"/>
      <c r="D341" s="2"/>
      <c r="E341" s="2"/>
      <c r="F341" s="2"/>
      <c r="G341" s="2"/>
      <c r="I341" s="2"/>
      <c r="J341" s="2"/>
      <c r="K341" s="2"/>
      <c r="L341" s="2"/>
      <c r="N341" s="2"/>
    </row>
    <row r="342" spans="1:14" x14ac:dyDescent="0.2">
      <c r="A342" s="13"/>
      <c r="B342" s="2"/>
      <c r="C342" s="2"/>
      <c r="D342" s="2"/>
      <c r="E342" s="2"/>
      <c r="F342" s="2"/>
      <c r="G342" s="2"/>
      <c r="I342" s="2"/>
      <c r="J342" s="2"/>
      <c r="K342" s="2"/>
      <c r="L342" s="2"/>
      <c r="N342" s="2"/>
    </row>
    <row r="343" spans="1:14" x14ac:dyDescent="0.2">
      <c r="A343" s="13"/>
      <c r="B343" s="2"/>
      <c r="C343" s="2"/>
      <c r="D343" s="2"/>
      <c r="E343" s="2"/>
      <c r="F343" s="2"/>
      <c r="G343" s="2"/>
      <c r="I343" s="2"/>
      <c r="J343" s="2"/>
      <c r="K343" s="2"/>
      <c r="L343" s="2"/>
      <c r="N343" s="2"/>
    </row>
    <row r="344" spans="1:14" s="7" customFormat="1" x14ac:dyDescent="0.2">
      <c r="A344" s="14"/>
      <c r="H344" s="131"/>
    </row>
    <row r="345" spans="1:14" x14ac:dyDescent="0.2">
      <c r="A345" s="13"/>
      <c r="B345" s="2"/>
      <c r="C345" s="2"/>
      <c r="D345" s="2"/>
      <c r="E345" s="2"/>
      <c r="F345" s="2"/>
      <c r="G345" s="2"/>
      <c r="I345" s="2"/>
      <c r="J345" s="2"/>
      <c r="K345" s="2"/>
      <c r="L345" s="2"/>
      <c r="N345" s="2"/>
    </row>
    <row r="346" spans="1:14" x14ac:dyDescent="0.2">
      <c r="A346" s="13"/>
      <c r="B346" s="2"/>
      <c r="C346" s="2"/>
      <c r="D346" s="2"/>
      <c r="E346" s="2"/>
      <c r="F346" s="2"/>
      <c r="G346" s="2"/>
      <c r="I346" s="2"/>
      <c r="J346" s="2"/>
      <c r="K346" s="2"/>
      <c r="L346" s="2"/>
      <c r="N346" s="2"/>
    </row>
    <row r="347" spans="1:14" x14ac:dyDescent="0.2">
      <c r="A347" s="13"/>
      <c r="B347" s="2"/>
      <c r="C347" s="2"/>
      <c r="D347" s="2"/>
      <c r="E347" s="2"/>
      <c r="F347" s="2"/>
      <c r="G347" s="2"/>
      <c r="I347" s="2"/>
      <c r="J347" s="2"/>
      <c r="K347" s="2"/>
      <c r="L347" s="2"/>
      <c r="N347" s="2"/>
    </row>
    <row r="348" spans="1:14" x14ac:dyDescent="0.2">
      <c r="A348" s="13"/>
      <c r="B348" s="2"/>
      <c r="C348" s="2"/>
      <c r="D348" s="2"/>
      <c r="E348" s="2"/>
      <c r="F348" s="2"/>
      <c r="G348" s="2"/>
      <c r="I348" s="2"/>
      <c r="J348" s="2"/>
      <c r="K348" s="2"/>
      <c r="L348" s="2"/>
      <c r="N348" s="2"/>
    </row>
    <row r="349" spans="1:14" x14ac:dyDescent="0.2">
      <c r="A349" s="13"/>
      <c r="B349" s="2"/>
      <c r="C349" s="2"/>
      <c r="D349" s="2"/>
      <c r="E349" s="2"/>
      <c r="F349" s="2"/>
      <c r="G349" s="2"/>
      <c r="I349" s="2"/>
      <c r="J349" s="2"/>
      <c r="K349" s="2"/>
      <c r="L349" s="2"/>
      <c r="N349" s="2"/>
    </row>
    <row r="350" spans="1:14" x14ac:dyDescent="0.2">
      <c r="A350" s="13"/>
      <c r="B350" s="2"/>
      <c r="C350" s="2"/>
      <c r="D350" s="2"/>
      <c r="E350" s="2"/>
      <c r="F350" s="2"/>
      <c r="G350" s="2"/>
      <c r="I350" s="2"/>
      <c r="J350" s="2"/>
      <c r="K350" s="2"/>
      <c r="L350" s="2"/>
      <c r="N350" s="2"/>
    </row>
    <row r="351" spans="1:14" x14ac:dyDescent="0.2">
      <c r="A351" s="13"/>
      <c r="B351" s="2"/>
      <c r="C351" s="2"/>
      <c r="D351" s="2"/>
      <c r="E351" s="2"/>
      <c r="F351" s="2"/>
      <c r="G351" s="2"/>
      <c r="I351" s="2"/>
      <c r="J351" s="2"/>
      <c r="K351" s="2"/>
      <c r="L351" s="2"/>
      <c r="N351" s="2"/>
    </row>
    <row r="352" spans="1:14" x14ac:dyDescent="0.2">
      <c r="A352" s="13"/>
      <c r="B352" s="2"/>
      <c r="C352" s="2"/>
      <c r="D352" s="2"/>
      <c r="E352" s="2"/>
      <c r="F352" s="2"/>
      <c r="G352" s="2"/>
      <c r="I352" s="2"/>
      <c r="J352" s="2"/>
      <c r="K352" s="2"/>
      <c r="L352" s="2"/>
      <c r="N352" s="2"/>
    </row>
    <row r="353" spans="1:14" x14ac:dyDescent="0.2">
      <c r="A353" s="13"/>
      <c r="B353" s="2"/>
      <c r="C353" s="2"/>
      <c r="D353" s="2"/>
      <c r="E353" s="2"/>
      <c r="F353" s="2"/>
      <c r="G353" s="2"/>
      <c r="I353" s="2"/>
      <c r="J353" s="2"/>
      <c r="K353" s="2"/>
      <c r="L353" s="2"/>
      <c r="N353" s="2"/>
    </row>
    <row r="354" spans="1:14" x14ac:dyDescent="0.2">
      <c r="A354" s="13"/>
      <c r="B354" s="2"/>
      <c r="C354" s="2"/>
      <c r="D354" s="2"/>
      <c r="E354" s="2"/>
      <c r="F354" s="2"/>
      <c r="G354" s="2"/>
      <c r="I354" s="2"/>
      <c r="J354" s="2"/>
      <c r="K354" s="2"/>
      <c r="L354" s="2"/>
      <c r="N354" s="2"/>
    </row>
    <row r="355" spans="1:14" x14ac:dyDescent="0.2">
      <c r="A355" s="13"/>
      <c r="B355" s="2"/>
      <c r="C355" s="2"/>
      <c r="D355" s="2"/>
      <c r="E355" s="2"/>
      <c r="F355" s="2"/>
      <c r="G355" s="2"/>
      <c r="I355" s="2"/>
      <c r="J355" s="2"/>
      <c r="K355" s="2"/>
      <c r="L355" s="2"/>
      <c r="N355" s="2"/>
    </row>
    <row r="356" spans="1:14" x14ac:dyDescent="0.2">
      <c r="A356" s="13"/>
      <c r="B356" s="2"/>
      <c r="C356" s="2"/>
      <c r="D356" s="2"/>
      <c r="E356" s="2"/>
      <c r="F356" s="2"/>
      <c r="G356" s="2"/>
      <c r="I356" s="2"/>
      <c r="J356" s="2"/>
      <c r="K356" s="2"/>
      <c r="L356" s="2"/>
      <c r="N356" s="2"/>
    </row>
    <row r="357" spans="1:14" x14ac:dyDescent="0.2">
      <c r="A357" s="13"/>
      <c r="B357" s="2"/>
      <c r="C357" s="2"/>
      <c r="D357" s="2"/>
      <c r="E357" s="2"/>
      <c r="F357" s="2"/>
      <c r="G357" s="2"/>
      <c r="I357" s="2"/>
      <c r="J357" s="2"/>
      <c r="K357" s="2"/>
      <c r="L357" s="2"/>
      <c r="N357" s="2"/>
    </row>
    <row r="358" spans="1:14" x14ac:dyDescent="0.2">
      <c r="A358" s="13"/>
      <c r="B358" s="2"/>
      <c r="C358" s="2"/>
      <c r="D358" s="2"/>
      <c r="E358" s="2"/>
      <c r="F358" s="2"/>
      <c r="G358" s="2"/>
      <c r="I358" s="2"/>
      <c r="J358" s="2"/>
      <c r="K358" s="2"/>
      <c r="L358" s="2"/>
      <c r="N358" s="2"/>
    </row>
    <row r="359" spans="1:14" x14ac:dyDescent="0.2">
      <c r="A359" s="13"/>
      <c r="B359" s="2"/>
      <c r="C359" s="2"/>
      <c r="D359" s="2"/>
      <c r="E359" s="2"/>
      <c r="F359" s="2"/>
      <c r="G359" s="2"/>
      <c r="I359" s="2"/>
      <c r="J359" s="2"/>
      <c r="K359" s="2"/>
      <c r="L359" s="2"/>
      <c r="N359" s="2"/>
    </row>
    <row r="360" spans="1:14" x14ac:dyDescent="0.2">
      <c r="A360" s="13"/>
      <c r="B360" s="2"/>
      <c r="C360" s="2"/>
      <c r="D360" s="2"/>
      <c r="E360" s="2"/>
      <c r="F360" s="2"/>
      <c r="G360" s="2"/>
      <c r="I360" s="2"/>
      <c r="J360" s="2"/>
      <c r="K360" s="2"/>
      <c r="L360" s="2"/>
      <c r="N360" s="2"/>
    </row>
    <row r="361" spans="1:14" x14ac:dyDescent="0.2">
      <c r="A361" s="13"/>
      <c r="B361" s="2"/>
      <c r="C361" s="2"/>
      <c r="D361" s="2"/>
      <c r="E361" s="2"/>
      <c r="F361" s="2"/>
      <c r="G361" s="2"/>
      <c r="I361" s="2"/>
      <c r="J361" s="2"/>
      <c r="K361" s="2"/>
      <c r="L361" s="2"/>
      <c r="N361" s="2"/>
    </row>
    <row r="362" spans="1:14" x14ac:dyDescent="0.2">
      <c r="A362" s="13"/>
      <c r="B362" s="2"/>
      <c r="C362" s="2"/>
      <c r="D362" s="2"/>
      <c r="E362" s="2"/>
      <c r="F362" s="2"/>
      <c r="G362" s="2"/>
      <c r="I362" s="2"/>
      <c r="J362" s="2"/>
      <c r="K362" s="2"/>
      <c r="L362" s="2"/>
      <c r="N362" s="2"/>
    </row>
    <row r="363" spans="1:14" x14ac:dyDescent="0.2">
      <c r="A363" s="13"/>
      <c r="B363" s="2"/>
      <c r="C363" s="2"/>
      <c r="D363" s="2"/>
      <c r="E363" s="2"/>
      <c r="F363" s="2"/>
      <c r="G363" s="2"/>
      <c r="I363" s="2"/>
      <c r="J363" s="2"/>
      <c r="K363" s="2"/>
      <c r="L363" s="2"/>
      <c r="N363" s="2"/>
    </row>
    <row r="364" spans="1:14" x14ac:dyDescent="0.2">
      <c r="A364" s="13"/>
      <c r="B364" s="2"/>
      <c r="C364" s="2"/>
      <c r="D364" s="2"/>
      <c r="E364" s="2"/>
      <c r="F364" s="2"/>
      <c r="G364" s="2"/>
      <c r="I364" s="2"/>
      <c r="J364" s="2"/>
      <c r="K364" s="2"/>
      <c r="L364" s="2"/>
      <c r="N364" s="2"/>
    </row>
    <row r="365" spans="1:14" x14ac:dyDescent="0.2">
      <c r="A365" s="13"/>
      <c r="B365" s="2"/>
      <c r="C365" s="2"/>
      <c r="D365" s="2"/>
      <c r="E365" s="2"/>
      <c r="F365" s="2"/>
      <c r="G365" s="2"/>
      <c r="I365" s="2"/>
      <c r="J365" s="2"/>
      <c r="K365" s="2"/>
      <c r="L365" s="2"/>
      <c r="N365" s="2"/>
    </row>
    <row r="366" spans="1:14" x14ac:dyDescent="0.2">
      <c r="A366" s="13"/>
      <c r="B366" s="2"/>
      <c r="C366" s="2"/>
      <c r="D366" s="2"/>
      <c r="E366" s="2"/>
      <c r="F366" s="2"/>
      <c r="G366" s="2"/>
      <c r="I366" s="2"/>
      <c r="J366" s="2"/>
      <c r="K366" s="2"/>
      <c r="L366" s="2"/>
      <c r="N366" s="2"/>
    </row>
    <row r="367" spans="1:14" x14ac:dyDescent="0.2">
      <c r="A367" s="13"/>
      <c r="B367" s="2"/>
      <c r="C367" s="2"/>
      <c r="D367" s="2"/>
      <c r="E367" s="2"/>
      <c r="F367" s="2"/>
      <c r="G367" s="2"/>
      <c r="I367" s="2"/>
      <c r="J367" s="2"/>
      <c r="K367" s="2"/>
      <c r="L367" s="2"/>
      <c r="N367" s="2"/>
    </row>
    <row r="368" spans="1:14" x14ac:dyDescent="0.2">
      <c r="A368" s="13"/>
      <c r="B368" s="2"/>
      <c r="C368" s="2"/>
      <c r="D368" s="2"/>
      <c r="E368" s="2"/>
      <c r="F368" s="2"/>
      <c r="G368" s="2"/>
      <c r="I368" s="2"/>
      <c r="J368" s="2"/>
      <c r="K368" s="2"/>
      <c r="L368" s="2"/>
      <c r="N368" s="2"/>
    </row>
    <row r="369" spans="1:14" x14ac:dyDescent="0.2">
      <c r="A369" s="13"/>
      <c r="B369" s="2"/>
      <c r="C369" s="2"/>
      <c r="D369" s="2"/>
      <c r="E369" s="2"/>
      <c r="F369" s="2"/>
      <c r="G369" s="2"/>
      <c r="I369" s="2"/>
      <c r="J369" s="2"/>
      <c r="K369" s="2"/>
      <c r="L369" s="2"/>
      <c r="N369" s="2"/>
    </row>
    <row r="370" spans="1:14" x14ac:dyDescent="0.2">
      <c r="A370" s="13"/>
      <c r="B370" s="2"/>
      <c r="C370" s="2"/>
      <c r="D370" s="2"/>
      <c r="E370" s="2"/>
      <c r="F370" s="2"/>
      <c r="G370" s="2"/>
      <c r="I370" s="2"/>
      <c r="J370" s="2"/>
      <c r="K370" s="2"/>
      <c r="L370" s="2"/>
      <c r="N370" s="2"/>
    </row>
    <row r="371" spans="1:14" x14ac:dyDescent="0.2">
      <c r="A371" s="13"/>
      <c r="B371" s="2"/>
      <c r="C371" s="2"/>
      <c r="D371" s="2"/>
      <c r="E371" s="2"/>
      <c r="F371" s="2"/>
      <c r="G371" s="2"/>
      <c r="I371" s="2"/>
      <c r="J371" s="2"/>
      <c r="K371" s="2"/>
      <c r="L371" s="2"/>
      <c r="N371" s="2"/>
    </row>
    <row r="372" spans="1:14" x14ac:dyDescent="0.2">
      <c r="A372" s="13"/>
      <c r="B372" s="2"/>
      <c r="C372" s="2"/>
      <c r="D372" s="2"/>
      <c r="E372" s="2"/>
      <c r="F372" s="2"/>
      <c r="G372" s="2"/>
      <c r="I372" s="2"/>
      <c r="J372" s="2"/>
      <c r="K372" s="2"/>
      <c r="L372" s="2"/>
      <c r="N372" s="2"/>
    </row>
    <row r="373" spans="1:14" x14ac:dyDescent="0.2">
      <c r="A373" s="13"/>
      <c r="B373" s="2"/>
      <c r="C373" s="2"/>
      <c r="D373" s="2"/>
      <c r="E373" s="2"/>
      <c r="F373" s="2"/>
      <c r="G373" s="2"/>
      <c r="I373" s="2"/>
      <c r="J373" s="2"/>
      <c r="K373" s="2"/>
      <c r="L373" s="2"/>
      <c r="N373" s="2"/>
    </row>
    <row r="374" spans="1:14" x14ac:dyDescent="0.2">
      <c r="A374" s="13"/>
      <c r="B374" s="2"/>
      <c r="C374" s="2"/>
      <c r="D374" s="2"/>
      <c r="E374" s="2"/>
      <c r="F374" s="2"/>
      <c r="G374" s="2"/>
      <c r="I374" s="2"/>
      <c r="J374" s="2"/>
      <c r="K374" s="2"/>
      <c r="L374" s="2"/>
      <c r="N374" s="2"/>
    </row>
    <row r="375" spans="1:14" x14ac:dyDescent="0.2">
      <c r="A375" s="13"/>
      <c r="B375" s="2"/>
      <c r="C375" s="2"/>
      <c r="D375" s="2"/>
      <c r="E375" s="2"/>
      <c r="F375" s="2"/>
      <c r="G375" s="2"/>
      <c r="I375" s="2"/>
      <c r="J375" s="2"/>
      <c r="K375" s="2"/>
      <c r="L375" s="2"/>
      <c r="N375" s="2"/>
    </row>
    <row r="376" spans="1:14" x14ac:dyDescent="0.2">
      <c r="A376" s="13"/>
      <c r="B376" s="2"/>
      <c r="C376" s="2"/>
      <c r="D376" s="2"/>
      <c r="E376" s="2"/>
      <c r="F376" s="2"/>
      <c r="G376" s="2"/>
      <c r="I376" s="2"/>
      <c r="J376" s="2"/>
      <c r="K376" s="2"/>
      <c r="L376" s="2"/>
      <c r="N376" s="2"/>
    </row>
    <row r="377" spans="1:14" x14ac:dyDescent="0.2">
      <c r="A377" s="13"/>
      <c r="B377" s="2"/>
      <c r="C377" s="2"/>
      <c r="D377" s="2"/>
      <c r="E377" s="2"/>
      <c r="F377" s="2"/>
      <c r="G377" s="2"/>
      <c r="I377" s="2"/>
      <c r="J377" s="2"/>
      <c r="K377" s="2"/>
      <c r="L377" s="2"/>
      <c r="N377" s="2"/>
    </row>
    <row r="378" spans="1:14" x14ac:dyDescent="0.2">
      <c r="A378" s="13"/>
      <c r="B378" s="2"/>
      <c r="C378" s="2"/>
      <c r="D378" s="2"/>
      <c r="E378" s="2"/>
      <c r="F378" s="2"/>
      <c r="G378" s="2"/>
      <c r="I378" s="2"/>
      <c r="J378" s="2"/>
      <c r="K378" s="2"/>
      <c r="L378" s="2"/>
      <c r="N378" s="2"/>
    </row>
    <row r="379" spans="1:14" x14ac:dyDescent="0.2">
      <c r="A379" s="13"/>
      <c r="B379" s="2"/>
      <c r="C379" s="2"/>
      <c r="D379" s="2"/>
      <c r="E379" s="2"/>
      <c r="F379" s="2"/>
      <c r="G379" s="2"/>
      <c r="I379" s="2"/>
      <c r="J379" s="2"/>
      <c r="K379" s="2"/>
      <c r="L379" s="2"/>
      <c r="N379" s="2"/>
    </row>
    <row r="380" spans="1:14" x14ac:dyDescent="0.2">
      <c r="A380" s="13"/>
      <c r="B380" s="2"/>
      <c r="C380" s="2"/>
      <c r="D380" s="2"/>
      <c r="E380" s="2"/>
      <c r="F380" s="2"/>
      <c r="G380" s="2"/>
      <c r="I380" s="2"/>
      <c r="J380" s="2"/>
      <c r="K380" s="2"/>
      <c r="L380" s="2"/>
      <c r="N380" s="2"/>
    </row>
    <row r="381" spans="1:14" x14ac:dyDescent="0.2">
      <c r="A381" s="13"/>
      <c r="B381" s="2"/>
      <c r="C381" s="2"/>
      <c r="D381" s="2"/>
      <c r="E381" s="2"/>
      <c r="F381" s="2"/>
      <c r="G381" s="2"/>
      <c r="I381" s="2"/>
      <c r="J381" s="2"/>
      <c r="K381" s="2"/>
      <c r="L381" s="2"/>
      <c r="N381" s="2"/>
    </row>
    <row r="382" spans="1:14" x14ac:dyDescent="0.2">
      <c r="A382" s="13"/>
      <c r="B382" s="2"/>
      <c r="C382" s="2"/>
      <c r="D382" s="2"/>
      <c r="E382" s="2"/>
      <c r="F382" s="2"/>
      <c r="G382" s="2"/>
      <c r="I382" s="2"/>
      <c r="J382" s="2"/>
      <c r="K382" s="2"/>
      <c r="L382" s="2"/>
      <c r="N382" s="2"/>
    </row>
    <row r="383" spans="1:14" x14ac:dyDescent="0.2">
      <c r="A383" s="13"/>
      <c r="B383" s="2"/>
      <c r="C383" s="2"/>
      <c r="D383" s="2"/>
      <c r="E383" s="2"/>
      <c r="F383" s="2"/>
      <c r="G383" s="2"/>
      <c r="I383" s="2"/>
      <c r="J383" s="2"/>
      <c r="K383" s="2"/>
      <c r="L383" s="2"/>
      <c r="N383" s="2"/>
    </row>
    <row r="384" spans="1:14" x14ac:dyDescent="0.2">
      <c r="A384" s="13"/>
      <c r="B384" s="2"/>
      <c r="C384" s="2"/>
      <c r="D384" s="2"/>
      <c r="E384" s="2"/>
      <c r="F384" s="2"/>
      <c r="G384" s="2"/>
      <c r="I384" s="2"/>
      <c r="J384" s="2"/>
      <c r="K384" s="2"/>
      <c r="L384" s="2"/>
      <c r="N384" s="2"/>
    </row>
    <row r="385" spans="1:14" x14ac:dyDescent="0.2">
      <c r="A385" s="13"/>
      <c r="B385" s="2"/>
      <c r="C385" s="2"/>
      <c r="D385" s="2"/>
      <c r="E385" s="2"/>
      <c r="F385" s="2"/>
      <c r="G385" s="2"/>
      <c r="I385" s="2"/>
      <c r="J385" s="2"/>
      <c r="K385" s="2"/>
      <c r="L385" s="2"/>
      <c r="N385" s="2"/>
    </row>
    <row r="386" spans="1:14" x14ac:dyDescent="0.2">
      <c r="A386" s="13"/>
      <c r="B386" s="2"/>
      <c r="C386" s="2"/>
      <c r="D386" s="2"/>
      <c r="E386" s="2"/>
      <c r="F386" s="2"/>
      <c r="G386" s="2"/>
      <c r="I386" s="2"/>
      <c r="J386" s="2"/>
      <c r="K386" s="2"/>
      <c r="L386" s="2"/>
      <c r="N386" s="2"/>
    </row>
    <row r="387" spans="1:14" x14ac:dyDescent="0.2">
      <c r="A387" s="13"/>
      <c r="B387" s="2"/>
      <c r="C387" s="2"/>
      <c r="D387" s="2"/>
      <c r="E387" s="2"/>
      <c r="F387" s="2"/>
      <c r="G387" s="2"/>
      <c r="I387" s="2"/>
      <c r="J387" s="2"/>
      <c r="K387" s="2"/>
      <c r="L387" s="2"/>
      <c r="N387" s="2"/>
    </row>
    <row r="388" spans="1:14" x14ac:dyDescent="0.2">
      <c r="A388" s="13"/>
      <c r="B388" s="2"/>
      <c r="C388" s="2"/>
      <c r="D388" s="2"/>
      <c r="E388" s="2"/>
      <c r="F388" s="2"/>
      <c r="G388" s="2"/>
      <c r="I388" s="2"/>
      <c r="J388" s="2"/>
      <c r="K388" s="2"/>
      <c r="L388" s="2"/>
      <c r="N388" s="2"/>
    </row>
    <row r="389" spans="1:14" x14ac:dyDescent="0.2">
      <c r="A389" s="13"/>
      <c r="B389" s="2"/>
      <c r="C389" s="2"/>
      <c r="D389" s="2"/>
      <c r="E389" s="2"/>
      <c r="F389" s="2"/>
      <c r="G389" s="2"/>
      <c r="I389" s="2"/>
      <c r="J389" s="2"/>
      <c r="K389" s="2"/>
      <c r="L389" s="2"/>
      <c r="N389" s="2"/>
    </row>
    <row r="390" spans="1:14" x14ac:dyDescent="0.2">
      <c r="A390" s="13"/>
      <c r="B390" s="2"/>
      <c r="C390" s="2"/>
      <c r="D390" s="2"/>
      <c r="E390" s="2"/>
      <c r="F390" s="2"/>
      <c r="G390" s="2"/>
      <c r="I390" s="2"/>
      <c r="J390" s="2"/>
      <c r="K390" s="2"/>
      <c r="L390" s="2"/>
      <c r="N390" s="2"/>
    </row>
    <row r="391" spans="1:14" x14ac:dyDescent="0.2">
      <c r="A391" s="13"/>
      <c r="B391" s="2"/>
      <c r="C391" s="2"/>
      <c r="D391" s="2"/>
      <c r="E391" s="2"/>
      <c r="F391" s="2"/>
      <c r="G391" s="2"/>
      <c r="I391" s="2"/>
      <c r="J391" s="2"/>
      <c r="K391" s="2"/>
      <c r="L391" s="2"/>
      <c r="N391" s="2"/>
    </row>
    <row r="392" spans="1:14" x14ac:dyDescent="0.2">
      <c r="A392" s="13"/>
      <c r="B392" s="2"/>
      <c r="C392" s="2"/>
      <c r="D392" s="2"/>
      <c r="E392" s="2"/>
      <c r="F392" s="2"/>
      <c r="G392" s="2"/>
      <c r="I392" s="2"/>
      <c r="J392" s="2"/>
      <c r="K392" s="2"/>
      <c r="L392" s="2"/>
      <c r="N392" s="2"/>
    </row>
    <row r="393" spans="1:14" x14ac:dyDescent="0.2">
      <c r="A393" s="13"/>
      <c r="B393" s="2"/>
      <c r="C393" s="2"/>
      <c r="D393" s="2"/>
      <c r="E393" s="2"/>
      <c r="F393" s="2"/>
      <c r="G393" s="2"/>
      <c r="I393" s="2"/>
      <c r="J393" s="2"/>
      <c r="K393" s="2"/>
      <c r="L393" s="2"/>
      <c r="N393" s="2"/>
    </row>
    <row r="394" spans="1:14" x14ac:dyDescent="0.2">
      <c r="A394" s="13"/>
      <c r="B394" s="2"/>
      <c r="C394" s="2"/>
      <c r="D394" s="2"/>
      <c r="E394" s="2"/>
      <c r="F394" s="2"/>
      <c r="G394" s="2"/>
      <c r="I394" s="2"/>
      <c r="J394" s="2"/>
      <c r="K394" s="2"/>
      <c r="L394" s="2"/>
      <c r="N394" s="2"/>
    </row>
    <row r="395" spans="1:14" x14ac:dyDescent="0.2">
      <c r="A395" s="13"/>
      <c r="B395" s="2"/>
      <c r="C395" s="2"/>
      <c r="D395" s="2"/>
      <c r="E395" s="2"/>
      <c r="F395" s="2"/>
      <c r="G395" s="2"/>
      <c r="I395" s="2"/>
      <c r="J395" s="2"/>
      <c r="K395" s="2"/>
      <c r="L395" s="2"/>
      <c r="N395" s="2"/>
    </row>
    <row r="396" spans="1:14" x14ac:dyDescent="0.2">
      <c r="A396" s="13"/>
      <c r="B396" s="2"/>
      <c r="C396" s="2"/>
      <c r="D396" s="2"/>
      <c r="E396" s="2"/>
      <c r="F396" s="2"/>
      <c r="G396" s="2"/>
      <c r="I396" s="2"/>
      <c r="J396" s="2"/>
      <c r="K396" s="2"/>
      <c r="L396" s="2"/>
      <c r="N396" s="2"/>
    </row>
    <row r="397" spans="1:14" x14ac:dyDescent="0.2">
      <c r="A397" s="13"/>
      <c r="B397" s="2"/>
      <c r="C397" s="2"/>
      <c r="D397" s="2"/>
      <c r="E397" s="2"/>
      <c r="F397" s="2"/>
      <c r="G397" s="2"/>
      <c r="I397" s="2"/>
      <c r="J397" s="2"/>
      <c r="K397" s="2"/>
      <c r="L397" s="2"/>
      <c r="N397" s="2"/>
    </row>
    <row r="398" spans="1:14" x14ac:dyDescent="0.2">
      <c r="A398" s="13"/>
      <c r="B398" s="2"/>
      <c r="C398" s="2"/>
      <c r="D398" s="2"/>
      <c r="E398" s="2"/>
      <c r="F398" s="2"/>
      <c r="G398" s="2"/>
      <c r="I398" s="2"/>
      <c r="J398" s="2"/>
      <c r="K398" s="2"/>
      <c r="L398" s="2"/>
      <c r="N398" s="2"/>
    </row>
    <row r="399" spans="1:14" x14ac:dyDescent="0.2">
      <c r="A399" s="13"/>
      <c r="B399" s="2"/>
      <c r="C399" s="2"/>
      <c r="D399" s="2"/>
      <c r="E399" s="2"/>
      <c r="F399" s="2"/>
      <c r="G399" s="2"/>
      <c r="I399" s="2"/>
      <c r="J399" s="2"/>
      <c r="K399" s="2"/>
      <c r="L399" s="2"/>
      <c r="N399" s="2"/>
    </row>
    <row r="400" spans="1:14" x14ac:dyDescent="0.2">
      <c r="A400" s="13"/>
      <c r="B400" s="2"/>
      <c r="C400" s="2"/>
      <c r="D400" s="2"/>
      <c r="E400" s="2"/>
      <c r="F400" s="2"/>
      <c r="G400" s="2"/>
      <c r="I400" s="2"/>
      <c r="J400" s="2"/>
      <c r="K400" s="2"/>
      <c r="L400" s="2"/>
      <c r="N400" s="2"/>
    </row>
    <row r="401" spans="1:14" x14ac:dyDescent="0.2">
      <c r="A401" s="13"/>
      <c r="B401" s="2"/>
      <c r="C401" s="2"/>
      <c r="D401" s="2"/>
      <c r="E401" s="2"/>
      <c r="F401" s="2"/>
      <c r="G401" s="2"/>
      <c r="I401" s="2"/>
      <c r="J401" s="2"/>
      <c r="K401" s="2"/>
      <c r="L401" s="2"/>
      <c r="N401" s="2"/>
    </row>
    <row r="402" spans="1:14" x14ac:dyDescent="0.2">
      <c r="A402" s="13"/>
      <c r="B402" s="2"/>
      <c r="C402" s="2"/>
      <c r="D402" s="2"/>
      <c r="E402" s="2"/>
      <c r="F402" s="2"/>
      <c r="G402" s="2"/>
      <c r="I402" s="2"/>
      <c r="J402" s="2"/>
      <c r="K402" s="2"/>
      <c r="L402" s="2"/>
      <c r="N402" s="2"/>
    </row>
    <row r="403" spans="1:14" x14ac:dyDescent="0.2">
      <c r="A403" s="13"/>
      <c r="B403" s="2"/>
      <c r="C403" s="2"/>
      <c r="D403" s="2"/>
      <c r="E403" s="2"/>
      <c r="F403" s="2"/>
      <c r="G403" s="2"/>
      <c r="I403" s="2"/>
      <c r="J403" s="2"/>
      <c r="K403" s="2"/>
      <c r="L403" s="2"/>
      <c r="N403" s="2"/>
    </row>
    <row r="404" spans="1:14" x14ac:dyDescent="0.2">
      <c r="A404" s="13"/>
      <c r="B404" s="2"/>
      <c r="C404" s="2"/>
      <c r="D404" s="2"/>
      <c r="E404" s="2"/>
      <c r="F404" s="2"/>
      <c r="G404" s="2"/>
      <c r="I404" s="2"/>
      <c r="J404" s="2"/>
      <c r="K404" s="2"/>
      <c r="L404" s="2"/>
      <c r="N404" s="2"/>
    </row>
    <row r="405" spans="1:14" x14ac:dyDescent="0.2">
      <c r="A405" s="13"/>
      <c r="B405" s="2"/>
      <c r="C405" s="2"/>
      <c r="D405" s="2"/>
      <c r="E405" s="2"/>
      <c r="F405" s="2"/>
      <c r="G405" s="2"/>
      <c r="I405" s="2"/>
      <c r="J405" s="2"/>
      <c r="K405" s="2"/>
      <c r="L405" s="2"/>
      <c r="N405" s="2"/>
    </row>
    <row r="406" spans="1:14" x14ac:dyDescent="0.2">
      <c r="A406" s="13"/>
      <c r="B406" s="2"/>
      <c r="C406" s="2"/>
      <c r="D406" s="2"/>
      <c r="E406" s="2"/>
      <c r="F406" s="2"/>
      <c r="G406" s="2"/>
      <c r="I406" s="2"/>
      <c r="J406" s="2"/>
      <c r="K406" s="2"/>
      <c r="L406" s="2"/>
      <c r="N406" s="2"/>
    </row>
    <row r="407" spans="1:14" x14ac:dyDescent="0.2">
      <c r="A407" s="13"/>
      <c r="B407" s="2"/>
      <c r="C407" s="2"/>
      <c r="D407" s="2"/>
      <c r="E407" s="2"/>
      <c r="F407" s="2"/>
      <c r="G407" s="2"/>
      <c r="I407" s="2"/>
      <c r="J407" s="2"/>
      <c r="K407" s="2"/>
      <c r="L407" s="2"/>
      <c r="N407" s="2"/>
    </row>
    <row r="408" spans="1:14" x14ac:dyDescent="0.2">
      <c r="A408" s="13"/>
      <c r="B408" s="2"/>
      <c r="C408" s="2"/>
      <c r="D408" s="2"/>
      <c r="E408" s="2"/>
      <c r="F408" s="2"/>
      <c r="G408" s="2"/>
      <c r="I408" s="2"/>
      <c r="J408" s="2"/>
      <c r="K408" s="2"/>
      <c r="L408" s="2"/>
      <c r="N408" s="2"/>
    </row>
    <row r="409" spans="1:14" x14ac:dyDescent="0.2">
      <c r="A409" s="13"/>
      <c r="B409" s="2"/>
      <c r="C409" s="2"/>
      <c r="D409" s="2"/>
      <c r="E409" s="2"/>
      <c r="F409" s="2"/>
      <c r="G409" s="2"/>
      <c r="I409" s="2"/>
      <c r="J409" s="2"/>
      <c r="K409" s="2"/>
      <c r="L409" s="2"/>
      <c r="N409" s="2"/>
    </row>
    <row r="410" spans="1:14" x14ac:dyDescent="0.2">
      <c r="A410" s="13"/>
      <c r="B410" s="2"/>
      <c r="C410" s="2"/>
      <c r="D410" s="2"/>
      <c r="E410" s="2"/>
      <c r="F410" s="2"/>
      <c r="G410" s="2"/>
      <c r="I410" s="2"/>
      <c r="J410" s="2"/>
      <c r="K410" s="2"/>
      <c r="L410" s="2"/>
      <c r="N410" s="2"/>
    </row>
    <row r="411" spans="1:14" x14ac:dyDescent="0.2">
      <c r="A411" s="13"/>
      <c r="B411" s="2"/>
      <c r="C411" s="2"/>
      <c r="D411" s="2"/>
      <c r="E411" s="2"/>
      <c r="F411" s="2"/>
      <c r="G411" s="2"/>
      <c r="I411" s="2"/>
      <c r="J411" s="2"/>
      <c r="K411" s="2"/>
      <c r="L411" s="2"/>
      <c r="N411" s="2"/>
    </row>
    <row r="412" spans="1:14" x14ac:dyDescent="0.2">
      <c r="A412" s="13"/>
      <c r="B412" s="2"/>
      <c r="C412" s="2"/>
      <c r="D412" s="2"/>
      <c r="E412" s="2"/>
      <c r="F412" s="2"/>
      <c r="G412" s="2"/>
      <c r="I412" s="2"/>
      <c r="J412" s="2"/>
      <c r="K412" s="2"/>
      <c r="L412" s="2"/>
      <c r="N412" s="2"/>
    </row>
    <row r="413" spans="1:14" x14ac:dyDescent="0.2">
      <c r="A413" s="13"/>
      <c r="B413" s="2"/>
      <c r="C413" s="2"/>
      <c r="D413" s="2"/>
      <c r="E413" s="2"/>
      <c r="F413" s="2"/>
      <c r="G413" s="2"/>
      <c r="I413" s="2"/>
      <c r="J413" s="2"/>
      <c r="K413" s="2"/>
      <c r="L413" s="2"/>
      <c r="N413" s="2"/>
    </row>
    <row r="414" spans="1:14" x14ac:dyDescent="0.2">
      <c r="A414" s="13"/>
      <c r="B414" s="2"/>
      <c r="C414" s="2"/>
      <c r="D414" s="2"/>
      <c r="E414" s="2"/>
      <c r="F414" s="2"/>
      <c r="G414" s="2"/>
      <c r="I414" s="2"/>
      <c r="J414" s="2"/>
      <c r="K414" s="2"/>
      <c r="L414" s="2"/>
      <c r="N414" s="2"/>
    </row>
    <row r="415" spans="1:14" x14ac:dyDescent="0.2">
      <c r="A415" s="13"/>
      <c r="B415" s="2"/>
      <c r="C415" s="2"/>
      <c r="D415" s="2"/>
      <c r="E415" s="2"/>
      <c r="F415" s="2"/>
      <c r="G415" s="2"/>
      <c r="I415" s="2"/>
      <c r="J415" s="2"/>
      <c r="K415" s="2"/>
      <c r="L415" s="2"/>
      <c r="N415" s="2"/>
    </row>
    <row r="416" spans="1:14" x14ac:dyDescent="0.2">
      <c r="A416" s="13"/>
      <c r="B416" s="2"/>
      <c r="C416" s="2"/>
      <c r="D416" s="2"/>
      <c r="E416" s="2"/>
      <c r="F416" s="2"/>
      <c r="G416" s="2"/>
      <c r="I416" s="2"/>
      <c r="J416" s="2"/>
      <c r="K416" s="2"/>
      <c r="L416" s="2"/>
      <c r="N416" s="2"/>
    </row>
    <row r="417" spans="1:14" x14ac:dyDescent="0.2">
      <c r="A417" s="13"/>
      <c r="B417" s="2"/>
      <c r="C417" s="2"/>
      <c r="D417" s="2"/>
      <c r="E417" s="2"/>
      <c r="F417" s="2"/>
      <c r="G417" s="2"/>
      <c r="I417" s="2"/>
      <c r="J417" s="2"/>
      <c r="K417" s="2"/>
      <c r="L417" s="2"/>
      <c r="N417" s="2"/>
    </row>
    <row r="418" spans="1:14" x14ac:dyDescent="0.2">
      <c r="A418" s="13"/>
      <c r="B418" s="2"/>
      <c r="C418" s="2"/>
      <c r="D418" s="2"/>
      <c r="E418" s="2"/>
      <c r="F418" s="2"/>
      <c r="G418" s="2"/>
      <c r="I418" s="2"/>
      <c r="J418" s="2"/>
      <c r="K418" s="2"/>
      <c r="L418" s="2"/>
      <c r="N418" s="2"/>
    </row>
    <row r="419" spans="1:14" x14ac:dyDescent="0.2">
      <c r="A419" s="13"/>
      <c r="B419" s="2"/>
      <c r="C419" s="2"/>
      <c r="D419" s="2"/>
      <c r="E419" s="2"/>
      <c r="F419" s="2"/>
      <c r="G419" s="2"/>
      <c r="I419" s="2"/>
      <c r="J419" s="2"/>
      <c r="K419" s="2"/>
      <c r="L419" s="2"/>
      <c r="N419" s="2"/>
    </row>
    <row r="420" spans="1:14" x14ac:dyDescent="0.2">
      <c r="A420" s="13"/>
      <c r="B420" s="2"/>
      <c r="C420" s="2"/>
      <c r="D420" s="2"/>
      <c r="E420" s="2"/>
      <c r="F420" s="2"/>
      <c r="G420" s="2"/>
      <c r="I420" s="2"/>
      <c r="J420" s="2"/>
      <c r="K420" s="2"/>
      <c r="L420" s="2"/>
      <c r="N420" s="2"/>
    </row>
    <row r="421" spans="1:14" x14ac:dyDescent="0.2">
      <c r="A421" s="13"/>
      <c r="B421" s="2"/>
      <c r="C421" s="2"/>
      <c r="D421" s="2"/>
      <c r="E421" s="2"/>
      <c r="F421" s="2"/>
      <c r="G421" s="2"/>
      <c r="I421" s="2"/>
      <c r="J421" s="2"/>
      <c r="K421" s="2"/>
      <c r="L421" s="2"/>
      <c r="N421" s="2"/>
    </row>
    <row r="422" spans="1:14" x14ac:dyDescent="0.2">
      <c r="A422" s="13"/>
      <c r="B422" s="2"/>
      <c r="C422" s="2"/>
      <c r="D422" s="2"/>
      <c r="E422" s="2"/>
      <c r="F422" s="2"/>
      <c r="G422" s="2"/>
      <c r="I422" s="2"/>
      <c r="J422" s="2"/>
      <c r="K422" s="2"/>
      <c r="L422" s="2"/>
      <c r="N422" s="2"/>
    </row>
    <row r="423" spans="1:14" x14ac:dyDescent="0.2">
      <c r="A423" s="13"/>
      <c r="B423" s="2"/>
      <c r="C423" s="2"/>
      <c r="D423" s="2"/>
      <c r="E423" s="2"/>
      <c r="F423" s="2"/>
      <c r="G423" s="2"/>
      <c r="I423" s="2"/>
      <c r="J423" s="2"/>
      <c r="K423" s="2"/>
      <c r="L423" s="2"/>
      <c r="N423" s="2"/>
    </row>
    <row r="424" spans="1:14" x14ac:dyDescent="0.2">
      <c r="A424" s="13"/>
      <c r="B424" s="2"/>
      <c r="C424" s="2"/>
      <c r="D424" s="2"/>
      <c r="E424" s="2"/>
      <c r="F424" s="2"/>
      <c r="G424" s="2"/>
      <c r="I424" s="2"/>
      <c r="J424" s="2"/>
      <c r="K424" s="2"/>
      <c r="L424" s="2"/>
      <c r="N424" s="2"/>
    </row>
    <row r="425" spans="1:14" x14ac:dyDescent="0.2">
      <c r="A425" s="13"/>
      <c r="B425" s="2"/>
      <c r="C425" s="2"/>
      <c r="D425" s="2"/>
      <c r="E425" s="2"/>
      <c r="F425" s="2"/>
      <c r="G425" s="2"/>
      <c r="I425" s="2"/>
      <c r="J425" s="2"/>
      <c r="K425" s="2"/>
      <c r="L425" s="2"/>
      <c r="N425" s="2"/>
    </row>
    <row r="426" spans="1:14" x14ac:dyDescent="0.2">
      <c r="A426" s="13"/>
      <c r="B426" s="2"/>
      <c r="C426" s="2"/>
      <c r="D426" s="2"/>
      <c r="E426" s="2"/>
      <c r="F426" s="2"/>
      <c r="G426" s="2"/>
      <c r="I426" s="2"/>
      <c r="J426" s="2"/>
      <c r="K426" s="2"/>
      <c r="L426" s="2"/>
      <c r="N426" s="2"/>
    </row>
    <row r="427" spans="1:14" x14ac:dyDescent="0.2">
      <c r="A427" s="13"/>
      <c r="B427" s="2"/>
      <c r="C427" s="2"/>
      <c r="D427" s="2"/>
      <c r="E427" s="2"/>
      <c r="F427" s="2"/>
      <c r="G427" s="2"/>
      <c r="I427" s="2"/>
      <c r="J427" s="2"/>
      <c r="K427" s="2"/>
      <c r="L427" s="2"/>
      <c r="N427" s="2"/>
    </row>
    <row r="428" spans="1:14" x14ac:dyDescent="0.2">
      <c r="A428" s="13"/>
      <c r="B428" s="2"/>
      <c r="C428" s="2"/>
      <c r="D428" s="2"/>
      <c r="E428" s="2"/>
      <c r="F428" s="2"/>
      <c r="G428" s="2"/>
      <c r="I428" s="2"/>
      <c r="J428" s="2"/>
      <c r="K428" s="2"/>
      <c r="L428" s="2"/>
      <c r="N428" s="2"/>
    </row>
    <row r="429" spans="1:14" x14ac:dyDescent="0.2">
      <c r="A429" s="13"/>
      <c r="B429" s="2"/>
      <c r="C429" s="2"/>
      <c r="D429" s="2"/>
      <c r="E429" s="2"/>
      <c r="F429" s="2"/>
      <c r="G429" s="2"/>
      <c r="I429" s="2"/>
      <c r="J429" s="2"/>
      <c r="K429" s="2"/>
      <c r="L429" s="2"/>
      <c r="N429" s="2"/>
    </row>
    <row r="430" spans="1:14" x14ac:dyDescent="0.2">
      <c r="A430" s="13"/>
      <c r="B430" s="2"/>
      <c r="C430" s="2"/>
      <c r="D430" s="2"/>
      <c r="E430" s="2"/>
      <c r="F430" s="2"/>
      <c r="G430" s="2"/>
      <c r="I430" s="2"/>
      <c r="J430" s="2"/>
      <c r="K430" s="2"/>
      <c r="L430" s="2"/>
      <c r="N430" s="2"/>
    </row>
    <row r="431" spans="1:14" x14ac:dyDescent="0.2">
      <c r="A431" s="13"/>
      <c r="B431" s="2"/>
      <c r="C431" s="2"/>
      <c r="D431" s="2"/>
      <c r="E431" s="2"/>
      <c r="F431" s="2"/>
      <c r="G431" s="2"/>
      <c r="I431" s="2"/>
      <c r="J431" s="2"/>
      <c r="K431" s="2"/>
      <c r="L431" s="2"/>
      <c r="N431" s="2"/>
    </row>
    <row r="432" spans="1:14" x14ac:dyDescent="0.2">
      <c r="A432" s="13"/>
      <c r="B432" s="2"/>
      <c r="C432" s="2"/>
      <c r="D432" s="2"/>
      <c r="E432" s="2"/>
      <c r="F432" s="2"/>
      <c r="G432" s="2"/>
      <c r="I432" s="2"/>
      <c r="J432" s="2"/>
      <c r="K432" s="2"/>
      <c r="L432" s="2"/>
      <c r="N432" s="2"/>
    </row>
    <row r="433" spans="1:14" x14ac:dyDescent="0.2">
      <c r="A433" s="13"/>
      <c r="B433" s="2"/>
      <c r="C433" s="2"/>
      <c r="D433" s="2"/>
      <c r="E433" s="2"/>
      <c r="F433" s="2"/>
      <c r="G433" s="2"/>
      <c r="I433" s="2"/>
      <c r="J433" s="2"/>
      <c r="K433" s="2"/>
      <c r="L433" s="2"/>
      <c r="N433" s="2"/>
    </row>
    <row r="434" spans="1:14" x14ac:dyDescent="0.2">
      <c r="A434" s="13"/>
      <c r="B434" s="2"/>
      <c r="C434" s="2"/>
      <c r="D434" s="2"/>
      <c r="E434" s="2"/>
      <c r="F434" s="2"/>
      <c r="G434" s="2"/>
      <c r="I434" s="2"/>
      <c r="J434" s="2"/>
      <c r="K434" s="2"/>
      <c r="L434" s="2"/>
      <c r="N434" s="2"/>
    </row>
    <row r="435" spans="1:14" x14ac:dyDescent="0.2">
      <c r="A435" s="13"/>
      <c r="B435" s="2"/>
      <c r="C435" s="2"/>
      <c r="D435" s="2"/>
      <c r="E435" s="2"/>
      <c r="F435" s="2"/>
      <c r="G435" s="2"/>
      <c r="I435" s="2"/>
      <c r="J435" s="2"/>
      <c r="K435" s="2"/>
      <c r="L435" s="2"/>
      <c r="N435" s="2"/>
    </row>
    <row r="436" spans="1:14" x14ac:dyDescent="0.2">
      <c r="A436" s="13"/>
      <c r="B436" s="2"/>
      <c r="C436" s="2"/>
      <c r="D436" s="2"/>
      <c r="E436" s="2"/>
      <c r="F436" s="2"/>
      <c r="G436" s="2"/>
      <c r="I436" s="2"/>
      <c r="J436" s="2"/>
      <c r="K436" s="2"/>
      <c r="L436" s="2"/>
      <c r="N436" s="2"/>
    </row>
    <row r="437" spans="1:14" x14ac:dyDescent="0.2">
      <c r="A437" s="13"/>
      <c r="B437" s="2"/>
      <c r="C437" s="2"/>
      <c r="D437" s="2"/>
      <c r="E437" s="2"/>
      <c r="F437" s="2"/>
      <c r="G437" s="2"/>
      <c r="I437" s="2"/>
      <c r="J437" s="2"/>
      <c r="K437" s="2"/>
      <c r="L437" s="2"/>
      <c r="N437" s="2"/>
    </row>
    <row r="438" spans="1:14" x14ac:dyDescent="0.2">
      <c r="A438" s="13"/>
      <c r="B438" s="2"/>
      <c r="C438" s="2"/>
      <c r="D438" s="2"/>
      <c r="E438" s="2"/>
      <c r="F438" s="2"/>
      <c r="G438" s="2"/>
      <c r="I438" s="2"/>
      <c r="J438" s="2"/>
      <c r="K438" s="2"/>
      <c r="L438" s="2"/>
      <c r="N438" s="2"/>
    </row>
    <row r="439" spans="1:14" x14ac:dyDescent="0.2">
      <c r="A439" s="13"/>
      <c r="B439" s="2"/>
      <c r="C439" s="2"/>
      <c r="D439" s="2"/>
      <c r="E439" s="2"/>
      <c r="F439" s="2"/>
      <c r="G439" s="2"/>
      <c r="I439" s="2"/>
      <c r="J439" s="2"/>
      <c r="K439" s="2"/>
      <c r="L439" s="2"/>
      <c r="N439" s="2"/>
    </row>
    <row r="440" spans="1:14" x14ac:dyDescent="0.2">
      <c r="A440" s="13"/>
      <c r="B440" s="2"/>
      <c r="C440" s="2"/>
      <c r="D440" s="2"/>
      <c r="E440" s="2"/>
      <c r="F440" s="2"/>
      <c r="G440" s="2"/>
      <c r="I440" s="2"/>
      <c r="J440" s="2"/>
      <c r="K440" s="2"/>
      <c r="L440" s="2"/>
      <c r="N440" s="2"/>
    </row>
    <row r="441" spans="1:14" x14ac:dyDescent="0.2">
      <c r="A441" s="13"/>
      <c r="B441" s="2"/>
      <c r="C441" s="2"/>
      <c r="D441" s="2"/>
      <c r="E441" s="2"/>
      <c r="F441" s="2"/>
      <c r="G441" s="2"/>
      <c r="I441" s="2"/>
      <c r="J441" s="2"/>
      <c r="K441" s="2"/>
      <c r="L441" s="2"/>
      <c r="N441" s="2"/>
    </row>
    <row r="442" spans="1:14" x14ac:dyDescent="0.2">
      <c r="A442" s="13"/>
      <c r="B442" s="2"/>
      <c r="C442" s="2"/>
      <c r="D442" s="2"/>
      <c r="E442" s="2"/>
      <c r="F442" s="2"/>
      <c r="G442" s="2"/>
      <c r="I442" s="2"/>
      <c r="J442" s="2"/>
      <c r="K442" s="2"/>
      <c r="L442" s="2"/>
      <c r="N442" s="2"/>
    </row>
    <row r="443" spans="1:14" x14ac:dyDescent="0.2">
      <c r="A443" s="13"/>
      <c r="B443" s="2"/>
      <c r="C443" s="2"/>
      <c r="D443" s="2"/>
      <c r="E443" s="2"/>
      <c r="F443" s="2"/>
      <c r="G443" s="2"/>
      <c r="I443" s="2"/>
      <c r="J443" s="2"/>
      <c r="K443" s="2"/>
      <c r="L443" s="2"/>
      <c r="N443" s="2"/>
    </row>
    <row r="444" spans="1:14" x14ac:dyDescent="0.2">
      <c r="A444" s="13"/>
      <c r="B444" s="2"/>
      <c r="C444" s="2"/>
      <c r="D444" s="2"/>
      <c r="E444" s="2"/>
      <c r="F444" s="2"/>
      <c r="G444" s="2"/>
      <c r="I444" s="2"/>
      <c r="J444" s="2"/>
      <c r="K444" s="2"/>
      <c r="L444" s="2"/>
      <c r="N444" s="2"/>
    </row>
    <row r="445" spans="1:14" x14ac:dyDescent="0.2">
      <c r="A445" s="13"/>
      <c r="B445" s="2"/>
      <c r="C445" s="2"/>
      <c r="D445" s="2"/>
      <c r="E445" s="2"/>
      <c r="F445" s="2"/>
      <c r="G445" s="2"/>
      <c r="I445" s="2"/>
      <c r="J445" s="2"/>
      <c r="K445" s="2"/>
      <c r="L445" s="2"/>
      <c r="N445" s="2"/>
    </row>
    <row r="446" spans="1:14" x14ac:dyDescent="0.2">
      <c r="A446" s="13"/>
      <c r="B446" s="2"/>
      <c r="C446" s="2"/>
      <c r="D446" s="2"/>
      <c r="E446" s="2"/>
      <c r="F446" s="2"/>
      <c r="G446" s="2"/>
      <c r="I446" s="2"/>
      <c r="J446" s="2"/>
      <c r="K446" s="2"/>
      <c r="L446" s="2"/>
      <c r="N446" s="2"/>
    </row>
    <row r="447" spans="1:14" x14ac:dyDescent="0.2">
      <c r="A447" s="13"/>
      <c r="B447" s="2"/>
      <c r="C447" s="2"/>
      <c r="D447" s="2"/>
      <c r="E447" s="2"/>
      <c r="F447" s="2"/>
      <c r="G447" s="2"/>
      <c r="I447" s="2"/>
      <c r="J447" s="2"/>
      <c r="K447" s="2"/>
      <c r="L447" s="2"/>
      <c r="N447" s="2"/>
    </row>
    <row r="448" spans="1:14" x14ac:dyDescent="0.2">
      <c r="A448" s="13"/>
      <c r="B448" s="2"/>
      <c r="C448" s="2"/>
      <c r="D448" s="2"/>
      <c r="E448" s="2"/>
      <c r="F448" s="2"/>
      <c r="G448" s="2"/>
      <c r="I448" s="2"/>
      <c r="J448" s="2"/>
      <c r="K448" s="2"/>
      <c r="L448" s="2"/>
      <c r="N448" s="2"/>
    </row>
    <row r="449" spans="1:14" x14ac:dyDescent="0.2">
      <c r="A449" s="13"/>
      <c r="B449" s="2"/>
      <c r="C449" s="2"/>
      <c r="D449" s="2"/>
      <c r="E449" s="2"/>
      <c r="F449" s="2"/>
      <c r="G449" s="2"/>
      <c r="I449" s="2"/>
      <c r="J449" s="2"/>
      <c r="K449" s="2"/>
      <c r="L449" s="2"/>
      <c r="N449" s="2"/>
    </row>
    <row r="450" spans="1:14" x14ac:dyDescent="0.2">
      <c r="A450" s="13"/>
      <c r="B450" s="2"/>
      <c r="C450" s="2"/>
      <c r="D450" s="2"/>
      <c r="E450" s="2"/>
      <c r="F450" s="2"/>
      <c r="G450" s="2"/>
      <c r="I450" s="2"/>
      <c r="J450" s="2"/>
      <c r="K450" s="2"/>
      <c r="L450" s="2"/>
      <c r="N450" s="2"/>
    </row>
    <row r="451" spans="1:14" x14ac:dyDescent="0.2">
      <c r="A451" s="13"/>
      <c r="B451" s="2"/>
      <c r="C451" s="2"/>
      <c r="D451" s="2"/>
      <c r="E451" s="2"/>
      <c r="F451" s="2"/>
      <c r="G451" s="2"/>
      <c r="I451" s="2"/>
      <c r="J451" s="2"/>
      <c r="K451" s="2"/>
      <c r="L451" s="2"/>
      <c r="N451" s="2"/>
    </row>
    <row r="452" spans="1:14" x14ac:dyDescent="0.2">
      <c r="A452" s="13"/>
      <c r="B452" s="2"/>
      <c r="C452" s="2"/>
      <c r="D452" s="2"/>
      <c r="E452" s="2"/>
      <c r="F452" s="2"/>
      <c r="G452" s="2"/>
      <c r="I452" s="2"/>
      <c r="J452" s="2"/>
      <c r="K452" s="2"/>
      <c r="L452" s="2"/>
      <c r="N452" s="2"/>
    </row>
    <row r="453" spans="1:14" x14ac:dyDescent="0.2">
      <c r="A453" s="13"/>
      <c r="B453" s="2"/>
      <c r="C453" s="2"/>
      <c r="D453" s="2"/>
      <c r="E453" s="2"/>
      <c r="F453" s="2"/>
      <c r="G453" s="2"/>
      <c r="I453" s="2"/>
      <c r="J453" s="2"/>
      <c r="K453" s="2"/>
      <c r="L453" s="2"/>
      <c r="N453" s="2"/>
    </row>
    <row r="454" spans="1:14" x14ac:dyDescent="0.2">
      <c r="A454" s="13"/>
      <c r="B454" s="2"/>
      <c r="C454" s="2"/>
      <c r="D454" s="2"/>
      <c r="E454" s="2"/>
      <c r="F454" s="2"/>
      <c r="G454" s="2"/>
      <c r="I454" s="2"/>
      <c r="J454" s="2"/>
      <c r="K454" s="2"/>
      <c r="L454" s="2"/>
      <c r="N454" s="2"/>
    </row>
    <row r="455" spans="1:14" x14ac:dyDescent="0.2">
      <c r="A455" s="13"/>
      <c r="B455" s="2"/>
      <c r="C455" s="2"/>
      <c r="D455" s="2"/>
      <c r="E455" s="2"/>
      <c r="F455" s="2"/>
      <c r="G455" s="2"/>
      <c r="I455" s="2"/>
      <c r="J455" s="2"/>
      <c r="K455" s="2"/>
      <c r="L455" s="2"/>
      <c r="N455" s="2"/>
    </row>
    <row r="456" spans="1:14" x14ac:dyDescent="0.2">
      <c r="A456" s="13"/>
      <c r="B456" s="2"/>
      <c r="C456" s="2"/>
      <c r="D456" s="2"/>
      <c r="E456" s="2"/>
      <c r="F456" s="2"/>
      <c r="G456" s="2"/>
      <c r="I456" s="2"/>
      <c r="J456" s="2"/>
      <c r="K456" s="2"/>
      <c r="L456" s="2"/>
      <c r="N456" s="2"/>
    </row>
    <row r="457" spans="1:14" x14ac:dyDescent="0.2">
      <c r="A457" s="13"/>
      <c r="B457" s="2"/>
      <c r="C457" s="2"/>
      <c r="D457" s="2"/>
      <c r="E457" s="2"/>
      <c r="F457" s="2"/>
      <c r="G457" s="2"/>
      <c r="I457" s="2"/>
      <c r="J457" s="2"/>
      <c r="K457" s="2"/>
      <c r="L457" s="2"/>
      <c r="N457" s="2"/>
    </row>
    <row r="458" spans="1:14" x14ac:dyDescent="0.2">
      <c r="A458" s="13"/>
      <c r="B458" s="2"/>
      <c r="C458" s="2"/>
      <c r="D458" s="2"/>
      <c r="E458" s="2"/>
      <c r="F458" s="2"/>
      <c r="G458" s="2"/>
      <c r="I458" s="2"/>
      <c r="J458" s="2"/>
      <c r="K458" s="2"/>
      <c r="L458" s="2"/>
      <c r="N458" s="2"/>
    </row>
    <row r="459" spans="1:14" x14ac:dyDescent="0.2">
      <c r="A459" s="13"/>
      <c r="B459" s="2"/>
      <c r="C459" s="2"/>
      <c r="D459" s="2"/>
      <c r="E459" s="2"/>
      <c r="F459" s="2"/>
      <c r="G459" s="2"/>
      <c r="I459" s="2"/>
      <c r="J459" s="2"/>
      <c r="K459" s="2"/>
      <c r="L459" s="2"/>
      <c r="N459" s="2"/>
    </row>
    <row r="460" spans="1:14" x14ac:dyDescent="0.2">
      <c r="A460" s="13"/>
      <c r="B460" s="2"/>
      <c r="C460" s="2"/>
      <c r="D460" s="2"/>
      <c r="E460" s="2"/>
      <c r="F460" s="2"/>
      <c r="G460" s="2"/>
      <c r="I460" s="2"/>
      <c r="J460" s="2"/>
      <c r="K460" s="2"/>
      <c r="L460" s="2"/>
      <c r="N460" s="2"/>
    </row>
    <row r="461" spans="1:14" x14ac:dyDescent="0.2">
      <c r="A461" s="13"/>
      <c r="B461" s="2"/>
      <c r="C461" s="2"/>
      <c r="D461" s="2"/>
      <c r="E461" s="2"/>
      <c r="F461" s="2"/>
      <c r="G461" s="2"/>
      <c r="I461" s="2"/>
      <c r="J461" s="2"/>
      <c r="K461" s="2"/>
      <c r="L461" s="2"/>
      <c r="N461" s="2"/>
    </row>
    <row r="462" spans="1:14" s="7" customFormat="1" x14ac:dyDescent="0.2">
      <c r="A462" s="14"/>
      <c r="H462" s="131"/>
    </row>
    <row r="463" spans="1:14" x14ac:dyDescent="0.2">
      <c r="A463" s="13"/>
      <c r="B463" s="2"/>
      <c r="C463" s="2"/>
      <c r="D463" s="2"/>
      <c r="E463" s="2"/>
      <c r="F463" s="2"/>
      <c r="G463" s="2"/>
      <c r="I463" s="2"/>
      <c r="J463" s="2"/>
      <c r="K463" s="2"/>
      <c r="L463" s="2"/>
      <c r="N463" s="2"/>
    </row>
    <row r="464" spans="1:14" x14ac:dyDescent="0.2">
      <c r="A464" s="13"/>
      <c r="B464" s="2"/>
      <c r="C464" s="2"/>
      <c r="D464" s="2"/>
      <c r="E464" s="2"/>
      <c r="F464" s="2"/>
      <c r="G464" s="2"/>
      <c r="I464" s="2"/>
      <c r="J464" s="2"/>
      <c r="K464" s="2"/>
      <c r="L464" s="2"/>
      <c r="N464" s="2"/>
    </row>
    <row r="465" spans="1:14" x14ac:dyDescent="0.2">
      <c r="A465" s="13"/>
      <c r="B465" s="2"/>
      <c r="C465" s="2"/>
      <c r="D465" s="2"/>
      <c r="E465" s="2"/>
      <c r="F465" s="2"/>
      <c r="G465" s="2"/>
      <c r="I465" s="2"/>
      <c r="J465" s="2"/>
      <c r="K465" s="2"/>
      <c r="L465" s="2"/>
      <c r="N465" s="2"/>
    </row>
    <row r="466" spans="1:14" x14ac:dyDescent="0.2">
      <c r="A466" s="13"/>
      <c r="B466" s="2"/>
      <c r="C466" s="2"/>
      <c r="D466" s="2"/>
      <c r="E466" s="2"/>
      <c r="F466" s="2"/>
      <c r="G466" s="2"/>
      <c r="I466" s="2"/>
      <c r="J466" s="2"/>
      <c r="K466" s="2"/>
      <c r="L466" s="2"/>
      <c r="N466" s="2"/>
    </row>
    <row r="467" spans="1:14" x14ac:dyDescent="0.2">
      <c r="A467" s="13"/>
      <c r="B467" s="2"/>
      <c r="C467" s="2"/>
      <c r="D467" s="2"/>
      <c r="E467" s="2"/>
      <c r="F467" s="2"/>
      <c r="G467" s="2"/>
      <c r="I467" s="2"/>
      <c r="J467" s="2"/>
      <c r="K467" s="2"/>
      <c r="L467" s="2"/>
      <c r="N467" s="2"/>
    </row>
    <row r="468" spans="1:14" x14ac:dyDescent="0.2">
      <c r="A468" s="13"/>
      <c r="B468" s="2"/>
      <c r="C468" s="2"/>
      <c r="D468" s="2"/>
      <c r="E468" s="2"/>
      <c r="F468" s="2"/>
      <c r="G468" s="2"/>
      <c r="I468" s="2"/>
      <c r="J468" s="2"/>
      <c r="K468" s="2"/>
      <c r="L468" s="2"/>
      <c r="N468" s="2"/>
    </row>
    <row r="469" spans="1:14" x14ac:dyDescent="0.2">
      <c r="A469" s="13"/>
      <c r="B469" s="2"/>
      <c r="C469" s="2"/>
      <c r="D469" s="2"/>
      <c r="E469" s="2"/>
      <c r="F469" s="2"/>
      <c r="G469" s="2"/>
      <c r="I469" s="2"/>
      <c r="J469" s="2"/>
      <c r="K469" s="2"/>
      <c r="L469" s="2"/>
      <c r="N469" s="2"/>
    </row>
    <row r="470" spans="1:14" x14ac:dyDescent="0.2">
      <c r="A470" s="13"/>
      <c r="B470" s="2"/>
      <c r="C470" s="2"/>
      <c r="D470" s="2"/>
      <c r="E470" s="2"/>
      <c r="F470" s="2"/>
      <c r="G470" s="2"/>
      <c r="I470" s="2"/>
      <c r="J470" s="2"/>
      <c r="K470" s="2"/>
      <c r="L470" s="2"/>
      <c r="N470" s="2"/>
    </row>
    <row r="471" spans="1:14" x14ac:dyDescent="0.2">
      <c r="A471" s="13"/>
      <c r="B471" s="2"/>
      <c r="C471" s="2"/>
      <c r="D471" s="2"/>
      <c r="E471" s="2"/>
      <c r="F471" s="2"/>
      <c r="G471" s="2"/>
      <c r="I471" s="2"/>
      <c r="J471" s="2"/>
      <c r="K471" s="2"/>
      <c r="L471" s="2"/>
      <c r="N471" s="2"/>
    </row>
    <row r="472" spans="1:14" x14ac:dyDescent="0.2">
      <c r="A472" s="13"/>
      <c r="B472" s="2"/>
      <c r="C472" s="2"/>
      <c r="D472" s="2"/>
      <c r="E472" s="2"/>
      <c r="F472" s="2"/>
      <c r="G472" s="2"/>
      <c r="I472" s="2"/>
      <c r="J472" s="2"/>
      <c r="K472" s="2"/>
      <c r="L472" s="2"/>
      <c r="N472" s="2"/>
    </row>
    <row r="473" spans="1:14" x14ac:dyDescent="0.2">
      <c r="A473" s="13"/>
      <c r="B473" s="2"/>
      <c r="C473" s="2"/>
      <c r="D473" s="2"/>
      <c r="E473" s="2"/>
      <c r="F473" s="2"/>
      <c r="G473" s="2"/>
      <c r="I473" s="2"/>
      <c r="J473" s="2"/>
      <c r="K473" s="2"/>
      <c r="L473" s="2"/>
      <c r="N473" s="2"/>
    </row>
    <row r="474" spans="1:14" x14ac:dyDescent="0.2">
      <c r="A474" s="13"/>
      <c r="B474" s="2"/>
      <c r="C474" s="2"/>
      <c r="D474" s="2"/>
      <c r="E474" s="2"/>
      <c r="F474" s="2"/>
      <c r="G474" s="2"/>
      <c r="I474" s="2"/>
      <c r="J474" s="2"/>
      <c r="K474" s="2"/>
      <c r="L474" s="2"/>
      <c r="N474" s="2"/>
    </row>
    <row r="475" spans="1:14" x14ac:dyDescent="0.2">
      <c r="A475" s="13"/>
      <c r="B475" s="2"/>
      <c r="C475" s="2"/>
      <c r="D475" s="2"/>
      <c r="E475" s="2"/>
      <c r="F475" s="2"/>
      <c r="G475" s="2"/>
      <c r="I475" s="2"/>
      <c r="J475" s="2"/>
      <c r="K475" s="2"/>
      <c r="L475" s="2"/>
      <c r="N475" s="2"/>
    </row>
    <row r="476" spans="1:14" x14ac:dyDescent="0.2">
      <c r="A476" s="13"/>
      <c r="B476" s="2"/>
      <c r="C476" s="2"/>
      <c r="D476" s="2"/>
      <c r="E476" s="2"/>
      <c r="F476" s="2"/>
      <c r="G476" s="2"/>
      <c r="I476" s="2"/>
      <c r="J476" s="2"/>
      <c r="K476" s="2"/>
      <c r="L476" s="2"/>
      <c r="N476" s="2"/>
    </row>
    <row r="477" spans="1:14" x14ac:dyDescent="0.2">
      <c r="A477" s="13"/>
      <c r="B477" s="2"/>
      <c r="C477" s="2"/>
      <c r="D477" s="2"/>
      <c r="E477" s="2"/>
      <c r="F477" s="2"/>
      <c r="G477" s="2"/>
      <c r="I477" s="2"/>
      <c r="J477" s="2"/>
      <c r="K477" s="2"/>
      <c r="L477" s="2"/>
      <c r="N477" s="2"/>
    </row>
    <row r="478" spans="1:14" x14ac:dyDescent="0.2">
      <c r="A478" s="13"/>
      <c r="B478" s="2"/>
      <c r="C478" s="2"/>
      <c r="D478" s="2"/>
      <c r="E478" s="2"/>
      <c r="F478" s="2"/>
      <c r="G478" s="2"/>
      <c r="I478" s="2"/>
      <c r="J478" s="2"/>
      <c r="K478" s="2"/>
      <c r="L478" s="2"/>
      <c r="N478" s="2"/>
    </row>
    <row r="479" spans="1:14" x14ac:dyDescent="0.2">
      <c r="A479" s="13"/>
      <c r="B479" s="2"/>
      <c r="C479" s="2"/>
      <c r="D479" s="2"/>
      <c r="E479" s="2"/>
      <c r="F479" s="2"/>
      <c r="G479" s="2"/>
      <c r="I479" s="2"/>
      <c r="J479" s="2"/>
      <c r="K479" s="2"/>
      <c r="L479" s="2"/>
      <c r="N479" s="2"/>
    </row>
    <row r="480" spans="1:14" x14ac:dyDescent="0.2">
      <c r="A480" s="13"/>
      <c r="B480" s="2"/>
      <c r="C480" s="2"/>
      <c r="D480" s="2"/>
      <c r="E480" s="2"/>
      <c r="F480" s="2"/>
      <c r="G480" s="2"/>
      <c r="I480" s="2"/>
      <c r="J480" s="2"/>
      <c r="K480" s="2"/>
      <c r="L480" s="2"/>
      <c r="N480" s="2"/>
    </row>
    <row r="481" spans="1:14" x14ac:dyDescent="0.2">
      <c r="A481" s="13"/>
      <c r="B481" s="2"/>
      <c r="C481" s="2"/>
      <c r="D481" s="2"/>
      <c r="E481" s="2"/>
      <c r="F481" s="2"/>
      <c r="G481" s="2"/>
      <c r="I481" s="2"/>
      <c r="J481" s="2"/>
      <c r="K481" s="2"/>
      <c r="L481" s="2"/>
      <c r="N481" s="2"/>
    </row>
    <row r="482" spans="1:14" x14ac:dyDescent="0.2">
      <c r="A482" s="13"/>
      <c r="B482" s="2"/>
      <c r="C482" s="2"/>
      <c r="D482" s="2"/>
      <c r="E482" s="2"/>
      <c r="F482" s="2"/>
      <c r="G482" s="2"/>
      <c r="I482" s="2"/>
      <c r="J482" s="2"/>
      <c r="K482" s="2"/>
      <c r="L482" s="2"/>
      <c r="N482" s="2"/>
    </row>
    <row r="483" spans="1:14" x14ac:dyDescent="0.2">
      <c r="A483" s="13"/>
      <c r="B483" s="2"/>
      <c r="C483" s="2"/>
      <c r="D483" s="2"/>
      <c r="E483" s="2"/>
      <c r="F483" s="2"/>
      <c r="G483" s="2"/>
      <c r="I483" s="2"/>
      <c r="J483" s="2"/>
      <c r="K483" s="2"/>
      <c r="L483" s="2"/>
      <c r="N483" s="2"/>
    </row>
    <row r="484" spans="1:14" x14ac:dyDescent="0.2">
      <c r="A484" s="13"/>
      <c r="B484" s="2"/>
      <c r="C484" s="2"/>
      <c r="D484" s="2"/>
      <c r="E484" s="2"/>
      <c r="F484" s="2"/>
      <c r="G484" s="2"/>
      <c r="I484" s="2"/>
      <c r="J484" s="2"/>
      <c r="K484" s="2"/>
      <c r="L484" s="2"/>
      <c r="N484" s="2"/>
    </row>
    <row r="485" spans="1:14" x14ac:dyDescent="0.2">
      <c r="A485" s="13"/>
      <c r="B485" s="2"/>
      <c r="C485" s="2"/>
      <c r="D485" s="2"/>
      <c r="E485" s="2"/>
      <c r="F485" s="2"/>
      <c r="G485" s="2"/>
      <c r="I485" s="2"/>
      <c r="J485" s="2"/>
      <c r="K485" s="2"/>
      <c r="L485" s="2"/>
      <c r="N485" s="2"/>
    </row>
    <row r="486" spans="1:14" x14ac:dyDescent="0.2">
      <c r="A486" s="13"/>
      <c r="B486" s="2"/>
      <c r="C486" s="2"/>
      <c r="D486" s="2"/>
      <c r="E486" s="2"/>
      <c r="F486" s="2"/>
      <c r="G486" s="2"/>
      <c r="I486" s="2"/>
      <c r="J486" s="2"/>
      <c r="K486" s="2"/>
      <c r="L486" s="2"/>
      <c r="N486" s="2"/>
    </row>
    <row r="487" spans="1:14" x14ac:dyDescent="0.2">
      <c r="A487" s="13"/>
      <c r="B487" s="2"/>
      <c r="C487" s="2"/>
      <c r="D487" s="2"/>
      <c r="E487" s="2"/>
      <c r="F487" s="2"/>
      <c r="G487" s="2"/>
      <c r="I487" s="2"/>
      <c r="J487" s="2"/>
      <c r="K487" s="2"/>
      <c r="L487" s="2"/>
      <c r="N487" s="2"/>
    </row>
    <row r="488" spans="1:14" x14ac:dyDescent="0.2">
      <c r="A488" s="13"/>
      <c r="B488" s="2"/>
      <c r="C488" s="2"/>
      <c r="D488" s="2"/>
      <c r="E488" s="2"/>
      <c r="F488" s="2"/>
      <c r="G488" s="2"/>
      <c r="I488" s="2"/>
      <c r="J488" s="2"/>
      <c r="K488" s="2"/>
      <c r="L488" s="2"/>
      <c r="N488" s="2"/>
    </row>
    <row r="489" spans="1:14" x14ac:dyDescent="0.2">
      <c r="A489" s="13"/>
      <c r="B489" s="2"/>
      <c r="C489" s="2"/>
      <c r="D489" s="2"/>
      <c r="E489" s="2"/>
      <c r="F489" s="2"/>
      <c r="G489" s="2"/>
      <c r="I489" s="2"/>
      <c r="J489" s="2"/>
      <c r="K489" s="2"/>
      <c r="L489" s="2"/>
      <c r="N489" s="2"/>
    </row>
    <row r="490" spans="1:14" x14ac:dyDescent="0.2">
      <c r="A490" s="13"/>
      <c r="B490" s="2"/>
      <c r="C490" s="2"/>
      <c r="D490" s="2"/>
      <c r="E490" s="2"/>
      <c r="F490" s="2"/>
      <c r="G490" s="2"/>
      <c r="I490" s="2"/>
      <c r="J490" s="2"/>
      <c r="K490" s="2"/>
      <c r="L490" s="2"/>
      <c r="N490" s="2"/>
    </row>
    <row r="491" spans="1:14" x14ac:dyDescent="0.2">
      <c r="A491" s="13"/>
      <c r="B491" s="2"/>
      <c r="C491" s="2"/>
      <c r="D491" s="2"/>
      <c r="E491" s="2"/>
      <c r="F491" s="2"/>
      <c r="G491" s="2"/>
      <c r="I491" s="2"/>
      <c r="J491" s="2"/>
      <c r="K491" s="2"/>
      <c r="L491" s="2"/>
      <c r="N491" s="2"/>
    </row>
    <row r="492" spans="1:14" x14ac:dyDescent="0.2">
      <c r="A492" s="13"/>
      <c r="B492" s="2"/>
      <c r="C492" s="2"/>
      <c r="D492" s="2"/>
      <c r="E492" s="2"/>
      <c r="F492" s="2"/>
      <c r="G492" s="2"/>
      <c r="I492" s="2"/>
      <c r="J492" s="2"/>
      <c r="K492" s="2"/>
      <c r="L492" s="2"/>
      <c r="N492" s="2"/>
    </row>
    <row r="493" spans="1:14" x14ac:dyDescent="0.2">
      <c r="A493" s="13"/>
      <c r="B493" s="2"/>
      <c r="C493" s="2"/>
      <c r="D493" s="2"/>
      <c r="E493" s="2"/>
      <c r="F493" s="2"/>
      <c r="G493" s="2"/>
      <c r="I493" s="2"/>
      <c r="J493" s="2"/>
      <c r="K493" s="2"/>
      <c r="L493" s="2"/>
      <c r="N493" s="2"/>
    </row>
    <row r="494" spans="1:14" x14ac:dyDescent="0.2">
      <c r="A494" s="13"/>
      <c r="B494" s="2"/>
      <c r="C494" s="2"/>
      <c r="D494" s="2"/>
      <c r="E494" s="2"/>
      <c r="F494" s="2"/>
      <c r="G494" s="2"/>
      <c r="I494" s="2"/>
      <c r="J494" s="2"/>
      <c r="K494" s="2"/>
      <c r="L494" s="2"/>
      <c r="N494" s="2"/>
    </row>
    <row r="495" spans="1:14" x14ac:dyDescent="0.2">
      <c r="A495" s="13"/>
      <c r="B495" s="2"/>
      <c r="C495" s="2"/>
      <c r="D495" s="2"/>
      <c r="E495" s="2"/>
      <c r="F495" s="2"/>
      <c r="G495" s="2"/>
      <c r="I495" s="2"/>
      <c r="J495" s="2"/>
      <c r="K495" s="2"/>
      <c r="L495" s="2"/>
      <c r="N495" s="2"/>
    </row>
    <row r="496" spans="1:14" x14ac:dyDescent="0.2">
      <c r="A496" s="13"/>
      <c r="B496" s="2"/>
      <c r="C496" s="2"/>
      <c r="D496" s="2"/>
      <c r="E496" s="2"/>
      <c r="F496" s="2"/>
      <c r="G496" s="2"/>
      <c r="I496" s="2"/>
      <c r="J496" s="2"/>
      <c r="K496" s="2"/>
      <c r="L496" s="2"/>
      <c r="N496" s="2"/>
    </row>
    <row r="497" spans="1:14" x14ac:dyDescent="0.2">
      <c r="A497" s="13"/>
      <c r="B497" s="2"/>
      <c r="C497" s="2"/>
      <c r="D497" s="2"/>
      <c r="E497" s="2"/>
      <c r="F497" s="2"/>
      <c r="G497" s="2"/>
      <c r="I497" s="2"/>
      <c r="J497" s="2"/>
      <c r="K497" s="2"/>
      <c r="L497" s="2"/>
      <c r="N497" s="2"/>
    </row>
    <row r="498" spans="1:14" x14ac:dyDescent="0.2">
      <c r="A498" s="13"/>
      <c r="B498" s="2"/>
      <c r="C498" s="2"/>
      <c r="D498" s="2"/>
      <c r="E498" s="2"/>
      <c r="F498" s="2"/>
      <c r="G498" s="2"/>
      <c r="I498" s="2"/>
      <c r="J498" s="2"/>
      <c r="K498" s="2"/>
      <c r="L498" s="2"/>
      <c r="N498" s="2"/>
    </row>
    <row r="499" spans="1:14" x14ac:dyDescent="0.2">
      <c r="A499" s="13"/>
      <c r="B499" s="2"/>
      <c r="C499" s="2"/>
      <c r="D499" s="2"/>
      <c r="E499" s="2"/>
      <c r="F499" s="2"/>
      <c r="G499" s="2"/>
      <c r="I499" s="2"/>
      <c r="J499" s="2"/>
      <c r="K499" s="2"/>
      <c r="L499" s="2"/>
      <c r="N499" s="2"/>
    </row>
    <row r="500" spans="1:14" s="6" customFormat="1" x14ac:dyDescent="0.2">
      <c r="A500" s="13"/>
      <c r="H500" s="130"/>
    </row>
    <row r="501" spans="1:14" x14ac:dyDescent="0.2">
      <c r="A501" s="13"/>
      <c r="B501" s="2"/>
      <c r="C501" s="2"/>
      <c r="D501" s="2"/>
      <c r="E501" s="2"/>
      <c r="F501" s="2"/>
      <c r="G501" s="2"/>
      <c r="I501" s="2"/>
      <c r="J501" s="2"/>
      <c r="K501" s="2"/>
      <c r="L501" s="2"/>
      <c r="N501" s="2"/>
    </row>
    <row r="502" spans="1:14" s="8" customFormat="1" x14ac:dyDescent="0.2">
      <c r="A502" s="15"/>
      <c r="H502" s="132"/>
    </row>
    <row r="503" spans="1:14" x14ac:dyDescent="0.2">
      <c r="A503" s="13"/>
      <c r="B503" s="2"/>
      <c r="C503" s="2"/>
      <c r="D503" s="2"/>
      <c r="E503" s="2"/>
      <c r="F503" s="2"/>
      <c r="G503" s="2"/>
      <c r="I503" s="2"/>
      <c r="J503" s="2"/>
      <c r="K503" s="2"/>
      <c r="L503" s="2"/>
      <c r="N503" s="2"/>
    </row>
    <row r="504" spans="1:14" x14ac:dyDescent="0.2">
      <c r="A504" s="13"/>
      <c r="B504" s="2"/>
      <c r="C504" s="2"/>
      <c r="D504" s="2"/>
      <c r="E504" s="2"/>
      <c r="F504" s="2"/>
      <c r="G504" s="2"/>
      <c r="I504" s="2"/>
      <c r="J504" s="2"/>
      <c r="K504" s="2"/>
      <c r="L504" s="2"/>
      <c r="N504" s="2"/>
    </row>
    <row r="505" spans="1:14" x14ac:dyDescent="0.2">
      <c r="A505" s="13"/>
      <c r="B505" s="2"/>
      <c r="C505" s="2"/>
      <c r="D505" s="2"/>
      <c r="E505" s="2"/>
      <c r="F505" s="2"/>
      <c r="G505" s="2"/>
      <c r="I505" s="2"/>
      <c r="J505" s="2"/>
      <c r="K505" s="2"/>
      <c r="L505" s="2"/>
      <c r="N505" s="2"/>
    </row>
    <row r="506" spans="1:14" x14ac:dyDescent="0.2">
      <c r="A506" s="13"/>
      <c r="B506" s="2"/>
      <c r="C506" s="2"/>
      <c r="D506" s="2"/>
      <c r="E506" s="2"/>
      <c r="F506" s="2"/>
      <c r="G506" s="2"/>
      <c r="I506" s="2"/>
      <c r="J506" s="2"/>
      <c r="K506" s="2"/>
      <c r="L506" s="2"/>
      <c r="N506" s="2"/>
    </row>
    <row r="507" spans="1:14" x14ac:dyDescent="0.2">
      <c r="A507" s="13"/>
      <c r="B507" s="2"/>
      <c r="C507" s="2"/>
      <c r="D507" s="2"/>
      <c r="E507" s="2"/>
      <c r="F507" s="2"/>
      <c r="G507" s="2"/>
      <c r="I507" s="2"/>
      <c r="J507" s="2"/>
      <c r="K507" s="2"/>
      <c r="L507" s="2"/>
      <c r="N507" s="2"/>
    </row>
    <row r="508" spans="1:14" x14ac:dyDescent="0.2">
      <c r="A508" s="13"/>
      <c r="B508" s="2"/>
      <c r="C508" s="2"/>
      <c r="D508" s="2"/>
      <c r="E508" s="2"/>
      <c r="F508" s="2"/>
      <c r="G508" s="2"/>
      <c r="I508" s="2"/>
      <c r="J508" s="2"/>
      <c r="K508" s="2"/>
      <c r="L508" s="2"/>
      <c r="N508" s="2"/>
    </row>
    <row r="509" spans="1:14" x14ac:dyDescent="0.2">
      <c r="A509" s="13"/>
      <c r="B509" s="2"/>
      <c r="C509" s="2"/>
      <c r="D509" s="2"/>
      <c r="E509" s="2"/>
      <c r="F509" s="2"/>
      <c r="G509" s="2"/>
      <c r="I509" s="2"/>
      <c r="J509" s="2"/>
      <c r="K509" s="2"/>
      <c r="L509" s="2"/>
      <c r="N509" s="2"/>
    </row>
    <row r="510" spans="1:14" x14ac:dyDescent="0.2">
      <c r="A510" s="13"/>
      <c r="B510" s="2"/>
      <c r="C510" s="2"/>
      <c r="D510" s="2"/>
      <c r="E510" s="2"/>
      <c r="F510" s="2"/>
      <c r="G510" s="2"/>
      <c r="I510" s="2"/>
      <c r="J510" s="2"/>
      <c r="K510" s="2"/>
      <c r="L510" s="2"/>
      <c r="N510" s="2"/>
    </row>
    <row r="511" spans="1:14" x14ac:dyDescent="0.2">
      <c r="A511" s="13"/>
      <c r="B511" s="2"/>
      <c r="C511" s="2"/>
      <c r="D511" s="2"/>
      <c r="E511" s="2"/>
      <c r="F511" s="2"/>
      <c r="G511" s="2"/>
      <c r="I511" s="2"/>
      <c r="J511" s="2"/>
      <c r="K511" s="2"/>
      <c r="L511" s="2"/>
      <c r="N511" s="2"/>
    </row>
    <row r="512" spans="1:14" x14ac:dyDescent="0.2">
      <c r="A512" s="13"/>
      <c r="B512" s="2"/>
      <c r="C512" s="2"/>
      <c r="D512" s="2"/>
      <c r="E512" s="2"/>
      <c r="F512" s="2"/>
      <c r="G512" s="2"/>
      <c r="I512" s="2"/>
      <c r="J512" s="2"/>
      <c r="K512" s="2"/>
      <c r="L512" s="2"/>
      <c r="N512" s="2"/>
    </row>
    <row r="513" spans="1:14" x14ac:dyDescent="0.2">
      <c r="A513" s="13"/>
      <c r="B513" s="2"/>
      <c r="C513" s="2"/>
      <c r="D513" s="2"/>
      <c r="E513" s="2"/>
      <c r="F513" s="2"/>
      <c r="G513" s="2"/>
      <c r="I513" s="2"/>
      <c r="J513" s="2"/>
      <c r="K513" s="2"/>
      <c r="L513" s="2"/>
      <c r="N513" s="2"/>
    </row>
    <row r="514" spans="1:14" x14ac:dyDescent="0.2">
      <c r="A514" s="13"/>
      <c r="B514" s="2"/>
      <c r="C514" s="2"/>
      <c r="D514" s="2"/>
      <c r="E514" s="2"/>
      <c r="F514" s="2"/>
      <c r="G514" s="2"/>
      <c r="I514" s="2"/>
      <c r="J514" s="2"/>
      <c r="K514" s="2"/>
      <c r="L514" s="2"/>
      <c r="N514" s="2"/>
    </row>
    <row r="515" spans="1:14" x14ac:dyDescent="0.2">
      <c r="A515" s="13"/>
      <c r="B515" s="2"/>
      <c r="C515" s="2"/>
      <c r="D515" s="2"/>
      <c r="E515" s="2"/>
      <c r="F515" s="2"/>
      <c r="G515" s="2"/>
      <c r="I515" s="2"/>
      <c r="J515" s="2"/>
      <c r="K515" s="2"/>
      <c r="L515" s="2"/>
      <c r="N515" s="2"/>
    </row>
    <row r="516" spans="1:14" x14ac:dyDescent="0.2">
      <c r="A516" s="13"/>
      <c r="B516" s="2"/>
      <c r="C516" s="2"/>
      <c r="D516" s="2"/>
      <c r="E516" s="2"/>
      <c r="F516" s="2"/>
      <c r="G516" s="2"/>
      <c r="I516" s="2"/>
      <c r="J516" s="2"/>
      <c r="K516" s="2"/>
      <c r="L516" s="2"/>
      <c r="N516" s="2"/>
    </row>
    <row r="517" spans="1:14" x14ac:dyDescent="0.2">
      <c r="A517" s="13"/>
      <c r="B517" s="2"/>
      <c r="C517" s="2"/>
      <c r="D517" s="2"/>
      <c r="E517" s="2"/>
      <c r="F517" s="2"/>
      <c r="G517" s="2"/>
      <c r="I517" s="2"/>
      <c r="J517" s="2"/>
      <c r="K517" s="2"/>
      <c r="L517" s="2"/>
      <c r="N517" s="2"/>
    </row>
    <row r="518" spans="1:14" x14ac:dyDescent="0.2">
      <c r="A518" s="13"/>
      <c r="B518" s="2"/>
      <c r="C518" s="2"/>
      <c r="D518" s="2"/>
      <c r="E518" s="2"/>
      <c r="F518" s="2"/>
      <c r="G518" s="2"/>
      <c r="I518" s="2"/>
      <c r="J518" s="2"/>
      <c r="K518" s="2"/>
      <c r="L518" s="2"/>
      <c r="N518" s="2"/>
    </row>
    <row r="519" spans="1:14" x14ac:dyDescent="0.2">
      <c r="A519" s="13"/>
      <c r="B519" s="2"/>
      <c r="C519" s="2"/>
      <c r="D519" s="2"/>
      <c r="E519" s="2"/>
      <c r="F519" s="2"/>
      <c r="G519" s="2"/>
      <c r="I519" s="2"/>
      <c r="J519" s="2"/>
      <c r="K519" s="2"/>
      <c r="L519" s="2"/>
      <c r="N519" s="2"/>
    </row>
    <row r="520" spans="1:14" s="6" customFormat="1" x14ac:dyDescent="0.2">
      <c r="A520" s="14"/>
      <c r="H520" s="130"/>
    </row>
    <row r="521" spans="1:14" x14ac:dyDescent="0.2">
      <c r="A521" s="13"/>
      <c r="B521" s="2"/>
      <c r="C521" s="2"/>
      <c r="D521" s="2"/>
      <c r="E521" s="2"/>
      <c r="F521" s="2"/>
      <c r="G521" s="2"/>
      <c r="I521" s="2"/>
      <c r="J521" s="2"/>
      <c r="K521" s="2"/>
      <c r="L521" s="2"/>
      <c r="N521" s="2"/>
    </row>
    <row r="522" spans="1:14" x14ac:dyDescent="0.2">
      <c r="A522" s="13"/>
      <c r="B522" s="2"/>
      <c r="C522" s="2"/>
      <c r="D522" s="2"/>
      <c r="E522" s="2"/>
      <c r="F522" s="2"/>
      <c r="G522" s="2"/>
      <c r="I522" s="2"/>
      <c r="J522" s="2"/>
      <c r="K522" s="2"/>
      <c r="L522" s="2"/>
      <c r="N522" s="2"/>
    </row>
    <row r="523" spans="1:14" x14ac:dyDescent="0.2">
      <c r="A523" s="13"/>
      <c r="B523" s="2"/>
      <c r="C523" s="2"/>
      <c r="D523" s="2"/>
      <c r="E523" s="2"/>
      <c r="F523" s="2"/>
      <c r="G523" s="2"/>
      <c r="I523" s="2"/>
      <c r="J523" s="2"/>
      <c r="K523" s="2"/>
      <c r="L523" s="2"/>
      <c r="N523" s="2"/>
    </row>
    <row r="524" spans="1:14" x14ac:dyDescent="0.2">
      <c r="A524" s="13"/>
      <c r="B524" s="2"/>
      <c r="C524" s="2"/>
      <c r="D524" s="2"/>
      <c r="E524" s="2"/>
      <c r="F524" s="2"/>
      <c r="G524" s="2"/>
      <c r="I524" s="2"/>
      <c r="J524" s="2"/>
      <c r="K524" s="2"/>
      <c r="L524" s="2"/>
      <c r="N524" s="2"/>
    </row>
    <row r="525" spans="1:14" x14ac:dyDescent="0.2">
      <c r="A525" s="13"/>
      <c r="B525" s="2"/>
      <c r="C525" s="2"/>
      <c r="D525" s="2"/>
      <c r="E525" s="2"/>
      <c r="F525" s="2"/>
      <c r="G525" s="2"/>
      <c r="I525" s="2"/>
      <c r="J525" s="2"/>
      <c r="K525" s="2"/>
      <c r="L525" s="2"/>
      <c r="N525" s="2"/>
    </row>
    <row r="526" spans="1:14" x14ac:dyDescent="0.2">
      <c r="A526" s="13"/>
      <c r="B526" s="2"/>
      <c r="C526" s="2"/>
      <c r="D526" s="2"/>
      <c r="E526" s="2"/>
      <c r="F526" s="2"/>
      <c r="G526" s="2"/>
      <c r="I526" s="2"/>
      <c r="J526" s="2"/>
      <c r="K526" s="2"/>
      <c r="L526" s="2"/>
      <c r="N526" s="2"/>
    </row>
    <row r="527" spans="1:14" x14ac:dyDescent="0.2">
      <c r="A527" s="13"/>
      <c r="B527" s="2"/>
      <c r="C527" s="2"/>
      <c r="D527" s="2"/>
      <c r="E527" s="2"/>
      <c r="F527" s="2"/>
      <c r="G527" s="2"/>
      <c r="I527" s="2"/>
      <c r="J527" s="2"/>
      <c r="K527" s="2"/>
      <c r="L527" s="2"/>
      <c r="N527" s="2"/>
    </row>
    <row r="528" spans="1:14" x14ac:dyDescent="0.2">
      <c r="A528" s="13"/>
      <c r="B528" s="2"/>
      <c r="C528" s="2"/>
      <c r="D528" s="2"/>
      <c r="E528" s="2"/>
      <c r="F528" s="2"/>
      <c r="G528" s="2"/>
      <c r="I528" s="2"/>
      <c r="J528" s="2"/>
      <c r="K528" s="2"/>
      <c r="L528" s="2"/>
      <c r="N528" s="2"/>
    </row>
    <row r="529" spans="1:14" x14ac:dyDescent="0.2">
      <c r="A529" s="13"/>
      <c r="B529" s="2"/>
      <c r="C529" s="2"/>
      <c r="D529" s="2"/>
      <c r="E529" s="2"/>
      <c r="F529" s="2"/>
      <c r="G529" s="2"/>
      <c r="I529" s="2"/>
      <c r="J529" s="2"/>
      <c r="K529" s="2"/>
      <c r="L529" s="2"/>
      <c r="N529" s="2"/>
    </row>
    <row r="530" spans="1:14" x14ac:dyDescent="0.2">
      <c r="A530" s="13"/>
      <c r="B530" s="2"/>
      <c r="C530" s="2"/>
      <c r="D530" s="2"/>
      <c r="E530" s="2"/>
      <c r="F530" s="2"/>
      <c r="G530" s="2"/>
      <c r="I530" s="2"/>
      <c r="J530" s="2"/>
      <c r="K530" s="2"/>
      <c r="L530" s="2"/>
      <c r="N530" s="2"/>
    </row>
    <row r="531" spans="1:14" x14ac:dyDescent="0.2">
      <c r="A531" s="13"/>
      <c r="B531" s="2"/>
      <c r="C531" s="2"/>
      <c r="D531" s="2"/>
      <c r="E531" s="2"/>
      <c r="F531" s="2"/>
      <c r="G531" s="2"/>
      <c r="I531" s="2"/>
      <c r="J531" s="2"/>
      <c r="K531" s="2"/>
      <c r="L531" s="2"/>
      <c r="N531" s="2"/>
    </row>
    <row r="532" spans="1:14" x14ac:dyDescent="0.2">
      <c r="A532" s="13"/>
      <c r="B532" s="2"/>
      <c r="C532" s="2"/>
      <c r="D532" s="2"/>
      <c r="E532" s="2"/>
      <c r="F532" s="2"/>
      <c r="G532" s="2"/>
      <c r="I532" s="2"/>
      <c r="J532" s="2"/>
      <c r="K532" s="2"/>
      <c r="L532" s="2"/>
      <c r="N532" s="2"/>
    </row>
    <row r="533" spans="1:14" x14ac:dyDescent="0.2">
      <c r="A533" s="13"/>
      <c r="B533" s="2"/>
      <c r="C533" s="2"/>
      <c r="D533" s="2"/>
      <c r="E533" s="2"/>
      <c r="F533" s="2"/>
      <c r="G533" s="2"/>
      <c r="I533" s="2"/>
      <c r="J533" s="2"/>
      <c r="K533" s="2"/>
      <c r="L533" s="2"/>
      <c r="N533" s="2"/>
    </row>
    <row r="534" spans="1:14" x14ac:dyDescent="0.2">
      <c r="A534" s="13"/>
      <c r="B534" s="2"/>
      <c r="C534" s="2"/>
      <c r="D534" s="2"/>
      <c r="E534" s="2"/>
      <c r="F534" s="2"/>
      <c r="G534" s="2"/>
      <c r="I534" s="2"/>
      <c r="J534" s="2"/>
      <c r="K534" s="2"/>
      <c r="L534" s="2"/>
      <c r="N534" s="2"/>
    </row>
    <row r="535" spans="1:14" x14ac:dyDescent="0.2">
      <c r="A535" s="13"/>
      <c r="B535" s="2"/>
      <c r="C535" s="2"/>
      <c r="D535" s="2"/>
      <c r="E535" s="2"/>
      <c r="F535" s="2"/>
      <c r="G535" s="2"/>
      <c r="I535" s="2"/>
      <c r="J535" s="2"/>
      <c r="K535" s="2"/>
      <c r="L535" s="2"/>
      <c r="N535" s="2"/>
    </row>
    <row r="536" spans="1:14" x14ac:dyDescent="0.2">
      <c r="A536" s="13"/>
      <c r="B536" s="2"/>
      <c r="C536" s="2"/>
      <c r="D536" s="2"/>
      <c r="E536" s="2"/>
      <c r="F536" s="2"/>
      <c r="G536" s="2"/>
      <c r="I536" s="2"/>
      <c r="J536" s="2"/>
      <c r="K536" s="2"/>
      <c r="L536" s="2"/>
      <c r="N536" s="2"/>
    </row>
    <row r="537" spans="1:14" x14ac:dyDescent="0.2">
      <c r="A537" s="13"/>
      <c r="B537" s="2"/>
      <c r="C537" s="2"/>
      <c r="D537" s="2"/>
      <c r="E537" s="2"/>
      <c r="F537" s="2"/>
      <c r="G537" s="2"/>
      <c r="I537" s="2"/>
      <c r="J537" s="2"/>
      <c r="K537" s="2"/>
      <c r="L537" s="2"/>
      <c r="N537" s="2"/>
    </row>
  </sheetData>
  <sheetProtection selectLockedCells="1" selectUnlockedCells="1"/>
  <phoneticPr fontId="31" type="noConversion"/>
  <dataValidations count="1">
    <dataValidation type="list" allowBlank="1" showInputMessage="1" showErrorMessage="1" sqref="E4:E131">
      <formula1>slot_size</formula1>
    </dataValidation>
  </dataValidations>
  <pageMargins left="0.78749999999999998" right="0.78749999999999998" top="1.0527777777777778" bottom="1.0527777777777778" header="0.78749999999999998" footer="0.78749999999999998"/>
  <pageSetup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60"/>
  <sheetViews>
    <sheetView zoomScale="90" zoomScaleNormal="90" zoomScaleSheetLayoutView="115" workbookViewId="0">
      <pane ySplit="2" topLeftCell="A3" activePane="bottomLeft" state="frozen"/>
      <selection activeCell="D21" sqref="D21"/>
      <selection pane="bottomLeft" activeCell="K27" sqref="K27"/>
    </sheetView>
  </sheetViews>
  <sheetFormatPr defaultColWidth="9.140625" defaultRowHeight="16.5" x14ac:dyDescent="0.3"/>
  <cols>
    <col min="1" max="1" width="28.28515625" style="18" customWidth="1"/>
    <col min="2" max="2" width="14.42578125" style="21" customWidth="1"/>
    <col min="3" max="3" width="13.85546875" style="21" customWidth="1"/>
    <col min="4" max="4" width="9.28515625" style="20" bestFit="1" customWidth="1"/>
    <col min="5" max="5" width="45.28515625" style="19" bestFit="1" customWidth="1"/>
    <col min="6" max="6" width="11" style="18" customWidth="1"/>
    <col min="7" max="7" width="16.5703125" style="18" bestFit="1" customWidth="1"/>
    <col min="8" max="8" width="14.140625" style="18" hidden="1" customWidth="1"/>
    <col min="9" max="9" width="13.42578125" style="18" customWidth="1"/>
    <col min="10" max="10" width="45.28515625" style="18" bestFit="1" customWidth="1"/>
    <col min="11" max="11" width="35.7109375" style="18" customWidth="1"/>
    <col min="12" max="12" width="9.140625" style="18"/>
    <col min="13" max="13" width="14.140625" style="18" customWidth="1"/>
    <col min="14" max="14" width="13.42578125" style="18" customWidth="1"/>
    <col min="15" max="15" width="9.140625" style="18"/>
    <col min="16" max="16" width="35.7109375" style="18" customWidth="1"/>
    <col min="17" max="16384" width="9.140625" style="18"/>
  </cols>
  <sheetData>
    <row r="1" spans="1:10" ht="17.25" thickBot="1" x14ac:dyDescent="0.35">
      <c r="B1" s="52"/>
      <c r="C1" s="94"/>
      <c r="D1" s="230"/>
      <c r="E1" s="231"/>
    </row>
    <row r="2" spans="1:10" ht="41.25" customHeight="1" thickBot="1" x14ac:dyDescent="0.35">
      <c r="B2" s="23" t="s">
        <v>60</v>
      </c>
      <c r="C2" s="23" t="s">
        <v>61</v>
      </c>
      <c r="D2" s="23" t="s">
        <v>192</v>
      </c>
      <c r="E2" s="22" t="s">
        <v>5</v>
      </c>
      <c r="F2" s="23" t="s">
        <v>379</v>
      </c>
      <c r="G2" s="23" t="s">
        <v>380</v>
      </c>
      <c r="H2" s="22" t="s">
        <v>381</v>
      </c>
      <c r="I2" s="22" t="s">
        <v>382</v>
      </c>
      <c r="J2" s="232"/>
    </row>
    <row r="3" spans="1:10" ht="15" customHeight="1" x14ac:dyDescent="0.3">
      <c r="A3" s="232"/>
      <c r="B3" s="295" t="s">
        <v>294</v>
      </c>
      <c r="C3" s="296"/>
      <c r="D3" s="296"/>
      <c r="E3" s="296"/>
      <c r="F3" s="296"/>
      <c r="G3" s="296"/>
      <c r="H3" s="296"/>
      <c r="I3" s="297"/>
    </row>
    <row r="4" spans="1:10" ht="30.75" customHeight="1" x14ac:dyDescent="0.3">
      <c r="A4" s="232"/>
      <c r="B4" s="100" t="str">
        <f>DEC2HEX(0,8)</f>
        <v>00000000</v>
      </c>
      <c r="C4" s="100" t="str">
        <f>DEC2HEX(SUM(HEX2DEC($B4)+$D4*1024-1),8)</f>
        <v>00FFFFFF</v>
      </c>
      <c r="D4" s="101">
        <v>16384</v>
      </c>
      <c r="E4" s="104" t="s">
        <v>383</v>
      </c>
      <c r="F4" s="301" t="s">
        <v>384</v>
      </c>
      <c r="G4" s="233" t="s">
        <v>385</v>
      </c>
      <c r="H4" s="233" t="s">
        <v>81</v>
      </c>
      <c r="I4" s="233" t="s">
        <v>386</v>
      </c>
    </row>
    <row r="5" spans="1:10" ht="15" customHeight="1" x14ac:dyDescent="0.3">
      <c r="A5" s="232"/>
      <c r="B5" s="98" t="str">
        <f>DEC2HEX(SUM(HEX2DEC($C4)+1),8)</f>
        <v>01000000</v>
      </c>
      <c r="C5" s="99" t="str">
        <f>DEC2HEX(SUM(HEX2DEC($B5)+$D5*1024-1),8)</f>
        <v>04FFFFFF</v>
      </c>
      <c r="D5" s="33">
        <v>65536</v>
      </c>
      <c r="E5" s="152" t="s">
        <v>387</v>
      </c>
      <c r="F5" s="302"/>
      <c r="G5" s="233" t="s">
        <v>388</v>
      </c>
      <c r="H5" s="96"/>
      <c r="I5" s="233" t="s">
        <v>386</v>
      </c>
    </row>
    <row r="6" spans="1:10" ht="15" customHeight="1" x14ac:dyDescent="0.3">
      <c r="A6" s="232"/>
      <c r="B6" s="234" t="str">
        <f t="shared" ref="B6:B26" si="0">DEC2HEX(SUM(HEX2DEC($C5)+1),8)</f>
        <v>05000000</v>
      </c>
      <c r="C6" s="235" t="str">
        <f t="shared" ref="C6:C26" si="1">DEC2HEX(SUM(HEX2DEC($B6)+$D6*1024-1),8)</f>
        <v>08FFFFFF</v>
      </c>
      <c r="D6" s="193">
        <v>65536</v>
      </c>
      <c r="E6" s="194" t="s">
        <v>389</v>
      </c>
      <c r="F6" s="303"/>
      <c r="G6" s="233"/>
      <c r="H6" s="96"/>
      <c r="I6" s="233" t="s">
        <v>386</v>
      </c>
      <c r="J6" s="232"/>
    </row>
    <row r="7" spans="1:10" ht="15" customHeight="1" x14ac:dyDescent="0.3">
      <c r="B7" s="234" t="str">
        <f t="shared" si="0"/>
        <v>09000000</v>
      </c>
      <c r="C7" s="235" t="str">
        <f t="shared" si="1"/>
        <v>0CFFFFFF</v>
      </c>
      <c r="D7" s="193">
        <v>65536</v>
      </c>
      <c r="E7" s="194" t="s">
        <v>90</v>
      </c>
      <c r="F7" s="105"/>
      <c r="G7" s="233"/>
      <c r="H7" s="233" t="s">
        <v>390</v>
      </c>
      <c r="I7" s="233"/>
    </row>
    <row r="8" spans="1:10" ht="15" customHeight="1" x14ac:dyDescent="0.3">
      <c r="B8" s="234" t="str">
        <f t="shared" si="0"/>
        <v>0D000000</v>
      </c>
      <c r="C8" s="235" t="str">
        <f t="shared" si="1"/>
        <v>0FFFFFFF</v>
      </c>
      <c r="D8" s="193">
        <v>49152</v>
      </c>
      <c r="E8" s="194" t="s">
        <v>90</v>
      </c>
      <c r="F8" s="105"/>
      <c r="G8" s="233"/>
      <c r="H8" s="233" t="s">
        <v>99</v>
      </c>
      <c r="I8" s="233"/>
    </row>
    <row r="9" spans="1:10" ht="15" customHeight="1" x14ac:dyDescent="0.3">
      <c r="A9" s="232"/>
      <c r="B9" s="234" t="str">
        <f t="shared" si="0"/>
        <v>10000000</v>
      </c>
      <c r="C9" s="235" t="str">
        <f t="shared" si="1"/>
        <v>13FFFFFF</v>
      </c>
      <c r="D9" s="33">
        <v>65536</v>
      </c>
      <c r="E9" s="186" t="s">
        <v>391</v>
      </c>
      <c r="F9" s="304" t="s">
        <v>384</v>
      </c>
      <c r="G9" s="96"/>
      <c r="H9" s="96"/>
      <c r="I9" s="96"/>
    </row>
    <row r="10" spans="1:10" ht="15" customHeight="1" x14ac:dyDescent="0.3">
      <c r="A10" s="232"/>
      <c r="B10" s="234" t="str">
        <f t="shared" si="0"/>
        <v>14000000</v>
      </c>
      <c r="C10" s="235" t="str">
        <f t="shared" si="1"/>
        <v>17FFFFFF</v>
      </c>
      <c r="D10" s="33">
        <v>65536</v>
      </c>
      <c r="E10" s="186" t="s">
        <v>107</v>
      </c>
      <c r="F10" s="305"/>
      <c r="G10" s="96"/>
      <c r="H10" s="96"/>
      <c r="I10" s="96"/>
    </row>
    <row r="11" spans="1:10" ht="15" customHeight="1" x14ac:dyDescent="0.3">
      <c r="B11" s="234" t="str">
        <f>DEC2HEX(SUM(HEX2DEC($C10)+1),8)</f>
        <v>18000000</v>
      </c>
      <c r="C11" s="235" t="str">
        <f t="shared" si="1"/>
        <v>1BFF7FFF</v>
      </c>
      <c r="D11" s="33">
        <v>65504</v>
      </c>
      <c r="E11" s="194" t="s">
        <v>90</v>
      </c>
      <c r="F11" s="105"/>
      <c r="G11" s="96"/>
      <c r="H11" s="96"/>
      <c r="I11" s="96"/>
    </row>
    <row r="12" spans="1:10" ht="15" customHeight="1" x14ac:dyDescent="0.3">
      <c r="B12" s="234" t="str">
        <f>DEC2HEX(SUM(HEX2DEC($C11)+1),8)</f>
        <v>1BFF8000</v>
      </c>
      <c r="C12" s="235" t="str">
        <f t="shared" si="1"/>
        <v>1BFFFFFF</v>
      </c>
      <c r="D12" s="193">
        <v>32</v>
      </c>
      <c r="E12" s="194" t="s">
        <v>90</v>
      </c>
      <c r="F12" s="105"/>
      <c r="G12" s="96"/>
      <c r="H12" s="96"/>
      <c r="I12" s="96"/>
    </row>
    <row r="13" spans="1:10" ht="15" customHeight="1" x14ac:dyDescent="0.3">
      <c r="B13" s="234" t="str">
        <f t="shared" si="0"/>
        <v>1C000000</v>
      </c>
      <c r="C13" s="235" t="str">
        <f t="shared" si="1"/>
        <v>1C007FFF</v>
      </c>
      <c r="D13" s="193">
        <v>32</v>
      </c>
      <c r="E13" s="194" t="s">
        <v>90</v>
      </c>
      <c r="F13" s="105"/>
      <c r="G13" s="96"/>
      <c r="H13" s="96"/>
      <c r="I13" s="96"/>
    </row>
    <row r="14" spans="1:10" ht="15" customHeight="1" x14ac:dyDescent="0.3">
      <c r="B14" s="234" t="str">
        <f t="shared" si="0"/>
        <v>1C008000</v>
      </c>
      <c r="C14" s="235" t="str">
        <f t="shared" si="1"/>
        <v>1C807FFF</v>
      </c>
      <c r="D14" s="193">
        <v>8192</v>
      </c>
      <c r="E14" s="194" t="s">
        <v>90</v>
      </c>
      <c r="F14" s="105"/>
      <c r="G14" s="96"/>
      <c r="H14" s="96"/>
      <c r="I14" s="96"/>
    </row>
    <row r="15" spans="1:10" ht="15" customHeight="1" x14ac:dyDescent="0.3">
      <c r="B15" s="234" t="str">
        <f t="shared" si="0"/>
        <v>1C808000</v>
      </c>
      <c r="C15" s="235" t="str">
        <f t="shared" si="1"/>
        <v>1F007FFF</v>
      </c>
      <c r="D15" s="193">
        <v>40960</v>
      </c>
      <c r="E15" s="194" t="s">
        <v>90</v>
      </c>
      <c r="F15" s="105"/>
      <c r="G15" s="96"/>
      <c r="H15" s="96"/>
      <c r="I15" s="96"/>
    </row>
    <row r="16" spans="1:10" ht="15" customHeight="1" x14ac:dyDescent="0.3">
      <c r="B16" s="234" t="str">
        <f t="shared" si="0"/>
        <v>1F008000</v>
      </c>
      <c r="C16" s="235" t="str">
        <f t="shared" si="1"/>
        <v>21807FFF</v>
      </c>
      <c r="D16" s="193">
        <v>40960</v>
      </c>
      <c r="E16" s="194" t="s">
        <v>90</v>
      </c>
      <c r="F16" s="105"/>
      <c r="G16" s="96"/>
      <c r="H16" s="96"/>
      <c r="I16" s="96"/>
    </row>
    <row r="17" spans="1:10" ht="15" customHeight="1" x14ac:dyDescent="0.3">
      <c r="B17" s="234" t="str">
        <f t="shared" si="0"/>
        <v>21808000</v>
      </c>
      <c r="C17" s="235" t="str">
        <f t="shared" si="1"/>
        <v>21C07FFF</v>
      </c>
      <c r="D17" s="193">
        <v>4096</v>
      </c>
      <c r="E17" s="194" t="s">
        <v>90</v>
      </c>
      <c r="F17" s="105"/>
      <c r="G17" s="96"/>
      <c r="H17" s="96"/>
      <c r="I17" s="96"/>
    </row>
    <row r="18" spans="1:10" ht="15" customHeight="1" x14ac:dyDescent="0.3">
      <c r="B18" s="234" t="str">
        <f t="shared" si="0"/>
        <v>21C08000</v>
      </c>
      <c r="C18" s="235" t="str">
        <f t="shared" si="1"/>
        <v>22207FFF</v>
      </c>
      <c r="D18" s="193">
        <v>6144</v>
      </c>
      <c r="E18" s="194" t="s">
        <v>90</v>
      </c>
      <c r="F18" s="105"/>
      <c r="G18" s="96"/>
      <c r="H18" s="96"/>
      <c r="I18" s="96"/>
    </row>
    <row r="19" spans="1:10" ht="15" customHeight="1" x14ac:dyDescent="0.3">
      <c r="B19" s="234" t="str">
        <f>DEC2HEX(SUM(HEX2DEC($C18)+1),8)</f>
        <v>22208000</v>
      </c>
      <c r="C19" s="235"/>
      <c r="D19" s="236"/>
      <c r="E19" s="194" t="s">
        <v>90</v>
      </c>
      <c r="F19" s="105"/>
      <c r="G19" s="96"/>
      <c r="H19" s="96"/>
      <c r="I19" s="96"/>
    </row>
    <row r="20" spans="1:10" ht="15" customHeight="1" x14ac:dyDescent="0.3">
      <c r="B20" s="234">
        <v>22000000</v>
      </c>
      <c r="C20" s="235" t="str">
        <f t="shared" si="1"/>
        <v>2207FFFF</v>
      </c>
      <c r="D20" s="236">
        <v>512</v>
      </c>
      <c r="E20" s="186" t="s">
        <v>392</v>
      </c>
      <c r="F20" s="103" t="s">
        <v>384</v>
      </c>
      <c r="G20" s="233" t="s">
        <v>393</v>
      </c>
      <c r="H20" s="96"/>
      <c r="I20" s="233" t="s">
        <v>394</v>
      </c>
    </row>
    <row r="21" spans="1:10" ht="15" customHeight="1" x14ac:dyDescent="0.3">
      <c r="B21" s="234" t="str">
        <f>DEC2HEX(SUM(HEX2DEC($C20)+1),8)</f>
        <v>22080000</v>
      </c>
      <c r="C21" s="235" t="s">
        <v>395</v>
      </c>
      <c r="D21" s="236"/>
      <c r="E21" s="194" t="s">
        <v>90</v>
      </c>
      <c r="F21" s="105"/>
      <c r="G21" s="233"/>
      <c r="H21" s="96"/>
      <c r="I21" s="96"/>
    </row>
    <row r="22" spans="1:10" ht="15" customHeight="1" x14ac:dyDescent="0.3">
      <c r="B22" s="234">
        <v>30000000</v>
      </c>
      <c r="C22" s="235" t="str">
        <f>DEC2HEX(SUM(HEX2DEC($B22)+$D22*1024-1),8)</f>
        <v>3017FFFF</v>
      </c>
      <c r="D22" s="193">
        <v>1536</v>
      </c>
      <c r="E22" s="186" t="s">
        <v>396</v>
      </c>
      <c r="F22" s="304" t="s">
        <v>384</v>
      </c>
      <c r="G22" s="233" t="s">
        <v>394</v>
      </c>
      <c r="H22" s="96"/>
      <c r="I22" s="233" t="s">
        <v>394</v>
      </c>
      <c r="J22" s="232"/>
    </row>
    <row r="23" spans="1:10" ht="15" customHeight="1" x14ac:dyDescent="0.3">
      <c r="B23" s="234">
        <v>30180000</v>
      </c>
      <c r="C23" s="235" t="str">
        <f t="shared" si="1"/>
        <v>301FFFFF</v>
      </c>
      <c r="D23" s="193">
        <v>512</v>
      </c>
      <c r="E23" s="186" t="s">
        <v>397</v>
      </c>
      <c r="F23" s="306"/>
      <c r="G23" s="233" t="s">
        <v>394</v>
      </c>
      <c r="H23" s="96"/>
      <c r="I23" s="233" t="s">
        <v>394</v>
      </c>
      <c r="J23" s="232"/>
    </row>
    <row r="24" spans="1:10" ht="15" customHeight="1" x14ac:dyDescent="0.3">
      <c r="B24" s="234" t="str">
        <f t="shared" si="0"/>
        <v>30200000</v>
      </c>
      <c r="C24" s="235" t="str">
        <f t="shared" si="1"/>
        <v>3C1FFFFF</v>
      </c>
      <c r="D24" s="193">
        <v>196608</v>
      </c>
      <c r="E24" s="194" t="s">
        <v>90</v>
      </c>
      <c r="F24" s="105"/>
      <c r="G24" s="96"/>
      <c r="H24" s="96"/>
      <c r="I24" s="96"/>
    </row>
    <row r="25" spans="1:10" ht="15" customHeight="1" x14ac:dyDescent="0.3">
      <c r="B25" s="234" t="str">
        <f t="shared" si="0"/>
        <v>3C200000</v>
      </c>
      <c r="C25" s="235" t="str">
        <f t="shared" si="1"/>
        <v>3FBFFFFF</v>
      </c>
      <c r="D25" s="193">
        <v>59392</v>
      </c>
      <c r="E25" s="194" t="s">
        <v>90</v>
      </c>
      <c r="F25" s="105"/>
      <c r="G25" s="96"/>
      <c r="H25" s="96"/>
      <c r="I25" s="96"/>
    </row>
    <row r="26" spans="1:10" ht="15" customHeight="1" x14ac:dyDescent="0.3">
      <c r="B26" s="234" t="str">
        <f t="shared" si="0"/>
        <v>3FC00000</v>
      </c>
      <c r="C26" s="235" t="str">
        <f t="shared" si="1"/>
        <v>3FFFFFFF</v>
      </c>
      <c r="D26" s="193">
        <v>4096</v>
      </c>
      <c r="E26" s="194" t="s">
        <v>90</v>
      </c>
      <c r="F26" s="105"/>
      <c r="G26" s="96"/>
      <c r="H26" s="96"/>
      <c r="I26" s="96"/>
    </row>
    <row r="27" spans="1:10" ht="15" customHeight="1" x14ac:dyDescent="0.3">
      <c r="B27" s="298" t="s">
        <v>120</v>
      </c>
      <c r="C27" s="299"/>
      <c r="D27" s="299"/>
      <c r="E27" s="299"/>
      <c r="F27" s="299"/>
      <c r="G27" s="299"/>
      <c r="H27" s="299"/>
      <c r="I27" s="300"/>
    </row>
    <row r="28" spans="1:10" ht="15" customHeight="1" x14ac:dyDescent="0.3">
      <c r="A28" s="232"/>
      <c r="B28" s="237" t="s">
        <v>398</v>
      </c>
      <c r="C28" s="235" t="str">
        <f>DEC2HEX(SUM(HEX2DEC($B28)+$D28*1024-1),8)</f>
        <v>1FFFFFFF</v>
      </c>
      <c r="D28" s="193">
        <v>512</v>
      </c>
      <c r="E28" s="186" t="s">
        <v>276</v>
      </c>
      <c r="F28" s="293" t="s">
        <v>399</v>
      </c>
      <c r="G28" s="233" t="s">
        <v>400</v>
      </c>
      <c r="H28" s="233" t="s">
        <v>401</v>
      </c>
      <c r="I28" s="233" t="s">
        <v>394</v>
      </c>
    </row>
    <row r="29" spans="1:10" ht="15" customHeight="1" x14ac:dyDescent="0.3">
      <c r="A29" s="232"/>
      <c r="B29" s="234" t="str">
        <f>DEC2HEX(SUM(HEX2DEC($C28)+1),8)</f>
        <v>20000000</v>
      </c>
      <c r="C29" s="235" t="str">
        <f>DEC2HEX(SUM(HEX2DEC($B29)+$D29*1024-1),8)</f>
        <v>2007FFFF</v>
      </c>
      <c r="D29" s="193">
        <v>512</v>
      </c>
      <c r="E29" s="186" t="s">
        <v>277</v>
      </c>
      <c r="F29" s="294"/>
      <c r="G29" s="233" t="s">
        <v>402</v>
      </c>
      <c r="H29" s="233" t="s">
        <v>403</v>
      </c>
      <c r="I29" s="233" t="s">
        <v>394</v>
      </c>
    </row>
    <row r="30" spans="1:10" ht="15" customHeight="1" x14ac:dyDescent="0.3">
      <c r="B30" s="298" t="s">
        <v>404</v>
      </c>
      <c r="C30" s="299"/>
      <c r="D30" s="299"/>
      <c r="E30" s="299"/>
      <c r="F30" s="299"/>
      <c r="G30" s="299"/>
      <c r="H30" s="299"/>
      <c r="I30" s="300"/>
    </row>
    <row r="31" spans="1:10" ht="15" customHeight="1" x14ac:dyDescent="0.3">
      <c r="A31" s="232"/>
      <c r="B31" s="238">
        <v>40000000</v>
      </c>
      <c r="C31" s="235" t="str">
        <f>DEC2HEX(SUM(HEX2DEC($B31)+$D31*1024-1),8)</f>
        <v>4007FFFF</v>
      </c>
      <c r="D31" s="184">
        <v>512</v>
      </c>
      <c r="E31" s="239" t="s">
        <v>405</v>
      </c>
      <c r="F31" s="153" t="s">
        <v>406</v>
      </c>
      <c r="G31" s="233" t="s">
        <v>385</v>
      </c>
      <c r="H31" s="96"/>
      <c r="I31" s="233" t="s">
        <v>394</v>
      </c>
    </row>
    <row r="32" spans="1:10" ht="15" customHeight="1" x14ac:dyDescent="0.3">
      <c r="A32" s="232"/>
      <c r="B32" s="234" t="str">
        <f t="shared" ref="B32:B40" si="2">DEC2HEX(SUM(HEX2DEC($C31)+1),8)</f>
        <v>40080000</v>
      </c>
      <c r="C32" s="235" t="str">
        <f t="shared" ref="C32:C40" si="3">DEC2HEX(SUM(HEX2DEC($B32)+$D32*1024-1),8)</f>
        <v>400FEFFF</v>
      </c>
      <c r="D32" s="184">
        <v>508</v>
      </c>
      <c r="E32" s="239" t="s">
        <v>90</v>
      </c>
      <c r="F32" s="153"/>
      <c r="G32" s="96"/>
      <c r="H32" s="96"/>
      <c r="I32" s="96"/>
    </row>
    <row r="33" spans="1:10" ht="15" customHeight="1" x14ac:dyDescent="0.3">
      <c r="A33" s="232"/>
      <c r="B33" s="234" t="str">
        <f t="shared" si="2"/>
        <v>400FF000</v>
      </c>
      <c r="C33" s="235" t="str">
        <f t="shared" si="3"/>
        <v>400FFFFF</v>
      </c>
      <c r="D33" s="184">
        <v>4</v>
      </c>
      <c r="E33" s="239" t="s">
        <v>407</v>
      </c>
      <c r="F33" s="153" t="s">
        <v>406</v>
      </c>
      <c r="G33" s="233" t="s">
        <v>385</v>
      </c>
      <c r="H33" s="96"/>
      <c r="I33" s="233" t="s">
        <v>394</v>
      </c>
    </row>
    <row r="34" spans="1:10" ht="15" customHeight="1" x14ac:dyDescent="0.3">
      <c r="B34" s="234" t="str">
        <f t="shared" si="2"/>
        <v>40100000</v>
      </c>
      <c r="C34" s="235" t="str">
        <f t="shared" si="3"/>
        <v>410FFFFF</v>
      </c>
      <c r="D34" s="184">
        <v>16384</v>
      </c>
      <c r="E34" s="239" t="s">
        <v>90</v>
      </c>
      <c r="F34" s="153"/>
      <c r="G34" s="96"/>
      <c r="H34" s="96"/>
      <c r="I34" s="96"/>
    </row>
    <row r="35" spans="1:10" ht="15" customHeight="1" x14ac:dyDescent="0.3">
      <c r="B35" s="234" t="str">
        <f t="shared" si="2"/>
        <v>41100000</v>
      </c>
      <c r="C35" s="235" t="str">
        <f t="shared" si="3"/>
        <v>41EFFFFF</v>
      </c>
      <c r="D35" s="184">
        <v>14336</v>
      </c>
      <c r="E35" s="239" t="s">
        <v>90</v>
      </c>
      <c r="F35" s="153"/>
      <c r="G35" s="96"/>
      <c r="H35" s="96"/>
      <c r="I35" s="96"/>
    </row>
    <row r="36" spans="1:10" ht="15" customHeight="1" x14ac:dyDescent="0.3">
      <c r="B36" s="234" t="str">
        <f t="shared" si="2"/>
        <v>41F00000</v>
      </c>
      <c r="C36" s="235" t="str">
        <f t="shared" si="3"/>
        <v>41FFFFFF</v>
      </c>
      <c r="D36" s="184">
        <v>1024</v>
      </c>
      <c r="E36" s="239" t="s">
        <v>90</v>
      </c>
      <c r="F36" s="153"/>
      <c r="G36" s="96"/>
      <c r="H36" s="96"/>
      <c r="I36" s="96"/>
    </row>
    <row r="37" spans="1:10" ht="15" customHeight="1" x14ac:dyDescent="0.3">
      <c r="A37" s="232"/>
      <c r="B37" s="234" t="str">
        <f t="shared" si="2"/>
        <v>42000000</v>
      </c>
      <c r="C37" s="235" t="str">
        <f t="shared" si="3"/>
        <v>43FFFFFF</v>
      </c>
      <c r="D37" s="184">
        <v>32768</v>
      </c>
      <c r="E37" s="239" t="s">
        <v>408</v>
      </c>
      <c r="F37" s="153" t="s">
        <v>406</v>
      </c>
      <c r="G37" s="96"/>
      <c r="H37" s="96"/>
      <c r="I37" s="96"/>
    </row>
    <row r="38" spans="1:10" ht="15" customHeight="1" x14ac:dyDescent="0.3">
      <c r="B38" s="234" t="str">
        <f t="shared" si="2"/>
        <v>44000000</v>
      </c>
      <c r="C38" s="235" t="str">
        <f t="shared" si="3"/>
        <v>53FFFFFF</v>
      </c>
      <c r="D38" s="184">
        <v>262144</v>
      </c>
      <c r="E38" s="239" t="s">
        <v>90</v>
      </c>
      <c r="F38" s="153"/>
      <c r="G38" s="96"/>
      <c r="H38" s="96"/>
      <c r="I38" s="96"/>
      <c r="J38" s="232"/>
    </row>
    <row r="39" spans="1:10" ht="15" customHeight="1" x14ac:dyDescent="0.3">
      <c r="B39" s="234" t="str">
        <f t="shared" si="2"/>
        <v>54000000</v>
      </c>
      <c r="C39" s="235" t="str">
        <f t="shared" si="3"/>
        <v>5FFFFFFF</v>
      </c>
      <c r="D39" s="184">
        <v>196608</v>
      </c>
      <c r="E39" s="239" t="s">
        <v>90</v>
      </c>
      <c r="F39" s="153"/>
      <c r="G39" s="96"/>
      <c r="H39" s="96"/>
      <c r="I39" s="233"/>
      <c r="J39" s="232"/>
    </row>
    <row r="40" spans="1:10" ht="15" customHeight="1" x14ac:dyDescent="0.3">
      <c r="B40" s="234" t="str">
        <f t="shared" si="2"/>
        <v>60000000</v>
      </c>
      <c r="C40" s="235" t="str">
        <f t="shared" si="3"/>
        <v>63FFFFFF</v>
      </c>
      <c r="D40" s="184">
        <v>65536</v>
      </c>
      <c r="E40" s="239" t="s">
        <v>409</v>
      </c>
      <c r="F40" s="153"/>
      <c r="G40" s="96"/>
      <c r="H40" s="96"/>
      <c r="I40" s="233" t="s">
        <v>386</v>
      </c>
    </row>
    <row r="41" spans="1:10" ht="15" customHeight="1" thickBot="1" x14ac:dyDescent="0.35">
      <c r="A41" s="232"/>
      <c r="B41" s="240" t="str">
        <f t="shared" ref="B41:B46" si="4">DEC2HEX(SUM(HEX2DEC($C40)+1),8)</f>
        <v>64000000</v>
      </c>
      <c r="C41" s="241" t="str">
        <f t="shared" ref="C41:C46" si="5">DEC2HEX(SUM(HEX2DEC($B41)+$D41*1024-1),8)</f>
        <v>67FFFFFF</v>
      </c>
      <c r="D41" s="242">
        <v>65536</v>
      </c>
      <c r="E41" s="243" t="s">
        <v>410</v>
      </c>
      <c r="F41" s="95" t="s">
        <v>411</v>
      </c>
      <c r="G41" s="233" t="s">
        <v>385</v>
      </c>
      <c r="H41" s="96"/>
      <c r="I41" s="233" t="s">
        <v>394</v>
      </c>
    </row>
    <row r="42" spans="1:10" ht="15" customHeight="1" thickBot="1" x14ac:dyDescent="0.35">
      <c r="A42" s="232"/>
      <c r="B42" s="240" t="str">
        <f t="shared" si="4"/>
        <v>68000000</v>
      </c>
      <c r="C42" s="241" t="str">
        <f t="shared" si="5"/>
        <v>68FFFFFF</v>
      </c>
      <c r="D42" s="242">
        <v>16384</v>
      </c>
      <c r="E42" s="243" t="s">
        <v>90</v>
      </c>
      <c r="F42" s="95" t="s">
        <v>411</v>
      </c>
      <c r="G42" s="233"/>
      <c r="H42" s="96"/>
      <c r="I42" s="233" t="s">
        <v>394</v>
      </c>
    </row>
    <row r="43" spans="1:10" ht="15" customHeight="1" thickBot="1" x14ac:dyDescent="0.35">
      <c r="B43" s="240" t="str">
        <f t="shared" si="4"/>
        <v>69000000</v>
      </c>
      <c r="C43" s="241" t="str">
        <f t="shared" si="5"/>
        <v>D7FFFFFF</v>
      </c>
      <c r="D43" s="242">
        <v>1818624</v>
      </c>
      <c r="E43" s="243" t="s">
        <v>90</v>
      </c>
      <c r="F43" s="95"/>
      <c r="G43" s="96"/>
      <c r="H43" s="96"/>
      <c r="I43" s="96"/>
    </row>
    <row r="44" spans="1:10" ht="15" customHeight="1" thickBot="1" x14ac:dyDescent="0.35">
      <c r="B44" s="240" t="str">
        <f t="shared" si="4"/>
        <v>D8000000</v>
      </c>
      <c r="C44" s="241" t="str">
        <f t="shared" si="5"/>
        <v>DBFFFFFF</v>
      </c>
      <c r="D44" s="242">
        <v>65536</v>
      </c>
      <c r="E44" s="243" t="s">
        <v>90</v>
      </c>
      <c r="F44" s="95"/>
      <c r="G44" s="96"/>
      <c r="H44" s="96"/>
      <c r="I44" s="96"/>
    </row>
    <row r="45" spans="1:10" ht="15" customHeight="1" thickBot="1" x14ac:dyDescent="0.35">
      <c r="B45" s="240" t="str">
        <f t="shared" si="4"/>
        <v>DC000000</v>
      </c>
      <c r="C45" s="241" t="str">
        <f t="shared" si="5"/>
        <v>DCFFFFFF</v>
      </c>
      <c r="D45" s="242">
        <v>16384</v>
      </c>
      <c r="E45" s="243" t="s">
        <v>90</v>
      </c>
      <c r="F45" s="95"/>
      <c r="G45" s="96"/>
      <c r="H45" s="96"/>
      <c r="I45" s="96"/>
    </row>
    <row r="46" spans="1:10" ht="15" customHeight="1" thickBot="1" x14ac:dyDescent="0.35">
      <c r="B46" s="240" t="str">
        <f t="shared" si="4"/>
        <v>DD000000</v>
      </c>
      <c r="C46" s="241" t="str">
        <f t="shared" si="5"/>
        <v>DD0FFFFF</v>
      </c>
      <c r="D46" s="242">
        <v>1024</v>
      </c>
      <c r="E46" s="243" t="s">
        <v>412</v>
      </c>
      <c r="F46" s="95"/>
      <c r="G46" s="233" t="s">
        <v>413</v>
      </c>
      <c r="H46" s="96"/>
      <c r="I46" s="233" t="s">
        <v>394</v>
      </c>
    </row>
    <row r="47" spans="1:10" ht="15" customHeight="1" x14ac:dyDescent="0.3">
      <c r="B47" s="94"/>
      <c r="C47" s="94"/>
      <c r="D47" s="230"/>
      <c r="E47" s="231"/>
    </row>
    <row r="48" spans="1:10" ht="15" customHeight="1" x14ac:dyDescent="0.3">
      <c r="A48" s="97" t="s">
        <v>414</v>
      </c>
      <c r="B48" s="94"/>
      <c r="C48" s="94"/>
      <c r="D48" s="230"/>
      <c r="E48" s="231"/>
    </row>
    <row r="49" spans="1:2" ht="15" customHeight="1" x14ac:dyDescent="0.3">
      <c r="A49" s="232" t="s">
        <v>415</v>
      </c>
      <c r="B49" s="94"/>
    </row>
    <row r="50" spans="1:2" ht="15" customHeight="1" x14ac:dyDescent="0.3">
      <c r="A50" s="232"/>
      <c r="B50" s="94"/>
    </row>
    <row r="51" spans="1:2" ht="15" customHeight="1" x14ac:dyDescent="0.3">
      <c r="A51" s="232"/>
      <c r="B51" s="94"/>
    </row>
    <row r="52" spans="1:2" ht="15" customHeight="1" x14ac:dyDescent="0.3">
      <c r="B52" s="94"/>
    </row>
    <row r="53" spans="1:2" ht="15" customHeight="1" x14ac:dyDescent="0.3">
      <c r="B53" s="94"/>
    </row>
    <row r="54" spans="1:2" ht="15" customHeight="1" x14ac:dyDescent="0.3">
      <c r="B54" s="94"/>
    </row>
    <row r="55" spans="1:2" ht="15" customHeight="1" x14ac:dyDescent="0.3">
      <c r="B55" s="94"/>
    </row>
    <row r="56" spans="1:2" ht="15" customHeight="1" x14ac:dyDescent="0.3">
      <c r="B56" s="94"/>
    </row>
    <row r="57" spans="1:2" ht="15" customHeight="1" x14ac:dyDescent="0.3">
      <c r="B57" s="94"/>
    </row>
    <row r="58" spans="1:2" ht="15" customHeight="1" x14ac:dyDescent="0.3">
      <c r="B58" s="94"/>
    </row>
    <row r="59" spans="1:2" ht="15" customHeight="1" x14ac:dyDescent="0.3">
      <c r="B59" s="94"/>
    </row>
    <row r="60" spans="1:2" ht="15" customHeight="1" x14ac:dyDescent="0.3">
      <c r="B60" s="94"/>
    </row>
  </sheetData>
  <mergeCells count="7">
    <mergeCell ref="F28:F29"/>
    <mergeCell ref="B3:I3"/>
    <mergeCell ref="B27:I27"/>
    <mergeCell ref="B30:I30"/>
    <mergeCell ref="F4:F6"/>
    <mergeCell ref="F9:F10"/>
    <mergeCell ref="F22:F23"/>
  </mergeCells>
  <phoneticPr fontId="31" type="noConversion"/>
  <conditionalFormatting sqref="E28:E29 K17:K27 K5:K15 P7:P17 P5 K29:K60 P23:P50 E31:E46 E4:E26">
    <cfRule type="expression" dxfId="29" priority="11" stopIfTrue="1">
      <formula>SEARCH("Reserved",E4,1)&gt;0</formula>
    </cfRule>
  </conditionalFormatting>
  <dataValidations count="4">
    <dataValidation type="list" allowBlank="1" showInputMessage="1" showErrorMessage="1" sqref="E31:E46">
      <formula1>bridge_list</formula1>
    </dataValidation>
    <dataValidation type="list" allowBlank="1" showInputMessage="1" showErrorMessage="1" sqref="F4 F31:F46 F28">
      <formula1>slave_port</formula1>
    </dataValidation>
    <dataValidation type="list" allowBlank="1" showInputMessage="1" showErrorMessage="1" sqref="D28:D29 D31:D46 D4:D26">
      <formula1>slot_size</formula1>
    </dataValidation>
    <dataValidation type="list" allowBlank="1" showInputMessage="1" showErrorMessage="1" sqref="E28:E29 E4:E26">
      <formula1>memory</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0CA73287CBB9546AFE9A1534E419F8E" ma:contentTypeVersion="13" ma:contentTypeDescription="Create a new document." ma:contentTypeScope="" ma:versionID="32e7abe705d0ff01ceddab44608eedcb">
  <xsd:schema xmlns:xsd="http://www.w3.org/2001/XMLSchema" xmlns:xs="http://www.w3.org/2001/XMLSchema" xmlns:p="http://schemas.microsoft.com/office/2006/metadata/properties" xmlns:ns3="29584fcd-d7ce-4fdf-a5e4-d93d7b869c15" xmlns:ns4="40718b82-e758-472c-9931-883aa2d80902" targetNamespace="http://schemas.microsoft.com/office/2006/metadata/properties" ma:root="true" ma:fieldsID="1994d95857d20a9663973c1f7301a0b4" ns3:_="" ns4:_="">
    <xsd:import namespace="29584fcd-d7ce-4fdf-a5e4-d93d7b869c15"/>
    <xsd:import namespace="40718b82-e758-472c-9931-883aa2d80902"/>
    <xsd:element name="properties">
      <xsd:complexType>
        <xsd:sequence>
          <xsd:element name="documentManagement">
            <xsd:complexType>
              <xsd:all>
                <xsd:element ref="ns3:SharedWithUsers" minOccurs="0"/>
                <xsd:element ref="ns3:SharedWithDetails" minOccurs="0"/>
                <xsd:element ref="ns3:SharingHintHash" minOccurs="0"/>
                <xsd:element ref="ns3:LastSharedByUser" minOccurs="0"/>
                <xsd:element ref="ns3:LastSharedByTime"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584fcd-d7ce-4fdf-a5e4-d93d7b869c15"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40718b82-e758-472c-9931-883aa2d80902"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description="" ma:hidden="true" ma:internalName="MediaServiceDateTaken" ma:readOnly="true">
      <xsd:simpleType>
        <xsd:restriction base="dms:Text"/>
      </xsd:simpleType>
    </xsd:element>
    <xsd:element name="MediaServiceAutoTags" ma:index="16" nillable="true" ma:displayName="MediaServiceAutoTags" ma:description="" ma:internalName="MediaServiceAutoTags"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23D6E8D-BD46-4B8D-B8A5-C604493E823F}">
  <ds:schemaRefs>
    <ds:schemaRef ds:uri="http://schemas.microsoft.com/office/2006/metadata/properties"/>
    <ds:schemaRef ds:uri="http://purl.org/dc/dcmitype/"/>
    <ds:schemaRef ds:uri="http://schemas.microsoft.com/office/infopath/2007/PartnerControls"/>
    <ds:schemaRef ds:uri="http://schemas.openxmlformats.org/package/2006/metadata/core-properties"/>
    <ds:schemaRef ds:uri="http://schemas.microsoft.com/office/2006/documentManagement/types"/>
    <ds:schemaRef ds:uri="http://purl.org/dc/elements/1.1/"/>
    <ds:schemaRef ds:uri="http://purl.org/dc/terms/"/>
    <ds:schemaRef ds:uri="40718b82-e758-472c-9931-883aa2d80902"/>
    <ds:schemaRef ds:uri="29584fcd-d7ce-4fdf-a5e4-d93d7b869c15"/>
    <ds:schemaRef ds:uri="http://www.w3.org/XML/1998/namespace"/>
  </ds:schemaRefs>
</ds:datastoreItem>
</file>

<file path=customXml/itemProps2.xml><?xml version="1.0" encoding="utf-8"?>
<ds:datastoreItem xmlns:ds="http://schemas.openxmlformats.org/officeDocument/2006/customXml" ds:itemID="{82931902-7C3D-4EAA-BB5A-15A9023BF45F}">
  <ds:schemaRefs>
    <ds:schemaRef ds:uri="http://schemas.microsoft.com/sharepoint/v3/contenttype/forms"/>
  </ds:schemaRefs>
</ds:datastoreItem>
</file>

<file path=customXml/itemProps3.xml><?xml version="1.0" encoding="utf-8"?>
<ds:datastoreItem xmlns:ds="http://schemas.openxmlformats.org/officeDocument/2006/customXml" ds:itemID="{6C504D34-5E09-4460-9EB2-8707F33ABB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584fcd-d7ce-4fdf-a5e4-d93d7b869c15"/>
    <ds:schemaRef ds:uri="40718b82-e758-472c-9931-883aa2d809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워크시트</vt:lpstr>
      </vt:variant>
      <vt:variant>
        <vt:i4>7</vt:i4>
      </vt:variant>
      <vt:variant>
        <vt:lpstr>이름이 지정된 범위</vt:lpstr>
      </vt:variant>
      <vt:variant>
        <vt:i4>7</vt:i4>
      </vt:variant>
    </vt:vector>
  </HeadingPairs>
  <TitlesOfParts>
    <vt:vector size="14" baseType="lpstr">
      <vt:lpstr>Title</vt:lpstr>
      <vt:lpstr>RevisionHistory-Internal</vt:lpstr>
      <vt:lpstr>RevisionHistory</vt:lpstr>
      <vt:lpstr>Overview Memory Map</vt:lpstr>
      <vt:lpstr>NVM &amp; Overlay</vt:lpstr>
      <vt:lpstr>RAM &amp; Local Memory</vt:lpstr>
      <vt:lpstr>Peripheral Memory Map</vt:lpstr>
      <vt:lpstr>bridge_list</vt:lpstr>
      <vt:lpstr>choice</vt:lpstr>
      <vt:lpstr>data</vt:lpstr>
      <vt:lpstr>memory</vt:lpstr>
      <vt:lpstr>'NVM &amp; Overlay'!Print_Area</vt:lpstr>
      <vt:lpstr>slave_port</vt:lpstr>
      <vt:lpstr>slot_size</vt:lpstr>
    </vt:vector>
  </TitlesOfParts>
  <Manager/>
  <Company>Freescale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Oliver Bibel</dc:creator>
  <cp:keywords/>
  <dc:description/>
  <cp:lastModifiedBy>PC00</cp:lastModifiedBy>
  <cp:revision/>
  <dcterms:created xsi:type="dcterms:W3CDTF">2006-10-30T14:01:22Z</dcterms:created>
  <dcterms:modified xsi:type="dcterms:W3CDTF">2021-03-08T07:55:13Z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0x010100A0CA73287CBB9546AFE9A1534E419F8E</vt:lpwstr>
  </property>
</Properties>
</file>