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14055" windowHeight="6090"/>
  </bookViews>
  <sheets>
    <sheet name="fact_transactions" sheetId="1" r:id="rId1"/>
    <sheet name="dim_branches" sheetId="2" r:id="rId2"/>
    <sheet name="dim_accounts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I7" i="1"/>
  <c r="I8" i="1"/>
  <c r="I5" i="1"/>
  <c r="I6" i="1"/>
  <c r="I9" i="1"/>
  <c r="I10" i="1"/>
  <c r="I2" i="1"/>
  <c r="I11" i="1"/>
  <c r="I3" i="1"/>
  <c r="I4" i="1"/>
</calcChain>
</file>

<file path=xl/sharedStrings.xml><?xml version="1.0" encoding="utf-8"?>
<sst xmlns="http://schemas.openxmlformats.org/spreadsheetml/2006/main" count="232" uniqueCount="151">
  <si>
    <t>transaction_id</t>
  </si>
  <si>
    <t>account_no</t>
  </si>
  <si>
    <t>transaction_timestamp</t>
  </si>
  <si>
    <t>chq_no</t>
  </si>
  <si>
    <t>transaction_details</t>
  </si>
  <si>
    <t>value_date</t>
  </si>
  <si>
    <t>transaction_sector</t>
  </si>
  <si>
    <t>bank_id</t>
  </si>
  <si>
    <t>00001472-dc93-4e5e-9e4c-70f8dddf97b5</t>
  </si>
  <si>
    <t>∅</t>
  </si>
  <si>
    <t>FUTURE RETAIL LIMITED (OW</t>
  </si>
  <si>
    <t>Retail</t>
  </si>
  <si>
    <t>00018a82-e1df-41b5-ac29-bc5b46330307</t>
  </si>
  <si>
    <t>BEAT CASH PICKP 13327403</t>
  </si>
  <si>
    <t>Cash deposit</t>
  </si>
  <si>
    <t>000236b3-8c40-46bf-b4e2-2134ff763ff7</t>
  </si>
  <si>
    <t>FDRL/INTERNAL FUND TRANSFE</t>
  </si>
  <si>
    <t>000290cf-2c38-4836-98b9-0aff5e4a09d1</t>
  </si>
  <si>
    <t>Indiaforensic SERVICES INDIA PVT</t>
  </si>
  <si>
    <t>0003c7fd-03b7-428e-9570-8ce2e03583ef</t>
  </si>
  <si>
    <t>A52456</t>
  </si>
  <si>
    <t>CR818417353932/RMCPL09185/0</t>
  </si>
  <si>
    <t>Other</t>
  </si>
  <si>
    <t>0004724d-2a4f-4907-95eb-8f2089b6ad4c</t>
  </si>
  <si>
    <t>NEFT/N162160160752240/Indfor</t>
  </si>
  <si>
    <t>00049576-d3ba-4f21-9174-13ea3931b713</t>
  </si>
  <si>
    <t>RTGS/SBINH15313143813/Indfor</t>
  </si>
  <si>
    <t>0004c059-1359-4620-a6eb-53dabaa39bd3</t>
  </si>
  <si>
    <t>Indiaforensic NFS SETT 09-01-201</t>
  </si>
  <si>
    <t>000574ae-181d-41cd-881a-4be4a191fa50</t>
  </si>
  <si>
    <t>Internal Fund Transfer</t>
  </si>
  <si>
    <t>0005f147-72bd-408a-af47-7e75bf941b7f</t>
  </si>
  <si>
    <t>RTGS/SBINH15202795852/Indfor</t>
  </si>
  <si>
    <t>bank_name</t>
  </si>
  <si>
    <t>legal_hierarchy_country</t>
  </si>
  <si>
    <t>legal_hierarchy_parent</t>
  </si>
  <si>
    <t>geographical_hierarchy_parent</t>
  </si>
  <si>
    <t>latitude</t>
  </si>
  <si>
    <t>longitude</t>
  </si>
  <si>
    <t>valid_from</t>
  </si>
  <si>
    <t>valid_to</t>
  </si>
  <si>
    <t>Main Branch New York</t>
  </si>
  <si>
    <t>Bancorpp USA</t>
  </si>
  <si>
    <t>Bancorpp NA</t>
  </si>
  <si>
    <t>NA</t>
  </si>
  <si>
    <t>Main Branch Mexico</t>
  </si>
  <si>
    <t>Bancorpp Mexico</t>
  </si>
  <si>
    <t>Bancorpp LATAM</t>
  </si>
  <si>
    <t>Main Branch Canada</t>
  </si>
  <si>
    <t>Bancorpp CA</t>
  </si>
  <si>
    <t>Main Branch USA</t>
  </si>
  <si>
    <t>Main Branch Greece</t>
  </si>
  <si>
    <t>Bancorpp Greece</t>
  </si>
  <si>
    <t>Bancorpp EU</t>
  </si>
  <si>
    <t>UK</t>
  </si>
  <si>
    <t>Main Branch Riyadh</t>
  </si>
  <si>
    <t>Bancorpp KSA</t>
  </si>
  <si>
    <t>Bancorpp MENA</t>
  </si>
  <si>
    <t>MENA</t>
  </si>
  <si>
    <t>Main Branch India</t>
  </si>
  <si>
    <t>Bancorpp India</t>
  </si>
  <si>
    <t>Bancorpp APAC</t>
  </si>
  <si>
    <t>IN</t>
  </si>
  <si>
    <t>Main Branch London</t>
  </si>
  <si>
    <t>Bancorpp UK</t>
  </si>
  <si>
    <t>Main Branch France</t>
  </si>
  <si>
    <t>Bancorpp FR</t>
  </si>
  <si>
    <t>FR</t>
  </si>
  <si>
    <t>Main Branch Berhad</t>
  </si>
  <si>
    <t>Bancorpp Malaysia</t>
  </si>
  <si>
    <t>APAC</t>
  </si>
  <si>
    <t>id</t>
  </si>
  <si>
    <t>holder_first_name</t>
  </si>
  <si>
    <t>holder_last_name</t>
  </si>
  <si>
    <t>holder_DOB</t>
  </si>
  <si>
    <t>holder_address</t>
  </si>
  <si>
    <t>holder_city</t>
  </si>
  <si>
    <t>holder_state</t>
  </si>
  <si>
    <t>holder_country</t>
  </si>
  <si>
    <t>holder_zip</t>
  </si>
  <si>
    <t>approx_latitude</t>
  </si>
  <si>
    <t>approx_longitude</t>
  </si>
  <si>
    <t>holder_gender</t>
  </si>
  <si>
    <t>traffic_source</t>
  </si>
  <si>
    <t>registration_date</t>
  </si>
  <si>
    <t>opened_date</t>
  </si>
  <si>
    <t>closed_date</t>
  </si>
  <si>
    <t>risk_score</t>
  </si>
  <si>
    <t>ELLIS</t>
  </si>
  <si>
    <t>KIRK</t>
  </si>
  <si>
    <t>Rutherford Ln, Smithville, TX 78957, USA</t>
  </si>
  <si>
    <t>Smithville</t>
  </si>
  <si>
    <t>Texas</t>
  </si>
  <si>
    <t>USA</t>
  </si>
  <si>
    <t>Male</t>
  </si>
  <si>
    <t>Organic</t>
  </si>
  <si>
    <t>BELINDA</t>
  </si>
  <si>
    <t>JOHNSON</t>
  </si>
  <si>
    <t>Unnamed Road, Spearman, TX 79081, USA</t>
  </si>
  <si>
    <t>Spearman</t>
  </si>
  <si>
    <t>Female</t>
  </si>
  <si>
    <t>In branch</t>
  </si>
  <si>
    <t>JOELLE</t>
  </si>
  <si>
    <t>BECK</t>
  </si>
  <si>
    <t>6121 Stan Roberts Sr Ave, El Paso, TX 79934, USA</t>
  </si>
  <si>
    <t>El Paso</t>
  </si>
  <si>
    <t>KEVIN</t>
  </si>
  <si>
    <t>MCCABE</t>
  </si>
  <si>
    <t>14061 E Greenwood Dr, Aurora, CO 80014, USA</t>
  </si>
  <si>
    <t>Aurora</t>
  </si>
  <si>
    <t>Colorado</t>
  </si>
  <si>
    <t>Search</t>
  </si>
  <si>
    <t>SCOTTY</t>
  </si>
  <si>
    <t>ARMOUR</t>
  </si>
  <si>
    <t>2250 Chambers Rd, Aurora, CO 80011, USA</t>
  </si>
  <si>
    <t>Display</t>
  </si>
  <si>
    <t>SALLY</t>
  </si>
  <si>
    <t>MITCHELL</t>
  </si>
  <si>
    <t>6598 S Racine Cir, Centennial, CO 80111, USA</t>
  </si>
  <si>
    <t>Englewood</t>
  </si>
  <si>
    <t>JANET</t>
  </si>
  <si>
    <t>SPEARS</t>
  </si>
  <si>
    <t>919 Jasmine St, Denver, CO 80220, USA</t>
  </si>
  <si>
    <t>Denver</t>
  </si>
  <si>
    <t>Facebook</t>
  </si>
  <si>
    <t>JESSICA</t>
  </si>
  <si>
    <t>RALPH</t>
  </si>
  <si>
    <t>98 High, Jamestown, CO 80455, USA</t>
  </si>
  <si>
    <t>Boulder</t>
  </si>
  <si>
    <t>TIMOTHY</t>
  </si>
  <si>
    <t>HEAD</t>
  </si>
  <si>
    <t>25 Sisler Green, Breckenridge, CO 80424, USA</t>
  </si>
  <si>
    <t>Breckenridge</t>
  </si>
  <si>
    <t>DAVID</t>
  </si>
  <si>
    <t>SMITH</t>
  </si>
  <si>
    <t>387 Flowers Rd, Bellvue, CO 80512, USA</t>
  </si>
  <si>
    <t>Estes Park</t>
  </si>
  <si>
    <t>No_of_Earning_Members</t>
  </si>
  <si>
    <t>Under-Graduate</t>
  </si>
  <si>
    <t>Graduate</t>
  </si>
  <si>
    <t>Post-Graduate</t>
  </si>
  <si>
    <t>Professional</t>
  </si>
  <si>
    <t>Monthly Expense</t>
  </si>
  <si>
    <t>family members</t>
  </si>
  <si>
    <t>Emi_or_Rent_Amount</t>
  </si>
  <si>
    <t>Annual Income</t>
  </si>
  <si>
    <t>Highest Qualified Member</t>
  </si>
  <si>
    <t>deposit_amount</t>
  </si>
  <si>
    <t>withdrawal_amount</t>
  </si>
  <si>
    <t>balance_amount</t>
  </si>
  <si>
    <t>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</si>
</sst>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  &quot;yyyy&quot;-&quot;mm&quot;-&quot;dd&quot; &quot;hh&quot;:&quot;mm&quot;:&quot;ss"/>
    <numFmt numFmtId="165" formatCode="[$$]#,##0.00"/>
    <numFmt numFmtId="166" formatCode="&quot;  &quot;yyyy&quot;-&quot;mm&quot;-&quot;d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999999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/>
    <xf numFmtId="0" fontId="3" fillId="0" borderId="0" xfId="0" applyFont="1" applyAlignment="1">
      <alignment horizontal="right"/>
    </xf>
    <xf numFmtId="165" fontId="2" fillId="0" borderId="0" xfId="0" applyNumberFormat="1" applyFont="1" applyAlignment="1"/>
    <xf numFmtId="166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51"/>
  <sheetViews>
    <sheetView tabSelected="1" topLeftCell="C1" workbookViewId="0">
      <selection activeCell="F1" sqref="F1"/>
    </sheetView>
  </sheetViews>
  <sheetFormatPr defaultColWidth="14.42578125" defaultRowHeight="15.75" customHeight="1" x14ac:dyDescent="0.2"/>
  <cols>
    <col min="1" max="1" width="37.42578125" customWidth="1"/>
    <col min="2" max="2" width="13.85546875" customWidth="1"/>
    <col min="3" max="3" width="22" customWidth="1"/>
    <col min="4" max="4" width="12.42578125" customWidth="1"/>
    <col min="5" max="5" width="15.42578125" customWidth="1"/>
    <col min="6" max="6" width="12.7109375" customWidth="1"/>
    <col min="7" max="7" width="13.140625" customWidth="1"/>
    <col min="8" max="8" width="31.85546875" customWidth="1"/>
    <col min="9" max="9" width="13.5703125" customWidth="1"/>
    <col min="10" max="10" width="19.85546875" customWidth="1"/>
    <col min="11" max="11" width="8.28515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147</v>
      </c>
      <c r="E1" s="1" t="s">
        <v>148</v>
      </c>
      <c r="F1" s="1" t="s">
        <v>149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4" t="s">
        <v>150</v>
      </c>
      <c r="M1" s="24" t="s">
        <v>142</v>
      </c>
      <c r="N1" s="24" t="s">
        <v>143</v>
      </c>
      <c r="O1" s="24" t="s">
        <v>144</v>
      </c>
      <c r="P1" s="24" t="s">
        <v>145</v>
      </c>
      <c r="Q1" s="24" t="s">
        <v>146</v>
      </c>
      <c r="R1" s="24" t="s">
        <v>137</v>
      </c>
      <c r="S1" s="24"/>
    </row>
    <row r="2" spans="1:19" x14ac:dyDescent="0.2">
      <c r="A2" s="2" t="s">
        <v>8</v>
      </c>
      <c r="B2" s="2">
        <v>409000000000</v>
      </c>
      <c r="C2" s="3">
        <f t="shared" ref="C2:C11" ca="1" si="0">TODAY()+RANDBETWEEN(18,80)/100</f>
        <v>45494.47</v>
      </c>
      <c r="D2" s="4" t="s">
        <v>9</v>
      </c>
      <c r="E2" s="5">
        <v>1.77</v>
      </c>
      <c r="F2" s="5">
        <v>183876.79</v>
      </c>
      <c r="G2" s="4" t="s">
        <v>9</v>
      </c>
      <c r="H2" s="2" t="s">
        <v>10</v>
      </c>
      <c r="I2" s="6">
        <f ca="1">IFERROR(__xludf.DUMMYFUNCTION("TO_DATE(C2)"),44136.54)</f>
        <v>44136.54</v>
      </c>
      <c r="J2" s="2" t="s">
        <v>11</v>
      </c>
      <c r="K2" s="2">
        <v>10</v>
      </c>
      <c r="L2" s="24">
        <v>24000</v>
      </c>
      <c r="M2" s="24">
        <v>10500</v>
      </c>
      <c r="N2" s="24">
        <v>6</v>
      </c>
      <c r="O2" s="24">
        <v>0</v>
      </c>
      <c r="P2" s="24">
        <v>316800</v>
      </c>
      <c r="Q2" s="24" t="s">
        <v>139</v>
      </c>
      <c r="R2" s="24">
        <v>2</v>
      </c>
      <c r="S2" s="24"/>
    </row>
    <row r="3" spans="1:19" x14ac:dyDescent="0.2">
      <c r="A3" s="2" t="s">
        <v>12</v>
      </c>
      <c r="B3" s="2">
        <v>1196428</v>
      </c>
      <c r="C3" s="3">
        <f t="shared" ca="1" si="0"/>
        <v>45494.57</v>
      </c>
      <c r="D3" s="5">
        <v>40.85</v>
      </c>
      <c r="E3" s="4" t="s">
        <v>9</v>
      </c>
      <c r="F3" s="5">
        <v>163522.42000000001</v>
      </c>
      <c r="G3" s="4" t="s">
        <v>9</v>
      </c>
      <c r="H3" s="2" t="s">
        <v>13</v>
      </c>
      <c r="I3" s="6">
        <f ca="1">IFERROR(__xludf.DUMMYFUNCTION("TO_DATE(C3)"),44136.75)</f>
        <v>44136.75</v>
      </c>
      <c r="J3" s="2" t="s">
        <v>14</v>
      </c>
      <c r="K3" s="2">
        <v>3</v>
      </c>
      <c r="L3" s="24">
        <v>24000</v>
      </c>
      <c r="M3" s="24">
        <v>10000</v>
      </c>
      <c r="N3" s="24">
        <v>4</v>
      </c>
      <c r="O3" s="24">
        <v>0</v>
      </c>
      <c r="P3" s="24">
        <v>244800</v>
      </c>
      <c r="Q3" s="24" t="s">
        <v>139</v>
      </c>
      <c r="R3" s="24">
        <v>2</v>
      </c>
      <c r="S3" s="24"/>
    </row>
    <row r="4" spans="1:19" x14ac:dyDescent="0.2">
      <c r="A4" s="2" t="s">
        <v>15</v>
      </c>
      <c r="B4" s="2">
        <v>409000000000</v>
      </c>
      <c r="C4" s="3">
        <f t="shared" ca="1" si="0"/>
        <v>45494.68</v>
      </c>
      <c r="D4" s="5">
        <v>1000</v>
      </c>
      <c r="E4" s="4" t="s">
        <v>9</v>
      </c>
      <c r="F4" s="5">
        <v>179931.12</v>
      </c>
      <c r="G4" s="4" t="s">
        <v>9</v>
      </c>
      <c r="H4" s="2" t="s">
        <v>16</v>
      </c>
      <c r="I4" s="6">
        <f ca="1">IFERROR(__xludf.DUMMYFUNCTION("TO_DATE(C4)"),44136.58)</f>
        <v>44136.58</v>
      </c>
      <c r="J4" s="2" t="s">
        <v>14</v>
      </c>
      <c r="K4" s="2">
        <v>10</v>
      </c>
      <c r="L4" s="24">
        <v>25000</v>
      </c>
      <c r="M4" s="24">
        <v>10000</v>
      </c>
      <c r="N4" s="24">
        <v>6</v>
      </c>
      <c r="O4" s="24">
        <v>0</v>
      </c>
      <c r="P4" s="24">
        <v>258000</v>
      </c>
      <c r="Q4" s="24" t="s">
        <v>138</v>
      </c>
      <c r="R4" s="24">
        <v>3</v>
      </c>
      <c r="S4" s="24"/>
    </row>
    <row r="5" spans="1:19" x14ac:dyDescent="0.2">
      <c r="A5" s="2" t="s">
        <v>17</v>
      </c>
      <c r="B5" s="2">
        <v>1196711</v>
      </c>
      <c r="C5" s="3">
        <f t="shared" ca="1" si="0"/>
        <v>45494.46</v>
      </c>
      <c r="D5" s="5">
        <v>124.01</v>
      </c>
      <c r="E5" s="4" t="s">
        <v>9</v>
      </c>
      <c r="F5" s="5">
        <v>203444.79</v>
      </c>
      <c r="G5" s="4" t="s">
        <v>9</v>
      </c>
      <c r="H5" s="2" t="s">
        <v>18</v>
      </c>
      <c r="I5" s="6">
        <f ca="1">IFERROR(__xludf.DUMMYFUNCTION("TO_DATE(C5)"),44136.22)</f>
        <v>44136.22</v>
      </c>
      <c r="J5" s="2" t="s">
        <v>14</v>
      </c>
      <c r="K5" s="2">
        <v>2</v>
      </c>
      <c r="L5" s="24">
        <v>29000</v>
      </c>
      <c r="M5" s="24">
        <v>6600</v>
      </c>
      <c r="N5" s="24">
        <v>2</v>
      </c>
      <c r="O5" s="24">
        <v>2000</v>
      </c>
      <c r="P5" s="24">
        <v>348000</v>
      </c>
      <c r="Q5" s="24" t="s">
        <v>139</v>
      </c>
      <c r="R5" s="24">
        <v>1</v>
      </c>
      <c r="S5" s="24"/>
    </row>
    <row r="6" spans="1:19" x14ac:dyDescent="0.2">
      <c r="A6" s="2" t="s">
        <v>19</v>
      </c>
      <c r="B6" s="2">
        <v>409000000000</v>
      </c>
      <c r="C6" s="3">
        <f t="shared" ca="1" si="0"/>
        <v>45494.6</v>
      </c>
      <c r="D6" s="4" t="s">
        <v>9</v>
      </c>
      <c r="E6" s="5">
        <v>10</v>
      </c>
      <c r="F6" s="5">
        <v>52768.05</v>
      </c>
      <c r="G6" s="2" t="s">
        <v>20</v>
      </c>
      <c r="H6" s="2" t="s">
        <v>21</v>
      </c>
      <c r="I6" s="6">
        <f ca="1">IFERROR(__xludf.DUMMYFUNCTION("TO_DATE(C6)"),44136.8)</f>
        <v>44136.800000000003</v>
      </c>
      <c r="J6" s="2" t="s">
        <v>22</v>
      </c>
      <c r="K6" s="2">
        <v>3</v>
      </c>
      <c r="L6" s="24">
        <v>30000</v>
      </c>
      <c r="M6" s="24">
        <v>13000</v>
      </c>
      <c r="N6" s="24">
        <v>4</v>
      </c>
      <c r="O6" s="24">
        <v>0</v>
      </c>
      <c r="P6" s="24">
        <v>385200</v>
      </c>
      <c r="Q6" s="24" t="s">
        <v>139</v>
      </c>
      <c r="R6" s="24">
        <v>1</v>
      </c>
      <c r="S6" s="24"/>
    </row>
    <row r="7" spans="1:19" x14ac:dyDescent="0.2">
      <c r="A7" s="2" t="s">
        <v>23</v>
      </c>
      <c r="B7" s="2">
        <v>1196428</v>
      </c>
      <c r="C7" s="3">
        <f t="shared" ca="1" si="0"/>
        <v>45494.79</v>
      </c>
      <c r="D7" s="5">
        <v>700</v>
      </c>
      <c r="E7" s="4" t="s">
        <v>9</v>
      </c>
      <c r="F7" s="5">
        <v>175213.69</v>
      </c>
      <c r="G7" s="4" t="s">
        <v>9</v>
      </c>
      <c r="H7" s="2" t="s">
        <v>24</v>
      </c>
      <c r="I7" s="6">
        <f ca="1">IFERROR(__xludf.DUMMYFUNCTION("TO_DATE(C7)"),44136.58)</f>
        <v>44136.58</v>
      </c>
      <c r="J7" s="2" t="s">
        <v>14</v>
      </c>
      <c r="K7" s="2">
        <v>3</v>
      </c>
      <c r="L7" s="24">
        <v>30500</v>
      </c>
      <c r="M7" s="24">
        <v>25000</v>
      </c>
      <c r="N7" s="24">
        <v>5</v>
      </c>
      <c r="O7" s="24">
        <v>5000</v>
      </c>
      <c r="P7" s="24">
        <v>351360</v>
      </c>
      <c r="Q7" s="24" t="s">
        <v>138</v>
      </c>
      <c r="R7" s="24">
        <v>1</v>
      </c>
      <c r="S7" s="24"/>
    </row>
    <row r="8" spans="1:19" x14ac:dyDescent="0.2">
      <c r="A8" s="2" t="s">
        <v>25</v>
      </c>
      <c r="B8" s="7">
        <v>1196711</v>
      </c>
      <c r="C8" s="3">
        <f t="shared" ca="1" si="0"/>
        <v>45494.38</v>
      </c>
      <c r="D8" s="5">
        <v>1490</v>
      </c>
      <c r="E8" s="4" t="s">
        <v>9</v>
      </c>
      <c r="F8" s="8">
        <v>150121.46</v>
      </c>
      <c r="G8" s="4" t="s">
        <v>9</v>
      </c>
      <c r="H8" s="2" t="s">
        <v>26</v>
      </c>
      <c r="I8" s="6">
        <f ca="1">IFERROR(__xludf.DUMMYFUNCTION("TO_DATE(C8)"),44136.71)</f>
        <v>44136.71</v>
      </c>
      <c r="J8" s="2" t="s">
        <v>14</v>
      </c>
      <c r="K8" s="2">
        <v>2</v>
      </c>
      <c r="L8" s="24">
        <v>45000</v>
      </c>
      <c r="M8" s="24">
        <v>22000</v>
      </c>
      <c r="N8" s="24">
        <v>4</v>
      </c>
      <c r="O8" s="24">
        <v>2500</v>
      </c>
      <c r="P8" s="24">
        <v>610200</v>
      </c>
      <c r="Q8" s="24" t="s">
        <v>140</v>
      </c>
      <c r="R8" s="24">
        <v>1</v>
      </c>
      <c r="S8" s="24"/>
    </row>
    <row r="9" spans="1:19" x14ac:dyDescent="0.2">
      <c r="A9" s="2" t="s">
        <v>27</v>
      </c>
      <c r="B9" s="7">
        <v>409000000000</v>
      </c>
      <c r="C9" s="3">
        <f t="shared" ca="1" si="0"/>
        <v>45494.31</v>
      </c>
      <c r="D9" s="4" t="s">
        <v>9</v>
      </c>
      <c r="E9" s="5">
        <v>5</v>
      </c>
      <c r="F9" s="8">
        <v>54537.760000000002</v>
      </c>
      <c r="G9" s="4" t="s">
        <v>9</v>
      </c>
      <c r="H9" s="2" t="s">
        <v>28</v>
      </c>
      <c r="I9" s="6">
        <f ca="1">IFERROR(__xludf.DUMMYFUNCTION("TO_DATE(C9)"),44136.42)</f>
        <v>44136.42</v>
      </c>
      <c r="J9" s="2" t="s">
        <v>11</v>
      </c>
      <c r="K9" s="2">
        <v>2</v>
      </c>
      <c r="L9" s="24">
        <v>46000</v>
      </c>
      <c r="M9" s="24">
        <v>25000</v>
      </c>
      <c r="N9" s="24">
        <v>5</v>
      </c>
      <c r="O9" s="24">
        <v>3500</v>
      </c>
      <c r="P9" s="24">
        <v>596160</v>
      </c>
      <c r="Q9" s="24" t="s">
        <v>139</v>
      </c>
      <c r="R9" s="24">
        <v>1</v>
      </c>
      <c r="S9" s="24"/>
    </row>
    <row r="10" spans="1:19" x14ac:dyDescent="0.2">
      <c r="A10" s="2" t="s">
        <v>29</v>
      </c>
      <c r="B10" s="7">
        <v>1196428</v>
      </c>
      <c r="C10" s="3">
        <f t="shared" ca="1" si="0"/>
        <v>45494.6</v>
      </c>
      <c r="D10" s="4" t="s">
        <v>9</v>
      </c>
      <c r="E10" s="5">
        <v>500</v>
      </c>
      <c r="F10" s="8">
        <v>167034.35999999999</v>
      </c>
      <c r="G10" s="4" t="s">
        <v>9</v>
      </c>
      <c r="H10" s="2" t="s">
        <v>16</v>
      </c>
      <c r="I10" s="6">
        <f ca="1">IFERROR(__xludf.DUMMYFUNCTION("TO_DATE(C10)"),44136.68)</f>
        <v>44136.68</v>
      </c>
      <c r="J10" s="2" t="s">
        <v>30</v>
      </c>
      <c r="K10" s="2">
        <v>3</v>
      </c>
      <c r="L10" s="24">
        <v>47000</v>
      </c>
      <c r="M10" s="24">
        <v>15000</v>
      </c>
      <c r="N10" s="24">
        <v>7</v>
      </c>
      <c r="O10" s="24">
        <v>0</v>
      </c>
      <c r="P10" s="24">
        <v>456840</v>
      </c>
      <c r="Q10" s="24" t="s">
        <v>141</v>
      </c>
      <c r="R10" s="24">
        <v>4</v>
      </c>
      <c r="S10" s="24"/>
    </row>
    <row r="11" spans="1:19" x14ac:dyDescent="0.2">
      <c r="A11" s="2" t="s">
        <v>31</v>
      </c>
      <c r="B11" s="7">
        <v>1196711</v>
      </c>
      <c r="C11" s="3">
        <f t="shared" ca="1" si="0"/>
        <v>45494.34</v>
      </c>
      <c r="D11" s="5">
        <v>1400</v>
      </c>
      <c r="E11" s="4" t="s">
        <v>9</v>
      </c>
      <c r="F11" s="8">
        <v>99273.94</v>
      </c>
      <c r="G11" s="4" t="s">
        <v>9</v>
      </c>
      <c r="H11" s="2" t="s">
        <v>32</v>
      </c>
      <c r="I11" s="6">
        <f ca="1">IFERROR(__xludf.DUMMYFUNCTION("TO_DATE(C11)"),44136.61)</f>
        <v>44136.61</v>
      </c>
      <c r="J11" s="2" t="s">
        <v>14</v>
      </c>
      <c r="K11" s="2">
        <v>2</v>
      </c>
      <c r="L11" s="24">
        <v>100000</v>
      </c>
      <c r="M11" s="24">
        <v>40000</v>
      </c>
      <c r="N11" s="24">
        <v>6</v>
      </c>
      <c r="O11" s="24">
        <v>10000</v>
      </c>
      <c r="P11" s="24">
        <v>1320000</v>
      </c>
      <c r="Q11" s="24" t="s">
        <v>140</v>
      </c>
      <c r="R11" s="24">
        <v>1</v>
      </c>
      <c r="S11" s="24"/>
    </row>
    <row r="12" spans="1:19" x14ac:dyDescent="0.2">
      <c r="A12" s="9"/>
      <c r="B12" s="10"/>
      <c r="C12" s="11"/>
      <c r="D12" s="12"/>
      <c r="E12" s="13"/>
      <c r="F12" s="11"/>
      <c r="S12" s="24"/>
    </row>
    <row r="13" spans="1:19" x14ac:dyDescent="0.2">
      <c r="A13" s="9"/>
      <c r="B13" s="10"/>
      <c r="C13" s="11"/>
      <c r="D13" s="13"/>
      <c r="E13" s="13"/>
      <c r="F13" s="11"/>
      <c r="S13" s="24"/>
    </row>
    <row r="14" spans="1:19" ht="15.75" customHeight="1" x14ac:dyDescent="0.2">
      <c r="S14" s="24"/>
    </row>
    <row r="15" spans="1:19" ht="15.75" customHeight="1" x14ac:dyDescent="0.2">
      <c r="S15" s="24"/>
    </row>
    <row r="16" spans="1:19" ht="15.75" customHeight="1" x14ac:dyDescent="0.2">
      <c r="S16" s="24"/>
    </row>
    <row r="17" spans="19:19" ht="15.75" customHeight="1" x14ac:dyDescent="0.2">
      <c r="S17" s="24"/>
    </row>
    <row r="18" spans="19:19" ht="15.75" customHeight="1" x14ac:dyDescent="0.2">
      <c r="S18" s="24"/>
    </row>
    <row r="19" spans="19:19" ht="15.75" customHeight="1" x14ac:dyDescent="0.2">
      <c r="S19" s="24"/>
    </row>
    <row r="20" spans="19:19" ht="15.75" customHeight="1" x14ac:dyDescent="0.2">
      <c r="S20" s="24"/>
    </row>
    <row r="21" spans="19:19" ht="15.75" customHeight="1" x14ac:dyDescent="0.2">
      <c r="S21" s="24"/>
    </row>
    <row r="22" spans="19:19" ht="15.75" customHeight="1" x14ac:dyDescent="0.2">
      <c r="S22" s="24"/>
    </row>
    <row r="23" spans="19:19" ht="15.75" customHeight="1" x14ac:dyDescent="0.2">
      <c r="S23" s="24"/>
    </row>
    <row r="24" spans="19:19" ht="15.75" customHeight="1" x14ac:dyDescent="0.2">
      <c r="S24" s="24"/>
    </row>
    <row r="25" spans="19:19" ht="15.75" customHeight="1" x14ac:dyDescent="0.2">
      <c r="S25" s="24"/>
    </row>
    <row r="26" spans="19:19" ht="15.75" customHeight="1" x14ac:dyDescent="0.2">
      <c r="S26" s="24"/>
    </row>
    <row r="27" spans="19:19" ht="15.75" customHeight="1" x14ac:dyDescent="0.2">
      <c r="S27" s="24"/>
    </row>
    <row r="28" spans="19:19" ht="15.75" customHeight="1" x14ac:dyDescent="0.2">
      <c r="S28" s="24"/>
    </row>
    <row r="29" spans="19:19" ht="15.75" customHeight="1" x14ac:dyDescent="0.2">
      <c r="S29" s="24"/>
    </row>
    <row r="30" spans="19:19" ht="15.75" customHeight="1" x14ac:dyDescent="0.2">
      <c r="S30" s="24"/>
    </row>
    <row r="31" spans="19:19" ht="15.75" customHeight="1" x14ac:dyDescent="0.2">
      <c r="S31" s="24"/>
    </row>
    <row r="32" spans="19:19" ht="15.75" customHeight="1" x14ac:dyDescent="0.2">
      <c r="S32" s="24"/>
    </row>
    <row r="33" spans="19:19" ht="15.75" customHeight="1" x14ac:dyDescent="0.2">
      <c r="S33" s="24"/>
    </row>
    <row r="34" spans="19:19" ht="15.75" customHeight="1" x14ac:dyDescent="0.2">
      <c r="S34" s="24"/>
    </row>
    <row r="35" spans="19:19" ht="15.75" customHeight="1" x14ac:dyDescent="0.2">
      <c r="S35" s="24"/>
    </row>
    <row r="36" spans="19:19" ht="15.75" customHeight="1" x14ac:dyDescent="0.2">
      <c r="S36" s="24"/>
    </row>
    <row r="37" spans="19:19" ht="15.75" customHeight="1" x14ac:dyDescent="0.2">
      <c r="S37" s="24"/>
    </row>
    <row r="38" spans="19:19" ht="15.75" customHeight="1" x14ac:dyDescent="0.2">
      <c r="S38" s="24"/>
    </row>
    <row r="39" spans="19:19" ht="15.75" customHeight="1" x14ac:dyDescent="0.2">
      <c r="S39" s="24"/>
    </row>
    <row r="40" spans="19:19" ht="15.75" customHeight="1" x14ac:dyDescent="0.2">
      <c r="S40" s="24"/>
    </row>
    <row r="41" spans="19:19" ht="15.75" customHeight="1" x14ac:dyDescent="0.2">
      <c r="S41" s="24"/>
    </row>
    <row r="42" spans="19:19" ht="15.75" customHeight="1" x14ac:dyDescent="0.2">
      <c r="S42" s="24"/>
    </row>
    <row r="43" spans="19:19" ht="15.75" customHeight="1" x14ac:dyDescent="0.2">
      <c r="S43" s="24"/>
    </row>
    <row r="44" spans="19:19" ht="15.75" customHeight="1" x14ac:dyDescent="0.2">
      <c r="S44" s="24"/>
    </row>
    <row r="45" spans="19:19" ht="15.75" customHeight="1" x14ac:dyDescent="0.2">
      <c r="S45" s="24"/>
    </row>
    <row r="46" spans="19:19" ht="15.75" customHeight="1" x14ac:dyDescent="0.2">
      <c r="S46" s="24"/>
    </row>
    <row r="47" spans="19:19" ht="15.75" customHeight="1" x14ac:dyDescent="0.2">
      <c r="S47" s="24"/>
    </row>
    <row r="48" spans="19:19" ht="15.75" customHeight="1" x14ac:dyDescent="0.2">
      <c r="S48" s="24"/>
    </row>
    <row r="49" spans="19:19" ht="15.75" customHeight="1" x14ac:dyDescent="0.2">
      <c r="S49" s="24"/>
    </row>
    <row r="50" spans="19:19" ht="15.75" customHeight="1" x14ac:dyDescent="0.2">
      <c r="S50" s="24"/>
    </row>
    <row r="51" spans="19:19" ht="15.75" customHeight="1" x14ac:dyDescent="0.2">
      <c r="S5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1"/>
  <sheetViews>
    <sheetView workbookViewId="0"/>
  </sheetViews>
  <sheetFormatPr defaultColWidth="14.42578125" defaultRowHeight="15.75" customHeight="1" x14ac:dyDescent="0.2"/>
  <cols>
    <col min="1" max="1" width="8.28515625" customWidth="1"/>
    <col min="2" max="2" width="20.42578125" customWidth="1"/>
    <col min="3" max="3" width="23.140625" customWidth="1"/>
    <col min="4" max="4" width="22" customWidth="1"/>
    <col min="5" max="5" width="29.5703125" customWidth="1"/>
    <col min="6" max="6" width="10.140625" customWidth="1"/>
    <col min="7" max="7" width="11.140625" customWidth="1"/>
    <col min="8" max="9" width="12" customWidth="1"/>
  </cols>
  <sheetData>
    <row r="1" spans="1:9" x14ac:dyDescent="0.2">
      <c r="A1" s="1" t="s">
        <v>7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x14ac:dyDescent="0.2">
      <c r="A2" s="2">
        <v>1</v>
      </c>
      <c r="B2" s="2" t="s">
        <v>41</v>
      </c>
      <c r="C2" s="2" t="s">
        <v>42</v>
      </c>
      <c r="D2" s="14" t="s">
        <v>43</v>
      </c>
      <c r="E2" s="2" t="s">
        <v>44</v>
      </c>
      <c r="F2" s="2">
        <v>40.740394999999999</v>
      </c>
      <c r="G2" s="2">
        <v>-73.990416999999994</v>
      </c>
      <c r="H2" s="6">
        <v>39448</v>
      </c>
      <c r="I2" s="6">
        <v>73051</v>
      </c>
    </row>
    <row r="3" spans="1:9" x14ac:dyDescent="0.2">
      <c r="A3" s="2">
        <v>2</v>
      </c>
      <c r="B3" s="2" t="s">
        <v>45</v>
      </c>
      <c r="C3" s="2" t="s">
        <v>46</v>
      </c>
      <c r="D3" s="2" t="s">
        <v>47</v>
      </c>
      <c r="E3" s="2" t="s">
        <v>44</v>
      </c>
      <c r="F3" s="2">
        <v>19.414348</v>
      </c>
      <c r="G3" s="2">
        <v>-99.167467000000002</v>
      </c>
      <c r="H3" s="6">
        <v>39448</v>
      </c>
      <c r="I3" s="6">
        <v>73051</v>
      </c>
    </row>
    <row r="4" spans="1:9" x14ac:dyDescent="0.2">
      <c r="A4" s="2">
        <v>3</v>
      </c>
      <c r="B4" s="2" t="s">
        <v>48</v>
      </c>
      <c r="C4" s="2" t="s">
        <v>49</v>
      </c>
      <c r="D4" s="2" t="s">
        <v>43</v>
      </c>
      <c r="E4" s="2" t="s">
        <v>44</v>
      </c>
      <c r="F4" s="2">
        <v>48.404494999999997</v>
      </c>
      <c r="G4" s="2">
        <v>-71.059416999999996</v>
      </c>
      <c r="H4" s="6">
        <v>39448</v>
      </c>
      <c r="I4" s="6">
        <v>43525</v>
      </c>
    </row>
    <row r="5" spans="1:9" x14ac:dyDescent="0.2">
      <c r="A5" s="2">
        <v>4</v>
      </c>
      <c r="B5" s="2" t="s">
        <v>50</v>
      </c>
      <c r="C5" s="2" t="s">
        <v>42</v>
      </c>
      <c r="D5" s="2" t="s">
        <v>43</v>
      </c>
      <c r="E5" s="2" t="s">
        <v>44</v>
      </c>
      <c r="F5" s="2">
        <v>32.719408000000001</v>
      </c>
      <c r="G5" s="2">
        <v>-96.875367999999995</v>
      </c>
      <c r="H5" s="6">
        <v>39448</v>
      </c>
      <c r="I5" s="6">
        <v>43525</v>
      </c>
    </row>
    <row r="6" spans="1:9" x14ac:dyDescent="0.2">
      <c r="A6" s="2">
        <v>5</v>
      </c>
      <c r="B6" s="2" t="s">
        <v>51</v>
      </c>
      <c r="C6" s="2" t="s">
        <v>52</v>
      </c>
      <c r="D6" s="2" t="s">
        <v>53</v>
      </c>
      <c r="E6" s="2" t="s">
        <v>54</v>
      </c>
      <c r="F6" s="2">
        <v>37.980091000000002</v>
      </c>
      <c r="G6" s="2">
        <v>23.735880999999999</v>
      </c>
      <c r="H6" s="6">
        <v>39448</v>
      </c>
      <c r="I6" s="6">
        <v>43525</v>
      </c>
    </row>
    <row r="7" spans="1:9" x14ac:dyDescent="0.2">
      <c r="A7" s="2">
        <v>6</v>
      </c>
      <c r="B7" s="2" t="s">
        <v>55</v>
      </c>
      <c r="C7" s="2" t="s">
        <v>56</v>
      </c>
      <c r="D7" s="2" t="s">
        <v>57</v>
      </c>
      <c r="E7" s="2" t="s">
        <v>58</v>
      </c>
      <c r="F7" s="2">
        <v>28.426062000000002</v>
      </c>
      <c r="G7" s="2">
        <v>36.563780999999999</v>
      </c>
      <c r="H7" s="6">
        <v>39448</v>
      </c>
      <c r="I7" s="6">
        <v>73051</v>
      </c>
    </row>
    <row r="8" spans="1:9" x14ac:dyDescent="0.2">
      <c r="A8" s="2">
        <v>7</v>
      </c>
      <c r="B8" s="2" t="s">
        <v>59</v>
      </c>
      <c r="C8" s="2" t="s">
        <v>60</v>
      </c>
      <c r="D8" s="2" t="s">
        <v>61</v>
      </c>
      <c r="E8" s="2" t="s">
        <v>62</v>
      </c>
      <c r="F8" s="2">
        <v>28.629878000000001</v>
      </c>
      <c r="G8" s="2">
        <v>77.223742999999999</v>
      </c>
      <c r="H8" s="6">
        <v>39448</v>
      </c>
      <c r="I8" s="6">
        <v>73051</v>
      </c>
    </row>
    <row r="9" spans="1:9" x14ac:dyDescent="0.2">
      <c r="A9" s="2">
        <v>8</v>
      </c>
      <c r="B9" s="2" t="s">
        <v>63</v>
      </c>
      <c r="C9" s="2" t="s">
        <v>64</v>
      </c>
      <c r="D9" s="2" t="s">
        <v>64</v>
      </c>
      <c r="E9" s="2" t="s">
        <v>54</v>
      </c>
      <c r="F9" s="2">
        <v>51.512945999999999</v>
      </c>
      <c r="G9" s="2">
        <v>-9.2162999999999995E-2</v>
      </c>
      <c r="H9" s="6">
        <v>39448</v>
      </c>
      <c r="I9" s="6">
        <v>73051</v>
      </c>
    </row>
    <row r="10" spans="1:9" x14ac:dyDescent="0.2">
      <c r="A10" s="2">
        <v>9</v>
      </c>
      <c r="B10" s="2" t="s">
        <v>65</v>
      </c>
      <c r="C10" s="2" t="s">
        <v>66</v>
      </c>
      <c r="D10" s="2" t="s">
        <v>53</v>
      </c>
      <c r="E10" s="2" t="s">
        <v>67</v>
      </c>
      <c r="F10" s="2">
        <v>48.867015000000002</v>
      </c>
      <c r="G10" s="2">
        <v>2.34362</v>
      </c>
      <c r="H10" s="6">
        <v>39448</v>
      </c>
      <c r="I10" s="6">
        <v>73051</v>
      </c>
    </row>
    <row r="11" spans="1:9" x14ac:dyDescent="0.2">
      <c r="A11" s="2">
        <v>10</v>
      </c>
      <c r="B11" s="2" t="s">
        <v>68</v>
      </c>
      <c r="C11" s="2" t="s">
        <v>69</v>
      </c>
      <c r="D11" s="2" t="s">
        <v>61</v>
      </c>
      <c r="E11" s="2" t="s">
        <v>70</v>
      </c>
      <c r="F11" s="2">
        <v>3.1552720000000001</v>
      </c>
      <c r="G11" s="2">
        <v>101.699296</v>
      </c>
      <c r="H11" s="6">
        <v>39448</v>
      </c>
      <c r="I11" s="6">
        <v>73051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"/>
  <sheetViews>
    <sheetView workbookViewId="0"/>
  </sheetViews>
  <sheetFormatPr defaultColWidth="14.42578125" defaultRowHeight="15.75" customHeight="1" x14ac:dyDescent="0.2"/>
  <sheetData>
    <row r="1" spans="1:17" x14ac:dyDescent="0.2">
      <c r="A1" s="15" t="s">
        <v>71</v>
      </c>
      <c r="B1" s="16" t="s">
        <v>72</v>
      </c>
      <c r="C1" s="16" t="s">
        <v>73</v>
      </c>
      <c r="D1" s="16" t="s">
        <v>74</v>
      </c>
      <c r="E1" s="16" t="s">
        <v>75</v>
      </c>
      <c r="F1" s="16" t="s">
        <v>76</v>
      </c>
      <c r="G1" s="16" t="s">
        <v>77</v>
      </c>
      <c r="H1" s="16" t="s">
        <v>78</v>
      </c>
      <c r="I1" s="16" t="s">
        <v>79</v>
      </c>
      <c r="J1" s="15" t="s">
        <v>80</v>
      </c>
      <c r="K1" s="17" t="s">
        <v>81</v>
      </c>
      <c r="L1" s="16" t="s">
        <v>82</v>
      </c>
      <c r="M1" s="17" t="s">
        <v>83</v>
      </c>
      <c r="N1" s="17" t="s">
        <v>84</v>
      </c>
      <c r="O1" s="16" t="s">
        <v>85</v>
      </c>
      <c r="P1" s="16" t="s">
        <v>86</v>
      </c>
      <c r="Q1" s="16" t="s">
        <v>87</v>
      </c>
    </row>
    <row r="2" spans="1:17" x14ac:dyDescent="0.2">
      <c r="A2" s="18">
        <v>1000054374</v>
      </c>
      <c r="B2" s="19" t="s">
        <v>88</v>
      </c>
      <c r="C2" s="19" t="s">
        <v>89</v>
      </c>
      <c r="D2" s="20">
        <v>18119</v>
      </c>
      <c r="E2" s="19" t="s">
        <v>90</v>
      </c>
      <c r="F2" s="19" t="s">
        <v>91</v>
      </c>
      <c r="G2" s="19" t="s">
        <v>92</v>
      </c>
      <c r="H2" s="21" t="s">
        <v>93</v>
      </c>
      <c r="I2" s="18">
        <v>78957</v>
      </c>
      <c r="J2" s="18">
        <v>30.005960000000002</v>
      </c>
      <c r="K2" s="18">
        <v>-97.225899999999996</v>
      </c>
      <c r="L2" s="13" t="s">
        <v>94</v>
      </c>
      <c r="M2" s="13" t="s">
        <v>95</v>
      </c>
      <c r="N2" s="22">
        <v>43591</v>
      </c>
      <c r="O2" s="22">
        <v>43613</v>
      </c>
      <c r="P2" s="4" t="s">
        <v>9</v>
      </c>
      <c r="Q2" s="2">
        <v>1</v>
      </c>
    </row>
    <row r="3" spans="1:17" x14ac:dyDescent="0.2">
      <c r="A3" s="18">
        <v>1000629128</v>
      </c>
      <c r="B3" s="19" t="s">
        <v>96</v>
      </c>
      <c r="C3" s="19" t="s">
        <v>97</v>
      </c>
      <c r="D3" s="20">
        <v>31426</v>
      </c>
      <c r="E3" s="19" t="s">
        <v>98</v>
      </c>
      <c r="F3" s="19" t="s">
        <v>99</v>
      </c>
      <c r="G3" s="19" t="s">
        <v>92</v>
      </c>
      <c r="H3" s="21" t="s">
        <v>93</v>
      </c>
      <c r="I3" s="18">
        <v>79081</v>
      </c>
      <c r="J3" s="18">
        <v>36.234699999999997</v>
      </c>
      <c r="K3" s="18">
        <v>-101.301</v>
      </c>
      <c r="L3" s="13" t="s">
        <v>100</v>
      </c>
      <c r="M3" s="12" t="s">
        <v>101</v>
      </c>
      <c r="N3" s="22">
        <v>42799</v>
      </c>
      <c r="O3" s="22">
        <v>42814</v>
      </c>
      <c r="P3" s="22">
        <v>43591</v>
      </c>
      <c r="Q3" s="2">
        <v>0</v>
      </c>
    </row>
    <row r="4" spans="1:17" x14ac:dyDescent="0.2">
      <c r="A4" s="18">
        <v>1000844874</v>
      </c>
      <c r="B4" s="19" t="s">
        <v>102</v>
      </c>
      <c r="C4" s="19" t="s">
        <v>103</v>
      </c>
      <c r="D4" s="20">
        <v>24649</v>
      </c>
      <c r="E4" s="19" t="s">
        <v>104</v>
      </c>
      <c r="F4" s="19" t="s">
        <v>105</v>
      </c>
      <c r="G4" s="19" t="s">
        <v>92</v>
      </c>
      <c r="H4" s="21" t="s">
        <v>93</v>
      </c>
      <c r="I4" s="18">
        <v>79934</v>
      </c>
      <c r="J4" s="18">
        <v>31.992650000000001</v>
      </c>
      <c r="K4" s="18">
        <v>-106.377</v>
      </c>
      <c r="L4" s="13" t="s">
        <v>100</v>
      </c>
      <c r="M4" s="12" t="s">
        <v>101</v>
      </c>
      <c r="N4" s="22">
        <v>42121</v>
      </c>
      <c r="O4" s="22">
        <v>42146</v>
      </c>
      <c r="P4" s="23">
        <v>43894</v>
      </c>
      <c r="Q4" s="2">
        <v>0</v>
      </c>
    </row>
    <row r="5" spans="1:17" x14ac:dyDescent="0.2">
      <c r="A5" s="2">
        <v>509800000000</v>
      </c>
      <c r="B5" s="19" t="s">
        <v>106</v>
      </c>
      <c r="C5" s="19" t="s">
        <v>107</v>
      </c>
      <c r="D5" s="20">
        <v>19043</v>
      </c>
      <c r="E5" s="19" t="s">
        <v>108</v>
      </c>
      <c r="F5" s="19" t="s">
        <v>109</v>
      </c>
      <c r="G5" s="19" t="s">
        <v>110</v>
      </c>
      <c r="H5" s="21" t="s">
        <v>93</v>
      </c>
      <c r="I5" s="18">
        <v>80014</v>
      </c>
      <c r="J5" s="18">
        <v>39.656239999999997</v>
      </c>
      <c r="K5" s="18">
        <v>-104.824</v>
      </c>
      <c r="L5" s="13" t="s">
        <v>94</v>
      </c>
      <c r="M5" s="13" t="s">
        <v>111</v>
      </c>
      <c r="N5" s="22">
        <v>43313</v>
      </c>
      <c r="O5" s="22">
        <v>43329</v>
      </c>
      <c r="P5" s="4" t="s">
        <v>9</v>
      </c>
      <c r="Q5" s="2">
        <v>1</v>
      </c>
    </row>
    <row r="6" spans="1:17" x14ac:dyDescent="0.2">
      <c r="A6" s="18">
        <v>1000677384</v>
      </c>
      <c r="B6" s="19" t="s">
        <v>112</v>
      </c>
      <c r="C6" s="19" t="s">
        <v>113</v>
      </c>
      <c r="D6" s="20">
        <v>20926</v>
      </c>
      <c r="E6" s="19" t="s">
        <v>114</v>
      </c>
      <c r="F6" s="19" t="s">
        <v>109</v>
      </c>
      <c r="G6" s="19" t="s">
        <v>110</v>
      </c>
      <c r="H6" s="21" t="s">
        <v>93</v>
      </c>
      <c r="I6" s="18">
        <v>80045</v>
      </c>
      <c r="J6" s="18">
        <v>39.751139999999999</v>
      </c>
      <c r="K6" s="18">
        <v>-104.806</v>
      </c>
      <c r="L6" s="13" t="s">
        <v>94</v>
      </c>
      <c r="M6" s="13" t="s">
        <v>115</v>
      </c>
      <c r="N6" s="22">
        <v>43402</v>
      </c>
      <c r="O6" s="22">
        <v>43404</v>
      </c>
      <c r="P6" s="4" t="s">
        <v>9</v>
      </c>
      <c r="Q6" s="2">
        <v>1</v>
      </c>
    </row>
    <row r="7" spans="1:17" x14ac:dyDescent="0.2">
      <c r="A7" s="18">
        <v>1000059512</v>
      </c>
      <c r="B7" s="19" t="s">
        <v>116</v>
      </c>
      <c r="C7" s="19" t="s">
        <v>117</v>
      </c>
      <c r="D7" s="20">
        <v>31692</v>
      </c>
      <c r="E7" s="19" t="s">
        <v>118</v>
      </c>
      <c r="F7" s="19" t="s">
        <v>119</v>
      </c>
      <c r="G7" s="19" t="s">
        <v>110</v>
      </c>
      <c r="H7" s="21" t="s">
        <v>93</v>
      </c>
      <c r="I7" s="18">
        <v>80112</v>
      </c>
      <c r="J7" s="18">
        <v>39.597900000000003</v>
      </c>
      <c r="K7" s="18">
        <v>-104.842</v>
      </c>
      <c r="L7" s="13" t="s">
        <v>100</v>
      </c>
      <c r="M7" s="12" t="s">
        <v>101</v>
      </c>
      <c r="N7" s="22">
        <v>43775</v>
      </c>
      <c r="O7" s="22">
        <v>43785</v>
      </c>
      <c r="P7" s="4" t="s">
        <v>9</v>
      </c>
      <c r="Q7" s="2">
        <v>1</v>
      </c>
    </row>
    <row r="8" spans="1:17" x14ac:dyDescent="0.2">
      <c r="A8" s="7">
        <v>1000726974</v>
      </c>
      <c r="B8" s="19" t="s">
        <v>120</v>
      </c>
      <c r="C8" s="19" t="s">
        <v>121</v>
      </c>
      <c r="D8" s="20">
        <v>24142</v>
      </c>
      <c r="E8" s="19" t="s">
        <v>122</v>
      </c>
      <c r="F8" s="19" t="s">
        <v>123</v>
      </c>
      <c r="G8" s="19" t="s">
        <v>110</v>
      </c>
      <c r="H8" s="21" t="s">
        <v>93</v>
      </c>
      <c r="I8" s="18">
        <v>80262</v>
      </c>
      <c r="J8" s="18">
        <v>39.730919999999998</v>
      </c>
      <c r="K8" s="18">
        <v>-104.91800000000001</v>
      </c>
      <c r="L8" s="13" t="s">
        <v>100</v>
      </c>
      <c r="M8" s="13" t="s">
        <v>124</v>
      </c>
      <c r="N8" s="22">
        <v>43954</v>
      </c>
      <c r="O8" s="22">
        <v>43959</v>
      </c>
      <c r="P8" s="4" t="s">
        <v>9</v>
      </c>
      <c r="Q8" s="2">
        <v>1</v>
      </c>
    </row>
    <row r="9" spans="1:17" x14ac:dyDescent="0.2">
      <c r="A9" s="18">
        <v>1000839034</v>
      </c>
      <c r="B9" s="19" t="s">
        <v>125</v>
      </c>
      <c r="C9" s="19" t="s">
        <v>126</v>
      </c>
      <c r="D9" s="20">
        <v>31600</v>
      </c>
      <c r="E9" s="19" t="s">
        <v>127</v>
      </c>
      <c r="F9" s="19" t="s">
        <v>128</v>
      </c>
      <c r="G9" s="19" t="s">
        <v>110</v>
      </c>
      <c r="H9" s="21" t="s">
        <v>93</v>
      </c>
      <c r="I9" s="18">
        <v>80309</v>
      </c>
      <c r="J9" s="18">
        <v>40.116729999999997</v>
      </c>
      <c r="K9" s="18">
        <v>-105.386</v>
      </c>
      <c r="L9" s="13" t="s">
        <v>100</v>
      </c>
      <c r="M9" s="13" t="s">
        <v>95</v>
      </c>
      <c r="N9" s="22">
        <v>42522</v>
      </c>
      <c r="O9" s="22">
        <v>42547</v>
      </c>
      <c r="P9" s="4" t="s">
        <v>9</v>
      </c>
      <c r="Q9" s="2">
        <v>1</v>
      </c>
    </row>
    <row r="10" spans="1:17" x14ac:dyDescent="0.2">
      <c r="A10" s="18">
        <v>1000733231</v>
      </c>
      <c r="B10" s="19" t="s">
        <v>129</v>
      </c>
      <c r="C10" s="19" t="s">
        <v>130</v>
      </c>
      <c r="D10" s="20">
        <v>31638</v>
      </c>
      <c r="E10" s="19" t="s">
        <v>131</v>
      </c>
      <c r="F10" s="19" t="s">
        <v>132</v>
      </c>
      <c r="G10" s="19" t="s">
        <v>110</v>
      </c>
      <c r="H10" s="21" t="s">
        <v>93</v>
      </c>
      <c r="I10" s="18">
        <v>80424</v>
      </c>
      <c r="J10" s="18">
        <v>39.483029999999999</v>
      </c>
      <c r="K10" s="18">
        <v>-106.029</v>
      </c>
      <c r="L10" s="13" t="s">
        <v>94</v>
      </c>
      <c r="M10" s="13" t="s">
        <v>115</v>
      </c>
      <c r="N10" s="22">
        <v>42379</v>
      </c>
      <c r="O10" s="22">
        <v>42387</v>
      </c>
      <c r="P10" s="4" t="s">
        <v>9</v>
      </c>
      <c r="Q10" s="2">
        <v>5.2</v>
      </c>
    </row>
    <row r="11" spans="1:17" x14ac:dyDescent="0.2">
      <c r="A11" s="7">
        <v>1000689544</v>
      </c>
      <c r="B11" s="19" t="s">
        <v>133</v>
      </c>
      <c r="C11" s="19" t="s">
        <v>134</v>
      </c>
      <c r="D11" s="20">
        <v>26136</v>
      </c>
      <c r="E11" s="19" t="s">
        <v>135</v>
      </c>
      <c r="F11" s="19" t="s">
        <v>136</v>
      </c>
      <c r="G11" s="19" t="s">
        <v>110</v>
      </c>
      <c r="H11" s="21" t="s">
        <v>93</v>
      </c>
      <c r="I11" s="18">
        <v>80511</v>
      </c>
      <c r="J11" s="18">
        <v>40.640360000000001</v>
      </c>
      <c r="K11" s="18">
        <v>-105.58199999999999</v>
      </c>
      <c r="L11" s="13" t="s">
        <v>94</v>
      </c>
      <c r="M11" s="12" t="s">
        <v>101</v>
      </c>
      <c r="N11" s="22">
        <v>43658</v>
      </c>
      <c r="O11" s="22">
        <v>43681</v>
      </c>
      <c r="P11" s="4" t="s">
        <v>9</v>
      </c>
      <c r="Q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fact_transactions</vt:lpstr>
      <vt:lpstr>dim_branches</vt:lpstr>
      <vt:lpstr>dim_accounts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Yuvashree</dc:creator>
  <cp:lastModifiedBy>Kanish</cp:lastModifiedBy>
  <dcterms:created xsi:type="dcterms:W3CDTF">2024-07-21T09:14:45Z</dcterms:created>
  <dcterms:modified xsi:type="dcterms:W3CDTF">2024-07-21T09:28:01Z</dcterms:modified>
</cp:coreProperties>
</file>