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614" firstSheet="10" activeTab="11"/>
  </bookViews>
  <sheets>
    <sheet name="Sanjay Kumar" sheetId="58" r:id="rId1"/>
    <sheet name="Muneer Khan" sheetId="60" r:id="rId2"/>
    <sheet name="Sahab Lal Sonkar" sheetId="88" r:id="rId3"/>
    <sheet name="Amar Singh" sheetId="59" r:id="rId4"/>
    <sheet name="Durgesh Kumar" sheetId="21" r:id="rId5"/>
    <sheet name="Kusum Lata" sheetId="63" r:id="rId6"/>
    <sheet name="Ram Nivas" sheetId="61" r:id="rId7"/>
    <sheet name="Salik Ram" sheetId="62" r:id="rId8"/>
    <sheet name="Pawan Kumar Singh" sheetId="65" r:id="rId9"/>
    <sheet name="Uroos Jahan" sheetId="64" r:id="rId10"/>
    <sheet name="Avneesh Kumar" sheetId="66" r:id="rId11"/>
    <sheet name="Jagdish Singh" sheetId="67" r:id="rId12"/>
    <sheet name="Dev Datt" sheetId="68" r:id="rId13"/>
    <sheet name="Rakesh" sheetId="69" r:id="rId14"/>
    <sheet name="Ram Naresh Joshi" sheetId="70" r:id="rId15"/>
    <sheet name="Naseer Ahmad" sheetId="71" r:id="rId16"/>
    <sheet name="Satish Singh" sheetId="72" r:id="rId17"/>
    <sheet name="Mahander Singh" sheetId="73" r:id="rId18"/>
    <sheet name="Sumitra Devi" sheetId="74" r:id="rId19"/>
    <sheet name="Shailendra Chaudhary" sheetId="75" r:id="rId20"/>
    <sheet name="Karan Singh" sheetId="87" r:id="rId21"/>
    <sheet name="Manoj Kumar" sheetId="77" r:id="rId22"/>
    <sheet name="Sachin Kumar" sheetId="76" r:id="rId23"/>
    <sheet name="Dharam Pal" sheetId="78" r:id="rId24"/>
    <sheet name="Sushil Kumar" sheetId="79" r:id="rId25"/>
    <sheet name="Alok Kumar Verma" sheetId="83" r:id="rId26"/>
    <sheet name="Narendra Kumar Jaysal" sheetId="81" r:id="rId27"/>
    <sheet name="Brajesh Gangwar" sheetId="80" r:id="rId28"/>
    <sheet name="Mool Chandra" sheetId="82" r:id="rId29"/>
    <sheet name="Vishal Saxena" sheetId="92" r:id="rId30"/>
    <sheet name="Ramesh Kumar" sheetId="89" r:id="rId31"/>
    <sheet name="Shailendra Singh" sheetId="84" r:id="rId32"/>
    <sheet name="Tavasum" sheetId="86" r:id="rId33"/>
    <sheet name="Chand Kanti" sheetId="90" r:id="rId34"/>
    <sheet name="Vishram Lal" sheetId="85" r:id="rId35"/>
  </sheets>
  <definedNames>
    <definedName name="_xlnm._FilterDatabase" localSheetId="25" hidden="1">'Alok Kumar Verma'!$A$5:$S$21</definedName>
    <definedName name="_xlnm._FilterDatabase" localSheetId="3" hidden="1">'Amar Singh'!$A$5:$S$19</definedName>
    <definedName name="_xlnm._FilterDatabase" localSheetId="10" hidden="1">'Avneesh Kumar'!$A$5:$S$9</definedName>
    <definedName name="_xlnm._FilterDatabase" localSheetId="27" hidden="1">'Brajesh Gangwar'!$A$5:$S$20</definedName>
    <definedName name="_xlnm._FilterDatabase" localSheetId="33" hidden="1">'Chand Kanti'!$A$5:$S$5</definedName>
    <definedName name="_xlnm._FilterDatabase" localSheetId="12" hidden="1">'Dev Datt'!$A$5:$S$20</definedName>
    <definedName name="_xlnm._FilterDatabase" localSheetId="23" hidden="1">'Dharam Pal'!$A$5:$S$20</definedName>
    <definedName name="_xlnm._FilterDatabase" localSheetId="4" hidden="1">'Durgesh Kumar'!$A$5:$S$20</definedName>
    <definedName name="_xlnm._FilterDatabase" localSheetId="11" hidden="1">'Jagdish Singh'!$A$5:$S$20</definedName>
    <definedName name="_xlnm._FilterDatabase" localSheetId="20" hidden="1">'Karan Singh'!$A$5:$S$15</definedName>
    <definedName name="_xlnm._FilterDatabase" localSheetId="5" hidden="1">'Kusum Lata'!$A$5:$S$24</definedName>
    <definedName name="_xlnm._FilterDatabase" localSheetId="17" hidden="1">'Mahander Singh'!$A$5:$S$20</definedName>
    <definedName name="_xlnm._FilterDatabase" localSheetId="21" hidden="1">'Manoj Kumar'!$A$5:$S$21</definedName>
    <definedName name="_xlnm._FilterDatabase" localSheetId="28" hidden="1">'Mool Chandra'!$A$5:$S$20</definedName>
    <definedName name="_xlnm._FilterDatabase" localSheetId="1" hidden="1">'Muneer Khan'!$A$5:$S$8</definedName>
    <definedName name="_xlnm._FilterDatabase" localSheetId="26" hidden="1">'Narendra Kumar Jaysal'!$A$5:$S$20</definedName>
    <definedName name="_xlnm._FilterDatabase" localSheetId="15" hidden="1">'Naseer Ahmad'!$A$5:$S$21</definedName>
    <definedName name="_xlnm._FilterDatabase" localSheetId="8" hidden="1">'Pawan Kumar Singh'!$A$5:$S$26</definedName>
    <definedName name="_xlnm._FilterDatabase" localSheetId="13" hidden="1">Rakesh!$A$5:$S$20</definedName>
    <definedName name="_xlnm._FilterDatabase" localSheetId="14" hidden="1">'Ram Naresh Joshi'!$A$5:$S$21</definedName>
    <definedName name="_xlnm._FilterDatabase" localSheetId="6" hidden="1">'Ram Nivas'!$A$5:$S$20</definedName>
    <definedName name="_xlnm._FilterDatabase" localSheetId="30" hidden="1">'Ramesh Kumar'!$A$5:$S$5</definedName>
    <definedName name="_xlnm._FilterDatabase" localSheetId="22" hidden="1">'Sachin Kumar'!$A$5:$S$20</definedName>
    <definedName name="_xlnm._FilterDatabase" localSheetId="2" hidden="1">'Sahab Lal Sonkar'!$A$5:$S$14</definedName>
    <definedName name="_xlnm._FilterDatabase" localSheetId="7" hidden="1">'Salik Ram'!$A$5:$S$19</definedName>
    <definedName name="_xlnm._FilterDatabase" localSheetId="0" hidden="1">'Sanjay Kumar'!$A$5:$S$11</definedName>
    <definedName name="_xlnm._FilterDatabase" localSheetId="16" hidden="1">'Satish Singh'!$A$5:$S$20</definedName>
    <definedName name="_xlnm._FilterDatabase" localSheetId="19" hidden="1">'Shailendra Chaudhary'!$A$5:$S$19</definedName>
    <definedName name="_xlnm._FilterDatabase" localSheetId="31" hidden="1">'Shailendra Singh'!$A$5:$S$20</definedName>
    <definedName name="_xlnm._FilterDatabase" localSheetId="18" hidden="1">'Sumitra Devi'!$A$5:$S$19</definedName>
    <definedName name="_xlnm._FilterDatabase" localSheetId="24" hidden="1">'Sushil Kumar'!$A$5:$S$20</definedName>
    <definedName name="_xlnm._FilterDatabase" localSheetId="32" hidden="1">Tavasum!$A$5:$S$20</definedName>
    <definedName name="_xlnm._FilterDatabase" localSheetId="9" hidden="1">'Uroos Jahan'!$A$5:$S$10</definedName>
    <definedName name="_xlnm._FilterDatabase" localSheetId="29" hidden="1">'Vishal Saxena'!$A$5:$S$12</definedName>
    <definedName name="_xlnm._FilterDatabase" localSheetId="34" hidden="1">'Vishram Lal'!$A$5:$S$10</definedName>
  </definedNames>
  <calcPr calcId="124519"/>
  <fileRecoveryPr autoRecover="0"/>
</workbook>
</file>

<file path=xl/calcChain.xml><?xml version="1.0" encoding="utf-8"?>
<calcChain xmlns="http://schemas.openxmlformats.org/spreadsheetml/2006/main">
  <c r="B22" i="67"/>
  <c r="I21" i="61"/>
  <c r="Q21" s="1"/>
  <c r="P21"/>
  <c r="I20"/>
  <c r="Q20" s="1"/>
  <c r="P20"/>
  <c r="C23"/>
  <c r="D23"/>
  <c r="E23"/>
  <c r="F23"/>
  <c r="G23"/>
  <c r="H23"/>
  <c r="K23"/>
  <c r="L23"/>
  <c r="M23"/>
  <c r="N23"/>
  <c r="O23"/>
  <c r="B23"/>
  <c r="C23" i="70"/>
  <c r="D23"/>
  <c r="E23"/>
  <c r="F23"/>
  <c r="G23"/>
  <c r="H23"/>
  <c r="I23"/>
  <c r="J23"/>
  <c r="K23"/>
  <c r="L23"/>
  <c r="M23"/>
  <c r="N23"/>
  <c r="O23"/>
  <c r="B23"/>
  <c r="P22"/>
  <c r="P23" s="1"/>
  <c r="I22"/>
  <c r="P21" i="67"/>
  <c r="Q21" s="1"/>
  <c r="Q22" s="1"/>
  <c r="I21"/>
  <c r="C22"/>
  <c r="D22"/>
  <c r="E22"/>
  <c r="F22"/>
  <c r="G22"/>
  <c r="H22"/>
  <c r="I22"/>
  <c r="J22"/>
  <c r="K22"/>
  <c r="L22"/>
  <c r="M22"/>
  <c r="N22"/>
  <c r="O22"/>
  <c r="P22"/>
  <c r="I15" i="90"/>
  <c r="P15"/>
  <c r="Q15" s="1"/>
  <c r="I20" i="86"/>
  <c r="Q20" s="1"/>
  <c r="P20"/>
  <c r="I20" i="84"/>
  <c r="Q20" s="1"/>
  <c r="P20"/>
  <c r="I15" i="89"/>
  <c r="P15"/>
  <c r="Q15" s="1"/>
  <c r="I20" i="82"/>
  <c r="P20"/>
  <c r="Q20" s="1"/>
  <c r="I20" i="81"/>
  <c r="P20"/>
  <c r="Q20" s="1"/>
  <c r="I20" i="80"/>
  <c r="P20"/>
  <c r="Q20" s="1"/>
  <c r="I12" i="92"/>
  <c r="P12"/>
  <c r="Q12" s="1"/>
  <c r="I20" i="79"/>
  <c r="P20"/>
  <c r="Q20" s="1"/>
  <c r="I21" i="83"/>
  <c r="P21"/>
  <c r="Q21" s="1"/>
  <c r="I20" i="78"/>
  <c r="P20"/>
  <c r="Q20" s="1"/>
  <c r="I21" i="77"/>
  <c r="P21"/>
  <c r="Q21" s="1"/>
  <c r="I15" i="87"/>
  <c r="P15"/>
  <c r="Q15"/>
  <c r="I19" i="75"/>
  <c r="P19"/>
  <c r="Q19" s="1"/>
  <c r="I20" i="73"/>
  <c r="P20"/>
  <c r="Q20" s="1"/>
  <c r="I20" i="72"/>
  <c r="P20"/>
  <c r="Q20"/>
  <c r="I21" i="71"/>
  <c r="Q21" s="1"/>
  <c r="P21"/>
  <c r="I20" i="69"/>
  <c r="P20"/>
  <c r="Q20" s="1"/>
  <c r="I20" i="68"/>
  <c r="P20"/>
  <c r="Q20" s="1"/>
  <c r="I20" i="67"/>
  <c r="P20"/>
  <c r="Q20" s="1"/>
  <c r="I19" i="62"/>
  <c r="P19"/>
  <c r="Q19" s="1"/>
  <c r="I22" i="61"/>
  <c r="Q22" s="1"/>
  <c r="P22"/>
  <c r="I24" i="63"/>
  <c r="P24"/>
  <c r="Q24" s="1"/>
  <c r="I20" i="21"/>
  <c r="P20"/>
  <c r="Q20" s="1"/>
  <c r="I19" i="59"/>
  <c r="O19"/>
  <c r="P19" s="1"/>
  <c r="Q19" s="1"/>
  <c r="I14" i="88"/>
  <c r="P14"/>
  <c r="P16" i="76"/>
  <c r="I16"/>
  <c r="Q16" s="1"/>
  <c r="I20"/>
  <c r="P20"/>
  <c r="Q20" s="1"/>
  <c r="I19" i="65"/>
  <c r="P19"/>
  <c r="Q19" s="1"/>
  <c r="I14"/>
  <c r="P14"/>
  <c r="Q14"/>
  <c r="I9"/>
  <c r="Q9" s="1"/>
  <c r="P9"/>
  <c r="Q22" i="70" l="1"/>
  <c r="Q23" s="1"/>
  <c r="I26" i="65"/>
  <c r="P26"/>
  <c r="I21" i="70"/>
  <c r="P21"/>
  <c r="Q21" s="1"/>
  <c r="I14" i="90"/>
  <c r="P14"/>
  <c r="Q14" s="1"/>
  <c r="I19" i="86"/>
  <c r="P19"/>
  <c r="I19" i="84"/>
  <c r="P19"/>
  <c r="Q19"/>
  <c r="I14" i="89"/>
  <c r="P14"/>
  <c r="I19" i="82"/>
  <c r="P19"/>
  <c r="Q19" s="1"/>
  <c r="I19" i="81"/>
  <c r="P19"/>
  <c r="Q19" s="1"/>
  <c r="I19" i="80"/>
  <c r="P19"/>
  <c r="I11" i="92"/>
  <c r="P11"/>
  <c r="Q11" s="1"/>
  <c r="I19" i="79"/>
  <c r="P19"/>
  <c r="I20" i="83"/>
  <c r="P20"/>
  <c r="Q20" s="1"/>
  <c r="I19" i="78"/>
  <c r="P19"/>
  <c r="Q19" s="1"/>
  <c r="P19" i="76"/>
  <c r="I19"/>
  <c r="Q19" s="1"/>
  <c r="I20" i="77"/>
  <c r="P20"/>
  <c r="I14" i="87"/>
  <c r="P14"/>
  <c r="Q14" s="1"/>
  <c r="I18" i="75"/>
  <c r="Q18" s="1"/>
  <c r="P18"/>
  <c r="I19" i="73"/>
  <c r="P19"/>
  <c r="Q19" s="1"/>
  <c r="I19" i="72"/>
  <c r="P19"/>
  <c r="Q19" s="1"/>
  <c r="I20" i="71"/>
  <c r="P20"/>
  <c r="Q20" s="1"/>
  <c r="I20" i="70"/>
  <c r="P20"/>
  <c r="Q20" s="1"/>
  <c r="I19" i="69"/>
  <c r="P19"/>
  <c r="Q19" s="1"/>
  <c r="I19" i="68"/>
  <c r="P19"/>
  <c r="Q19" s="1"/>
  <c r="I19" i="67"/>
  <c r="P19"/>
  <c r="I25" i="65"/>
  <c r="P25"/>
  <c r="I18" i="62"/>
  <c r="P18"/>
  <c r="Q18" s="1"/>
  <c r="I19" i="61"/>
  <c r="P19"/>
  <c r="Q19" s="1"/>
  <c r="I23" i="63"/>
  <c r="P23"/>
  <c r="Q23"/>
  <c r="P15" i="21"/>
  <c r="P16"/>
  <c r="P17"/>
  <c r="P18"/>
  <c r="P19"/>
  <c r="Q19"/>
  <c r="I19"/>
  <c r="I18" i="59"/>
  <c r="O18"/>
  <c r="P18" s="1"/>
  <c r="Q18" s="1"/>
  <c r="I13" i="88"/>
  <c r="Q13" s="1"/>
  <c r="P13"/>
  <c r="Q19" i="67" l="1"/>
  <c r="Q19" i="79"/>
  <c r="Q26" i="65"/>
  <c r="Q25"/>
  <c r="Q19" i="86"/>
  <c r="Q14" i="89"/>
  <c r="Q19" i="80"/>
  <c r="Q20" i="77"/>
  <c r="I13" i="90"/>
  <c r="P13"/>
  <c r="Q13" s="1"/>
  <c r="I18" i="86"/>
  <c r="P18"/>
  <c r="Q18" s="1"/>
  <c r="I18" i="84"/>
  <c r="P18"/>
  <c r="Q18" s="1"/>
  <c r="I13" i="89"/>
  <c r="P13"/>
  <c r="Q13" s="1"/>
  <c r="I18" i="82"/>
  <c r="P18"/>
  <c r="Q18" s="1"/>
  <c r="I18" i="80"/>
  <c r="P18"/>
  <c r="Q18" s="1"/>
  <c r="I18" i="81"/>
  <c r="P18"/>
  <c r="Q18" s="1"/>
  <c r="I10" i="92"/>
  <c r="P10"/>
  <c r="Q10" s="1"/>
  <c r="I18" i="79"/>
  <c r="P18"/>
  <c r="I19" i="83"/>
  <c r="P19"/>
  <c r="Q19" s="1"/>
  <c r="I18" i="78"/>
  <c r="P18"/>
  <c r="Q18" s="1"/>
  <c r="I18" i="76"/>
  <c r="P18"/>
  <c r="Q18" s="1"/>
  <c r="I19" i="77"/>
  <c r="P19"/>
  <c r="Q19" s="1"/>
  <c r="I13" i="87"/>
  <c r="P13"/>
  <c r="Q13" s="1"/>
  <c r="I17" i="75"/>
  <c r="Q17" s="1"/>
  <c r="P17"/>
  <c r="I18" i="73"/>
  <c r="P18"/>
  <c r="Q18" s="1"/>
  <c r="I18" i="72"/>
  <c r="P18"/>
  <c r="Q18" s="1"/>
  <c r="I19" i="71"/>
  <c r="P19"/>
  <c r="Q19"/>
  <c r="I19" i="70"/>
  <c r="P19"/>
  <c r="Q19" s="1"/>
  <c r="I18" i="69"/>
  <c r="P18"/>
  <c r="Q18"/>
  <c r="I18" i="68"/>
  <c r="P18"/>
  <c r="Q18" s="1"/>
  <c r="I18" i="67"/>
  <c r="P18"/>
  <c r="Q18" s="1"/>
  <c r="I24" i="65"/>
  <c r="P24"/>
  <c r="I17" i="62"/>
  <c r="P17"/>
  <c r="Q17" s="1"/>
  <c r="I18" i="61"/>
  <c r="P18"/>
  <c r="I22" i="63"/>
  <c r="P22"/>
  <c r="Q22" s="1"/>
  <c r="I18" i="21"/>
  <c r="Q18"/>
  <c r="I17" i="59"/>
  <c r="O17"/>
  <c r="P17"/>
  <c r="Q17" s="1"/>
  <c r="I12" i="88"/>
  <c r="P12"/>
  <c r="Q12" s="1"/>
  <c r="P12" i="90"/>
  <c r="I12"/>
  <c r="P17" i="86"/>
  <c r="I17"/>
  <c r="P17" i="84"/>
  <c r="I17"/>
  <c r="P12" i="89"/>
  <c r="I12"/>
  <c r="P17" i="82"/>
  <c r="I17"/>
  <c r="Q17" i="80"/>
  <c r="P17"/>
  <c r="I17"/>
  <c r="P17" i="81"/>
  <c r="I17"/>
  <c r="P9" i="92"/>
  <c r="I9"/>
  <c r="P17" i="79"/>
  <c r="I17"/>
  <c r="Q18" i="83"/>
  <c r="P18"/>
  <c r="I18"/>
  <c r="P17" i="78"/>
  <c r="I17"/>
  <c r="P17" i="76"/>
  <c r="I17"/>
  <c r="P18" i="77"/>
  <c r="I18"/>
  <c r="P12" i="87"/>
  <c r="I12"/>
  <c r="Q12" s="1"/>
  <c r="P16" i="75"/>
  <c r="I16"/>
  <c r="P17" i="73"/>
  <c r="I17"/>
  <c r="Q17" s="1"/>
  <c r="P17" i="72"/>
  <c r="I17"/>
  <c r="Q17" s="1"/>
  <c r="Q18" i="71"/>
  <c r="P18"/>
  <c r="I18"/>
  <c r="P18" i="70"/>
  <c r="I18"/>
  <c r="P17" i="69"/>
  <c r="I17"/>
  <c r="Q17" s="1"/>
  <c r="P17" i="68"/>
  <c r="I17"/>
  <c r="Q17" s="1"/>
  <c r="P17" i="67"/>
  <c r="I17"/>
  <c r="P23" i="65"/>
  <c r="I23"/>
  <c r="Q23" s="1"/>
  <c r="P16" i="62"/>
  <c r="I16"/>
  <c r="Q16" s="1"/>
  <c r="P17" i="61"/>
  <c r="I17"/>
  <c r="Q17" s="1"/>
  <c r="Q21" i="63"/>
  <c r="P21"/>
  <c r="I21"/>
  <c r="I17" i="21"/>
  <c r="P16" i="59"/>
  <c r="O16"/>
  <c r="I16"/>
  <c r="P11" i="88"/>
  <c r="I11"/>
  <c r="Q11" s="1"/>
  <c r="I16" i="68"/>
  <c r="J16" s="1"/>
  <c r="I17" i="71"/>
  <c r="J17" s="1"/>
  <c r="I16" i="73"/>
  <c r="J16" s="1"/>
  <c r="P16" s="1"/>
  <c r="I16" i="72"/>
  <c r="J16" s="1"/>
  <c r="I16" i="21"/>
  <c r="J16" s="1"/>
  <c r="I15" i="59"/>
  <c r="J15" s="1"/>
  <c r="P15" s="1"/>
  <c r="I10" i="88"/>
  <c r="J10" s="1"/>
  <c r="I16" i="61"/>
  <c r="J16" s="1"/>
  <c r="J16" i="69"/>
  <c r="P16" s="1"/>
  <c r="I16"/>
  <c r="I19" i="74"/>
  <c r="I22" i="65"/>
  <c r="J22" s="1"/>
  <c r="P22" s="1"/>
  <c r="J16" i="67"/>
  <c r="P16" s="1"/>
  <c r="Q16" s="1"/>
  <c r="I16"/>
  <c r="I15" i="62"/>
  <c r="J15" s="1"/>
  <c r="I20" i="63"/>
  <c r="J20" s="1"/>
  <c r="J17" i="70"/>
  <c r="P17" s="1"/>
  <c r="I17"/>
  <c r="P16"/>
  <c r="I16"/>
  <c r="P17" i="83"/>
  <c r="I17"/>
  <c r="P17" i="77"/>
  <c r="I17"/>
  <c r="I15" i="21"/>
  <c r="P16" i="78"/>
  <c r="I16"/>
  <c r="P16" i="82"/>
  <c r="I16"/>
  <c r="P11" i="90"/>
  <c r="I11"/>
  <c r="P16" i="83"/>
  <c r="I16"/>
  <c r="P16" i="81"/>
  <c r="I16"/>
  <c r="P11" i="87"/>
  <c r="I11"/>
  <c r="P15" i="75"/>
  <c r="I15"/>
  <c r="Q11" i="89"/>
  <c r="P11"/>
  <c r="I11"/>
  <c r="P16" i="84"/>
  <c r="I16"/>
  <c r="Q16" i="80"/>
  <c r="P16"/>
  <c r="I16"/>
  <c r="P16" i="77"/>
  <c r="I16"/>
  <c r="P16" i="86"/>
  <c r="I16"/>
  <c r="P16" i="79"/>
  <c r="Q16" s="1"/>
  <c r="I16"/>
  <c r="P8" i="92"/>
  <c r="Q8" s="1"/>
  <c r="I8"/>
  <c r="I7"/>
  <c r="P7"/>
  <c r="P10" i="90"/>
  <c r="I10"/>
  <c r="Q10" s="1"/>
  <c r="P15" i="86"/>
  <c r="I15"/>
  <c r="Q15" s="1"/>
  <c r="P15" i="82"/>
  <c r="I15"/>
  <c r="Q15" s="1"/>
  <c r="P6" i="92"/>
  <c r="I6"/>
  <c r="Q6" s="1"/>
  <c r="O13"/>
  <c r="N13"/>
  <c r="M13"/>
  <c r="L13"/>
  <c r="K13"/>
  <c r="H13"/>
  <c r="G13"/>
  <c r="F13"/>
  <c r="E13"/>
  <c r="D13"/>
  <c r="C13"/>
  <c r="B13"/>
  <c r="J13"/>
  <c r="Q15" i="80"/>
  <c r="P15"/>
  <c r="I15"/>
  <c r="P15" i="79"/>
  <c r="I15"/>
  <c r="P15" i="81"/>
  <c r="I15"/>
  <c r="Q15" s="1"/>
  <c r="P15" i="83"/>
  <c r="I15"/>
  <c r="Q15" s="1"/>
  <c r="P15" i="78"/>
  <c r="I15"/>
  <c r="Q15" s="1"/>
  <c r="P15" i="76"/>
  <c r="I15"/>
  <c r="Q15" s="1"/>
  <c r="P15" i="77"/>
  <c r="I15"/>
  <c r="Q15" s="1"/>
  <c r="P15" i="84"/>
  <c r="I15"/>
  <c r="Q15" s="1"/>
  <c r="P10" i="89"/>
  <c r="I10"/>
  <c r="Q10" s="1"/>
  <c r="P18" i="74"/>
  <c r="I18"/>
  <c r="P15" i="72"/>
  <c r="I15"/>
  <c r="Q15" s="1"/>
  <c r="P16" i="71"/>
  <c r="I16"/>
  <c r="Q16" s="1"/>
  <c r="P15" i="73"/>
  <c r="I15"/>
  <c r="Q15" s="1"/>
  <c r="P15" i="69"/>
  <c r="I15"/>
  <c r="Q15" s="1"/>
  <c r="P15" i="70"/>
  <c r="I15"/>
  <c r="Q15" s="1"/>
  <c r="P15" i="68"/>
  <c r="I15"/>
  <c r="C12" i="64"/>
  <c r="D12"/>
  <c r="E12"/>
  <c r="F12"/>
  <c r="G12"/>
  <c r="H12"/>
  <c r="I12"/>
  <c r="J12"/>
  <c r="K12"/>
  <c r="L12"/>
  <c r="M12"/>
  <c r="N12"/>
  <c r="O12"/>
  <c r="P12"/>
  <c r="Q12"/>
  <c r="B12"/>
  <c r="C11" i="66"/>
  <c r="D11"/>
  <c r="E11"/>
  <c r="F11"/>
  <c r="G11"/>
  <c r="H11"/>
  <c r="I11"/>
  <c r="J11"/>
  <c r="K11"/>
  <c r="L11"/>
  <c r="M11"/>
  <c r="N11"/>
  <c r="O11"/>
  <c r="P11"/>
  <c r="Q11"/>
  <c r="B11"/>
  <c r="P10"/>
  <c r="I10"/>
  <c r="Q10" s="1"/>
  <c r="Q11" i="64"/>
  <c r="P11"/>
  <c r="I11"/>
  <c r="P21" i="65"/>
  <c r="I21"/>
  <c r="Q21" s="1"/>
  <c r="P15" i="61"/>
  <c r="I15"/>
  <c r="Q15" s="1"/>
  <c r="P19" i="63"/>
  <c r="I19"/>
  <c r="Q19" s="1"/>
  <c r="P15" i="67"/>
  <c r="I15"/>
  <c r="I14" i="71"/>
  <c r="P14"/>
  <c r="Q14" s="1"/>
  <c r="I15"/>
  <c r="P15"/>
  <c r="Q15"/>
  <c r="I17" i="74"/>
  <c r="P17"/>
  <c r="I14" i="73"/>
  <c r="P14"/>
  <c r="Q14" s="1"/>
  <c r="I14" i="72"/>
  <c r="P14"/>
  <c r="Q14" s="1"/>
  <c r="I14" i="70"/>
  <c r="Q14" s="1"/>
  <c r="P14"/>
  <c r="I14" i="69"/>
  <c r="P14"/>
  <c r="Q14" s="1"/>
  <c r="I14" i="68"/>
  <c r="P14"/>
  <c r="Q14" s="1"/>
  <c r="I14" i="67"/>
  <c r="P14"/>
  <c r="Q14" s="1"/>
  <c r="P20" i="65"/>
  <c r="I20"/>
  <c r="Q20" s="1"/>
  <c r="I14" i="62"/>
  <c r="P14"/>
  <c r="Q14" s="1"/>
  <c r="I14" i="61"/>
  <c r="P14"/>
  <c r="Q14" s="1"/>
  <c r="I18" i="63"/>
  <c r="P18"/>
  <c r="Q18" s="1"/>
  <c r="I14" i="21"/>
  <c r="O14"/>
  <c r="P14" s="1"/>
  <c r="Q14" s="1"/>
  <c r="I14" i="59"/>
  <c r="O14"/>
  <c r="P14"/>
  <c r="Q14" s="1"/>
  <c r="I9" i="88"/>
  <c r="Q9" s="1"/>
  <c r="P9"/>
  <c r="I9" i="90"/>
  <c r="P9"/>
  <c r="Q9" s="1"/>
  <c r="I14" i="86"/>
  <c r="P14"/>
  <c r="Q14" s="1"/>
  <c r="I14" i="84"/>
  <c r="P14"/>
  <c r="Q14" s="1"/>
  <c r="I9" i="89"/>
  <c r="P9"/>
  <c r="Q9" s="1"/>
  <c r="I14" i="82"/>
  <c r="P14"/>
  <c r="Q14" s="1"/>
  <c r="I14" i="80"/>
  <c r="P14"/>
  <c r="Q14" s="1"/>
  <c r="I14" i="81"/>
  <c r="P14"/>
  <c r="Q14" s="1"/>
  <c r="I14" i="79"/>
  <c r="P14"/>
  <c r="I14" i="83"/>
  <c r="I13"/>
  <c r="P14"/>
  <c r="Q14"/>
  <c r="Q14" i="78"/>
  <c r="I14"/>
  <c r="P14"/>
  <c r="I14" i="76"/>
  <c r="P14"/>
  <c r="Q14" s="1"/>
  <c r="I14" i="77"/>
  <c r="P14"/>
  <c r="Q14" s="1"/>
  <c r="I10" i="87"/>
  <c r="P10"/>
  <c r="Q10" s="1"/>
  <c r="I14" i="75"/>
  <c r="Q14" s="1"/>
  <c r="P14"/>
  <c r="P13" i="63"/>
  <c r="I13"/>
  <c r="P11" i="71"/>
  <c r="I11"/>
  <c r="I8" i="90"/>
  <c r="I13" i="86"/>
  <c r="I13" i="84"/>
  <c r="I8" i="89"/>
  <c r="I13" i="82"/>
  <c r="I13" i="80"/>
  <c r="I13" i="81"/>
  <c r="I13" i="79"/>
  <c r="I13" i="78"/>
  <c r="I13" i="76"/>
  <c r="I13" i="77"/>
  <c r="I9" i="87"/>
  <c r="I13" i="75"/>
  <c r="I16" i="74"/>
  <c r="I13" i="73"/>
  <c r="I13" i="72"/>
  <c r="I13" i="70"/>
  <c r="I13" i="69"/>
  <c r="I13" i="68"/>
  <c r="I13" i="67"/>
  <c r="I18" i="65"/>
  <c r="I13" i="62"/>
  <c r="I13" i="61"/>
  <c r="I17" i="63"/>
  <c r="I13" i="21"/>
  <c r="O13"/>
  <c r="I13" i="59"/>
  <c r="O13"/>
  <c r="I8" i="88"/>
  <c r="P12" i="83"/>
  <c r="I12"/>
  <c r="C12"/>
  <c r="C22" s="1"/>
  <c r="B12"/>
  <c r="B22" s="1"/>
  <c r="I7" i="90"/>
  <c r="I12" i="86"/>
  <c r="I12" i="84"/>
  <c r="I7" i="89"/>
  <c r="I12" i="82"/>
  <c r="I12" i="80"/>
  <c r="I12" i="81"/>
  <c r="I11" i="83"/>
  <c r="I12" i="79"/>
  <c r="I12" i="78"/>
  <c r="I12" i="76"/>
  <c r="I12" i="77"/>
  <c r="I8" i="87"/>
  <c r="I12" i="75"/>
  <c r="I15" i="74"/>
  <c r="P15"/>
  <c r="I12" i="73"/>
  <c r="I12" i="72"/>
  <c r="I13" i="71"/>
  <c r="I12" i="70"/>
  <c r="I12" i="69"/>
  <c r="I12" i="68"/>
  <c r="I12" i="67"/>
  <c r="I17" i="65"/>
  <c r="I12" i="62"/>
  <c r="I12" i="61"/>
  <c r="I16" i="63"/>
  <c r="I12" i="21"/>
  <c r="O12"/>
  <c r="I12" i="59"/>
  <c r="O12"/>
  <c r="I7" i="88"/>
  <c r="O16" i="90"/>
  <c r="N16"/>
  <c r="M16"/>
  <c r="L16"/>
  <c r="K16"/>
  <c r="H16"/>
  <c r="G16"/>
  <c r="F16"/>
  <c r="E16"/>
  <c r="D16"/>
  <c r="C16"/>
  <c r="B16"/>
  <c r="P8"/>
  <c r="Q8" s="1"/>
  <c r="P7"/>
  <c r="Q7" s="1"/>
  <c r="P6"/>
  <c r="I6"/>
  <c r="J16"/>
  <c r="I11" i="86"/>
  <c r="P11" i="84"/>
  <c r="I11"/>
  <c r="I6" i="89"/>
  <c r="I11" i="79"/>
  <c r="O16" i="89"/>
  <c r="N16"/>
  <c r="M16"/>
  <c r="L16"/>
  <c r="K16"/>
  <c r="J16"/>
  <c r="H16"/>
  <c r="G16"/>
  <c r="F16"/>
  <c r="E16"/>
  <c r="D16"/>
  <c r="C16"/>
  <c r="B16"/>
  <c r="P8"/>
  <c r="Q8" s="1"/>
  <c r="P7"/>
  <c r="Q7"/>
  <c r="P6"/>
  <c r="Q6" s="1"/>
  <c r="I11" i="82"/>
  <c r="I11" i="80"/>
  <c r="I11" i="81"/>
  <c r="I10" i="83"/>
  <c r="I11" i="78"/>
  <c r="I11" i="76"/>
  <c r="I11" i="77"/>
  <c r="I7" i="87"/>
  <c r="I10" i="75"/>
  <c r="I13" i="74"/>
  <c r="I11" i="73"/>
  <c r="I11" i="72"/>
  <c r="I12" i="71"/>
  <c r="I11" i="70"/>
  <c r="I11" i="69"/>
  <c r="I11" i="68"/>
  <c r="I11" i="67"/>
  <c r="I15" i="65"/>
  <c r="I11" i="61"/>
  <c r="I11" i="62"/>
  <c r="I14" i="63"/>
  <c r="O11" i="58"/>
  <c r="I11"/>
  <c r="O11" i="21"/>
  <c r="I11"/>
  <c r="O11" i="59"/>
  <c r="I11"/>
  <c r="N15" i="88"/>
  <c r="M15"/>
  <c r="L15"/>
  <c r="K15"/>
  <c r="H15"/>
  <c r="G15"/>
  <c r="F15"/>
  <c r="E15"/>
  <c r="D15"/>
  <c r="C15"/>
  <c r="B15"/>
  <c r="P8"/>
  <c r="P7"/>
  <c r="P6"/>
  <c r="I6"/>
  <c r="O15"/>
  <c r="C11" i="75"/>
  <c r="C20" s="1"/>
  <c r="B11"/>
  <c r="P11"/>
  <c r="P10" i="64"/>
  <c r="I10"/>
  <c r="P15" i="63"/>
  <c r="I15"/>
  <c r="P14" i="74"/>
  <c r="I14"/>
  <c r="P16" i="65"/>
  <c r="I16"/>
  <c r="J10" i="82"/>
  <c r="P10" s="1"/>
  <c r="I10"/>
  <c r="J10" i="81"/>
  <c r="P10" s="1"/>
  <c r="I10"/>
  <c r="J10" i="78"/>
  <c r="P10" s="1"/>
  <c r="I10"/>
  <c r="J10" i="76"/>
  <c r="P10" s="1"/>
  <c r="Q10" s="1"/>
  <c r="I10"/>
  <c r="J10" i="84"/>
  <c r="P10" s="1"/>
  <c r="I10"/>
  <c r="J10" i="85"/>
  <c r="P10" s="1"/>
  <c r="I10"/>
  <c r="J10" i="80"/>
  <c r="P10" s="1"/>
  <c r="I10"/>
  <c r="P10" i="77"/>
  <c r="I10"/>
  <c r="J10" i="86"/>
  <c r="P10" s="1"/>
  <c r="I10"/>
  <c r="J10" i="79"/>
  <c r="J21" s="1"/>
  <c r="I10"/>
  <c r="P9" i="66"/>
  <c r="I9"/>
  <c r="J10" i="68"/>
  <c r="P10" s="1"/>
  <c r="I10"/>
  <c r="J10" i="71"/>
  <c r="P10" s="1"/>
  <c r="I10"/>
  <c r="J10" i="73"/>
  <c r="P10" s="1"/>
  <c r="I10"/>
  <c r="J10" i="72"/>
  <c r="P10" s="1"/>
  <c r="I10"/>
  <c r="J10" i="21"/>
  <c r="P10" s="1"/>
  <c r="I10"/>
  <c r="P9" i="64"/>
  <c r="I9"/>
  <c r="J10" i="59"/>
  <c r="P10" s="1"/>
  <c r="I10"/>
  <c r="P10" i="61"/>
  <c r="J10"/>
  <c r="J23" s="1"/>
  <c r="I10"/>
  <c r="J10" i="69"/>
  <c r="I10"/>
  <c r="P12" i="74"/>
  <c r="I12"/>
  <c r="J10" i="58"/>
  <c r="P10" s="1"/>
  <c r="I10"/>
  <c r="J13" i="65"/>
  <c r="P13" s="1"/>
  <c r="I13"/>
  <c r="J10" i="67"/>
  <c r="P10" s="1"/>
  <c r="I10"/>
  <c r="J10" i="62"/>
  <c r="P10" s="1"/>
  <c r="I10"/>
  <c r="J12" i="63"/>
  <c r="P12" s="1"/>
  <c r="I12"/>
  <c r="J10" i="70"/>
  <c r="I10"/>
  <c r="I9" i="86"/>
  <c r="I9" i="85"/>
  <c r="I9" i="84"/>
  <c r="I9" i="82"/>
  <c r="I9" i="81"/>
  <c r="I9" i="80"/>
  <c r="I9" i="79"/>
  <c r="I9" i="78"/>
  <c r="P9"/>
  <c r="I9" i="76"/>
  <c r="I9" i="77"/>
  <c r="O16" i="87"/>
  <c r="N16"/>
  <c r="M16"/>
  <c r="L16"/>
  <c r="K16"/>
  <c r="J16"/>
  <c r="H16"/>
  <c r="G16"/>
  <c r="F16"/>
  <c r="E16"/>
  <c r="D16"/>
  <c r="C16"/>
  <c r="B16"/>
  <c r="P9"/>
  <c r="Q9" s="1"/>
  <c r="P8"/>
  <c r="P7"/>
  <c r="P6"/>
  <c r="I6"/>
  <c r="I9" i="75"/>
  <c r="P11" i="74"/>
  <c r="I11"/>
  <c r="I9" i="73"/>
  <c r="I9" i="72"/>
  <c r="I9" i="71"/>
  <c r="I9" i="70"/>
  <c r="I9" i="69"/>
  <c r="I9" i="68"/>
  <c r="I9" i="67"/>
  <c r="P12" i="65"/>
  <c r="I12"/>
  <c r="I9" i="62"/>
  <c r="I9" i="61"/>
  <c r="P11" i="63"/>
  <c r="I11"/>
  <c r="I9" i="59"/>
  <c r="O9"/>
  <c r="I9" i="58"/>
  <c r="O9"/>
  <c r="I9" i="21"/>
  <c r="O9"/>
  <c r="P9"/>
  <c r="C10" i="74"/>
  <c r="C20" s="1"/>
  <c r="B10"/>
  <c r="B20" s="1"/>
  <c r="B11" i="65"/>
  <c r="C11"/>
  <c r="C27" s="1"/>
  <c r="P11"/>
  <c r="P10" i="63"/>
  <c r="I10"/>
  <c r="C10"/>
  <c r="B10"/>
  <c r="P10" i="74"/>
  <c r="I8" i="86"/>
  <c r="I8" i="85"/>
  <c r="I8" i="84"/>
  <c r="I8" i="83"/>
  <c r="I8" i="82"/>
  <c r="I8" i="81"/>
  <c r="I8" i="80"/>
  <c r="I8" i="79"/>
  <c r="I8" i="78"/>
  <c r="I8" i="76"/>
  <c r="I8" i="77"/>
  <c r="I8" i="75"/>
  <c r="P9" i="74"/>
  <c r="I9"/>
  <c r="I8" i="73"/>
  <c r="I8" i="72"/>
  <c r="I8" i="71"/>
  <c r="I8" i="70"/>
  <c r="I8" i="69"/>
  <c r="I8" i="68"/>
  <c r="I8" i="67"/>
  <c r="I8" i="66"/>
  <c r="I8" i="64"/>
  <c r="I10" i="65"/>
  <c r="I8" i="62"/>
  <c r="I8" i="61"/>
  <c r="P8"/>
  <c r="I9" i="63"/>
  <c r="I8" i="60"/>
  <c r="O8"/>
  <c r="I8" i="59"/>
  <c r="O8"/>
  <c r="P8"/>
  <c r="I8" i="58"/>
  <c r="O8"/>
  <c r="P8"/>
  <c r="I8" i="21"/>
  <c r="O8"/>
  <c r="P8" i="74"/>
  <c r="I8"/>
  <c r="P8" i="65"/>
  <c r="I8"/>
  <c r="Q8" s="1"/>
  <c r="P8" i="63"/>
  <c r="I8"/>
  <c r="I7" i="86"/>
  <c r="I7" i="85"/>
  <c r="I7" i="84"/>
  <c r="I7" i="83"/>
  <c r="I7" i="82"/>
  <c r="I7" i="81"/>
  <c r="I7" i="80"/>
  <c r="I7" i="79"/>
  <c r="I7" i="78"/>
  <c r="I7" i="77"/>
  <c r="I7" i="76"/>
  <c r="I7" i="75"/>
  <c r="I7" i="74"/>
  <c r="I7" i="73"/>
  <c r="I7" i="72"/>
  <c r="I7" i="71"/>
  <c r="I7" i="70"/>
  <c r="I7" i="69"/>
  <c r="I7" i="68"/>
  <c r="I7" i="67"/>
  <c r="I7" i="66"/>
  <c r="I7" i="65"/>
  <c r="I7" i="64"/>
  <c r="I7" i="63"/>
  <c r="I7" i="62"/>
  <c r="I7" i="61"/>
  <c r="I7" i="60"/>
  <c r="O7"/>
  <c r="I7" i="59"/>
  <c r="O7"/>
  <c r="I7" i="58"/>
  <c r="O7"/>
  <c r="I7" i="21"/>
  <c r="O7"/>
  <c r="O21" i="86"/>
  <c r="N21"/>
  <c r="M21"/>
  <c r="L21"/>
  <c r="K21"/>
  <c r="H21"/>
  <c r="G21"/>
  <c r="F21"/>
  <c r="E21"/>
  <c r="D21"/>
  <c r="C21"/>
  <c r="B21"/>
  <c r="P13"/>
  <c r="P12"/>
  <c r="Q12" s="1"/>
  <c r="P11"/>
  <c r="Q11" s="1"/>
  <c r="P9"/>
  <c r="P8"/>
  <c r="P7"/>
  <c r="P6"/>
  <c r="I6"/>
  <c r="O11" i="85"/>
  <c r="N11"/>
  <c r="M11"/>
  <c r="L11"/>
  <c r="K11"/>
  <c r="H11"/>
  <c r="G11"/>
  <c r="F11"/>
  <c r="E11"/>
  <c r="D11"/>
  <c r="C11"/>
  <c r="B11"/>
  <c r="P9"/>
  <c r="Q9" s="1"/>
  <c r="P8"/>
  <c r="Q8" s="1"/>
  <c r="P7"/>
  <c r="Q7" s="1"/>
  <c r="P6"/>
  <c r="I6"/>
  <c r="O21" i="84"/>
  <c r="N21"/>
  <c r="M21"/>
  <c r="L21"/>
  <c r="K21"/>
  <c r="H21"/>
  <c r="G21"/>
  <c r="F21"/>
  <c r="E21"/>
  <c r="D21"/>
  <c r="C21"/>
  <c r="B21"/>
  <c r="P13"/>
  <c r="Q13" s="1"/>
  <c r="P12"/>
  <c r="Q12" s="1"/>
  <c r="P9"/>
  <c r="P8"/>
  <c r="P7"/>
  <c r="Q7" s="1"/>
  <c r="P6"/>
  <c r="I6"/>
  <c r="O22" i="83"/>
  <c r="N22"/>
  <c r="M22"/>
  <c r="L22"/>
  <c r="K22"/>
  <c r="J22"/>
  <c r="H22"/>
  <c r="G22"/>
  <c r="F22"/>
  <c r="E22"/>
  <c r="D22"/>
  <c r="P13"/>
  <c r="Q13" s="1"/>
  <c r="P11"/>
  <c r="P10"/>
  <c r="P9"/>
  <c r="I9"/>
  <c r="P8"/>
  <c r="P7"/>
  <c r="P6"/>
  <c r="I6"/>
  <c r="O21" i="82"/>
  <c r="N21"/>
  <c r="M21"/>
  <c r="L21"/>
  <c r="K21"/>
  <c r="H21"/>
  <c r="G21"/>
  <c r="F21"/>
  <c r="E21"/>
  <c r="D21"/>
  <c r="C21"/>
  <c r="B21"/>
  <c r="P13"/>
  <c r="P12"/>
  <c r="Q12" s="1"/>
  <c r="P11"/>
  <c r="P9"/>
  <c r="Q9" s="1"/>
  <c r="P8"/>
  <c r="P7"/>
  <c r="P6"/>
  <c r="I6"/>
  <c r="O21" i="81"/>
  <c r="N21"/>
  <c r="M21"/>
  <c r="L21"/>
  <c r="K21"/>
  <c r="J21"/>
  <c r="H21"/>
  <c r="G21"/>
  <c r="F21"/>
  <c r="E21"/>
  <c r="D21"/>
  <c r="C21"/>
  <c r="B21"/>
  <c r="P13"/>
  <c r="Q13" s="1"/>
  <c r="P12"/>
  <c r="P11"/>
  <c r="P9"/>
  <c r="Q9" s="1"/>
  <c r="P8"/>
  <c r="P7"/>
  <c r="Q7" s="1"/>
  <c r="P6"/>
  <c r="I6"/>
  <c r="O21" i="80"/>
  <c r="N21"/>
  <c r="M21"/>
  <c r="L21"/>
  <c r="K21"/>
  <c r="H21"/>
  <c r="G21"/>
  <c r="F21"/>
  <c r="E21"/>
  <c r="D21"/>
  <c r="C21"/>
  <c r="B21"/>
  <c r="P13"/>
  <c r="P12"/>
  <c r="Q12" s="1"/>
  <c r="P11"/>
  <c r="Q11" s="1"/>
  <c r="P9"/>
  <c r="P8"/>
  <c r="P7"/>
  <c r="P6"/>
  <c r="I6"/>
  <c r="O21" i="79"/>
  <c r="N21"/>
  <c r="M21"/>
  <c r="L21"/>
  <c r="K21"/>
  <c r="H21"/>
  <c r="G21"/>
  <c r="F21"/>
  <c r="E21"/>
  <c r="D21"/>
  <c r="C21"/>
  <c r="B21"/>
  <c r="P13"/>
  <c r="Q13" s="1"/>
  <c r="P12"/>
  <c r="Q12" s="1"/>
  <c r="P11"/>
  <c r="P9"/>
  <c r="Q9" s="1"/>
  <c r="P8"/>
  <c r="P7"/>
  <c r="P6"/>
  <c r="I6"/>
  <c r="O21" i="78"/>
  <c r="N21"/>
  <c r="M21"/>
  <c r="L21"/>
  <c r="K21"/>
  <c r="H21"/>
  <c r="G21"/>
  <c r="F21"/>
  <c r="E21"/>
  <c r="D21"/>
  <c r="C21"/>
  <c r="B21"/>
  <c r="P13"/>
  <c r="Q13" s="1"/>
  <c r="P12"/>
  <c r="Q12" s="1"/>
  <c r="P11"/>
  <c r="Q9"/>
  <c r="P8"/>
  <c r="P7"/>
  <c r="Q7" s="1"/>
  <c r="P6"/>
  <c r="I6"/>
  <c r="O22" i="77"/>
  <c r="N22"/>
  <c r="M22"/>
  <c r="L22"/>
  <c r="K22"/>
  <c r="J22"/>
  <c r="H22"/>
  <c r="G22"/>
  <c r="F22"/>
  <c r="E22"/>
  <c r="D22"/>
  <c r="C22"/>
  <c r="B22"/>
  <c r="P13"/>
  <c r="Q13" s="1"/>
  <c r="P12"/>
  <c r="Q12" s="1"/>
  <c r="P11"/>
  <c r="Q11" s="1"/>
  <c r="P9"/>
  <c r="Q9" s="1"/>
  <c r="P8"/>
  <c r="P7"/>
  <c r="Q7" s="1"/>
  <c r="P6"/>
  <c r="I6"/>
  <c r="N21" i="76"/>
  <c r="M21"/>
  <c r="L21"/>
  <c r="K21"/>
  <c r="J21"/>
  <c r="H21"/>
  <c r="G21"/>
  <c r="F21"/>
  <c r="E21"/>
  <c r="D21"/>
  <c r="C21"/>
  <c r="B21"/>
  <c r="P13"/>
  <c r="P12"/>
  <c r="Q12" s="1"/>
  <c r="P11"/>
  <c r="Q11" s="1"/>
  <c r="P9"/>
  <c r="Q9" s="1"/>
  <c r="P8"/>
  <c r="P7"/>
  <c r="Q7" s="1"/>
  <c r="P6"/>
  <c r="O21"/>
  <c r="I6"/>
  <c r="O20" i="75"/>
  <c r="N20"/>
  <c r="M20"/>
  <c r="L20"/>
  <c r="K20"/>
  <c r="J20"/>
  <c r="H20"/>
  <c r="G20"/>
  <c r="F20"/>
  <c r="E20"/>
  <c r="D20"/>
  <c r="P13"/>
  <c r="Q13" s="1"/>
  <c r="P12"/>
  <c r="Q12" s="1"/>
  <c r="P10"/>
  <c r="Q10" s="1"/>
  <c r="P9"/>
  <c r="P8"/>
  <c r="P7"/>
  <c r="P6"/>
  <c r="I6"/>
  <c r="O20" i="74"/>
  <c r="N20"/>
  <c r="M20"/>
  <c r="L20"/>
  <c r="K20"/>
  <c r="H20"/>
  <c r="G20"/>
  <c r="F20"/>
  <c r="E20"/>
  <c r="D20"/>
  <c r="P16"/>
  <c r="P13"/>
  <c r="P7"/>
  <c r="P6"/>
  <c r="I6"/>
  <c r="O21" i="73"/>
  <c r="N21"/>
  <c r="M21"/>
  <c r="L21"/>
  <c r="K21"/>
  <c r="H21"/>
  <c r="G21"/>
  <c r="F21"/>
  <c r="E21"/>
  <c r="D21"/>
  <c r="C21"/>
  <c r="B21"/>
  <c r="P13"/>
  <c r="Q13" s="1"/>
  <c r="P12"/>
  <c r="Q12" s="1"/>
  <c r="P11"/>
  <c r="P9"/>
  <c r="Q9" s="1"/>
  <c r="P8"/>
  <c r="P7"/>
  <c r="P6"/>
  <c r="I6"/>
  <c r="O21" i="72"/>
  <c r="N21"/>
  <c r="M21"/>
  <c r="L21"/>
  <c r="K21"/>
  <c r="H21"/>
  <c r="G21"/>
  <c r="F21"/>
  <c r="E21"/>
  <c r="D21"/>
  <c r="C21"/>
  <c r="B21"/>
  <c r="P13"/>
  <c r="Q13" s="1"/>
  <c r="P12"/>
  <c r="P11"/>
  <c r="P9"/>
  <c r="P8"/>
  <c r="P7"/>
  <c r="Q7" s="1"/>
  <c r="P6"/>
  <c r="I6"/>
  <c r="O22" i="71"/>
  <c r="N22"/>
  <c r="M22"/>
  <c r="L22"/>
  <c r="K22"/>
  <c r="H22"/>
  <c r="G22"/>
  <c r="F22"/>
  <c r="E22"/>
  <c r="D22"/>
  <c r="C22"/>
  <c r="B22"/>
  <c r="P13"/>
  <c r="Q13" s="1"/>
  <c r="P12"/>
  <c r="P9"/>
  <c r="Q9" s="1"/>
  <c r="P8"/>
  <c r="P7"/>
  <c r="Q7" s="1"/>
  <c r="P6"/>
  <c r="I6"/>
  <c r="P13" i="70"/>
  <c r="Q13" s="1"/>
  <c r="P12"/>
  <c r="Q12" s="1"/>
  <c r="P11"/>
  <c r="P9"/>
  <c r="Q9" s="1"/>
  <c r="P8"/>
  <c r="P7"/>
  <c r="Q7" s="1"/>
  <c r="P6"/>
  <c r="I6"/>
  <c r="O21" i="69"/>
  <c r="N21"/>
  <c r="M21"/>
  <c r="L21"/>
  <c r="K21"/>
  <c r="H21"/>
  <c r="G21"/>
  <c r="F21"/>
  <c r="E21"/>
  <c r="D21"/>
  <c r="C21"/>
  <c r="B21"/>
  <c r="P13"/>
  <c r="Q13" s="1"/>
  <c r="P12"/>
  <c r="Q12" s="1"/>
  <c r="P11"/>
  <c r="Q11" s="1"/>
  <c r="P9"/>
  <c r="Q9" s="1"/>
  <c r="P8"/>
  <c r="P7"/>
  <c r="P6"/>
  <c r="I6"/>
  <c r="O21" i="68"/>
  <c r="N21"/>
  <c r="M21"/>
  <c r="L21"/>
  <c r="K21"/>
  <c r="H21"/>
  <c r="G21"/>
  <c r="F21"/>
  <c r="E21"/>
  <c r="D21"/>
  <c r="C21"/>
  <c r="B21"/>
  <c r="P13"/>
  <c r="Q13" s="1"/>
  <c r="P12"/>
  <c r="P11"/>
  <c r="P9"/>
  <c r="Q9"/>
  <c r="P8"/>
  <c r="P7"/>
  <c r="Q7" s="1"/>
  <c r="P6"/>
  <c r="I6"/>
  <c r="Q6" s="1"/>
  <c r="P13" i="67"/>
  <c r="Q13" s="1"/>
  <c r="P12"/>
  <c r="Q12" s="1"/>
  <c r="P11"/>
  <c r="P9"/>
  <c r="P8"/>
  <c r="P7"/>
  <c r="Q7" s="1"/>
  <c r="P6"/>
  <c r="I6"/>
  <c r="P8" i="66"/>
  <c r="P7"/>
  <c r="P6"/>
  <c r="I6"/>
  <c r="O27" i="65"/>
  <c r="N27"/>
  <c r="M27"/>
  <c r="L27"/>
  <c r="K27"/>
  <c r="H27"/>
  <c r="G27"/>
  <c r="F27"/>
  <c r="E27"/>
  <c r="D27"/>
  <c r="P18"/>
  <c r="Q18" s="1"/>
  <c r="P17"/>
  <c r="Q17" s="1"/>
  <c r="P15"/>
  <c r="P10"/>
  <c r="P7"/>
  <c r="Q7" s="1"/>
  <c r="P6"/>
  <c r="I6"/>
  <c r="P8" i="64"/>
  <c r="P7"/>
  <c r="Q7" s="1"/>
  <c r="P6"/>
  <c r="I6"/>
  <c r="O25" i="63"/>
  <c r="N25"/>
  <c r="M25"/>
  <c r="L25"/>
  <c r="K25"/>
  <c r="H25"/>
  <c r="G25"/>
  <c r="F25"/>
  <c r="E25"/>
  <c r="D25"/>
  <c r="C25"/>
  <c r="B25"/>
  <c r="P17"/>
  <c r="Q17" s="1"/>
  <c r="P16"/>
  <c r="Q16" s="1"/>
  <c r="P14"/>
  <c r="Q11"/>
  <c r="P9"/>
  <c r="P7"/>
  <c r="Q7" s="1"/>
  <c r="P6"/>
  <c r="I6"/>
  <c r="O20" i="62"/>
  <c r="N20"/>
  <c r="M20"/>
  <c r="L20"/>
  <c r="K20"/>
  <c r="H20"/>
  <c r="G20"/>
  <c r="F20"/>
  <c r="E20"/>
  <c r="D20"/>
  <c r="C20"/>
  <c r="B20"/>
  <c r="P13"/>
  <c r="Q13" s="1"/>
  <c r="P12"/>
  <c r="Q12" s="1"/>
  <c r="P11"/>
  <c r="Q11" s="1"/>
  <c r="P9"/>
  <c r="Q9" s="1"/>
  <c r="P8"/>
  <c r="P7"/>
  <c r="Q7" s="1"/>
  <c r="P6"/>
  <c r="I6"/>
  <c r="P13" i="61"/>
  <c r="Q13" s="1"/>
  <c r="P12"/>
  <c r="Q12" s="1"/>
  <c r="P11"/>
  <c r="P9"/>
  <c r="Q9" s="1"/>
  <c r="P7"/>
  <c r="Q7" s="1"/>
  <c r="I6"/>
  <c r="I23" s="1"/>
  <c r="Q18" l="1"/>
  <c r="Q15" i="67"/>
  <c r="Q17"/>
  <c r="Q18" i="79"/>
  <c r="Q14"/>
  <c r="Q15"/>
  <c r="Q24" i="65"/>
  <c r="Q17" i="74"/>
  <c r="Q12" i="90"/>
  <c r="Q17" i="86"/>
  <c r="Q17" i="84"/>
  <c r="Q12" i="89"/>
  <c r="Q17" i="82"/>
  <c r="Q17" i="81"/>
  <c r="Q9" i="92"/>
  <c r="Q17" i="79"/>
  <c r="Q17" i="78"/>
  <c r="Q17" i="76"/>
  <c r="Q18" i="77"/>
  <c r="Q16" i="75"/>
  <c r="Q18" i="70"/>
  <c r="Q16" i="59"/>
  <c r="P16" i="68"/>
  <c r="Q16" s="1"/>
  <c r="J21"/>
  <c r="P17" i="71"/>
  <c r="Q17" s="1"/>
  <c r="J22"/>
  <c r="Q16" i="73"/>
  <c r="J21" i="72"/>
  <c r="P16"/>
  <c r="Q16" s="1"/>
  <c r="Q16" i="21"/>
  <c r="Q15" i="59"/>
  <c r="J15" i="88"/>
  <c r="P10"/>
  <c r="Q10" s="1"/>
  <c r="P16" i="61"/>
  <c r="Q16" s="1"/>
  <c r="J21" i="69"/>
  <c r="Q16"/>
  <c r="P19" i="74"/>
  <c r="Q19" s="1"/>
  <c r="J20"/>
  <c r="Q22" i="65"/>
  <c r="P15" i="62"/>
  <c r="J20"/>
  <c r="Q15"/>
  <c r="P20" i="63"/>
  <c r="J25"/>
  <c r="Q20"/>
  <c r="Q17" i="70"/>
  <c r="Q16"/>
  <c r="Q17" i="83"/>
  <c r="Q17" i="77"/>
  <c r="Q15" i="21"/>
  <c r="Q16" i="78"/>
  <c r="Q16" i="82"/>
  <c r="Q11" i="90"/>
  <c r="Q16" s="1"/>
  <c r="Q16" i="83"/>
  <c r="Q16" i="81"/>
  <c r="Q11" i="87"/>
  <c r="Q15" i="75"/>
  <c r="Q16" i="84"/>
  <c r="Q16" i="77"/>
  <c r="Q16" i="86"/>
  <c r="Q7" i="92"/>
  <c r="I13"/>
  <c r="P13"/>
  <c r="Q18" i="74"/>
  <c r="Q11" i="71"/>
  <c r="Q15" i="68"/>
  <c r="Q13" i="63"/>
  <c r="Q7" i="86"/>
  <c r="Q9"/>
  <c r="Q13"/>
  <c r="Q8"/>
  <c r="Q9" i="84"/>
  <c r="Q11"/>
  <c r="Q8"/>
  <c r="Q6" i="82"/>
  <c r="Q13"/>
  <c r="Q8"/>
  <c r="Q7"/>
  <c r="Q13" i="80"/>
  <c r="Q7"/>
  <c r="Q9"/>
  <c r="Q6" i="81"/>
  <c r="Q8"/>
  <c r="Q7" i="83"/>
  <c r="Q6"/>
  <c r="Q11"/>
  <c r="Q8"/>
  <c r="Q10"/>
  <c r="Q7" i="79"/>
  <c r="Q6" i="78"/>
  <c r="Q13" i="76"/>
  <c r="I16" i="87"/>
  <c r="Q7"/>
  <c r="Q8"/>
  <c r="Q9" i="75"/>
  <c r="Q6" i="74"/>
  <c r="Q9"/>
  <c r="Q6" i="73"/>
  <c r="Q7"/>
  <c r="Q12" i="72"/>
  <c r="Q8"/>
  <c r="Q11"/>
  <c r="Q8" i="71"/>
  <c r="Q8" i="70"/>
  <c r="Q7" i="69"/>
  <c r="Q6" i="67"/>
  <c r="Q9"/>
  <c r="Q8" i="66"/>
  <c r="Q12" i="65"/>
  <c r="Q16"/>
  <c r="Q15"/>
  <c r="Q10" i="62"/>
  <c r="Q8" i="61"/>
  <c r="Q15" i="63"/>
  <c r="Q14"/>
  <c r="Q10"/>
  <c r="P15" i="88"/>
  <c r="Q6" i="66"/>
  <c r="Q7"/>
  <c r="Q12" i="83"/>
  <c r="Q6" i="90"/>
  <c r="I16"/>
  <c r="P16"/>
  <c r="Q16" i="89"/>
  <c r="Q11" i="79"/>
  <c r="P16" i="89"/>
  <c r="I16"/>
  <c r="Q11" i="82"/>
  <c r="Q11" i="81"/>
  <c r="Q11" i="78"/>
  <c r="Q11" i="73"/>
  <c r="I21" i="72"/>
  <c r="Q12" i="71"/>
  <c r="I21" i="69"/>
  <c r="Q11" i="68"/>
  <c r="Q11" i="67"/>
  <c r="Q11" i="61"/>
  <c r="Q6" i="88"/>
  <c r="I15"/>
  <c r="Q7"/>
  <c r="Q14"/>
  <c r="Q8"/>
  <c r="I11" i="75"/>
  <c r="Q11" s="1"/>
  <c r="B20"/>
  <c r="Q10" i="64"/>
  <c r="Q14" i="74"/>
  <c r="Q10" i="82"/>
  <c r="J21"/>
  <c r="Q10" i="81"/>
  <c r="Q12"/>
  <c r="Q10" i="78"/>
  <c r="J21"/>
  <c r="Q8"/>
  <c r="Q10" i="84"/>
  <c r="J21"/>
  <c r="P21"/>
  <c r="J11" i="85"/>
  <c r="Q10"/>
  <c r="I11"/>
  <c r="J21" i="80"/>
  <c r="Q10"/>
  <c r="Q10" i="77"/>
  <c r="J21" i="86"/>
  <c r="Q10"/>
  <c r="P10" i="79"/>
  <c r="Q10" s="1"/>
  <c r="Q9" i="66"/>
  <c r="Q10" i="68"/>
  <c r="Q12"/>
  <c r="Q10" i="71"/>
  <c r="J21" i="73"/>
  <c r="Q10"/>
  <c r="Q10" i="72"/>
  <c r="Q10" i="21"/>
  <c r="Q9" i="64"/>
  <c r="Q10" i="59"/>
  <c r="Q10" i="61"/>
  <c r="P10" i="69"/>
  <c r="Q10" s="1"/>
  <c r="Q12" i="74"/>
  <c r="Q16"/>
  <c r="Q10" i="58"/>
  <c r="Q13" i="65"/>
  <c r="J27"/>
  <c r="Q10"/>
  <c r="Q10" i="67"/>
  <c r="Q12" i="63"/>
  <c r="P10" i="70"/>
  <c r="Q10" s="1"/>
  <c r="Q11"/>
  <c r="Q9" i="83"/>
  <c r="Q6" i="87"/>
  <c r="P16"/>
  <c r="P20" i="62"/>
  <c r="I11" i="65"/>
  <c r="Q11" s="1"/>
  <c r="B27"/>
  <c r="I10" i="74"/>
  <c r="Q10" s="1"/>
  <c r="Q13"/>
  <c r="Q11"/>
  <c r="Q15"/>
  <c r="Q8"/>
  <c r="P21" i="82"/>
  <c r="P21" i="81"/>
  <c r="Q8" i="80"/>
  <c r="P21"/>
  <c r="I21" i="79"/>
  <c r="Q8"/>
  <c r="I21" i="76"/>
  <c r="Q8"/>
  <c r="Q8" i="77"/>
  <c r="I22"/>
  <c r="Q8" i="75"/>
  <c r="I21" i="73"/>
  <c r="Q8"/>
  <c r="Q8" i="69"/>
  <c r="Q8" i="68"/>
  <c r="Q8" i="67"/>
  <c r="Q8" i="64"/>
  <c r="Q8" i="62"/>
  <c r="Q9" i="63"/>
  <c r="Q8"/>
  <c r="P21" i="86"/>
  <c r="P22" i="83"/>
  <c r="P21" i="78"/>
  <c r="P21" i="76"/>
  <c r="Q7" i="75"/>
  <c r="P20"/>
  <c r="Q7" i="74"/>
  <c r="P25" i="63"/>
  <c r="Q6" i="86"/>
  <c r="I21"/>
  <c r="Q6" i="85"/>
  <c r="P11"/>
  <c r="Q6" i="84"/>
  <c r="I21"/>
  <c r="I22" i="83"/>
  <c r="I21" i="82"/>
  <c r="I21" i="81"/>
  <c r="Q6" i="80"/>
  <c r="I21"/>
  <c r="Q6" i="79"/>
  <c r="I21" i="78"/>
  <c r="Q6" i="77"/>
  <c r="P22"/>
  <c r="Q6" i="76"/>
  <c r="Q6" i="75"/>
  <c r="P21" i="73"/>
  <c r="Q6" i="72"/>
  <c r="Q9"/>
  <c r="Q6" i="71"/>
  <c r="I22"/>
  <c r="Q6" i="70"/>
  <c r="Q6" i="69"/>
  <c r="I21" i="68"/>
  <c r="P27" i="65"/>
  <c r="Q6"/>
  <c r="Q6" i="64"/>
  <c r="Q6" i="63"/>
  <c r="I25"/>
  <c r="Q6" i="62"/>
  <c r="I20"/>
  <c r="P6" i="61"/>
  <c r="P23" s="1"/>
  <c r="N9" i="60"/>
  <c r="M9"/>
  <c r="L9"/>
  <c r="K9"/>
  <c r="J9"/>
  <c r="H9"/>
  <c r="G9"/>
  <c r="F9"/>
  <c r="E9"/>
  <c r="D9"/>
  <c r="C9"/>
  <c r="B9"/>
  <c r="P8"/>
  <c r="Q8" s="1"/>
  <c r="P7"/>
  <c r="Q7" s="1"/>
  <c r="O6"/>
  <c r="O9" s="1"/>
  <c r="I6"/>
  <c r="O20" i="59"/>
  <c r="N20"/>
  <c r="M20"/>
  <c r="L20"/>
  <c r="K20"/>
  <c r="J20"/>
  <c r="H20"/>
  <c r="G20"/>
  <c r="F20"/>
  <c r="E20"/>
  <c r="D20"/>
  <c r="C20"/>
  <c r="B20"/>
  <c r="P13"/>
  <c r="Q13" s="1"/>
  <c r="P12"/>
  <c r="P11"/>
  <c r="Q11" s="1"/>
  <c r="P9"/>
  <c r="Q9" s="1"/>
  <c r="Q8"/>
  <c r="P7"/>
  <c r="Q7" s="1"/>
  <c r="P6"/>
  <c r="O6"/>
  <c r="I6"/>
  <c r="N12" i="58"/>
  <c r="M12"/>
  <c r="L12"/>
  <c r="K12"/>
  <c r="J12"/>
  <c r="H12"/>
  <c r="G12"/>
  <c r="F12"/>
  <c r="E12"/>
  <c r="D12"/>
  <c r="C12"/>
  <c r="B12"/>
  <c r="P11"/>
  <c r="Q11" s="1"/>
  <c r="P9"/>
  <c r="Q9" s="1"/>
  <c r="Q8"/>
  <c r="P7"/>
  <c r="Q7" s="1"/>
  <c r="O6"/>
  <c r="O12" s="1"/>
  <c r="I6"/>
  <c r="I6" i="21"/>
  <c r="C21"/>
  <c r="D21"/>
  <c r="E21"/>
  <c r="F21"/>
  <c r="G21"/>
  <c r="H21"/>
  <c r="J21"/>
  <c r="K21"/>
  <c r="L21"/>
  <c r="M21"/>
  <c r="N21"/>
  <c r="B21"/>
  <c r="O6"/>
  <c r="O21" s="1"/>
  <c r="P11"/>
  <c r="P12"/>
  <c r="Q12" s="1"/>
  <c r="P13"/>
  <c r="Q13" s="1"/>
  <c r="P21" i="68" l="1"/>
  <c r="P22" i="71"/>
  <c r="P21" i="72"/>
  <c r="P20" i="74"/>
  <c r="Q13" i="92"/>
  <c r="I20" i="74"/>
  <c r="Q21" i="86"/>
  <c r="Q21" i="84"/>
  <c r="Q21" i="82"/>
  <c r="Q22" i="83"/>
  <c r="Q21" i="76"/>
  <c r="Q16" i="87"/>
  <c r="Q21" i="73"/>
  <c r="Q22" i="71"/>
  <c r="Q21" i="68"/>
  <c r="I27" i="65"/>
  <c r="Q6" i="61"/>
  <c r="Q23" s="1"/>
  <c r="I20" i="59"/>
  <c r="Q6"/>
  <c r="P6" i="60"/>
  <c r="P9" s="1"/>
  <c r="Q21" i="81"/>
  <c r="Q21" i="78"/>
  <c r="P20" i="59"/>
  <c r="Q15" i="88"/>
  <c r="Q20" i="75"/>
  <c r="I20"/>
  <c r="Q11" i="85"/>
  <c r="Q22" i="77"/>
  <c r="P21" i="79"/>
  <c r="Q21"/>
  <c r="Q12" i="59"/>
  <c r="P21" i="69"/>
  <c r="Q21"/>
  <c r="Q25" i="63"/>
  <c r="Q27" i="65"/>
  <c r="Q20" i="74"/>
  <c r="Q21" i="80"/>
  <c r="Q20" i="62"/>
  <c r="Q21" i="72"/>
  <c r="Q6" i="60"/>
  <c r="Q9" s="1"/>
  <c r="I9"/>
  <c r="I12" i="58"/>
  <c r="P6"/>
  <c r="P12" s="1"/>
  <c r="Q17" i="21"/>
  <c r="Q11"/>
  <c r="P7"/>
  <c r="Q20" i="59" l="1"/>
  <c r="Q6" i="58"/>
  <c r="Q12" s="1"/>
  <c r="P8" i="21"/>
  <c r="Q9" l="1"/>
  <c r="Q8"/>
  <c r="Q7" l="1"/>
  <c r="I21" l="1"/>
  <c r="P6" l="1"/>
  <c r="P21" s="1"/>
  <c r="Q6" l="1"/>
  <c r="Q21" s="1"/>
</calcChain>
</file>

<file path=xl/sharedStrings.xml><?xml version="1.0" encoding="utf-8"?>
<sst xmlns="http://schemas.openxmlformats.org/spreadsheetml/2006/main" count="1519" uniqueCount="124">
  <si>
    <t>Drawn</t>
  </si>
  <si>
    <t>Total</t>
  </si>
  <si>
    <t xml:space="preserve">Total </t>
  </si>
  <si>
    <t>Month-year</t>
  </si>
  <si>
    <t>I Tax</t>
  </si>
  <si>
    <t>D.A</t>
  </si>
  <si>
    <t>GIS</t>
  </si>
  <si>
    <t>Pay</t>
  </si>
  <si>
    <t>H.R.A</t>
  </si>
  <si>
    <t>C.C.A</t>
  </si>
  <si>
    <t>V.A</t>
  </si>
  <si>
    <t>S.W.P</t>
  </si>
  <si>
    <t>Deduction</t>
  </si>
  <si>
    <t>RURAL ENGINEERING DEPARTMENT, DIVISION-PILIBHIT</t>
  </si>
  <si>
    <t>GVR</t>
  </si>
  <si>
    <t>Voucher</t>
  </si>
  <si>
    <t>Date</t>
  </si>
  <si>
    <t>Treasury</t>
  </si>
  <si>
    <t>GPFA/
NPSA</t>
  </si>
  <si>
    <t>GPF/
NPS</t>
  </si>
  <si>
    <t>SAL 
DED</t>
  </si>
  <si>
    <t>SOC.
DED</t>
  </si>
  <si>
    <t>NAME:- Salik Ram</t>
  </si>
  <si>
    <t>DESIGNATION:- Junior Engineer</t>
  </si>
  <si>
    <t>NAME:- Sanjay Kumar</t>
  </si>
  <si>
    <t>NAME:- Kusum Lata</t>
  </si>
  <si>
    <t>NAME:- Ram Nivas</t>
  </si>
  <si>
    <t>DESIGNATION:- Senior Assistant</t>
  </si>
  <si>
    <t>NAME:- Pawan Kumar Singh</t>
  </si>
  <si>
    <t>NAME:- Uroos Jahan</t>
  </si>
  <si>
    <t>NAME:- Avneesh Kumar</t>
  </si>
  <si>
    <t>NAME:- Dev Datt</t>
  </si>
  <si>
    <t>DESIGNATION:- Driver</t>
  </si>
  <si>
    <t>W.A</t>
  </si>
  <si>
    <t>NAME:- Rakesh</t>
  </si>
  <si>
    <t>NAME:- Ram Naresh Joshi</t>
  </si>
  <si>
    <t>NAME:- Naseer Ahmad</t>
  </si>
  <si>
    <t>HBA1</t>
  </si>
  <si>
    <t>NAME:- Satish Singh</t>
  </si>
  <si>
    <t>NAME:- Mahander Singh</t>
  </si>
  <si>
    <t>NAME:- Sumitra Devi</t>
  </si>
  <si>
    <t>NAME:- Durgesh Kumar</t>
  </si>
  <si>
    <t>NAME:- Jagdish Singh</t>
  </si>
  <si>
    <t>Year 2023-24</t>
  </si>
  <si>
    <t>Net Amount
(09-16)</t>
  </si>
  <si>
    <t>DESIGNATION:- Junior/Assistant Engineer</t>
  </si>
  <si>
    <t>NAME:- Amar Singh</t>
  </si>
  <si>
    <t>NAME:- Muneer Khan</t>
  </si>
  <si>
    <t>Mar-23
SUSP</t>
  </si>
  <si>
    <t>DESIGNATION:- J.E.(T)</t>
  </si>
  <si>
    <t>DESIGNATION:- Peion</t>
  </si>
  <si>
    <t>NAME:- Shailendra Chaudhary</t>
  </si>
  <si>
    <t>DESIGNATION:- Assistant Engineer</t>
  </si>
  <si>
    <t>HRR</t>
  </si>
  <si>
    <t>NAME:- Sachin Kumar</t>
  </si>
  <si>
    <t>NAME:- Manoj Kumar</t>
  </si>
  <si>
    <t>NAME:- Dharam Pal</t>
  </si>
  <si>
    <t>NAME:- Sushil Kumar</t>
  </si>
  <si>
    <t>NAME:- Brajesh Gangwar</t>
  </si>
  <si>
    <t>NAME:- Narendra Kumar Jaysal</t>
  </si>
  <si>
    <t>NAME:- Mool Chandra</t>
  </si>
  <si>
    <t>NAME:- Alok Kumar Verma</t>
  </si>
  <si>
    <t>NAME:- Shailendra Singh</t>
  </si>
  <si>
    <t>NAME:- Vishram Lal</t>
  </si>
  <si>
    <t>NAME:- Tavasum</t>
  </si>
  <si>
    <t>Apr-23
SUSP</t>
  </si>
  <si>
    <t xml:space="preserve">SUSP
11-04-2023 to 30-04-2023 </t>
  </si>
  <si>
    <t>May-23
SUSP</t>
  </si>
  <si>
    <t>Pay Arrear</t>
  </si>
  <si>
    <t>NAME:- Karan Singh</t>
  </si>
  <si>
    <t>Bonus</t>
  </si>
  <si>
    <t>NAME:- Sahab Lal Sonkar</t>
  </si>
  <si>
    <t>NAME:- Ramesh Kumar</t>
  </si>
  <si>
    <t>NAME:- Chand Kanti</t>
  </si>
  <si>
    <t>A25150035</t>
  </si>
  <si>
    <t>A25150034</t>
  </si>
  <si>
    <t>A25150013</t>
  </si>
  <si>
    <t>A25150011</t>
  </si>
  <si>
    <t>A25150012</t>
  </si>
  <si>
    <t>A25150010</t>
  </si>
  <si>
    <t>A25150009</t>
  </si>
  <si>
    <t>DA Arrear
38% to 42%</t>
  </si>
  <si>
    <t>A25150030</t>
  </si>
  <si>
    <t>A25150029</t>
  </si>
  <si>
    <t>A25150007</t>
  </si>
  <si>
    <t>A25150006</t>
  </si>
  <si>
    <t>A25150022</t>
  </si>
  <si>
    <t>A25150041</t>
  </si>
  <si>
    <t>A25150040</t>
  </si>
  <si>
    <t>A25150004</t>
  </si>
  <si>
    <t>A25150003</t>
  </si>
  <si>
    <t>A25150023</t>
  </si>
  <si>
    <t>Medical Claim</t>
  </si>
  <si>
    <t>B25150002</t>
  </si>
  <si>
    <t>B25150011</t>
  </si>
  <si>
    <t>B25150012</t>
  </si>
  <si>
    <t>B25150013</t>
  </si>
  <si>
    <t>B25150003</t>
  </si>
  <si>
    <t>A25150031</t>
  </si>
  <si>
    <t>A25150047</t>
  </si>
  <si>
    <t>A25150048</t>
  </si>
  <si>
    <t>NAME:- Vishal Saxena</t>
  </si>
  <si>
    <t>A25150049</t>
  </si>
  <si>
    <t>DA Arrear
42% to 46%</t>
  </si>
  <si>
    <t>A25150050</t>
  </si>
  <si>
    <t>APC Arrear</t>
  </si>
  <si>
    <t>A25150051</t>
  </si>
  <si>
    <t>A25150052</t>
  </si>
  <si>
    <t>Increment Arrear</t>
  </si>
  <si>
    <t>A25150056</t>
  </si>
  <si>
    <t>A25150063</t>
  </si>
  <si>
    <t>A25150064</t>
  </si>
  <si>
    <t>A25150008</t>
  </si>
  <si>
    <t>A25150001</t>
  </si>
  <si>
    <t>A25150002</t>
  </si>
  <si>
    <t>DESIGNATION:- Head Assistant</t>
  </si>
  <si>
    <t>01-02-2024 to 15-02-2024</t>
  </si>
  <si>
    <t>Arrear</t>
  </si>
  <si>
    <t>A25150042</t>
  </si>
  <si>
    <t>A25150043</t>
  </si>
  <si>
    <t>07011</t>
  </si>
  <si>
    <t>01481</t>
  </si>
  <si>
    <t>By Challan</t>
  </si>
  <si>
    <t>DESIGNATION:- Junior Assistant/Senior Assistant</t>
  </si>
</sst>
</file>

<file path=xl/styles.xml><?xml version="1.0" encoding="utf-8"?>
<styleSheet xmlns="http://schemas.openxmlformats.org/spreadsheetml/2006/main">
  <numFmts count="1">
    <numFmt numFmtId="164" formatCode="[$-14009]dd/mm/yyyy;@"/>
  </numFmts>
  <fonts count="5">
    <font>
      <sz val="11"/>
      <color theme="1"/>
      <name val="Calibri"/>
      <family val="2"/>
      <scheme val="minor"/>
    </font>
    <font>
      <b/>
      <u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/>
    <xf numFmtId="0" fontId="3" fillId="0" borderId="0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7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7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/>
    <xf numFmtId="16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zoomScale="87" zoomScaleNormal="87" workbookViewId="0">
      <selection activeCell="D16" sqref="D16"/>
    </sheetView>
  </sheetViews>
  <sheetFormatPr defaultRowHeight="15"/>
  <cols>
    <col min="1" max="1" width="14.28515625" style="7" bestFit="1" customWidth="1"/>
    <col min="2" max="2" width="10.140625" style="7" bestFit="1" customWidth="1"/>
    <col min="3" max="3" width="8" style="7" bestFit="1" customWidth="1"/>
    <col min="4" max="4" width="6.85546875" style="7" bestFit="1" customWidth="1"/>
    <col min="5" max="6" width="5.85546875" style="7" bestFit="1" customWidth="1"/>
    <col min="7" max="7" width="7.85546875" style="7" customWidth="1"/>
    <col min="8" max="8" width="8.42578125" style="7" customWidth="1"/>
    <col min="9" max="9" width="9.28515625" style="7" bestFit="1" customWidth="1"/>
    <col min="10" max="10" width="8.85546875" style="7" customWidth="1"/>
    <col min="11" max="11" width="7" style="7" bestFit="1" customWidth="1"/>
    <col min="12" max="12" width="5.42578125" style="7" bestFit="1" customWidth="1"/>
    <col min="13" max="13" width="7" style="7" bestFit="1" customWidth="1"/>
    <col min="14" max="14" width="8.28515625" style="7" bestFit="1" customWidth="1"/>
    <col min="15" max="15" width="5.85546875" style="7" bestFit="1" customWidth="1"/>
    <col min="16" max="16" width="8" style="7" bestFit="1" customWidth="1"/>
    <col min="17" max="17" width="11.7109375" style="7" customWidth="1"/>
    <col min="18" max="18" width="11.85546875" style="7" bestFit="1" customWidth="1"/>
    <col min="19" max="19" width="11.5703125" style="7" bestFit="1" customWidth="1"/>
    <col min="20" max="16384" width="9.140625" style="7"/>
  </cols>
  <sheetData>
    <row r="1" spans="1:19" ht="24.75" customHeight="1">
      <c r="A1" s="24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6"/>
      <c r="S1" s="6"/>
    </row>
    <row r="2" spans="1:19" ht="24" customHeight="1">
      <c r="A2" s="25" t="s">
        <v>24</v>
      </c>
      <c r="B2" s="25"/>
      <c r="C2" s="25"/>
      <c r="D2" s="8"/>
      <c r="E2" s="26" t="s">
        <v>45</v>
      </c>
      <c r="F2" s="26"/>
      <c r="G2" s="26"/>
      <c r="H2" s="26"/>
      <c r="I2" s="26"/>
      <c r="J2" s="26"/>
      <c r="K2" s="26"/>
      <c r="L2" s="9"/>
      <c r="M2" s="27" t="s">
        <v>43</v>
      </c>
      <c r="N2" s="27"/>
      <c r="O2" s="27"/>
      <c r="P2" s="27"/>
      <c r="Q2" s="27"/>
      <c r="S2" s="10"/>
    </row>
    <row r="3" spans="1:19" ht="24" customHeight="1">
      <c r="A3" s="28" t="s">
        <v>3</v>
      </c>
      <c r="B3" s="29" t="s">
        <v>0</v>
      </c>
      <c r="C3" s="29"/>
      <c r="D3" s="29"/>
      <c r="E3" s="29"/>
      <c r="F3" s="29"/>
      <c r="G3" s="29"/>
      <c r="H3" s="29"/>
      <c r="I3" s="29"/>
      <c r="J3" s="28" t="s">
        <v>12</v>
      </c>
      <c r="K3" s="28"/>
      <c r="L3" s="28"/>
      <c r="M3" s="28"/>
      <c r="N3" s="28"/>
      <c r="O3" s="28"/>
      <c r="P3" s="28"/>
      <c r="Q3" s="30" t="s">
        <v>44</v>
      </c>
      <c r="R3" s="23" t="s">
        <v>17</v>
      </c>
      <c r="S3" s="23"/>
    </row>
    <row r="4" spans="1:19" ht="30">
      <c r="A4" s="28"/>
      <c r="B4" s="2" t="s">
        <v>7</v>
      </c>
      <c r="C4" s="2" t="s">
        <v>5</v>
      </c>
      <c r="D4" s="2" t="s">
        <v>8</v>
      </c>
      <c r="E4" s="2" t="s">
        <v>9</v>
      </c>
      <c r="F4" s="2" t="s">
        <v>10</v>
      </c>
      <c r="G4" s="2" t="s">
        <v>11</v>
      </c>
      <c r="H4" s="12" t="s">
        <v>20</v>
      </c>
      <c r="I4" s="3" t="s">
        <v>1</v>
      </c>
      <c r="J4" s="12" t="s">
        <v>19</v>
      </c>
      <c r="K4" s="12" t="s">
        <v>18</v>
      </c>
      <c r="L4" s="2" t="s">
        <v>14</v>
      </c>
      <c r="M4" s="12" t="s">
        <v>21</v>
      </c>
      <c r="N4" s="2" t="s">
        <v>4</v>
      </c>
      <c r="O4" s="2" t="s">
        <v>6</v>
      </c>
      <c r="P4" s="3" t="s">
        <v>2</v>
      </c>
      <c r="Q4" s="30"/>
      <c r="R4" s="3" t="s">
        <v>15</v>
      </c>
      <c r="S4" s="3" t="s">
        <v>16</v>
      </c>
    </row>
    <row r="5" spans="1:19" ht="21" customHeight="1">
      <c r="A5" s="12">
        <v>1</v>
      </c>
      <c r="B5" s="2">
        <v>2</v>
      </c>
      <c r="C5" s="12">
        <v>3</v>
      </c>
      <c r="D5" s="2">
        <v>4</v>
      </c>
      <c r="E5" s="12">
        <v>5</v>
      </c>
      <c r="F5" s="2">
        <v>6</v>
      </c>
      <c r="G5" s="12">
        <v>7</v>
      </c>
      <c r="H5" s="2">
        <v>8</v>
      </c>
      <c r="I5" s="12">
        <v>9</v>
      </c>
      <c r="J5" s="2">
        <v>10</v>
      </c>
      <c r="K5" s="12">
        <v>11</v>
      </c>
      <c r="L5" s="2">
        <v>12</v>
      </c>
      <c r="M5" s="12">
        <v>13</v>
      </c>
      <c r="N5" s="2">
        <v>14</v>
      </c>
      <c r="O5" s="12">
        <v>15</v>
      </c>
      <c r="P5" s="2">
        <v>16</v>
      </c>
      <c r="Q5" s="12">
        <v>17</v>
      </c>
      <c r="R5" s="2">
        <v>18</v>
      </c>
      <c r="S5" s="12">
        <v>19</v>
      </c>
    </row>
    <row r="6" spans="1:19" ht="24.75" customHeight="1">
      <c r="A6" s="13">
        <v>44986</v>
      </c>
      <c r="B6" s="2">
        <v>78500</v>
      </c>
      <c r="C6" s="2">
        <v>29830</v>
      </c>
      <c r="D6" s="2">
        <v>3780</v>
      </c>
      <c r="E6" s="2">
        <v>0</v>
      </c>
      <c r="F6" s="2">
        <v>700</v>
      </c>
      <c r="G6" s="2">
        <v>0</v>
      </c>
      <c r="H6" s="2">
        <v>0</v>
      </c>
      <c r="I6" s="4">
        <f t="shared" ref="I6:I11" si="0">B6+C6+D6+E6+F6+G6-H6</f>
        <v>112810</v>
      </c>
      <c r="J6" s="14">
        <v>8000</v>
      </c>
      <c r="K6" s="14">
        <v>0</v>
      </c>
      <c r="L6" s="14">
        <v>0</v>
      </c>
      <c r="M6" s="14">
        <v>0</v>
      </c>
      <c r="N6" s="2">
        <v>12000</v>
      </c>
      <c r="O6" s="2">
        <f>120+280</f>
        <v>400</v>
      </c>
      <c r="P6" s="4">
        <f t="shared" ref="P6:P11" si="1">SUM(J6:O6)</f>
        <v>20400</v>
      </c>
      <c r="Q6" s="4">
        <f t="shared" ref="Q6:Q11" si="2">I6-P6</f>
        <v>92410</v>
      </c>
      <c r="R6" s="3" t="s">
        <v>90</v>
      </c>
      <c r="S6" s="5">
        <v>45022</v>
      </c>
    </row>
    <row r="7" spans="1:19" ht="24.75" customHeight="1">
      <c r="A7" s="13">
        <v>45017</v>
      </c>
      <c r="B7" s="2">
        <v>78500</v>
      </c>
      <c r="C7" s="2">
        <v>29830</v>
      </c>
      <c r="D7" s="2">
        <v>3780</v>
      </c>
      <c r="E7" s="2">
        <v>0</v>
      </c>
      <c r="F7" s="2">
        <v>700</v>
      </c>
      <c r="G7" s="2">
        <v>0</v>
      </c>
      <c r="H7" s="2">
        <v>0</v>
      </c>
      <c r="I7" s="4">
        <f t="shared" si="0"/>
        <v>112810</v>
      </c>
      <c r="J7" s="14">
        <v>8000</v>
      </c>
      <c r="K7" s="14">
        <v>0</v>
      </c>
      <c r="L7" s="14">
        <v>0</v>
      </c>
      <c r="M7" s="14">
        <v>0</v>
      </c>
      <c r="N7" s="2">
        <v>12000</v>
      </c>
      <c r="O7" s="2">
        <f>120+280</f>
        <v>400</v>
      </c>
      <c r="P7" s="4">
        <f t="shared" si="1"/>
        <v>20400</v>
      </c>
      <c r="Q7" s="4">
        <f t="shared" si="2"/>
        <v>92410</v>
      </c>
      <c r="R7" s="3" t="s">
        <v>83</v>
      </c>
      <c r="S7" s="5">
        <v>45043</v>
      </c>
    </row>
    <row r="8" spans="1:19" ht="24.75" customHeight="1">
      <c r="A8" s="13">
        <v>45047</v>
      </c>
      <c r="B8" s="2">
        <v>78500</v>
      </c>
      <c r="C8" s="2">
        <v>32970</v>
      </c>
      <c r="D8" s="2">
        <v>3780</v>
      </c>
      <c r="E8" s="2">
        <v>0</v>
      </c>
      <c r="F8" s="2">
        <v>700</v>
      </c>
      <c r="G8" s="2">
        <v>0</v>
      </c>
      <c r="H8" s="2">
        <v>0</v>
      </c>
      <c r="I8" s="4">
        <f t="shared" si="0"/>
        <v>115950</v>
      </c>
      <c r="J8" s="14">
        <v>8000</v>
      </c>
      <c r="K8" s="14">
        <v>0</v>
      </c>
      <c r="L8" s="14">
        <v>0</v>
      </c>
      <c r="M8" s="14">
        <v>0</v>
      </c>
      <c r="N8" s="2">
        <v>12000</v>
      </c>
      <c r="O8" s="2">
        <f>120+280</f>
        <v>400</v>
      </c>
      <c r="P8" s="4">
        <f t="shared" ref="P8" si="3">SUM(J8:O8)</f>
        <v>20400</v>
      </c>
      <c r="Q8" s="4">
        <f t="shared" si="2"/>
        <v>95550</v>
      </c>
      <c r="R8" s="3" t="s">
        <v>88</v>
      </c>
      <c r="S8" s="5">
        <v>45077</v>
      </c>
    </row>
    <row r="9" spans="1:19" ht="24.75" customHeight="1">
      <c r="A9" s="13">
        <v>45078</v>
      </c>
      <c r="B9" s="2">
        <v>78500</v>
      </c>
      <c r="C9" s="2">
        <v>32970</v>
      </c>
      <c r="D9" s="2">
        <v>3780</v>
      </c>
      <c r="E9" s="2">
        <v>0</v>
      </c>
      <c r="F9" s="2">
        <v>700</v>
      </c>
      <c r="G9" s="2">
        <v>0</v>
      </c>
      <c r="H9" s="2">
        <v>0</v>
      </c>
      <c r="I9" s="4">
        <f t="shared" si="0"/>
        <v>115950</v>
      </c>
      <c r="J9" s="14">
        <v>8000</v>
      </c>
      <c r="K9" s="14">
        <v>0</v>
      </c>
      <c r="L9" s="14">
        <v>0</v>
      </c>
      <c r="M9" s="14">
        <v>0</v>
      </c>
      <c r="N9" s="2">
        <v>12000</v>
      </c>
      <c r="O9" s="2">
        <f>120+280</f>
        <v>400</v>
      </c>
      <c r="P9" s="4">
        <f t="shared" si="1"/>
        <v>20400</v>
      </c>
      <c r="Q9" s="4">
        <f t="shared" si="2"/>
        <v>95550</v>
      </c>
      <c r="R9" s="3" t="s">
        <v>85</v>
      </c>
      <c r="S9" s="5">
        <v>45112</v>
      </c>
    </row>
    <row r="10" spans="1:19" ht="30">
      <c r="A10" s="15" t="s">
        <v>81</v>
      </c>
      <c r="B10" s="2">
        <v>0</v>
      </c>
      <c r="C10" s="2">
        <v>12560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4">
        <f t="shared" si="0"/>
        <v>12560</v>
      </c>
      <c r="J10" s="14">
        <f>C10</f>
        <v>12560</v>
      </c>
      <c r="K10" s="14">
        <v>0</v>
      </c>
      <c r="L10" s="14">
        <v>0</v>
      </c>
      <c r="M10" s="14">
        <v>0</v>
      </c>
      <c r="N10" s="2">
        <v>0</v>
      </c>
      <c r="O10" s="2">
        <v>0</v>
      </c>
      <c r="P10" s="4">
        <f t="shared" si="1"/>
        <v>12560</v>
      </c>
      <c r="Q10" s="4">
        <f t="shared" si="2"/>
        <v>0</v>
      </c>
      <c r="R10" s="3" t="s">
        <v>83</v>
      </c>
      <c r="S10" s="5">
        <v>45122</v>
      </c>
    </row>
    <row r="11" spans="1:19" ht="24.75" customHeight="1">
      <c r="A11" s="13">
        <v>45108</v>
      </c>
      <c r="B11" s="2">
        <v>80900</v>
      </c>
      <c r="C11" s="2">
        <v>33978</v>
      </c>
      <c r="D11" s="2">
        <v>3780</v>
      </c>
      <c r="E11" s="2">
        <v>0</v>
      </c>
      <c r="F11" s="2">
        <v>700</v>
      </c>
      <c r="G11" s="2">
        <v>0</v>
      </c>
      <c r="H11" s="2">
        <v>0</v>
      </c>
      <c r="I11" s="4">
        <f t="shared" si="0"/>
        <v>119358</v>
      </c>
      <c r="J11" s="14">
        <v>8090</v>
      </c>
      <c r="K11" s="14">
        <v>0</v>
      </c>
      <c r="L11" s="14">
        <v>0</v>
      </c>
      <c r="M11" s="14">
        <v>0</v>
      </c>
      <c r="N11" s="2">
        <v>12000</v>
      </c>
      <c r="O11" s="2">
        <f>120+280</f>
        <v>400</v>
      </c>
      <c r="P11" s="4">
        <f t="shared" si="1"/>
        <v>20490</v>
      </c>
      <c r="Q11" s="4">
        <f t="shared" si="2"/>
        <v>98868</v>
      </c>
      <c r="R11" s="3" t="s">
        <v>80</v>
      </c>
      <c r="S11" s="5">
        <v>45141</v>
      </c>
    </row>
    <row r="12" spans="1:19" ht="24.75" customHeight="1">
      <c r="A12" s="3" t="s">
        <v>1</v>
      </c>
      <c r="B12" s="3">
        <f t="shared" ref="B12:Q12" si="4">SUBTOTAL(9,B6:B11)</f>
        <v>394900</v>
      </c>
      <c r="C12" s="3">
        <f t="shared" si="4"/>
        <v>172138</v>
      </c>
      <c r="D12" s="3">
        <f t="shared" si="4"/>
        <v>18900</v>
      </c>
      <c r="E12" s="3">
        <f t="shared" si="4"/>
        <v>0</v>
      </c>
      <c r="F12" s="3">
        <f t="shared" si="4"/>
        <v>3500</v>
      </c>
      <c r="G12" s="3">
        <f t="shared" si="4"/>
        <v>0</v>
      </c>
      <c r="H12" s="3">
        <f t="shared" si="4"/>
        <v>0</v>
      </c>
      <c r="I12" s="3">
        <f t="shared" si="4"/>
        <v>589438</v>
      </c>
      <c r="J12" s="3">
        <f t="shared" si="4"/>
        <v>52650</v>
      </c>
      <c r="K12" s="3">
        <f t="shared" si="4"/>
        <v>0</v>
      </c>
      <c r="L12" s="3">
        <f t="shared" si="4"/>
        <v>0</v>
      </c>
      <c r="M12" s="3">
        <f t="shared" si="4"/>
        <v>0</v>
      </c>
      <c r="N12" s="3">
        <f t="shared" si="4"/>
        <v>60000</v>
      </c>
      <c r="O12" s="3">
        <f t="shared" si="4"/>
        <v>2000</v>
      </c>
      <c r="P12" s="3">
        <f t="shared" si="4"/>
        <v>114650</v>
      </c>
      <c r="Q12" s="3">
        <f t="shared" si="4"/>
        <v>474788</v>
      </c>
      <c r="R12" s="4"/>
      <c r="S12" s="16"/>
    </row>
  </sheetData>
  <autoFilter ref="A5:S11">
    <sortState ref="A6:T18">
      <sortCondition ref="S5"/>
    </sortState>
  </autoFilter>
  <mergeCells count="9">
    <mergeCell ref="R3:S3"/>
    <mergeCell ref="A1:Q1"/>
    <mergeCell ref="A2:C2"/>
    <mergeCell ref="E2:K2"/>
    <mergeCell ref="M2:Q2"/>
    <mergeCell ref="A3:A4"/>
    <mergeCell ref="B3:I3"/>
    <mergeCell ref="J3:P3"/>
    <mergeCell ref="Q3:Q4"/>
  </mergeCells>
  <pageMargins left="0.41" right="0.15748031496062992" top="0.6" bottom="0.31496062992125984" header="0.31496062992125984" footer="0.31496062992125984"/>
  <pageSetup paperSize="9" scale="8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12"/>
  <sheetViews>
    <sheetView zoomScale="87" zoomScaleNormal="87" workbookViewId="0">
      <selection activeCell="A11" sqref="A1:XFD1048576"/>
    </sheetView>
  </sheetViews>
  <sheetFormatPr defaultRowHeight="15"/>
  <cols>
    <col min="1" max="1" width="14.28515625" style="7" bestFit="1" customWidth="1"/>
    <col min="2" max="2" width="10.140625" style="7" bestFit="1" customWidth="1"/>
    <col min="3" max="3" width="8" style="7" bestFit="1" customWidth="1"/>
    <col min="4" max="4" width="6.85546875" style="7" bestFit="1" customWidth="1"/>
    <col min="5" max="6" width="5.85546875" style="7" bestFit="1" customWidth="1"/>
    <col min="7" max="7" width="7.85546875" style="7" customWidth="1"/>
    <col min="8" max="8" width="8.42578125" style="7" customWidth="1"/>
    <col min="9" max="9" width="9.28515625" style="7" bestFit="1" customWidth="1"/>
    <col min="10" max="10" width="8.85546875" style="7" customWidth="1"/>
    <col min="11" max="11" width="7" style="7" bestFit="1" customWidth="1"/>
    <col min="12" max="12" width="5.42578125" style="7" bestFit="1" customWidth="1"/>
    <col min="13" max="13" width="7" style="7" bestFit="1" customWidth="1"/>
    <col min="14" max="14" width="8.28515625" style="7" bestFit="1" customWidth="1"/>
    <col min="15" max="15" width="5.85546875" style="7" bestFit="1" customWidth="1"/>
    <col min="16" max="16" width="8" style="7" bestFit="1" customWidth="1"/>
    <col min="17" max="17" width="11.7109375" style="7" customWidth="1"/>
    <col min="18" max="18" width="11.85546875" style="7" bestFit="1" customWidth="1"/>
    <col min="19" max="19" width="11.5703125" style="7" bestFit="1" customWidth="1"/>
    <col min="20" max="16384" width="9.140625" style="7"/>
  </cols>
  <sheetData>
    <row r="1" spans="1:19" ht="24.75" customHeight="1">
      <c r="A1" s="24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6"/>
      <c r="S1" s="6"/>
    </row>
    <row r="2" spans="1:19" ht="24" customHeight="1">
      <c r="A2" s="25" t="s">
        <v>29</v>
      </c>
      <c r="B2" s="25"/>
      <c r="C2" s="25"/>
      <c r="D2" s="8"/>
      <c r="E2" s="26" t="s">
        <v>27</v>
      </c>
      <c r="F2" s="26"/>
      <c r="G2" s="26"/>
      <c r="H2" s="26"/>
      <c r="I2" s="26"/>
      <c r="J2" s="26"/>
      <c r="K2" s="26"/>
      <c r="L2" s="9"/>
      <c r="M2" s="27" t="s">
        <v>43</v>
      </c>
      <c r="N2" s="27"/>
      <c r="O2" s="27"/>
      <c r="P2" s="27"/>
      <c r="Q2" s="27"/>
      <c r="S2" s="10"/>
    </row>
    <row r="3" spans="1:19" ht="24" customHeight="1">
      <c r="A3" s="28" t="s">
        <v>3</v>
      </c>
      <c r="B3" s="29" t="s">
        <v>0</v>
      </c>
      <c r="C3" s="29"/>
      <c r="D3" s="29"/>
      <c r="E3" s="29"/>
      <c r="F3" s="29"/>
      <c r="G3" s="29"/>
      <c r="H3" s="29"/>
      <c r="I3" s="29"/>
      <c r="J3" s="28" t="s">
        <v>12</v>
      </c>
      <c r="K3" s="28"/>
      <c r="L3" s="28"/>
      <c r="M3" s="28"/>
      <c r="N3" s="28"/>
      <c r="O3" s="28"/>
      <c r="P3" s="28"/>
      <c r="Q3" s="30" t="s">
        <v>44</v>
      </c>
      <c r="R3" s="23" t="s">
        <v>17</v>
      </c>
      <c r="S3" s="23"/>
    </row>
    <row r="4" spans="1:19" ht="30">
      <c r="A4" s="28"/>
      <c r="B4" s="2" t="s">
        <v>7</v>
      </c>
      <c r="C4" s="2" t="s">
        <v>5</v>
      </c>
      <c r="D4" s="2" t="s">
        <v>8</v>
      </c>
      <c r="E4" s="2" t="s">
        <v>9</v>
      </c>
      <c r="F4" s="2" t="s">
        <v>10</v>
      </c>
      <c r="G4" s="2" t="s">
        <v>11</v>
      </c>
      <c r="H4" s="12" t="s">
        <v>20</v>
      </c>
      <c r="I4" s="3" t="s">
        <v>1</v>
      </c>
      <c r="J4" s="12" t="s">
        <v>19</v>
      </c>
      <c r="K4" s="12" t="s">
        <v>18</v>
      </c>
      <c r="L4" s="2" t="s">
        <v>14</v>
      </c>
      <c r="M4" s="12" t="s">
        <v>21</v>
      </c>
      <c r="N4" s="2" t="s">
        <v>4</v>
      </c>
      <c r="O4" s="2" t="s">
        <v>6</v>
      </c>
      <c r="P4" s="3" t="s">
        <v>2</v>
      </c>
      <c r="Q4" s="30"/>
      <c r="R4" s="3" t="s">
        <v>15</v>
      </c>
      <c r="S4" s="3" t="s">
        <v>16</v>
      </c>
    </row>
    <row r="5" spans="1:19" ht="21" customHeight="1">
      <c r="A5" s="12">
        <v>1</v>
      </c>
      <c r="B5" s="2">
        <v>2</v>
      </c>
      <c r="C5" s="12">
        <v>3</v>
      </c>
      <c r="D5" s="2">
        <v>4</v>
      </c>
      <c r="E5" s="12">
        <v>5</v>
      </c>
      <c r="F5" s="2">
        <v>6</v>
      </c>
      <c r="G5" s="12">
        <v>7</v>
      </c>
      <c r="H5" s="2">
        <v>8</v>
      </c>
      <c r="I5" s="12">
        <v>9</v>
      </c>
      <c r="J5" s="2">
        <v>10</v>
      </c>
      <c r="K5" s="12">
        <v>11</v>
      </c>
      <c r="L5" s="2">
        <v>12</v>
      </c>
      <c r="M5" s="12">
        <v>13</v>
      </c>
      <c r="N5" s="2">
        <v>14</v>
      </c>
      <c r="O5" s="12">
        <v>15</v>
      </c>
      <c r="P5" s="2">
        <v>16</v>
      </c>
      <c r="Q5" s="12">
        <v>17</v>
      </c>
      <c r="R5" s="2">
        <v>18</v>
      </c>
      <c r="S5" s="12">
        <v>19</v>
      </c>
    </row>
    <row r="6" spans="1:19" ht="26.25" customHeight="1">
      <c r="A6" s="13">
        <v>44986</v>
      </c>
      <c r="B6" s="2">
        <v>58600</v>
      </c>
      <c r="C6" s="2">
        <v>22268</v>
      </c>
      <c r="D6" s="2">
        <v>2760</v>
      </c>
      <c r="E6" s="2">
        <v>0</v>
      </c>
      <c r="F6" s="2">
        <v>0</v>
      </c>
      <c r="G6" s="2">
        <v>0</v>
      </c>
      <c r="H6" s="2">
        <v>0</v>
      </c>
      <c r="I6" s="4">
        <f t="shared" ref="I6:I11" si="0">B6+C6+D6+E6+F6+G6-H6</f>
        <v>83628</v>
      </c>
      <c r="J6" s="14">
        <v>0</v>
      </c>
      <c r="K6" s="14">
        <v>0</v>
      </c>
      <c r="L6" s="14">
        <v>0</v>
      </c>
      <c r="M6" s="14">
        <v>0</v>
      </c>
      <c r="N6" s="2">
        <v>2000</v>
      </c>
      <c r="O6" s="2">
        <v>200</v>
      </c>
      <c r="P6" s="4">
        <f t="shared" ref="P6:P10" si="1">SUM(J6:O6)</f>
        <v>2200</v>
      </c>
      <c r="Q6" s="4">
        <f t="shared" ref="Q6:Q10" si="2">I6-P6</f>
        <v>81428</v>
      </c>
      <c r="R6" s="3" t="s">
        <v>90</v>
      </c>
      <c r="S6" s="5">
        <v>45022</v>
      </c>
    </row>
    <row r="7" spans="1:19" ht="24.75" customHeight="1">
      <c r="A7" s="13">
        <v>45017</v>
      </c>
      <c r="B7" s="2">
        <v>58600</v>
      </c>
      <c r="C7" s="2">
        <v>22268</v>
      </c>
      <c r="D7" s="2">
        <v>2760</v>
      </c>
      <c r="E7" s="2">
        <v>0</v>
      </c>
      <c r="F7" s="2">
        <v>0</v>
      </c>
      <c r="G7" s="2">
        <v>0</v>
      </c>
      <c r="H7" s="2">
        <v>0</v>
      </c>
      <c r="I7" s="4">
        <f t="shared" si="0"/>
        <v>83628</v>
      </c>
      <c r="J7" s="14">
        <v>0</v>
      </c>
      <c r="K7" s="14">
        <v>0</v>
      </c>
      <c r="L7" s="14">
        <v>0</v>
      </c>
      <c r="M7" s="14">
        <v>0</v>
      </c>
      <c r="N7" s="2">
        <v>0</v>
      </c>
      <c r="O7" s="2">
        <v>200</v>
      </c>
      <c r="P7" s="4">
        <f t="shared" si="1"/>
        <v>200</v>
      </c>
      <c r="Q7" s="4">
        <f t="shared" si="2"/>
        <v>83428</v>
      </c>
      <c r="R7" s="3" t="s">
        <v>83</v>
      </c>
      <c r="S7" s="5">
        <v>45043</v>
      </c>
    </row>
    <row r="8" spans="1:19" ht="24.75" customHeight="1">
      <c r="A8" s="13">
        <v>45047</v>
      </c>
      <c r="B8" s="2">
        <v>58600</v>
      </c>
      <c r="C8" s="2">
        <v>24612</v>
      </c>
      <c r="D8" s="2">
        <v>2760</v>
      </c>
      <c r="E8" s="2">
        <v>0</v>
      </c>
      <c r="F8" s="2">
        <v>0</v>
      </c>
      <c r="G8" s="2">
        <v>0</v>
      </c>
      <c r="H8" s="2">
        <v>0</v>
      </c>
      <c r="I8" s="4">
        <f t="shared" si="0"/>
        <v>85972</v>
      </c>
      <c r="J8" s="14">
        <v>0</v>
      </c>
      <c r="K8" s="14">
        <v>0</v>
      </c>
      <c r="L8" s="14">
        <v>0</v>
      </c>
      <c r="M8" s="14">
        <v>0</v>
      </c>
      <c r="N8" s="2">
        <v>0</v>
      </c>
      <c r="O8" s="2">
        <v>200</v>
      </c>
      <c r="P8" s="4">
        <f t="shared" si="1"/>
        <v>200</v>
      </c>
      <c r="Q8" s="4">
        <f t="shared" si="2"/>
        <v>85772</v>
      </c>
      <c r="R8" s="3" t="s">
        <v>88</v>
      </c>
      <c r="S8" s="5">
        <v>45077</v>
      </c>
    </row>
    <row r="9" spans="1:19" ht="30">
      <c r="A9" s="15" t="s">
        <v>81</v>
      </c>
      <c r="B9" s="2">
        <v>0</v>
      </c>
      <c r="C9" s="2">
        <v>9376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4">
        <f t="shared" si="0"/>
        <v>9376</v>
      </c>
      <c r="J9" s="14">
        <v>0</v>
      </c>
      <c r="K9" s="14">
        <v>0</v>
      </c>
      <c r="L9" s="14">
        <v>0</v>
      </c>
      <c r="M9" s="14">
        <v>0</v>
      </c>
      <c r="N9" s="2">
        <v>0</v>
      </c>
      <c r="O9" s="2">
        <v>0</v>
      </c>
      <c r="P9" s="4">
        <f t="shared" si="1"/>
        <v>0</v>
      </c>
      <c r="Q9" s="4">
        <f t="shared" si="2"/>
        <v>9376</v>
      </c>
      <c r="R9" s="3" t="s">
        <v>83</v>
      </c>
      <c r="S9" s="5">
        <v>45122</v>
      </c>
    </row>
    <row r="10" spans="1:19" ht="24.75" customHeight="1">
      <c r="A10" s="13" t="s">
        <v>70</v>
      </c>
      <c r="B10" s="2">
        <v>6908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4">
        <f t="shared" si="0"/>
        <v>6908</v>
      </c>
      <c r="J10" s="14">
        <v>0</v>
      </c>
      <c r="K10" s="14">
        <v>0</v>
      </c>
      <c r="L10" s="14">
        <v>0</v>
      </c>
      <c r="M10" s="14">
        <v>0</v>
      </c>
      <c r="N10" s="2">
        <v>0</v>
      </c>
      <c r="O10" s="2">
        <v>0</v>
      </c>
      <c r="P10" s="4">
        <f t="shared" si="1"/>
        <v>0</v>
      </c>
      <c r="Q10" s="4">
        <f t="shared" si="2"/>
        <v>6908</v>
      </c>
      <c r="R10" s="3" t="s">
        <v>78</v>
      </c>
      <c r="S10" s="5">
        <v>45142</v>
      </c>
    </row>
    <row r="11" spans="1:19" ht="24.75" customHeight="1">
      <c r="A11" s="13" t="s">
        <v>70</v>
      </c>
      <c r="B11" s="2">
        <v>6908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4">
        <f t="shared" si="0"/>
        <v>6908</v>
      </c>
      <c r="J11" s="14">
        <v>0</v>
      </c>
      <c r="K11" s="14">
        <v>0</v>
      </c>
      <c r="L11" s="14">
        <v>0</v>
      </c>
      <c r="M11" s="14">
        <v>0</v>
      </c>
      <c r="N11" s="2">
        <v>0</v>
      </c>
      <c r="O11" s="2">
        <v>0</v>
      </c>
      <c r="P11" s="4">
        <f>SUM(J11:O11)</f>
        <v>0</v>
      </c>
      <c r="Q11" s="4">
        <f>I11-P11</f>
        <v>6908</v>
      </c>
      <c r="R11" s="3" t="s">
        <v>99</v>
      </c>
      <c r="S11" s="5">
        <v>45255</v>
      </c>
    </row>
    <row r="12" spans="1:19" ht="24.75" customHeight="1">
      <c r="A12" s="3" t="s">
        <v>1</v>
      </c>
      <c r="B12" s="3">
        <f>SUBTOTAL(9,B6:B11)</f>
        <v>189616</v>
      </c>
      <c r="C12" s="3">
        <f t="shared" ref="C12:Q12" si="3">SUBTOTAL(9,C6:C11)</f>
        <v>78524</v>
      </c>
      <c r="D12" s="3">
        <f t="shared" si="3"/>
        <v>8280</v>
      </c>
      <c r="E12" s="3">
        <f t="shared" si="3"/>
        <v>0</v>
      </c>
      <c r="F12" s="3">
        <f t="shared" si="3"/>
        <v>0</v>
      </c>
      <c r="G12" s="3">
        <f t="shared" si="3"/>
        <v>0</v>
      </c>
      <c r="H12" s="3">
        <f t="shared" si="3"/>
        <v>0</v>
      </c>
      <c r="I12" s="3">
        <f t="shared" si="3"/>
        <v>276420</v>
      </c>
      <c r="J12" s="3">
        <f t="shared" si="3"/>
        <v>0</v>
      </c>
      <c r="K12" s="3">
        <f t="shared" si="3"/>
        <v>0</v>
      </c>
      <c r="L12" s="3">
        <f t="shared" si="3"/>
        <v>0</v>
      </c>
      <c r="M12" s="3">
        <f t="shared" si="3"/>
        <v>0</v>
      </c>
      <c r="N12" s="3">
        <f t="shared" si="3"/>
        <v>2000</v>
      </c>
      <c r="O12" s="3">
        <f t="shared" si="3"/>
        <v>600</v>
      </c>
      <c r="P12" s="3">
        <f t="shared" si="3"/>
        <v>2600</v>
      </c>
      <c r="Q12" s="3">
        <f t="shared" si="3"/>
        <v>273820</v>
      </c>
      <c r="R12" s="4"/>
      <c r="S12" s="16"/>
    </row>
  </sheetData>
  <autoFilter ref="A5:S10">
    <sortState ref="A6:T18">
      <sortCondition ref="S5"/>
    </sortState>
  </autoFilter>
  <mergeCells count="9">
    <mergeCell ref="R3:S3"/>
    <mergeCell ref="A1:Q1"/>
    <mergeCell ref="A2:C2"/>
    <mergeCell ref="E2:K2"/>
    <mergeCell ref="M2:Q2"/>
    <mergeCell ref="A3:A4"/>
    <mergeCell ref="B3:I3"/>
    <mergeCell ref="J3:P3"/>
    <mergeCell ref="Q3:Q4"/>
  </mergeCells>
  <pageMargins left="0.41" right="0.15748031496062992" top="0.6" bottom="0.31496062992125984" header="0.31496062992125984" footer="0.31496062992125984"/>
  <pageSetup paperSize="9" scale="8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11"/>
  <sheetViews>
    <sheetView zoomScale="87" zoomScaleNormal="87" workbookViewId="0">
      <selection activeCell="B11" sqref="A1:S11"/>
    </sheetView>
  </sheetViews>
  <sheetFormatPr defaultRowHeight="15"/>
  <cols>
    <col min="1" max="1" width="14.28515625" style="1" bestFit="1" customWidth="1"/>
    <col min="2" max="2" width="10.140625" style="1" bestFit="1" customWidth="1"/>
    <col min="3" max="3" width="8" style="1" bestFit="1" customWidth="1"/>
    <col min="4" max="4" width="6.85546875" style="1" bestFit="1" customWidth="1"/>
    <col min="5" max="6" width="5.85546875" style="1" bestFit="1" customWidth="1"/>
    <col min="7" max="7" width="7.85546875" style="1" customWidth="1"/>
    <col min="8" max="8" width="8.42578125" style="1" customWidth="1"/>
    <col min="9" max="9" width="9.28515625" style="1" bestFit="1" customWidth="1"/>
    <col min="10" max="10" width="8.85546875" style="1" customWidth="1"/>
    <col min="11" max="11" width="7" style="1" bestFit="1" customWidth="1"/>
    <col min="12" max="12" width="5.42578125" style="1" bestFit="1" customWidth="1"/>
    <col min="13" max="13" width="7" style="1" bestFit="1" customWidth="1"/>
    <col min="14" max="14" width="8.28515625" style="1" bestFit="1" customWidth="1"/>
    <col min="15" max="15" width="5.85546875" style="1" bestFit="1" customWidth="1"/>
    <col min="16" max="16" width="8" style="1" bestFit="1" customWidth="1"/>
    <col min="17" max="17" width="11.7109375" style="1" customWidth="1"/>
    <col min="18" max="18" width="11.85546875" style="1" bestFit="1" customWidth="1"/>
    <col min="19" max="19" width="11.5703125" style="1" bestFit="1" customWidth="1"/>
    <col min="20" max="16384" width="9.140625" style="1"/>
  </cols>
  <sheetData>
    <row r="1" spans="1:19" ht="24.75" customHeight="1">
      <c r="A1" s="24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6"/>
      <c r="S1" s="6"/>
    </row>
    <row r="2" spans="1:19" ht="24" customHeight="1">
      <c r="A2" s="25" t="s">
        <v>30</v>
      </c>
      <c r="B2" s="25"/>
      <c r="C2" s="25"/>
      <c r="D2" s="8"/>
      <c r="E2" s="26" t="s">
        <v>27</v>
      </c>
      <c r="F2" s="26"/>
      <c r="G2" s="26"/>
      <c r="H2" s="26"/>
      <c r="I2" s="26"/>
      <c r="J2" s="26"/>
      <c r="K2" s="26"/>
      <c r="L2" s="9"/>
      <c r="M2" s="27" t="s">
        <v>43</v>
      </c>
      <c r="N2" s="27"/>
      <c r="O2" s="27"/>
      <c r="P2" s="27"/>
      <c r="Q2" s="27"/>
      <c r="R2" s="7"/>
      <c r="S2" s="10"/>
    </row>
    <row r="3" spans="1:19" ht="24" customHeight="1">
      <c r="A3" s="28" t="s">
        <v>3</v>
      </c>
      <c r="B3" s="29" t="s">
        <v>0</v>
      </c>
      <c r="C3" s="29"/>
      <c r="D3" s="29"/>
      <c r="E3" s="29"/>
      <c r="F3" s="29"/>
      <c r="G3" s="29"/>
      <c r="H3" s="29"/>
      <c r="I3" s="29"/>
      <c r="J3" s="28" t="s">
        <v>12</v>
      </c>
      <c r="K3" s="28"/>
      <c r="L3" s="28"/>
      <c r="M3" s="28"/>
      <c r="N3" s="28"/>
      <c r="O3" s="28"/>
      <c r="P3" s="28"/>
      <c r="Q3" s="30" t="s">
        <v>44</v>
      </c>
      <c r="R3" s="23" t="s">
        <v>17</v>
      </c>
      <c r="S3" s="23"/>
    </row>
    <row r="4" spans="1:19" ht="30">
      <c r="A4" s="28"/>
      <c r="B4" s="2" t="s">
        <v>7</v>
      </c>
      <c r="C4" s="2" t="s">
        <v>5</v>
      </c>
      <c r="D4" s="2" t="s">
        <v>8</v>
      </c>
      <c r="E4" s="2" t="s">
        <v>9</v>
      </c>
      <c r="F4" s="2" t="s">
        <v>10</v>
      </c>
      <c r="G4" s="2" t="s">
        <v>11</v>
      </c>
      <c r="H4" s="12" t="s">
        <v>20</v>
      </c>
      <c r="I4" s="3" t="s">
        <v>1</v>
      </c>
      <c r="J4" s="12" t="s">
        <v>19</v>
      </c>
      <c r="K4" s="12" t="s">
        <v>18</v>
      </c>
      <c r="L4" s="2" t="s">
        <v>14</v>
      </c>
      <c r="M4" s="12" t="s">
        <v>21</v>
      </c>
      <c r="N4" s="2" t="s">
        <v>4</v>
      </c>
      <c r="O4" s="2" t="s">
        <v>6</v>
      </c>
      <c r="P4" s="3" t="s">
        <v>2</v>
      </c>
      <c r="Q4" s="30"/>
      <c r="R4" s="3" t="s">
        <v>15</v>
      </c>
      <c r="S4" s="3" t="s">
        <v>16</v>
      </c>
    </row>
    <row r="5" spans="1:19" ht="21" customHeight="1">
      <c r="A5" s="12">
        <v>1</v>
      </c>
      <c r="B5" s="2">
        <v>2</v>
      </c>
      <c r="C5" s="12">
        <v>3</v>
      </c>
      <c r="D5" s="2">
        <v>4</v>
      </c>
      <c r="E5" s="12">
        <v>5</v>
      </c>
      <c r="F5" s="2">
        <v>6</v>
      </c>
      <c r="G5" s="12">
        <v>7</v>
      </c>
      <c r="H5" s="2">
        <v>8</v>
      </c>
      <c r="I5" s="12">
        <v>9</v>
      </c>
      <c r="J5" s="2">
        <v>10</v>
      </c>
      <c r="K5" s="12">
        <v>11</v>
      </c>
      <c r="L5" s="2">
        <v>12</v>
      </c>
      <c r="M5" s="12">
        <v>13</v>
      </c>
      <c r="N5" s="2">
        <v>14</v>
      </c>
      <c r="O5" s="12">
        <v>15</v>
      </c>
      <c r="P5" s="2">
        <v>16</v>
      </c>
      <c r="Q5" s="12">
        <v>17</v>
      </c>
      <c r="R5" s="2">
        <v>18</v>
      </c>
      <c r="S5" s="12">
        <v>19</v>
      </c>
    </row>
    <row r="6" spans="1:19" ht="26.25" customHeight="1">
      <c r="A6" s="13">
        <v>44986</v>
      </c>
      <c r="B6" s="2">
        <v>55200</v>
      </c>
      <c r="C6" s="2">
        <v>20976</v>
      </c>
      <c r="D6" s="2">
        <v>2760</v>
      </c>
      <c r="E6" s="2">
        <v>0</v>
      </c>
      <c r="F6" s="2">
        <v>0</v>
      </c>
      <c r="G6" s="2">
        <v>0</v>
      </c>
      <c r="H6" s="2">
        <v>0</v>
      </c>
      <c r="I6" s="4">
        <f>B6+C6+D6+E6+F6+G6-H6</f>
        <v>78936</v>
      </c>
      <c r="J6" s="14">
        <v>0</v>
      </c>
      <c r="K6" s="14">
        <v>0</v>
      </c>
      <c r="L6" s="14">
        <v>0</v>
      </c>
      <c r="M6" s="14">
        <v>0</v>
      </c>
      <c r="N6" s="2">
        <v>2000</v>
      </c>
      <c r="O6" s="2">
        <v>200</v>
      </c>
      <c r="P6" s="4">
        <f t="shared" ref="P6:P9" si="0">SUM(J6:O6)</f>
        <v>2200</v>
      </c>
      <c r="Q6" s="4">
        <f t="shared" ref="Q6:Q9" si="1">I6-P6</f>
        <v>76736</v>
      </c>
      <c r="R6" s="3" t="s">
        <v>90</v>
      </c>
      <c r="S6" s="5">
        <v>45022</v>
      </c>
    </row>
    <row r="7" spans="1:19" ht="24.75" customHeight="1">
      <c r="A7" s="13">
        <v>45017</v>
      </c>
      <c r="B7" s="2">
        <v>55200</v>
      </c>
      <c r="C7" s="2">
        <v>20976</v>
      </c>
      <c r="D7" s="2">
        <v>2760</v>
      </c>
      <c r="E7" s="2">
        <v>0</v>
      </c>
      <c r="F7" s="2">
        <v>0</v>
      </c>
      <c r="G7" s="2">
        <v>0</v>
      </c>
      <c r="H7" s="2">
        <v>0</v>
      </c>
      <c r="I7" s="4">
        <f>B7+C7+D7+E7+F7+G7-H7</f>
        <v>78936</v>
      </c>
      <c r="J7" s="14">
        <v>0</v>
      </c>
      <c r="K7" s="14">
        <v>0</v>
      </c>
      <c r="L7" s="14">
        <v>0</v>
      </c>
      <c r="M7" s="14">
        <v>0</v>
      </c>
      <c r="N7" s="2">
        <v>2000</v>
      </c>
      <c r="O7" s="2">
        <v>200</v>
      </c>
      <c r="P7" s="4">
        <f t="shared" si="0"/>
        <v>2200</v>
      </c>
      <c r="Q7" s="4">
        <f t="shared" si="1"/>
        <v>76736</v>
      </c>
      <c r="R7" s="3" t="s">
        <v>83</v>
      </c>
      <c r="S7" s="5">
        <v>45043</v>
      </c>
    </row>
    <row r="8" spans="1:19" ht="24.75" customHeight="1">
      <c r="A8" s="13">
        <v>45047</v>
      </c>
      <c r="B8" s="2">
        <v>55200</v>
      </c>
      <c r="C8" s="2">
        <v>23184</v>
      </c>
      <c r="D8" s="2">
        <v>2760</v>
      </c>
      <c r="E8" s="2">
        <v>0</v>
      </c>
      <c r="F8" s="2">
        <v>0</v>
      </c>
      <c r="G8" s="2">
        <v>0</v>
      </c>
      <c r="H8" s="2">
        <v>0</v>
      </c>
      <c r="I8" s="4">
        <f>B8+C8+D8+E8+F8+G8-H8</f>
        <v>81144</v>
      </c>
      <c r="J8" s="14">
        <v>0</v>
      </c>
      <c r="K8" s="14">
        <v>0</v>
      </c>
      <c r="L8" s="14">
        <v>0</v>
      </c>
      <c r="M8" s="14">
        <v>0</v>
      </c>
      <c r="N8" s="2">
        <v>0</v>
      </c>
      <c r="O8" s="2">
        <v>200</v>
      </c>
      <c r="P8" s="4">
        <f t="shared" si="0"/>
        <v>200</v>
      </c>
      <c r="Q8" s="4">
        <f t="shared" si="1"/>
        <v>80944</v>
      </c>
      <c r="R8" s="3" t="s">
        <v>88</v>
      </c>
      <c r="S8" s="5">
        <v>45077</v>
      </c>
    </row>
    <row r="9" spans="1:19" ht="30">
      <c r="A9" s="15" t="s">
        <v>81</v>
      </c>
      <c r="B9" s="2">
        <v>0</v>
      </c>
      <c r="C9" s="2">
        <v>8832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4">
        <f>B9+C9+D9+E9+F9+G9-H9</f>
        <v>8832</v>
      </c>
      <c r="J9" s="14">
        <v>0</v>
      </c>
      <c r="K9" s="14">
        <v>0</v>
      </c>
      <c r="L9" s="14">
        <v>0</v>
      </c>
      <c r="M9" s="14">
        <v>0</v>
      </c>
      <c r="N9" s="2">
        <v>0</v>
      </c>
      <c r="O9" s="2">
        <v>0</v>
      </c>
      <c r="P9" s="4">
        <f t="shared" si="0"/>
        <v>0</v>
      </c>
      <c r="Q9" s="4">
        <f t="shared" si="1"/>
        <v>8832</v>
      </c>
      <c r="R9" s="3" t="s">
        <v>83</v>
      </c>
      <c r="S9" s="5">
        <v>45122</v>
      </c>
    </row>
    <row r="10" spans="1:19" ht="24.75" customHeight="1">
      <c r="A10" s="13" t="s">
        <v>70</v>
      </c>
      <c r="B10" s="2">
        <v>6908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4">
        <f>B10+C10+D10+E10+F10+G10-H10</f>
        <v>6908</v>
      </c>
      <c r="J10" s="14">
        <v>0</v>
      </c>
      <c r="K10" s="14">
        <v>0</v>
      </c>
      <c r="L10" s="14">
        <v>0</v>
      </c>
      <c r="M10" s="14">
        <v>0</v>
      </c>
      <c r="N10" s="2">
        <v>0</v>
      </c>
      <c r="O10" s="2">
        <v>0</v>
      </c>
      <c r="P10" s="4">
        <f>SUM(J10:O10)</f>
        <v>0</v>
      </c>
      <c r="Q10" s="4">
        <f>I10-P10</f>
        <v>6908</v>
      </c>
      <c r="R10" s="3" t="s">
        <v>99</v>
      </c>
      <c r="S10" s="5">
        <v>45255</v>
      </c>
    </row>
    <row r="11" spans="1:19" ht="24.75" customHeight="1">
      <c r="A11" s="3" t="s">
        <v>1</v>
      </c>
      <c r="B11" s="3">
        <f>SUBTOTAL(9,B6:B10)</f>
        <v>172508</v>
      </c>
      <c r="C11" s="3">
        <f t="shared" ref="C11:Q11" si="2">SUBTOTAL(9,C6:C10)</f>
        <v>73968</v>
      </c>
      <c r="D11" s="3">
        <f t="shared" si="2"/>
        <v>8280</v>
      </c>
      <c r="E11" s="3">
        <f t="shared" si="2"/>
        <v>0</v>
      </c>
      <c r="F11" s="3">
        <f t="shared" si="2"/>
        <v>0</v>
      </c>
      <c r="G11" s="3">
        <f t="shared" si="2"/>
        <v>0</v>
      </c>
      <c r="H11" s="3">
        <f t="shared" si="2"/>
        <v>0</v>
      </c>
      <c r="I11" s="3">
        <f t="shared" si="2"/>
        <v>254756</v>
      </c>
      <c r="J11" s="3">
        <f t="shared" si="2"/>
        <v>0</v>
      </c>
      <c r="K11" s="3">
        <f t="shared" si="2"/>
        <v>0</v>
      </c>
      <c r="L11" s="3">
        <f t="shared" si="2"/>
        <v>0</v>
      </c>
      <c r="M11" s="3">
        <f t="shared" si="2"/>
        <v>0</v>
      </c>
      <c r="N11" s="3">
        <f t="shared" si="2"/>
        <v>4000</v>
      </c>
      <c r="O11" s="3">
        <f t="shared" si="2"/>
        <v>600</v>
      </c>
      <c r="P11" s="3">
        <f t="shared" si="2"/>
        <v>4600</v>
      </c>
      <c r="Q11" s="3">
        <f t="shared" si="2"/>
        <v>250156</v>
      </c>
      <c r="R11" s="4"/>
      <c r="S11" s="16"/>
    </row>
  </sheetData>
  <autoFilter ref="A5:S9">
    <sortState ref="A6:T18">
      <sortCondition ref="S5"/>
    </sortState>
  </autoFilter>
  <mergeCells count="9">
    <mergeCell ref="R3:S3"/>
    <mergeCell ref="A1:Q1"/>
    <mergeCell ref="A2:C2"/>
    <mergeCell ref="E2:K2"/>
    <mergeCell ref="M2:Q2"/>
    <mergeCell ref="A3:A4"/>
    <mergeCell ref="B3:I3"/>
    <mergeCell ref="J3:P3"/>
    <mergeCell ref="Q3:Q4"/>
  </mergeCells>
  <pageMargins left="0.41" right="0.15748031496062992" top="0.6" bottom="0.31496062992125984" header="0.31496062992125984" footer="0.31496062992125984"/>
  <pageSetup paperSize="9" scale="8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S22"/>
  <sheetViews>
    <sheetView tabSelected="1" topLeftCell="A2" zoomScale="87" zoomScaleNormal="87" workbookViewId="0">
      <selection sqref="A1:Q22"/>
    </sheetView>
  </sheetViews>
  <sheetFormatPr defaultRowHeight="15"/>
  <cols>
    <col min="1" max="1" width="14.28515625" style="1" bestFit="1" customWidth="1"/>
    <col min="2" max="2" width="10.140625" style="1" bestFit="1" customWidth="1"/>
    <col min="3" max="3" width="8" style="1" bestFit="1" customWidth="1"/>
    <col min="4" max="4" width="6.85546875" style="1" bestFit="1" customWidth="1"/>
    <col min="5" max="6" width="5.85546875" style="1" bestFit="1" customWidth="1"/>
    <col min="7" max="7" width="7.85546875" style="1" customWidth="1"/>
    <col min="8" max="8" width="8.42578125" style="1" customWidth="1"/>
    <col min="9" max="9" width="9.28515625" style="1" bestFit="1" customWidth="1"/>
    <col min="10" max="10" width="8.85546875" style="1" customWidth="1"/>
    <col min="11" max="11" width="7" style="1" bestFit="1" customWidth="1"/>
    <col min="12" max="12" width="5.42578125" style="1" bestFit="1" customWidth="1"/>
    <col min="13" max="13" width="7" style="1" bestFit="1" customWidth="1"/>
    <col min="14" max="14" width="8.28515625" style="1" bestFit="1" customWidth="1"/>
    <col min="15" max="15" width="5.85546875" style="1" bestFit="1" customWidth="1"/>
    <col min="16" max="16" width="8" style="1" bestFit="1" customWidth="1"/>
    <col min="17" max="17" width="11.7109375" style="1" customWidth="1"/>
    <col min="18" max="18" width="11.85546875" style="1" bestFit="1" customWidth="1"/>
    <col min="19" max="19" width="11.5703125" style="1" bestFit="1" customWidth="1"/>
    <col min="20" max="16384" width="9.140625" style="1"/>
  </cols>
  <sheetData>
    <row r="1" spans="1:19" ht="24.75" customHeight="1">
      <c r="A1" s="24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6"/>
      <c r="S1" s="6"/>
    </row>
    <row r="2" spans="1:19" ht="24" customHeight="1">
      <c r="A2" s="25" t="s">
        <v>42</v>
      </c>
      <c r="B2" s="25"/>
      <c r="C2" s="25"/>
      <c r="D2" s="8"/>
      <c r="E2" s="26" t="s">
        <v>49</v>
      </c>
      <c r="F2" s="26"/>
      <c r="G2" s="26"/>
      <c r="H2" s="26"/>
      <c r="I2" s="26"/>
      <c r="J2" s="26"/>
      <c r="K2" s="26"/>
      <c r="L2" s="9"/>
      <c r="M2" s="27" t="s">
        <v>43</v>
      </c>
      <c r="N2" s="27"/>
      <c r="O2" s="27"/>
      <c r="P2" s="27"/>
      <c r="Q2" s="27"/>
      <c r="R2" s="7"/>
      <c r="S2" s="10"/>
    </row>
    <row r="3" spans="1:19" ht="24" customHeight="1">
      <c r="A3" s="28" t="s">
        <v>3</v>
      </c>
      <c r="B3" s="29" t="s">
        <v>0</v>
      </c>
      <c r="C3" s="29"/>
      <c r="D3" s="29"/>
      <c r="E3" s="29"/>
      <c r="F3" s="29"/>
      <c r="G3" s="29"/>
      <c r="H3" s="29"/>
      <c r="I3" s="29"/>
      <c r="J3" s="28" t="s">
        <v>12</v>
      </c>
      <c r="K3" s="28"/>
      <c r="L3" s="28"/>
      <c r="M3" s="28"/>
      <c r="N3" s="28"/>
      <c r="O3" s="28"/>
      <c r="P3" s="28"/>
      <c r="Q3" s="30" t="s">
        <v>44</v>
      </c>
      <c r="R3" s="23" t="s">
        <v>17</v>
      </c>
      <c r="S3" s="23"/>
    </row>
    <row r="4" spans="1:19" ht="30">
      <c r="A4" s="28"/>
      <c r="B4" s="2" t="s">
        <v>7</v>
      </c>
      <c r="C4" s="2" t="s">
        <v>5</v>
      </c>
      <c r="D4" s="2" t="s">
        <v>8</v>
      </c>
      <c r="E4" s="2" t="s">
        <v>9</v>
      </c>
      <c r="F4" s="2" t="s">
        <v>10</v>
      </c>
      <c r="G4" s="2" t="s">
        <v>11</v>
      </c>
      <c r="H4" s="12" t="s">
        <v>20</v>
      </c>
      <c r="I4" s="3" t="s">
        <v>1</v>
      </c>
      <c r="J4" s="12" t="s">
        <v>19</v>
      </c>
      <c r="K4" s="12" t="s">
        <v>18</v>
      </c>
      <c r="L4" s="2" t="s">
        <v>14</v>
      </c>
      <c r="M4" s="12" t="s">
        <v>21</v>
      </c>
      <c r="N4" s="2" t="s">
        <v>4</v>
      </c>
      <c r="O4" s="2" t="s">
        <v>6</v>
      </c>
      <c r="P4" s="3" t="s">
        <v>2</v>
      </c>
      <c r="Q4" s="30"/>
      <c r="R4" s="3" t="s">
        <v>15</v>
      </c>
      <c r="S4" s="3" t="s">
        <v>16</v>
      </c>
    </row>
    <row r="5" spans="1:19" ht="21" customHeight="1">
      <c r="A5" s="12">
        <v>1</v>
      </c>
      <c r="B5" s="2">
        <v>2</v>
      </c>
      <c r="C5" s="12">
        <v>3</v>
      </c>
      <c r="D5" s="2">
        <v>4</v>
      </c>
      <c r="E5" s="12">
        <v>5</v>
      </c>
      <c r="F5" s="2">
        <v>6</v>
      </c>
      <c r="G5" s="12">
        <v>7</v>
      </c>
      <c r="H5" s="2">
        <v>8</v>
      </c>
      <c r="I5" s="12">
        <v>9</v>
      </c>
      <c r="J5" s="2">
        <v>10</v>
      </c>
      <c r="K5" s="12">
        <v>11</v>
      </c>
      <c r="L5" s="2">
        <v>12</v>
      </c>
      <c r="M5" s="12">
        <v>13</v>
      </c>
      <c r="N5" s="2">
        <v>14</v>
      </c>
      <c r="O5" s="12">
        <v>15</v>
      </c>
      <c r="P5" s="2">
        <v>16</v>
      </c>
      <c r="Q5" s="12">
        <v>17</v>
      </c>
      <c r="R5" s="2">
        <v>18</v>
      </c>
      <c r="S5" s="12">
        <v>19</v>
      </c>
    </row>
    <row r="6" spans="1:19" ht="26.25" customHeight="1">
      <c r="A6" s="13">
        <v>44986</v>
      </c>
      <c r="B6" s="2">
        <v>62200</v>
      </c>
      <c r="C6" s="2">
        <v>23636</v>
      </c>
      <c r="D6" s="2">
        <v>2760</v>
      </c>
      <c r="E6" s="2">
        <v>0</v>
      </c>
      <c r="F6" s="2">
        <v>0</v>
      </c>
      <c r="G6" s="2">
        <v>0</v>
      </c>
      <c r="H6" s="2">
        <v>0</v>
      </c>
      <c r="I6" s="4">
        <f t="shared" ref="I6:I12" si="0">B6+C6+D6+E6+F6+G6-H6</f>
        <v>88596</v>
      </c>
      <c r="J6" s="14">
        <v>14000</v>
      </c>
      <c r="K6" s="14">
        <v>0</v>
      </c>
      <c r="L6" s="14">
        <v>0</v>
      </c>
      <c r="M6" s="14">
        <v>0</v>
      </c>
      <c r="N6" s="2">
        <v>6000</v>
      </c>
      <c r="O6" s="2">
        <v>200</v>
      </c>
      <c r="P6" s="4">
        <f t="shared" ref="P6:P13" si="1">SUM(J6:O6)</f>
        <v>20200</v>
      </c>
      <c r="Q6" s="4">
        <f t="shared" ref="Q6:Q13" si="2">I6-P6</f>
        <v>68396</v>
      </c>
      <c r="R6" s="3" t="s">
        <v>90</v>
      </c>
      <c r="S6" s="5">
        <v>45022</v>
      </c>
    </row>
    <row r="7" spans="1:19" ht="24.75" customHeight="1">
      <c r="A7" s="13">
        <v>45017</v>
      </c>
      <c r="B7" s="2">
        <v>62200</v>
      </c>
      <c r="C7" s="2">
        <v>23636</v>
      </c>
      <c r="D7" s="2">
        <v>2760</v>
      </c>
      <c r="E7" s="2">
        <v>0</v>
      </c>
      <c r="F7" s="2">
        <v>0</v>
      </c>
      <c r="G7" s="2">
        <v>0</v>
      </c>
      <c r="H7" s="2">
        <v>0</v>
      </c>
      <c r="I7" s="4">
        <f t="shared" si="0"/>
        <v>88596</v>
      </c>
      <c r="J7" s="14">
        <v>14000</v>
      </c>
      <c r="K7" s="14">
        <v>0</v>
      </c>
      <c r="L7" s="14">
        <v>0</v>
      </c>
      <c r="M7" s="14">
        <v>0</v>
      </c>
      <c r="N7" s="2">
        <v>6000</v>
      </c>
      <c r="O7" s="2">
        <v>200</v>
      </c>
      <c r="P7" s="4">
        <f t="shared" si="1"/>
        <v>20200</v>
      </c>
      <c r="Q7" s="4">
        <f t="shared" si="2"/>
        <v>68396</v>
      </c>
      <c r="R7" s="3" t="s">
        <v>83</v>
      </c>
      <c r="S7" s="5">
        <v>45043</v>
      </c>
    </row>
    <row r="8" spans="1:19" ht="24.75" customHeight="1">
      <c r="A8" s="13">
        <v>45047</v>
      </c>
      <c r="B8" s="2">
        <v>62200</v>
      </c>
      <c r="C8" s="2">
        <v>26124</v>
      </c>
      <c r="D8" s="2">
        <v>2760</v>
      </c>
      <c r="E8" s="2">
        <v>0</v>
      </c>
      <c r="F8" s="2">
        <v>0</v>
      </c>
      <c r="G8" s="2">
        <v>0</v>
      </c>
      <c r="H8" s="2">
        <v>0</v>
      </c>
      <c r="I8" s="4">
        <f t="shared" si="0"/>
        <v>91084</v>
      </c>
      <c r="J8" s="14">
        <v>14000</v>
      </c>
      <c r="K8" s="14">
        <v>0</v>
      </c>
      <c r="L8" s="14">
        <v>0</v>
      </c>
      <c r="M8" s="14">
        <v>0</v>
      </c>
      <c r="N8" s="2">
        <v>6000</v>
      </c>
      <c r="O8" s="2">
        <v>200</v>
      </c>
      <c r="P8" s="4">
        <f t="shared" si="1"/>
        <v>20200</v>
      </c>
      <c r="Q8" s="4">
        <f t="shared" si="2"/>
        <v>70884</v>
      </c>
      <c r="R8" s="3" t="s">
        <v>88</v>
      </c>
      <c r="S8" s="5">
        <v>45077</v>
      </c>
    </row>
    <row r="9" spans="1:19" ht="24.75" customHeight="1">
      <c r="A9" s="13">
        <v>45078</v>
      </c>
      <c r="B9" s="2">
        <v>66000</v>
      </c>
      <c r="C9" s="2">
        <v>27720</v>
      </c>
      <c r="D9" s="2">
        <v>2810</v>
      </c>
      <c r="E9" s="2">
        <v>0</v>
      </c>
      <c r="F9" s="2">
        <v>0</v>
      </c>
      <c r="G9" s="2">
        <v>0</v>
      </c>
      <c r="H9" s="2">
        <v>0</v>
      </c>
      <c r="I9" s="4">
        <f t="shared" si="0"/>
        <v>96530</v>
      </c>
      <c r="J9" s="14">
        <v>14000</v>
      </c>
      <c r="K9" s="14">
        <v>0</v>
      </c>
      <c r="L9" s="14">
        <v>0</v>
      </c>
      <c r="M9" s="14">
        <v>0</v>
      </c>
      <c r="N9" s="2">
        <v>6000</v>
      </c>
      <c r="O9" s="2">
        <v>200</v>
      </c>
      <c r="P9" s="4">
        <f t="shared" si="1"/>
        <v>20200</v>
      </c>
      <c r="Q9" s="4">
        <f t="shared" si="2"/>
        <v>76330</v>
      </c>
      <c r="R9" s="3" t="s">
        <v>85</v>
      </c>
      <c r="S9" s="5">
        <v>45112</v>
      </c>
    </row>
    <row r="10" spans="1:19" ht="30">
      <c r="A10" s="15" t="s">
        <v>81</v>
      </c>
      <c r="B10" s="2">
        <v>0</v>
      </c>
      <c r="C10" s="2">
        <v>9952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4">
        <f t="shared" si="0"/>
        <v>9952</v>
      </c>
      <c r="J10" s="14">
        <f>C10</f>
        <v>9952</v>
      </c>
      <c r="K10" s="14">
        <v>0</v>
      </c>
      <c r="L10" s="14">
        <v>0</v>
      </c>
      <c r="M10" s="14">
        <v>0</v>
      </c>
      <c r="N10" s="2">
        <v>0</v>
      </c>
      <c r="O10" s="2">
        <v>0</v>
      </c>
      <c r="P10" s="4">
        <f t="shared" si="1"/>
        <v>9952</v>
      </c>
      <c r="Q10" s="4">
        <f t="shared" si="2"/>
        <v>0</v>
      </c>
      <c r="R10" s="3" t="s">
        <v>83</v>
      </c>
      <c r="S10" s="5">
        <v>45122</v>
      </c>
    </row>
    <row r="11" spans="1:19" ht="24.75" customHeight="1">
      <c r="A11" s="13">
        <v>45108</v>
      </c>
      <c r="B11" s="2">
        <v>68000</v>
      </c>
      <c r="C11" s="2">
        <v>28560</v>
      </c>
      <c r="D11" s="2">
        <v>2810</v>
      </c>
      <c r="E11" s="2">
        <v>0</v>
      </c>
      <c r="F11" s="2">
        <v>0</v>
      </c>
      <c r="G11" s="2">
        <v>0</v>
      </c>
      <c r="H11" s="2">
        <v>0</v>
      </c>
      <c r="I11" s="4">
        <f t="shared" si="0"/>
        <v>99370</v>
      </c>
      <c r="J11" s="14">
        <v>14000</v>
      </c>
      <c r="K11" s="14">
        <v>0</v>
      </c>
      <c r="L11" s="14">
        <v>0</v>
      </c>
      <c r="M11" s="14">
        <v>0</v>
      </c>
      <c r="N11" s="2">
        <v>6000</v>
      </c>
      <c r="O11" s="2">
        <v>200</v>
      </c>
      <c r="P11" s="4">
        <f t="shared" si="1"/>
        <v>20200</v>
      </c>
      <c r="Q11" s="4">
        <f t="shared" si="2"/>
        <v>79170</v>
      </c>
      <c r="R11" s="3" t="s">
        <v>80</v>
      </c>
      <c r="S11" s="5">
        <v>45141</v>
      </c>
    </row>
    <row r="12" spans="1:19" ht="24.75" customHeight="1">
      <c r="A12" s="13">
        <v>45139</v>
      </c>
      <c r="B12" s="2">
        <v>68000</v>
      </c>
      <c r="C12" s="2">
        <v>28560</v>
      </c>
      <c r="D12" s="2">
        <v>2810</v>
      </c>
      <c r="E12" s="2">
        <v>0</v>
      </c>
      <c r="F12" s="2">
        <v>0</v>
      </c>
      <c r="G12" s="2">
        <v>0</v>
      </c>
      <c r="H12" s="2">
        <v>0</v>
      </c>
      <c r="I12" s="4">
        <f t="shared" si="0"/>
        <v>99370</v>
      </c>
      <c r="J12" s="14">
        <v>14000</v>
      </c>
      <c r="K12" s="14">
        <v>0</v>
      </c>
      <c r="L12" s="14">
        <v>0</v>
      </c>
      <c r="M12" s="14">
        <v>0</v>
      </c>
      <c r="N12" s="2">
        <v>6000</v>
      </c>
      <c r="O12" s="2">
        <v>200</v>
      </c>
      <c r="P12" s="4">
        <f t="shared" si="1"/>
        <v>20200</v>
      </c>
      <c r="Q12" s="4">
        <f t="shared" si="2"/>
        <v>79170</v>
      </c>
      <c r="R12" s="3" t="s">
        <v>78</v>
      </c>
      <c r="S12" s="5">
        <v>45170</v>
      </c>
    </row>
    <row r="13" spans="1:19" ht="24.75" customHeight="1">
      <c r="A13" s="13">
        <v>45170</v>
      </c>
      <c r="B13" s="2">
        <v>68000</v>
      </c>
      <c r="C13" s="2">
        <v>28560</v>
      </c>
      <c r="D13" s="2">
        <v>2810</v>
      </c>
      <c r="E13" s="2">
        <v>0</v>
      </c>
      <c r="F13" s="2">
        <v>0</v>
      </c>
      <c r="G13" s="2">
        <v>0</v>
      </c>
      <c r="H13" s="2">
        <v>0</v>
      </c>
      <c r="I13" s="4">
        <f t="shared" ref="I13" si="3">B13+C13+D13+E13+F13+G13-H13</f>
        <v>99370</v>
      </c>
      <c r="J13" s="14">
        <v>14000</v>
      </c>
      <c r="K13" s="14">
        <v>0</v>
      </c>
      <c r="L13" s="14">
        <v>0</v>
      </c>
      <c r="M13" s="14">
        <v>0</v>
      </c>
      <c r="N13" s="2">
        <v>6000</v>
      </c>
      <c r="O13" s="2">
        <v>200</v>
      </c>
      <c r="P13" s="4">
        <f t="shared" si="1"/>
        <v>20200</v>
      </c>
      <c r="Q13" s="4">
        <f t="shared" si="2"/>
        <v>79170</v>
      </c>
      <c r="R13" s="3" t="s">
        <v>75</v>
      </c>
      <c r="S13" s="5">
        <v>45198</v>
      </c>
    </row>
    <row r="14" spans="1:19" ht="24.75" customHeight="1">
      <c r="A14" s="13">
        <v>45200</v>
      </c>
      <c r="B14" s="2">
        <v>68000</v>
      </c>
      <c r="C14" s="2">
        <v>28560</v>
      </c>
      <c r="D14" s="2">
        <v>2810</v>
      </c>
      <c r="E14" s="2">
        <v>0</v>
      </c>
      <c r="F14" s="2">
        <v>0</v>
      </c>
      <c r="G14" s="2">
        <v>0</v>
      </c>
      <c r="H14" s="2">
        <v>0</v>
      </c>
      <c r="I14" s="4">
        <f t="shared" ref="I14" si="4">B14+C14+D14+E14+F14+G14-H14</f>
        <v>99370</v>
      </c>
      <c r="J14" s="14">
        <v>14000</v>
      </c>
      <c r="K14" s="14">
        <v>0</v>
      </c>
      <c r="L14" s="14">
        <v>0</v>
      </c>
      <c r="M14" s="14">
        <v>0</v>
      </c>
      <c r="N14" s="2">
        <v>6000</v>
      </c>
      <c r="O14" s="2">
        <v>200</v>
      </c>
      <c r="P14" s="4">
        <f t="shared" ref="P14" si="5">SUM(J14:O14)</f>
        <v>20200</v>
      </c>
      <c r="Q14" s="4">
        <f t="shared" ref="Q14" si="6">I14-P14</f>
        <v>79170</v>
      </c>
      <c r="R14" s="3" t="s">
        <v>98</v>
      </c>
      <c r="S14" s="5">
        <v>45230</v>
      </c>
    </row>
    <row r="15" spans="1:19" ht="24.75" customHeight="1">
      <c r="A15" s="13" t="s">
        <v>70</v>
      </c>
      <c r="B15" s="2">
        <v>6908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4">
        <f>B15+C15+D15+E15+F15+G15-H15</f>
        <v>6908</v>
      </c>
      <c r="J15" s="14">
        <v>5181</v>
      </c>
      <c r="K15" s="14">
        <v>0</v>
      </c>
      <c r="L15" s="14">
        <v>0</v>
      </c>
      <c r="M15" s="14">
        <v>0</v>
      </c>
      <c r="N15" s="2">
        <v>0</v>
      </c>
      <c r="O15" s="2">
        <v>0</v>
      </c>
      <c r="P15" s="4">
        <f>SUM(J15:O15)</f>
        <v>5181</v>
      </c>
      <c r="Q15" s="4">
        <f>I15-P15</f>
        <v>1727</v>
      </c>
      <c r="R15" s="3" t="s">
        <v>99</v>
      </c>
      <c r="S15" s="5">
        <v>45255</v>
      </c>
    </row>
    <row r="16" spans="1:19" ht="30">
      <c r="A16" s="15" t="s">
        <v>103</v>
      </c>
      <c r="B16" s="2">
        <v>0</v>
      </c>
      <c r="C16" s="2">
        <v>10880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4">
        <f t="shared" ref="I16:I17" si="7">B16+C16+D16+E16+F16+G16-H16</f>
        <v>10880</v>
      </c>
      <c r="J16" s="14">
        <f>I16</f>
        <v>10880</v>
      </c>
      <c r="K16" s="14">
        <v>0</v>
      </c>
      <c r="L16" s="14">
        <v>0</v>
      </c>
      <c r="M16" s="14">
        <v>0</v>
      </c>
      <c r="N16" s="2">
        <v>0</v>
      </c>
      <c r="O16" s="2">
        <v>0</v>
      </c>
      <c r="P16" s="4">
        <f t="shared" ref="P16:P17" si="8">SUM(J16:O16)</f>
        <v>10880</v>
      </c>
      <c r="Q16" s="4">
        <f t="shared" ref="Q16:Q17" si="9">I16-P16</f>
        <v>0</v>
      </c>
      <c r="R16" s="3" t="s">
        <v>109</v>
      </c>
      <c r="S16" s="5">
        <v>45255</v>
      </c>
    </row>
    <row r="17" spans="1:19" ht="24.75" customHeight="1">
      <c r="A17" s="13">
        <v>45231</v>
      </c>
      <c r="B17" s="2">
        <v>68000</v>
      </c>
      <c r="C17" s="2">
        <v>31280</v>
      </c>
      <c r="D17" s="2">
        <v>2810</v>
      </c>
      <c r="E17" s="2">
        <v>0</v>
      </c>
      <c r="F17" s="2">
        <v>0</v>
      </c>
      <c r="G17" s="2">
        <v>0</v>
      </c>
      <c r="H17" s="2">
        <v>0</v>
      </c>
      <c r="I17" s="4">
        <f t="shared" si="7"/>
        <v>102090</v>
      </c>
      <c r="J17" s="14">
        <v>14000</v>
      </c>
      <c r="K17" s="14">
        <v>0</v>
      </c>
      <c r="L17" s="14">
        <v>0</v>
      </c>
      <c r="M17" s="14">
        <v>0</v>
      </c>
      <c r="N17" s="2">
        <v>6000</v>
      </c>
      <c r="O17" s="2">
        <v>200</v>
      </c>
      <c r="P17" s="4">
        <f t="shared" si="8"/>
        <v>20200</v>
      </c>
      <c r="Q17" s="4">
        <f t="shared" si="9"/>
        <v>81890</v>
      </c>
      <c r="R17" s="3" t="s">
        <v>110</v>
      </c>
      <c r="S17" s="5">
        <v>45260</v>
      </c>
    </row>
    <row r="18" spans="1:19" ht="24.75" customHeight="1">
      <c r="A18" s="13">
        <v>45261</v>
      </c>
      <c r="B18" s="2">
        <v>68000</v>
      </c>
      <c r="C18" s="2">
        <v>31280</v>
      </c>
      <c r="D18" s="2">
        <v>2810</v>
      </c>
      <c r="E18" s="2">
        <v>0</v>
      </c>
      <c r="F18" s="2">
        <v>0</v>
      </c>
      <c r="G18" s="2">
        <v>0</v>
      </c>
      <c r="H18" s="2">
        <v>0</v>
      </c>
      <c r="I18" s="4">
        <f t="shared" ref="I18" si="10">B18+C18+D18+E18+F18+G18-H18</f>
        <v>102090</v>
      </c>
      <c r="J18" s="14">
        <v>14000</v>
      </c>
      <c r="K18" s="14">
        <v>0</v>
      </c>
      <c r="L18" s="14">
        <v>0</v>
      </c>
      <c r="M18" s="14">
        <v>0</v>
      </c>
      <c r="N18" s="2">
        <v>6000</v>
      </c>
      <c r="O18" s="2">
        <v>200</v>
      </c>
      <c r="P18" s="4">
        <f t="shared" ref="P18" si="11">SUM(J18:O18)</f>
        <v>20200</v>
      </c>
      <c r="Q18" s="4">
        <f t="shared" ref="Q18" si="12">I18-P18</f>
        <v>81890</v>
      </c>
      <c r="R18" s="3" t="s">
        <v>80</v>
      </c>
      <c r="S18" s="5">
        <v>45295</v>
      </c>
    </row>
    <row r="19" spans="1:19" ht="24.75" customHeight="1">
      <c r="A19" s="13">
        <v>45292</v>
      </c>
      <c r="B19" s="2">
        <v>68000</v>
      </c>
      <c r="C19" s="2">
        <v>31280</v>
      </c>
      <c r="D19" s="2">
        <v>2810</v>
      </c>
      <c r="E19" s="2">
        <v>0</v>
      </c>
      <c r="F19" s="2">
        <v>0</v>
      </c>
      <c r="G19" s="2">
        <v>0</v>
      </c>
      <c r="H19" s="2">
        <v>0</v>
      </c>
      <c r="I19" s="4">
        <f t="shared" ref="I19" si="13">B19+C19+D19+E19+F19+G19-H19</f>
        <v>102090</v>
      </c>
      <c r="J19" s="14">
        <v>14000</v>
      </c>
      <c r="K19" s="14">
        <v>0</v>
      </c>
      <c r="L19" s="14">
        <v>0</v>
      </c>
      <c r="M19" s="14">
        <v>0</v>
      </c>
      <c r="N19" s="2">
        <v>6000</v>
      </c>
      <c r="O19" s="2">
        <v>200</v>
      </c>
      <c r="P19" s="4">
        <f t="shared" ref="P19" si="14">SUM(J19:O19)</f>
        <v>20200</v>
      </c>
      <c r="Q19" s="4">
        <f t="shared" ref="Q19" si="15">I19-P19</f>
        <v>81890</v>
      </c>
      <c r="R19" s="3" t="s">
        <v>113</v>
      </c>
      <c r="S19" s="5">
        <v>45323</v>
      </c>
    </row>
    <row r="20" spans="1:19" ht="24.75" customHeight="1">
      <c r="A20" s="13">
        <v>45323</v>
      </c>
      <c r="B20" s="21">
        <v>68000</v>
      </c>
      <c r="C20" s="21">
        <v>31280</v>
      </c>
      <c r="D20" s="21">
        <v>2810</v>
      </c>
      <c r="E20" s="21">
        <v>0</v>
      </c>
      <c r="F20" s="21">
        <v>0</v>
      </c>
      <c r="G20" s="21">
        <v>0</v>
      </c>
      <c r="H20" s="21">
        <v>0</v>
      </c>
      <c r="I20" s="4">
        <f t="shared" ref="I20:I21" si="16">B20+C20+D20+E20+F20+G20-H20</f>
        <v>102090</v>
      </c>
      <c r="J20" s="14">
        <v>14000</v>
      </c>
      <c r="K20" s="14">
        <v>0</v>
      </c>
      <c r="L20" s="14">
        <v>0</v>
      </c>
      <c r="M20" s="14">
        <v>0</v>
      </c>
      <c r="N20" s="21">
        <v>22000</v>
      </c>
      <c r="O20" s="21">
        <v>200</v>
      </c>
      <c r="P20" s="4">
        <f t="shared" ref="P20:P21" si="17">SUM(J20:O20)</f>
        <v>36200</v>
      </c>
      <c r="Q20" s="4">
        <f t="shared" ref="Q20:Q21" si="18">I20-P20</f>
        <v>65890</v>
      </c>
      <c r="R20" s="20" t="s">
        <v>113</v>
      </c>
      <c r="S20" s="5">
        <v>45352</v>
      </c>
    </row>
    <row r="21" spans="1:19" ht="24.75" customHeight="1">
      <c r="A21" s="13" t="s">
        <v>117</v>
      </c>
      <c r="B21" s="21">
        <v>55400</v>
      </c>
      <c r="C21" s="21">
        <v>14976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4">
        <f t="shared" si="16"/>
        <v>70376</v>
      </c>
      <c r="J21" s="14">
        <v>0</v>
      </c>
      <c r="K21" s="14">
        <v>0</v>
      </c>
      <c r="L21" s="14">
        <v>0</v>
      </c>
      <c r="M21" s="14">
        <v>0</v>
      </c>
      <c r="N21" s="21">
        <v>13371</v>
      </c>
      <c r="O21" s="21">
        <v>0</v>
      </c>
      <c r="P21" s="4">
        <f t="shared" si="17"/>
        <v>13371</v>
      </c>
      <c r="Q21" s="4">
        <f t="shared" si="18"/>
        <v>57005</v>
      </c>
      <c r="R21" s="20" t="s">
        <v>118</v>
      </c>
      <c r="S21" s="5">
        <v>45370</v>
      </c>
    </row>
    <row r="22" spans="1:19" ht="24.75" customHeight="1">
      <c r="A22" s="3" t="s">
        <v>1</v>
      </c>
      <c r="B22" s="3">
        <f>SUBTOTAL(9,B6:B21)</f>
        <v>858908</v>
      </c>
      <c r="C22" s="20">
        <f t="shared" ref="C22:Q22" si="19">SUBTOTAL(9,C6:C21)</f>
        <v>376284</v>
      </c>
      <c r="D22" s="20">
        <f t="shared" si="19"/>
        <v>33570</v>
      </c>
      <c r="E22" s="20">
        <f t="shared" si="19"/>
        <v>0</v>
      </c>
      <c r="F22" s="20">
        <f t="shared" si="19"/>
        <v>0</v>
      </c>
      <c r="G22" s="20">
        <f t="shared" si="19"/>
        <v>0</v>
      </c>
      <c r="H22" s="20">
        <f t="shared" si="19"/>
        <v>0</v>
      </c>
      <c r="I22" s="20">
        <f t="shared" si="19"/>
        <v>1268762</v>
      </c>
      <c r="J22" s="20">
        <f t="shared" si="19"/>
        <v>194013</v>
      </c>
      <c r="K22" s="20">
        <f t="shared" si="19"/>
        <v>0</v>
      </c>
      <c r="L22" s="20">
        <f t="shared" si="19"/>
        <v>0</v>
      </c>
      <c r="M22" s="20">
        <f t="shared" si="19"/>
        <v>0</v>
      </c>
      <c r="N22" s="20">
        <f t="shared" si="19"/>
        <v>101371</v>
      </c>
      <c r="O22" s="20">
        <f t="shared" si="19"/>
        <v>2400</v>
      </c>
      <c r="P22" s="20">
        <f t="shared" si="19"/>
        <v>297784</v>
      </c>
      <c r="Q22" s="20">
        <f t="shared" si="19"/>
        <v>970978</v>
      </c>
      <c r="R22" s="4"/>
      <c r="S22" s="16"/>
    </row>
  </sheetData>
  <autoFilter ref="A5:S20">
    <sortState ref="A6:T18">
      <sortCondition ref="S5"/>
    </sortState>
  </autoFilter>
  <mergeCells count="9">
    <mergeCell ref="R3:S3"/>
    <mergeCell ref="A1:Q1"/>
    <mergeCell ref="A2:C2"/>
    <mergeCell ref="E2:K2"/>
    <mergeCell ref="M2:Q2"/>
    <mergeCell ref="A3:A4"/>
    <mergeCell ref="B3:I3"/>
    <mergeCell ref="J3:P3"/>
    <mergeCell ref="Q3:Q4"/>
  </mergeCells>
  <pageMargins left="0.41" right="0.15748031496062992" top="0.6" bottom="0.31496062992125984" header="0.31496062992125984" footer="0.31496062992125984"/>
  <pageSetup paperSize="9" scale="8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1"/>
  <sheetViews>
    <sheetView zoomScale="87" zoomScaleNormal="87" workbookViewId="0">
      <selection activeCell="R20" sqref="R20:S20"/>
    </sheetView>
  </sheetViews>
  <sheetFormatPr defaultRowHeight="15"/>
  <cols>
    <col min="1" max="1" width="14.28515625" style="1" bestFit="1" customWidth="1"/>
    <col min="2" max="2" width="10.140625" style="1" bestFit="1" customWidth="1"/>
    <col min="3" max="3" width="8" style="1" bestFit="1" customWidth="1"/>
    <col min="4" max="4" width="6.85546875" style="1" bestFit="1" customWidth="1"/>
    <col min="5" max="6" width="5.85546875" style="1" bestFit="1" customWidth="1"/>
    <col min="7" max="7" width="7.85546875" style="1" customWidth="1"/>
    <col min="8" max="8" width="8.42578125" style="1" customWidth="1"/>
    <col min="9" max="9" width="9.28515625" style="1" bestFit="1" customWidth="1"/>
    <col min="10" max="10" width="8.85546875" style="1" customWidth="1"/>
    <col min="11" max="11" width="7" style="1" bestFit="1" customWidth="1"/>
    <col min="12" max="12" width="5.42578125" style="1" bestFit="1" customWidth="1"/>
    <col min="13" max="13" width="7" style="1" bestFit="1" customWidth="1"/>
    <col min="14" max="14" width="8.28515625" style="1" bestFit="1" customWidth="1"/>
    <col min="15" max="15" width="5.85546875" style="1" bestFit="1" customWidth="1"/>
    <col min="16" max="16" width="8" style="1" bestFit="1" customWidth="1"/>
    <col min="17" max="17" width="11.7109375" style="1" customWidth="1"/>
    <col min="18" max="18" width="11.85546875" style="1" bestFit="1" customWidth="1"/>
    <col min="19" max="19" width="11.5703125" style="1" bestFit="1" customWidth="1"/>
    <col min="20" max="16384" width="9.140625" style="1"/>
  </cols>
  <sheetData>
    <row r="1" spans="1:19" ht="24.75" customHeight="1">
      <c r="A1" s="24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6"/>
      <c r="S1" s="6"/>
    </row>
    <row r="2" spans="1:19" ht="24" customHeight="1">
      <c r="A2" s="25" t="s">
        <v>31</v>
      </c>
      <c r="B2" s="25"/>
      <c r="C2" s="25"/>
      <c r="D2" s="8"/>
      <c r="E2" s="26" t="s">
        <v>32</v>
      </c>
      <c r="F2" s="26"/>
      <c r="G2" s="26"/>
      <c r="H2" s="26"/>
      <c r="I2" s="26"/>
      <c r="J2" s="26"/>
      <c r="K2" s="26"/>
      <c r="L2" s="9"/>
      <c r="M2" s="27" t="s">
        <v>43</v>
      </c>
      <c r="N2" s="27"/>
      <c r="O2" s="27"/>
      <c r="P2" s="27"/>
      <c r="Q2" s="27"/>
      <c r="R2" s="7"/>
      <c r="S2" s="10"/>
    </row>
    <row r="3" spans="1:19" ht="24" customHeight="1">
      <c r="A3" s="28" t="s">
        <v>3</v>
      </c>
      <c r="B3" s="29" t="s">
        <v>0</v>
      </c>
      <c r="C3" s="29"/>
      <c r="D3" s="29"/>
      <c r="E3" s="29"/>
      <c r="F3" s="29"/>
      <c r="G3" s="29"/>
      <c r="H3" s="29"/>
      <c r="I3" s="29"/>
      <c r="J3" s="28" t="s">
        <v>12</v>
      </c>
      <c r="K3" s="28"/>
      <c r="L3" s="28"/>
      <c r="M3" s="28"/>
      <c r="N3" s="28"/>
      <c r="O3" s="28"/>
      <c r="P3" s="28"/>
      <c r="Q3" s="30" t="s">
        <v>44</v>
      </c>
      <c r="R3" s="23" t="s">
        <v>17</v>
      </c>
      <c r="S3" s="23"/>
    </row>
    <row r="4" spans="1:19" ht="30">
      <c r="A4" s="28"/>
      <c r="B4" s="2" t="s">
        <v>7</v>
      </c>
      <c r="C4" s="2" t="s">
        <v>5</v>
      </c>
      <c r="D4" s="2" t="s">
        <v>8</v>
      </c>
      <c r="E4" s="2" t="s">
        <v>9</v>
      </c>
      <c r="F4" s="2" t="s">
        <v>33</v>
      </c>
      <c r="G4" s="2" t="s">
        <v>11</v>
      </c>
      <c r="H4" s="12" t="s">
        <v>20</v>
      </c>
      <c r="I4" s="3" t="s">
        <v>1</v>
      </c>
      <c r="J4" s="12" t="s">
        <v>19</v>
      </c>
      <c r="K4" s="12" t="s">
        <v>18</v>
      </c>
      <c r="L4" s="2" t="s">
        <v>14</v>
      </c>
      <c r="M4" s="12" t="s">
        <v>21</v>
      </c>
      <c r="N4" s="2" t="s">
        <v>4</v>
      </c>
      <c r="O4" s="2" t="s">
        <v>6</v>
      </c>
      <c r="P4" s="3" t="s">
        <v>2</v>
      </c>
      <c r="Q4" s="30"/>
      <c r="R4" s="3" t="s">
        <v>15</v>
      </c>
      <c r="S4" s="3" t="s">
        <v>16</v>
      </c>
    </row>
    <row r="5" spans="1:19" ht="21" customHeight="1">
      <c r="A5" s="12">
        <v>1</v>
      </c>
      <c r="B5" s="2">
        <v>2</v>
      </c>
      <c r="C5" s="12">
        <v>3</v>
      </c>
      <c r="D5" s="2">
        <v>4</v>
      </c>
      <c r="E5" s="12">
        <v>5</v>
      </c>
      <c r="F5" s="2">
        <v>6</v>
      </c>
      <c r="G5" s="12">
        <v>7</v>
      </c>
      <c r="H5" s="2">
        <v>8</v>
      </c>
      <c r="I5" s="12">
        <v>9</v>
      </c>
      <c r="J5" s="2">
        <v>10</v>
      </c>
      <c r="K5" s="12">
        <v>11</v>
      </c>
      <c r="L5" s="2">
        <v>12</v>
      </c>
      <c r="M5" s="12">
        <v>13</v>
      </c>
      <c r="N5" s="2">
        <v>14</v>
      </c>
      <c r="O5" s="12">
        <v>15</v>
      </c>
      <c r="P5" s="2">
        <v>16</v>
      </c>
      <c r="Q5" s="12">
        <v>17</v>
      </c>
      <c r="R5" s="2">
        <v>18</v>
      </c>
      <c r="S5" s="12">
        <v>19</v>
      </c>
    </row>
    <row r="6" spans="1:19" ht="26.25" customHeight="1">
      <c r="A6" s="13">
        <v>44986</v>
      </c>
      <c r="B6" s="2">
        <v>53600</v>
      </c>
      <c r="C6" s="2">
        <v>20368</v>
      </c>
      <c r="D6" s="2">
        <v>2020</v>
      </c>
      <c r="E6" s="2">
        <v>0</v>
      </c>
      <c r="F6" s="2">
        <v>60</v>
      </c>
      <c r="G6" s="2">
        <v>0</v>
      </c>
      <c r="H6" s="2">
        <v>0</v>
      </c>
      <c r="I6" s="4">
        <f t="shared" ref="I6:I12" si="0">B6+C6+D6+E6+F6+G6-H6</f>
        <v>76048</v>
      </c>
      <c r="J6" s="14">
        <v>14000</v>
      </c>
      <c r="K6" s="14">
        <v>0</v>
      </c>
      <c r="L6" s="14">
        <v>0</v>
      </c>
      <c r="M6" s="14">
        <v>0</v>
      </c>
      <c r="N6" s="2">
        <v>6000</v>
      </c>
      <c r="O6" s="2">
        <v>200</v>
      </c>
      <c r="P6" s="4">
        <f t="shared" ref="P6:P13" si="1">SUM(J6:O6)</f>
        <v>20200</v>
      </c>
      <c r="Q6" s="4">
        <f t="shared" ref="Q6:Q13" si="2">I6-P6</f>
        <v>55848</v>
      </c>
      <c r="R6" s="3" t="s">
        <v>90</v>
      </c>
      <c r="S6" s="5">
        <v>45022</v>
      </c>
    </row>
    <row r="7" spans="1:19" ht="24.75" customHeight="1">
      <c r="A7" s="13">
        <v>45017</v>
      </c>
      <c r="B7" s="2">
        <v>53600</v>
      </c>
      <c r="C7" s="2">
        <v>20368</v>
      </c>
      <c r="D7" s="2">
        <v>2020</v>
      </c>
      <c r="E7" s="2">
        <v>0</v>
      </c>
      <c r="F7" s="2">
        <v>60</v>
      </c>
      <c r="G7" s="2">
        <v>0</v>
      </c>
      <c r="H7" s="2">
        <v>0</v>
      </c>
      <c r="I7" s="4">
        <f t="shared" si="0"/>
        <v>76048</v>
      </c>
      <c r="J7" s="14">
        <v>20000</v>
      </c>
      <c r="K7" s="14">
        <v>0</v>
      </c>
      <c r="L7" s="14">
        <v>0</v>
      </c>
      <c r="M7" s="14">
        <v>0</v>
      </c>
      <c r="N7" s="2">
        <v>5000</v>
      </c>
      <c r="O7" s="2">
        <v>200</v>
      </c>
      <c r="P7" s="4">
        <f t="shared" si="1"/>
        <v>25200</v>
      </c>
      <c r="Q7" s="4">
        <f t="shared" si="2"/>
        <v>50848</v>
      </c>
      <c r="R7" s="3" t="s">
        <v>83</v>
      </c>
      <c r="S7" s="5">
        <v>45043</v>
      </c>
    </row>
    <row r="8" spans="1:19" ht="24.75" customHeight="1">
      <c r="A8" s="13">
        <v>45047</v>
      </c>
      <c r="B8" s="2">
        <v>53600</v>
      </c>
      <c r="C8" s="2">
        <v>22512</v>
      </c>
      <c r="D8" s="2">
        <v>2020</v>
      </c>
      <c r="E8" s="2">
        <v>0</v>
      </c>
      <c r="F8" s="2">
        <v>60</v>
      </c>
      <c r="G8" s="2">
        <v>0</v>
      </c>
      <c r="H8" s="2">
        <v>0</v>
      </c>
      <c r="I8" s="4">
        <f t="shared" si="0"/>
        <v>78192</v>
      </c>
      <c r="J8" s="14">
        <v>20000</v>
      </c>
      <c r="K8" s="14">
        <v>0</v>
      </c>
      <c r="L8" s="14">
        <v>0</v>
      </c>
      <c r="M8" s="14">
        <v>0</v>
      </c>
      <c r="N8" s="2">
        <v>5000</v>
      </c>
      <c r="O8" s="2">
        <v>200</v>
      </c>
      <c r="P8" s="4">
        <f t="shared" si="1"/>
        <v>25200</v>
      </c>
      <c r="Q8" s="4">
        <f t="shared" si="2"/>
        <v>52992</v>
      </c>
      <c r="R8" s="3" t="s">
        <v>88</v>
      </c>
      <c r="S8" s="5">
        <v>45077</v>
      </c>
    </row>
    <row r="9" spans="1:19" ht="24.75" customHeight="1">
      <c r="A9" s="13">
        <v>45078</v>
      </c>
      <c r="B9" s="2">
        <v>53600</v>
      </c>
      <c r="C9" s="2">
        <v>22512</v>
      </c>
      <c r="D9" s="2">
        <v>2020</v>
      </c>
      <c r="E9" s="2">
        <v>0</v>
      </c>
      <c r="F9" s="2">
        <v>60</v>
      </c>
      <c r="G9" s="2">
        <v>0</v>
      </c>
      <c r="H9" s="2">
        <v>0</v>
      </c>
      <c r="I9" s="4">
        <f t="shared" si="0"/>
        <v>78192</v>
      </c>
      <c r="J9" s="14">
        <v>20000</v>
      </c>
      <c r="K9" s="14">
        <v>0</v>
      </c>
      <c r="L9" s="14">
        <v>0</v>
      </c>
      <c r="M9" s="14">
        <v>0</v>
      </c>
      <c r="N9" s="2">
        <v>5000</v>
      </c>
      <c r="O9" s="2">
        <v>200</v>
      </c>
      <c r="P9" s="4">
        <f t="shared" si="1"/>
        <v>25200</v>
      </c>
      <c r="Q9" s="4">
        <f t="shared" si="2"/>
        <v>52992</v>
      </c>
      <c r="R9" s="3" t="s">
        <v>85</v>
      </c>
      <c r="S9" s="5">
        <v>45112</v>
      </c>
    </row>
    <row r="10" spans="1:19" ht="30">
      <c r="A10" s="15" t="s">
        <v>81</v>
      </c>
      <c r="B10" s="2">
        <v>0</v>
      </c>
      <c r="C10" s="2">
        <v>8576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4">
        <f t="shared" si="0"/>
        <v>8576</v>
      </c>
      <c r="J10" s="14">
        <f>C10</f>
        <v>8576</v>
      </c>
      <c r="K10" s="14">
        <v>0</v>
      </c>
      <c r="L10" s="14">
        <v>0</v>
      </c>
      <c r="M10" s="14">
        <v>0</v>
      </c>
      <c r="N10" s="2">
        <v>0</v>
      </c>
      <c r="O10" s="2">
        <v>0</v>
      </c>
      <c r="P10" s="4">
        <f t="shared" si="1"/>
        <v>8576</v>
      </c>
      <c r="Q10" s="4">
        <f t="shared" si="2"/>
        <v>0</v>
      </c>
      <c r="R10" s="3" t="s">
        <v>83</v>
      </c>
      <c r="S10" s="5">
        <v>45122</v>
      </c>
    </row>
    <row r="11" spans="1:19" ht="24.75" customHeight="1">
      <c r="A11" s="13">
        <v>45108</v>
      </c>
      <c r="B11" s="2">
        <v>55200</v>
      </c>
      <c r="C11" s="2">
        <v>23184</v>
      </c>
      <c r="D11" s="2">
        <v>2020</v>
      </c>
      <c r="E11" s="2">
        <v>0</v>
      </c>
      <c r="F11" s="2">
        <v>60</v>
      </c>
      <c r="G11" s="2">
        <v>0</v>
      </c>
      <c r="H11" s="2">
        <v>0</v>
      </c>
      <c r="I11" s="4">
        <f t="shared" si="0"/>
        <v>80464</v>
      </c>
      <c r="J11" s="14">
        <v>20000</v>
      </c>
      <c r="K11" s="14">
        <v>0</v>
      </c>
      <c r="L11" s="14">
        <v>0</v>
      </c>
      <c r="M11" s="14">
        <v>0</v>
      </c>
      <c r="N11" s="2">
        <v>5000</v>
      </c>
      <c r="O11" s="2">
        <v>200</v>
      </c>
      <c r="P11" s="4">
        <f t="shared" si="1"/>
        <v>25200</v>
      </c>
      <c r="Q11" s="4">
        <f t="shared" si="2"/>
        <v>55264</v>
      </c>
      <c r="R11" s="3" t="s">
        <v>80</v>
      </c>
      <c r="S11" s="5">
        <v>45141</v>
      </c>
    </row>
    <row r="12" spans="1:19" ht="24.75" customHeight="1">
      <c r="A12" s="13">
        <v>45139</v>
      </c>
      <c r="B12" s="2">
        <v>55200</v>
      </c>
      <c r="C12" s="2">
        <v>23184</v>
      </c>
      <c r="D12" s="2">
        <v>2020</v>
      </c>
      <c r="E12" s="2">
        <v>0</v>
      </c>
      <c r="F12" s="2">
        <v>60</v>
      </c>
      <c r="G12" s="2">
        <v>0</v>
      </c>
      <c r="H12" s="2">
        <v>0</v>
      </c>
      <c r="I12" s="4">
        <f t="shared" si="0"/>
        <v>80464</v>
      </c>
      <c r="J12" s="14">
        <v>20000</v>
      </c>
      <c r="K12" s="14">
        <v>0</v>
      </c>
      <c r="L12" s="14">
        <v>0</v>
      </c>
      <c r="M12" s="14">
        <v>0</v>
      </c>
      <c r="N12" s="2">
        <v>5000</v>
      </c>
      <c r="O12" s="2">
        <v>200</v>
      </c>
      <c r="P12" s="4">
        <f t="shared" si="1"/>
        <v>25200</v>
      </c>
      <c r="Q12" s="4">
        <f t="shared" si="2"/>
        <v>55264</v>
      </c>
      <c r="R12" s="3" t="s">
        <v>78</v>
      </c>
      <c r="S12" s="5">
        <v>45170</v>
      </c>
    </row>
    <row r="13" spans="1:19" ht="24.75" customHeight="1">
      <c r="A13" s="13">
        <v>45170</v>
      </c>
      <c r="B13" s="2">
        <v>55200</v>
      </c>
      <c r="C13" s="2">
        <v>23184</v>
      </c>
      <c r="D13" s="2">
        <v>2020</v>
      </c>
      <c r="E13" s="2">
        <v>0</v>
      </c>
      <c r="F13" s="2">
        <v>60</v>
      </c>
      <c r="G13" s="2">
        <v>0</v>
      </c>
      <c r="H13" s="2">
        <v>0</v>
      </c>
      <c r="I13" s="4">
        <f t="shared" ref="I13" si="3">B13+C13+D13+E13+F13+G13-H13</f>
        <v>80464</v>
      </c>
      <c r="J13" s="14">
        <v>20000</v>
      </c>
      <c r="K13" s="14">
        <v>0</v>
      </c>
      <c r="L13" s="14">
        <v>0</v>
      </c>
      <c r="M13" s="14">
        <v>0</v>
      </c>
      <c r="N13" s="2">
        <v>5000</v>
      </c>
      <c r="O13" s="2">
        <v>200</v>
      </c>
      <c r="P13" s="4">
        <f t="shared" si="1"/>
        <v>25200</v>
      </c>
      <c r="Q13" s="4">
        <f t="shared" si="2"/>
        <v>55264</v>
      </c>
      <c r="R13" s="3" t="s">
        <v>75</v>
      </c>
      <c r="S13" s="5">
        <v>45198</v>
      </c>
    </row>
    <row r="14" spans="1:19" ht="24.75" customHeight="1">
      <c r="A14" s="13">
        <v>45200</v>
      </c>
      <c r="B14" s="2">
        <v>55200</v>
      </c>
      <c r="C14" s="2">
        <v>23184</v>
      </c>
      <c r="D14" s="2">
        <v>2020</v>
      </c>
      <c r="E14" s="2">
        <v>0</v>
      </c>
      <c r="F14" s="2">
        <v>60</v>
      </c>
      <c r="G14" s="2">
        <v>0</v>
      </c>
      <c r="H14" s="2">
        <v>0</v>
      </c>
      <c r="I14" s="4">
        <f t="shared" ref="I14" si="4">B14+C14+D14+E14+F14+G14-H14</f>
        <v>80464</v>
      </c>
      <c r="J14" s="14">
        <v>20000</v>
      </c>
      <c r="K14" s="14">
        <v>0</v>
      </c>
      <c r="L14" s="14">
        <v>0</v>
      </c>
      <c r="M14" s="14">
        <v>0</v>
      </c>
      <c r="N14" s="2">
        <v>5000</v>
      </c>
      <c r="O14" s="2">
        <v>200</v>
      </c>
      <c r="P14" s="4">
        <f t="shared" ref="P14" si="5">SUM(J14:O14)</f>
        <v>25200</v>
      </c>
      <c r="Q14" s="4">
        <f t="shared" ref="Q14" si="6">I14-P14</f>
        <v>55264</v>
      </c>
      <c r="R14" s="3" t="s">
        <v>98</v>
      </c>
      <c r="S14" s="5">
        <v>45230</v>
      </c>
    </row>
    <row r="15" spans="1:19" ht="24.75" customHeight="1">
      <c r="A15" s="13" t="s">
        <v>70</v>
      </c>
      <c r="B15" s="2">
        <v>6908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4">
        <f>B15+C15+D15+E15+F15+G15-H15</f>
        <v>6908</v>
      </c>
      <c r="J15" s="14">
        <v>5181</v>
      </c>
      <c r="K15" s="14">
        <v>0</v>
      </c>
      <c r="L15" s="14">
        <v>0</v>
      </c>
      <c r="M15" s="14">
        <v>0</v>
      </c>
      <c r="N15" s="2">
        <v>0</v>
      </c>
      <c r="O15" s="2">
        <v>0</v>
      </c>
      <c r="P15" s="4">
        <f>SUM(J15:O15)</f>
        <v>5181</v>
      </c>
      <c r="Q15" s="4">
        <f>I15-P15</f>
        <v>1727</v>
      </c>
      <c r="R15" s="3" t="s">
        <v>99</v>
      </c>
      <c r="S15" s="5">
        <v>45255</v>
      </c>
    </row>
    <row r="16" spans="1:19" ht="30">
      <c r="A16" s="15" t="s">
        <v>103</v>
      </c>
      <c r="B16" s="2">
        <v>0</v>
      </c>
      <c r="C16" s="2">
        <v>8832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4">
        <f t="shared" ref="I16:I17" si="7">B16+C16+D16+E16+F16+G16-H16</f>
        <v>8832</v>
      </c>
      <c r="J16" s="14">
        <f>I16</f>
        <v>8832</v>
      </c>
      <c r="K16" s="14">
        <v>0</v>
      </c>
      <c r="L16" s="14">
        <v>0</v>
      </c>
      <c r="M16" s="14">
        <v>0</v>
      </c>
      <c r="N16" s="2">
        <v>0</v>
      </c>
      <c r="O16" s="2">
        <v>0</v>
      </c>
      <c r="P16" s="4">
        <f t="shared" ref="P16:P17" si="8">SUM(J16:O16)</f>
        <v>8832</v>
      </c>
      <c r="Q16" s="4">
        <f t="shared" ref="Q16:Q17" si="9">I16-P16</f>
        <v>0</v>
      </c>
      <c r="R16" s="3" t="s">
        <v>109</v>
      </c>
      <c r="S16" s="5">
        <v>45255</v>
      </c>
    </row>
    <row r="17" spans="1:19" ht="24.75" customHeight="1">
      <c r="A17" s="13">
        <v>45231</v>
      </c>
      <c r="B17" s="2">
        <v>55200</v>
      </c>
      <c r="C17" s="2">
        <v>25392</v>
      </c>
      <c r="D17" s="2">
        <v>2020</v>
      </c>
      <c r="E17" s="2">
        <v>0</v>
      </c>
      <c r="F17" s="2">
        <v>60</v>
      </c>
      <c r="G17" s="2">
        <v>0</v>
      </c>
      <c r="H17" s="2">
        <v>0</v>
      </c>
      <c r="I17" s="4">
        <f t="shared" si="7"/>
        <v>82672</v>
      </c>
      <c r="J17" s="14">
        <v>20000</v>
      </c>
      <c r="K17" s="14">
        <v>0</v>
      </c>
      <c r="L17" s="14">
        <v>0</v>
      </c>
      <c r="M17" s="14">
        <v>0</v>
      </c>
      <c r="N17" s="2">
        <v>5000</v>
      </c>
      <c r="O17" s="2">
        <v>200</v>
      </c>
      <c r="P17" s="4">
        <f t="shared" si="8"/>
        <v>25200</v>
      </c>
      <c r="Q17" s="4">
        <f t="shared" si="9"/>
        <v>57472</v>
      </c>
      <c r="R17" s="3" t="s">
        <v>110</v>
      </c>
      <c r="S17" s="5">
        <v>45260</v>
      </c>
    </row>
    <row r="18" spans="1:19" ht="24.75" customHeight="1">
      <c r="A18" s="13">
        <v>45261</v>
      </c>
      <c r="B18" s="2">
        <v>55200</v>
      </c>
      <c r="C18" s="2">
        <v>25392</v>
      </c>
      <c r="D18" s="2">
        <v>2020</v>
      </c>
      <c r="E18" s="2">
        <v>0</v>
      </c>
      <c r="F18" s="2">
        <v>60</v>
      </c>
      <c r="G18" s="2">
        <v>0</v>
      </c>
      <c r="H18" s="2">
        <v>0</v>
      </c>
      <c r="I18" s="4">
        <f t="shared" ref="I18" si="10">B18+C18+D18+E18+F18+G18-H18</f>
        <v>82672</v>
      </c>
      <c r="J18" s="14">
        <v>20000</v>
      </c>
      <c r="K18" s="14">
        <v>0</v>
      </c>
      <c r="L18" s="14">
        <v>0</v>
      </c>
      <c r="M18" s="14">
        <v>0</v>
      </c>
      <c r="N18" s="2">
        <v>5000</v>
      </c>
      <c r="O18" s="2">
        <v>200</v>
      </c>
      <c r="P18" s="4">
        <f t="shared" ref="P18" si="11">SUM(J18:O18)</f>
        <v>25200</v>
      </c>
      <c r="Q18" s="4">
        <f t="shared" ref="Q18" si="12">I18-P18</f>
        <v>57472</v>
      </c>
      <c r="R18" s="3" t="s">
        <v>80</v>
      </c>
      <c r="S18" s="5">
        <v>45295</v>
      </c>
    </row>
    <row r="19" spans="1:19" ht="24.75" customHeight="1">
      <c r="A19" s="13">
        <v>45292</v>
      </c>
      <c r="B19" s="2">
        <v>55200</v>
      </c>
      <c r="C19" s="2">
        <v>25392</v>
      </c>
      <c r="D19" s="2">
        <v>2020</v>
      </c>
      <c r="E19" s="2">
        <v>0</v>
      </c>
      <c r="F19" s="2">
        <v>60</v>
      </c>
      <c r="G19" s="2">
        <v>0</v>
      </c>
      <c r="H19" s="2">
        <v>0</v>
      </c>
      <c r="I19" s="4">
        <f t="shared" ref="I19" si="13">B19+C19+D19+E19+F19+G19-H19</f>
        <v>82672</v>
      </c>
      <c r="J19" s="14">
        <v>20000</v>
      </c>
      <c r="K19" s="14">
        <v>0</v>
      </c>
      <c r="L19" s="14">
        <v>0</v>
      </c>
      <c r="M19" s="14">
        <v>0</v>
      </c>
      <c r="N19" s="2">
        <v>5000</v>
      </c>
      <c r="O19" s="2">
        <v>200</v>
      </c>
      <c r="P19" s="4">
        <f t="shared" ref="P19" si="14">SUM(J19:O19)</f>
        <v>25200</v>
      </c>
      <c r="Q19" s="4">
        <f t="shared" ref="Q19" si="15">I19-P19</f>
        <v>57472</v>
      </c>
      <c r="R19" s="3" t="s">
        <v>113</v>
      </c>
      <c r="S19" s="5">
        <v>45323</v>
      </c>
    </row>
    <row r="20" spans="1:19" ht="24.75" customHeight="1">
      <c r="A20" s="13">
        <v>45323</v>
      </c>
      <c r="B20" s="21">
        <v>55200</v>
      </c>
      <c r="C20" s="21">
        <v>25392</v>
      </c>
      <c r="D20" s="21">
        <v>2020</v>
      </c>
      <c r="E20" s="21">
        <v>0</v>
      </c>
      <c r="F20" s="21">
        <v>60</v>
      </c>
      <c r="G20" s="21">
        <v>0</v>
      </c>
      <c r="H20" s="21">
        <v>0</v>
      </c>
      <c r="I20" s="4">
        <f t="shared" ref="I20" si="16">B20+C20+D20+E20+F20+G20-H20</f>
        <v>82672</v>
      </c>
      <c r="J20" s="14">
        <v>20000</v>
      </c>
      <c r="K20" s="14">
        <v>0</v>
      </c>
      <c r="L20" s="14">
        <v>0</v>
      </c>
      <c r="M20" s="14">
        <v>0</v>
      </c>
      <c r="N20" s="21">
        <v>0</v>
      </c>
      <c r="O20" s="21">
        <v>200</v>
      </c>
      <c r="P20" s="4">
        <f t="shared" ref="P20" si="17">SUM(J20:O20)</f>
        <v>20200</v>
      </c>
      <c r="Q20" s="4">
        <f t="shared" ref="Q20" si="18">I20-P20</f>
        <v>62472</v>
      </c>
      <c r="R20" s="20" t="s">
        <v>113</v>
      </c>
      <c r="S20" s="5">
        <v>45352</v>
      </c>
    </row>
    <row r="21" spans="1:19" ht="24.75" customHeight="1">
      <c r="A21" s="3" t="s">
        <v>1</v>
      </c>
      <c r="B21" s="3">
        <f>SUBTOTAL(9,B6:B20)</f>
        <v>662908</v>
      </c>
      <c r="C21" s="3">
        <f t="shared" ref="C21:Q21" si="19">SUBTOTAL(9,C6:C20)</f>
        <v>297472</v>
      </c>
      <c r="D21" s="3">
        <f t="shared" si="19"/>
        <v>24240</v>
      </c>
      <c r="E21" s="3">
        <f t="shared" si="19"/>
        <v>0</v>
      </c>
      <c r="F21" s="3">
        <f t="shared" si="19"/>
        <v>720</v>
      </c>
      <c r="G21" s="3">
        <f t="shared" si="19"/>
        <v>0</v>
      </c>
      <c r="H21" s="3">
        <f t="shared" si="19"/>
        <v>0</v>
      </c>
      <c r="I21" s="3">
        <f t="shared" si="19"/>
        <v>985340</v>
      </c>
      <c r="J21" s="3">
        <f t="shared" si="19"/>
        <v>256589</v>
      </c>
      <c r="K21" s="3">
        <f t="shared" si="19"/>
        <v>0</v>
      </c>
      <c r="L21" s="3">
        <f t="shared" si="19"/>
        <v>0</v>
      </c>
      <c r="M21" s="3">
        <f t="shared" si="19"/>
        <v>0</v>
      </c>
      <c r="N21" s="3">
        <f t="shared" si="19"/>
        <v>56000</v>
      </c>
      <c r="O21" s="3">
        <f t="shared" si="19"/>
        <v>2400</v>
      </c>
      <c r="P21" s="3">
        <f t="shared" si="19"/>
        <v>314989</v>
      </c>
      <c r="Q21" s="3">
        <f t="shared" si="19"/>
        <v>670351</v>
      </c>
      <c r="R21" s="4"/>
      <c r="S21" s="16"/>
    </row>
  </sheetData>
  <autoFilter ref="A5:S20">
    <sortState ref="A6:T18">
      <sortCondition ref="S5"/>
    </sortState>
  </autoFilter>
  <mergeCells count="9">
    <mergeCell ref="R3:S3"/>
    <mergeCell ref="A1:Q1"/>
    <mergeCell ref="A2:C2"/>
    <mergeCell ref="E2:K2"/>
    <mergeCell ref="M2:Q2"/>
    <mergeCell ref="A3:A4"/>
    <mergeCell ref="B3:I3"/>
    <mergeCell ref="J3:P3"/>
    <mergeCell ref="Q3:Q4"/>
  </mergeCells>
  <pageMargins left="0.41" right="0.15748031496062992" top="0.6" bottom="0.31496062992125984" header="0.31496062992125984" footer="0.31496062992125984"/>
  <pageSetup paperSize="9" scale="8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S21"/>
  <sheetViews>
    <sheetView zoomScale="87" zoomScaleNormal="87" workbookViewId="0">
      <selection activeCell="R20" sqref="R20:S20"/>
    </sheetView>
  </sheetViews>
  <sheetFormatPr defaultRowHeight="15"/>
  <cols>
    <col min="1" max="1" width="14.28515625" style="1" bestFit="1" customWidth="1"/>
    <col min="2" max="2" width="10.140625" style="1" bestFit="1" customWidth="1"/>
    <col min="3" max="3" width="8" style="1" bestFit="1" customWidth="1"/>
    <col min="4" max="4" width="6.85546875" style="1" bestFit="1" customWidth="1"/>
    <col min="5" max="6" width="5.85546875" style="1" bestFit="1" customWidth="1"/>
    <col min="7" max="7" width="7.85546875" style="1" customWidth="1"/>
    <col min="8" max="8" width="8.42578125" style="1" customWidth="1"/>
    <col min="9" max="9" width="9.28515625" style="1" bestFit="1" customWidth="1"/>
    <col min="10" max="10" width="8.85546875" style="1" customWidth="1"/>
    <col min="11" max="11" width="7" style="1" bestFit="1" customWidth="1"/>
    <col min="12" max="12" width="5.42578125" style="1" bestFit="1" customWidth="1"/>
    <col min="13" max="13" width="7" style="1" bestFit="1" customWidth="1"/>
    <col min="14" max="14" width="8.28515625" style="1" bestFit="1" customWidth="1"/>
    <col min="15" max="15" width="5.85546875" style="1" bestFit="1" customWidth="1"/>
    <col min="16" max="16" width="8" style="1" bestFit="1" customWidth="1"/>
    <col min="17" max="17" width="11.7109375" style="1" customWidth="1"/>
    <col min="18" max="18" width="11.85546875" style="1" bestFit="1" customWidth="1"/>
    <col min="19" max="19" width="11.5703125" style="1" bestFit="1" customWidth="1"/>
    <col min="20" max="16384" width="9.140625" style="1"/>
  </cols>
  <sheetData>
    <row r="1" spans="1:19" ht="24.75" customHeight="1">
      <c r="A1" s="24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6"/>
      <c r="S1" s="6"/>
    </row>
    <row r="2" spans="1:19" ht="24" customHeight="1">
      <c r="A2" s="25" t="s">
        <v>34</v>
      </c>
      <c r="B2" s="25"/>
      <c r="C2" s="25"/>
      <c r="D2" s="8"/>
      <c r="E2" s="26" t="s">
        <v>50</v>
      </c>
      <c r="F2" s="26"/>
      <c r="G2" s="26"/>
      <c r="H2" s="26"/>
      <c r="I2" s="26"/>
      <c r="J2" s="26"/>
      <c r="K2" s="26"/>
      <c r="L2" s="9"/>
      <c r="M2" s="27" t="s">
        <v>43</v>
      </c>
      <c r="N2" s="27"/>
      <c r="O2" s="27"/>
      <c r="P2" s="27"/>
      <c r="Q2" s="27"/>
      <c r="R2" s="7"/>
      <c r="S2" s="10"/>
    </row>
    <row r="3" spans="1:19" ht="24" customHeight="1">
      <c r="A3" s="28" t="s">
        <v>3</v>
      </c>
      <c r="B3" s="29" t="s">
        <v>0</v>
      </c>
      <c r="C3" s="29"/>
      <c r="D3" s="29"/>
      <c r="E3" s="29"/>
      <c r="F3" s="29"/>
      <c r="G3" s="29"/>
      <c r="H3" s="29"/>
      <c r="I3" s="29"/>
      <c r="J3" s="28" t="s">
        <v>12</v>
      </c>
      <c r="K3" s="28"/>
      <c r="L3" s="28"/>
      <c r="M3" s="28"/>
      <c r="N3" s="28"/>
      <c r="O3" s="28"/>
      <c r="P3" s="28"/>
      <c r="Q3" s="30" t="s">
        <v>44</v>
      </c>
      <c r="R3" s="23" t="s">
        <v>17</v>
      </c>
      <c r="S3" s="23"/>
    </row>
    <row r="4" spans="1:19" ht="30">
      <c r="A4" s="28"/>
      <c r="B4" s="2" t="s">
        <v>7</v>
      </c>
      <c r="C4" s="2" t="s">
        <v>5</v>
      </c>
      <c r="D4" s="2" t="s">
        <v>8</v>
      </c>
      <c r="E4" s="2" t="s">
        <v>9</v>
      </c>
      <c r="F4" s="2" t="s">
        <v>33</v>
      </c>
      <c r="G4" s="2" t="s">
        <v>11</v>
      </c>
      <c r="H4" s="12" t="s">
        <v>20</v>
      </c>
      <c r="I4" s="3" t="s">
        <v>1</v>
      </c>
      <c r="J4" s="12" t="s">
        <v>19</v>
      </c>
      <c r="K4" s="12" t="s">
        <v>18</v>
      </c>
      <c r="L4" s="2" t="s">
        <v>14</v>
      </c>
      <c r="M4" s="12" t="s">
        <v>21</v>
      </c>
      <c r="N4" s="2" t="s">
        <v>4</v>
      </c>
      <c r="O4" s="2" t="s">
        <v>6</v>
      </c>
      <c r="P4" s="3" t="s">
        <v>2</v>
      </c>
      <c r="Q4" s="30"/>
      <c r="R4" s="3" t="s">
        <v>15</v>
      </c>
      <c r="S4" s="3" t="s">
        <v>16</v>
      </c>
    </row>
    <row r="5" spans="1:19" ht="21" customHeight="1">
      <c r="A5" s="12">
        <v>1</v>
      </c>
      <c r="B5" s="2">
        <v>2</v>
      </c>
      <c r="C5" s="12">
        <v>3</v>
      </c>
      <c r="D5" s="2">
        <v>4</v>
      </c>
      <c r="E5" s="12">
        <v>5</v>
      </c>
      <c r="F5" s="2">
        <v>6</v>
      </c>
      <c r="G5" s="12">
        <v>7</v>
      </c>
      <c r="H5" s="2">
        <v>8</v>
      </c>
      <c r="I5" s="12">
        <v>9</v>
      </c>
      <c r="J5" s="2">
        <v>10</v>
      </c>
      <c r="K5" s="12">
        <v>11</v>
      </c>
      <c r="L5" s="2">
        <v>12</v>
      </c>
      <c r="M5" s="12">
        <v>13</v>
      </c>
      <c r="N5" s="2">
        <v>14</v>
      </c>
      <c r="O5" s="12">
        <v>15</v>
      </c>
      <c r="P5" s="2">
        <v>16</v>
      </c>
      <c r="Q5" s="12">
        <v>17</v>
      </c>
      <c r="R5" s="2">
        <v>18</v>
      </c>
      <c r="S5" s="12">
        <v>19</v>
      </c>
    </row>
    <row r="6" spans="1:19" ht="26.25" customHeight="1">
      <c r="A6" s="13">
        <v>44986</v>
      </c>
      <c r="B6" s="2">
        <v>42800</v>
      </c>
      <c r="C6" s="2">
        <v>16264</v>
      </c>
      <c r="D6" s="2">
        <v>1660</v>
      </c>
      <c r="E6" s="2">
        <v>0</v>
      </c>
      <c r="F6" s="2">
        <v>40</v>
      </c>
      <c r="G6" s="2">
        <v>0</v>
      </c>
      <c r="H6" s="2">
        <v>0</v>
      </c>
      <c r="I6" s="4">
        <f t="shared" ref="I6:I12" si="0">B6+C6+D6+E6+F6+G6-H6</f>
        <v>60764</v>
      </c>
      <c r="J6" s="14">
        <v>10000</v>
      </c>
      <c r="K6" s="14">
        <v>0</v>
      </c>
      <c r="L6" s="14">
        <v>0</v>
      </c>
      <c r="M6" s="14">
        <v>0</v>
      </c>
      <c r="N6" s="2">
        <v>0</v>
      </c>
      <c r="O6" s="2">
        <v>100</v>
      </c>
      <c r="P6" s="4">
        <f t="shared" ref="P6:P13" si="1">SUM(J6:O6)</f>
        <v>10100</v>
      </c>
      <c r="Q6" s="4">
        <f t="shared" ref="Q6:Q13" si="2">I6-P6</f>
        <v>50664</v>
      </c>
      <c r="R6" s="3" t="s">
        <v>90</v>
      </c>
      <c r="S6" s="5">
        <v>45022</v>
      </c>
    </row>
    <row r="7" spans="1:19" ht="24.75" customHeight="1">
      <c r="A7" s="13">
        <v>45017</v>
      </c>
      <c r="B7" s="2">
        <v>42800</v>
      </c>
      <c r="C7" s="2">
        <v>16264</v>
      </c>
      <c r="D7" s="2">
        <v>1660</v>
      </c>
      <c r="E7" s="2">
        <v>0</v>
      </c>
      <c r="F7" s="2">
        <v>40</v>
      </c>
      <c r="G7" s="2">
        <v>0</v>
      </c>
      <c r="H7" s="2">
        <v>0</v>
      </c>
      <c r="I7" s="4">
        <f t="shared" si="0"/>
        <v>60764</v>
      </c>
      <c r="J7" s="14">
        <v>10000</v>
      </c>
      <c r="K7" s="14">
        <v>0</v>
      </c>
      <c r="L7" s="14">
        <v>0</v>
      </c>
      <c r="M7" s="14">
        <v>0</v>
      </c>
      <c r="N7" s="2">
        <v>0</v>
      </c>
      <c r="O7" s="2">
        <v>100</v>
      </c>
      <c r="P7" s="4">
        <f t="shared" si="1"/>
        <v>10100</v>
      </c>
      <c r="Q7" s="4">
        <f t="shared" si="2"/>
        <v>50664</v>
      </c>
      <c r="R7" s="3" t="s">
        <v>83</v>
      </c>
      <c r="S7" s="5">
        <v>45043</v>
      </c>
    </row>
    <row r="8" spans="1:19" ht="24.75" customHeight="1">
      <c r="A8" s="13">
        <v>45047</v>
      </c>
      <c r="B8" s="2">
        <v>42800</v>
      </c>
      <c r="C8" s="2">
        <v>17976</v>
      </c>
      <c r="D8" s="2">
        <v>1660</v>
      </c>
      <c r="E8" s="2">
        <v>0</v>
      </c>
      <c r="F8" s="2">
        <v>40</v>
      </c>
      <c r="G8" s="2">
        <v>0</v>
      </c>
      <c r="H8" s="2">
        <v>0</v>
      </c>
      <c r="I8" s="4">
        <f t="shared" si="0"/>
        <v>62476</v>
      </c>
      <c r="J8" s="14">
        <v>10000</v>
      </c>
      <c r="K8" s="14">
        <v>0</v>
      </c>
      <c r="L8" s="14">
        <v>0</v>
      </c>
      <c r="M8" s="14">
        <v>0</v>
      </c>
      <c r="N8" s="2">
        <v>0</v>
      </c>
      <c r="O8" s="2">
        <v>100</v>
      </c>
      <c r="P8" s="4">
        <f t="shared" si="1"/>
        <v>10100</v>
      </c>
      <c r="Q8" s="4">
        <f t="shared" si="2"/>
        <v>52376</v>
      </c>
      <c r="R8" s="3" t="s">
        <v>88</v>
      </c>
      <c r="S8" s="5">
        <v>45077</v>
      </c>
    </row>
    <row r="9" spans="1:19" ht="24.75" customHeight="1">
      <c r="A9" s="13">
        <v>45078</v>
      </c>
      <c r="B9" s="2">
        <v>42800</v>
      </c>
      <c r="C9" s="2">
        <v>17976</v>
      </c>
      <c r="D9" s="2">
        <v>1660</v>
      </c>
      <c r="E9" s="2">
        <v>0</v>
      </c>
      <c r="F9" s="2">
        <v>40</v>
      </c>
      <c r="G9" s="2">
        <v>0</v>
      </c>
      <c r="H9" s="2">
        <v>0</v>
      </c>
      <c r="I9" s="4">
        <f t="shared" si="0"/>
        <v>62476</v>
      </c>
      <c r="J9" s="14">
        <v>10000</v>
      </c>
      <c r="K9" s="14">
        <v>0</v>
      </c>
      <c r="L9" s="14">
        <v>0</v>
      </c>
      <c r="M9" s="14">
        <v>0</v>
      </c>
      <c r="N9" s="2">
        <v>0</v>
      </c>
      <c r="O9" s="2">
        <v>100</v>
      </c>
      <c r="P9" s="4">
        <f t="shared" si="1"/>
        <v>10100</v>
      </c>
      <c r="Q9" s="4">
        <f t="shared" si="2"/>
        <v>52376</v>
      </c>
      <c r="R9" s="3" t="s">
        <v>85</v>
      </c>
      <c r="S9" s="5">
        <v>45112</v>
      </c>
    </row>
    <row r="10" spans="1:19" ht="30">
      <c r="A10" s="15" t="s">
        <v>81</v>
      </c>
      <c r="B10" s="2">
        <v>0</v>
      </c>
      <c r="C10" s="2">
        <v>6848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4">
        <f t="shared" si="0"/>
        <v>6848</v>
      </c>
      <c r="J10" s="14">
        <f>C10</f>
        <v>6848</v>
      </c>
      <c r="K10" s="14">
        <v>0</v>
      </c>
      <c r="L10" s="14">
        <v>0</v>
      </c>
      <c r="M10" s="14">
        <v>0</v>
      </c>
      <c r="N10" s="2">
        <v>0</v>
      </c>
      <c r="O10" s="2">
        <v>0</v>
      </c>
      <c r="P10" s="4">
        <f t="shared" si="1"/>
        <v>6848</v>
      </c>
      <c r="Q10" s="4">
        <f t="shared" si="2"/>
        <v>0</v>
      </c>
      <c r="R10" s="3" t="s">
        <v>83</v>
      </c>
      <c r="S10" s="5">
        <v>45122</v>
      </c>
    </row>
    <row r="11" spans="1:19" ht="24.75" customHeight="1">
      <c r="A11" s="13">
        <v>45108</v>
      </c>
      <c r="B11" s="2">
        <v>44100</v>
      </c>
      <c r="C11" s="2">
        <v>18522</v>
      </c>
      <c r="D11" s="2">
        <v>1660</v>
      </c>
      <c r="E11" s="2">
        <v>0</v>
      </c>
      <c r="F11" s="2">
        <v>40</v>
      </c>
      <c r="G11" s="2">
        <v>0</v>
      </c>
      <c r="H11" s="2">
        <v>0</v>
      </c>
      <c r="I11" s="4">
        <f t="shared" si="0"/>
        <v>64322</v>
      </c>
      <c r="J11" s="14">
        <v>10000</v>
      </c>
      <c r="K11" s="14">
        <v>0</v>
      </c>
      <c r="L11" s="14">
        <v>0</v>
      </c>
      <c r="M11" s="14">
        <v>0</v>
      </c>
      <c r="N11" s="2">
        <v>0</v>
      </c>
      <c r="O11" s="2">
        <v>100</v>
      </c>
      <c r="P11" s="4">
        <f t="shared" si="1"/>
        <v>10100</v>
      </c>
      <c r="Q11" s="4">
        <f t="shared" si="2"/>
        <v>54222</v>
      </c>
      <c r="R11" s="3" t="s">
        <v>80</v>
      </c>
      <c r="S11" s="5">
        <v>45141</v>
      </c>
    </row>
    <row r="12" spans="1:19" ht="24.75" customHeight="1">
      <c r="A12" s="13">
        <v>45139</v>
      </c>
      <c r="B12" s="2">
        <v>44100</v>
      </c>
      <c r="C12" s="2">
        <v>18522</v>
      </c>
      <c r="D12" s="2">
        <v>1660</v>
      </c>
      <c r="E12" s="2">
        <v>0</v>
      </c>
      <c r="F12" s="2">
        <v>40</v>
      </c>
      <c r="G12" s="2">
        <v>0</v>
      </c>
      <c r="H12" s="2">
        <v>0</v>
      </c>
      <c r="I12" s="4">
        <f t="shared" si="0"/>
        <v>64322</v>
      </c>
      <c r="J12" s="14">
        <v>10000</v>
      </c>
      <c r="K12" s="14">
        <v>0</v>
      </c>
      <c r="L12" s="14">
        <v>0</v>
      </c>
      <c r="M12" s="14">
        <v>0</v>
      </c>
      <c r="N12" s="2">
        <v>0</v>
      </c>
      <c r="O12" s="2">
        <v>100</v>
      </c>
      <c r="P12" s="4">
        <f t="shared" si="1"/>
        <v>10100</v>
      </c>
      <c r="Q12" s="4">
        <f t="shared" si="2"/>
        <v>54222</v>
      </c>
      <c r="R12" s="3" t="s">
        <v>78</v>
      </c>
      <c r="S12" s="5">
        <v>45170</v>
      </c>
    </row>
    <row r="13" spans="1:19" ht="24.75" customHeight="1">
      <c r="A13" s="13">
        <v>45170</v>
      </c>
      <c r="B13" s="2">
        <v>44100</v>
      </c>
      <c r="C13" s="2">
        <v>18522</v>
      </c>
      <c r="D13" s="2">
        <v>1660</v>
      </c>
      <c r="E13" s="2">
        <v>0</v>
      </c>
      <c r="F13" s="2">
        <v>40</v>
      </c>
      <c r="G13" s="2">
        <v>0</v>
      </c>
      <c r="H13" s="2">
        <v>0</v>
      </c>
      <c r="I13" s="4">
        <f t="shared" ref="I13" si="3">B13+C13+D13+E13+F13+G13-H13</f>
        <v>64322</v>
      </c>
      <c r="J13" s="14">
        <v>10000</v>
      </c>
      <c r="K13" s="14">
        <v>0</v>
      </c>
      <c r="L13" s="14">
        <v>0</v>
      </c>
      <c r="M13" s="14">
        <v>0</v>
      </c>
      <c r="N13" s="2">
        <v>0</v>
      </c>
      <c r="O13" s="2">
        <v>100</v>
      </c>
      <c r="P13" s="4">
        <f t="shared" si="1"/>
        <v>10100</v>
      </c>
      <c r="Q13" s="4">
        <f t="shared" si="2"/>
        <v>54222</v>
      </c>
      <c r="R13" s="3" t="s">
        <v>75</v>
      </c>
      <c r="S13" s="5">
        <v>45198</v>
      </c>
    </row>
    <row r="14" spans="1:19" ht="24.75" customHeight="1">
      <c r="A14" s="13">
        <v>45200</v>
      </c>
      <c r="B14" s="2">
        <v>44100</v>
      </c>
      <c r="C14" s="2">
        <v>18522</v>
      </c>
      <c r="D14" s="2">
        <v>1660</v>
      </c>
      <c r="E14" s="2">
        <v>0</v>
      </c>
      <c r="F14" s="2">
        <v>40</v>
      </c>
      <c r="G14" s="2">
        <v>0</v>
      </c>
      <c r="H14" s="2">
        <v>0</v>
      </c>
      <c r="I14" s="4">
        <f t="shared" ref="I14" si="4">B14+C14+D14+E14+F14+G14-H14</f>
        <v>64322</v>
      </c>
      <c r="J14" s="14">
        <v>10000</v>
      </c>
      <c r="K14" s="14">
        <v>0</v>
      </c>
      <c r="L14" s="14">
        <v>0</v>
      </c>
      <c r="M14" s="14">
        <v>0</v>
      </c>
      <c r="N14" s="2">
        <v>0</v>
      </c>
      <c r="O14" s="2">
        <v>100</v>
      </c>
      <c r="P14" s="4">
        <f t="shared" ref="P14" si="5">SUM(J14:O14)</f>
        <v>10100</v>
      </c>
      <c r="Q14" s="4">
        <f t="shared" ref="Q14" si="6">I14-P14</f>
        <v>54222</v>
      </c>
      <c r="R14" s="3" t="s">
        <v>98</v>
      </c>
      <c r="S14" s="5">
        <v>45230</v>
      </c>
    </row>
    <row r="15" spans="1:19" ht="24.75" customHeight="1">
      <c r="A15" s="13" t="s">
        <v>70</v>
      </c>
      <c r="B15" s="2">
        <v>6908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4">
        <f>B15+C15+D15+E15+F15+G15-H15</f>
        <v>6908</v>
      </c>
      <c r="J15" s="14">
        <v>5181</v>
      </c>
      <c r="K15" s="14">
        <v>0</v>
      </c>
      <c r="L15" s="14">
        <v>0</v>
      </c>
      <c r="M15" s="14">
        <v>0</v>
      </c>
      <c r="N15" s="2">
        <v>0</v>
      </c>
      <c r="O15" s="2">
        <v>0</v>
      </c>
      <c r="P15" s="4">
        <f>SUM(J15:O15)</f>
        <v>5181</v>
      </c>
      <c r="Q15" s="4">
        <f>I15-P15</f>
        <v>1727</v>
      </c>
      <c r="R15" s="3" t="s">
        <v>99</v>
      </c>
      <c r="S15" s="5">
        <v>45255</v>
      </c>
    </row>
    <row r="16" spans="1:19" ht="30">
      <c r="A16" s="15" t="s">
        <v>103</v>
      </c>
      <c r="B16" s="2">
        <v>0</v>
      </c>
      <c r="C16" s="2">
        <v>7056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4">
        <f t="shared" ref="I16:I17" si="7">B16+C16+D16+E16+F16+G16-H16</f>
        <v>7056</v>
      </c>
      <c r="J16" s="14">
        <f>I16</f>
        <v>7056</v>
      </c>
      <c r="K16" s="14">
        <v>0</v>
      </c>
      <c r="L16" s="14">
        <v>0</v>
      </c>
      <c r="M16" s="14">
        <v>0</v>
      </c>
      <c r="N16" s="2">
        <v>0</v>
      </c>
      <c r="O16" s="2">
        <v>0</v>
      </c>
      <c r="P16" s="4">
        <f t="shared" ref="P16:P17" si="8">SUM(J16:O16)</f>
        <v>7056</v>
      </c>
      <c r="Q16" s="4">
        <f t="shared" ref="Q16:Q17" si="9">I16-P16</f>
        <v>0</v>
      </c>
      <c r="R16" s="3" t="s">
        <v>109</v>
      </c>
      <c r="S16" s="5">
        <v>45255</v>
      </c>
    </row>
    <row r="17" spans="1:19" ht="24.75" customHeight="1">
      <c r="A17" s="13">
        <v>45231</v>
      </c>
      <c r="B17" s="2">
        <v>44100</v>
      </c>
      <c r="C17" s="2">
        <v>20286</v>
      </c>
      <c r="D17" s="2">
        <v>1660</v>
      </c>
      <c r="E17" s="2">
        <v>0</v>
      </c>
      <c r="F17" s="2">
        <v>40</v>
      </c>
      <c r="G17" s="2">
        <v>0</v>
      </c>
      <c r="H17" s="2">
        <v>0</v>
      </c>
      <c r="I17" s="4">
        <f t="shared" si="7"/>
        <v>66086</v>
      </c>
      <c r="J17" s="14">
        <v>10000</v>
      </c>
      <c r="K17" s="14">
        <v>0</v>
      </c>
      <c r="L17" s="14">
        <v>0</v>
      </c>
      <c r="M17" s="14">
        <v>0</v>
      </c>
      <c r="N17" s="2">
        <v>0</v>
      </c>
      <c r="O17" s="2">
        <v>100</v>
      </c>
      <c r="P17" s="4">
        <f t="shared" si="8"/>
        <v>10100</v>
      </c>
      <c r="Q17" s="4">
        <f t="shared" si="9"/>
        <v>55986</v>
      </c>
      <c r="R17" s="3" t="s">
        <v>110</v>
      </c>
      <c r="S17" s="5">
        <v>45260</v>
      </c>
    </row>
    <row r="18" spans="1:19" ht="24.75" customHeight="1">
      <c r="A18" s="13">
        <v>45261</v>
      </c>
      <c r="B18" s="2">
        <v>44100</v>
      </c>
      <c r="C18" s="2">
        <v>20286</v>
      </c>
      <c r="D18" s="2">
        <v>1660</v>
      </c>
      <c r="E18" s="2">
        <v>0</v>
      </c>
      <c r="F18" s="2">
        <v>40</v>
      </c>
      <c r="G18" s="2">
        <v>0</v>
      </c>
      <c r="H18" s="2">
        <v>0</v>
      </c>
      <c r="I18" s="4">
        <f t="shared" ref="I18" si="10">B18+C18+D18+E18+F18+G18-H18</f>
        <v>66086</v>
      </c>
      <c r="J18" s="14">
        <v>10000</v>
      </c>
      <c r="K18" s="14">
        <v>0</v>
      </c>
      <c r="L18" s="14">
        <v>0</v>
      </c>
      <c r="M18" s="14">
        <v>0</v>
      </c>
      <c r="N18" s="2">
        <v>0</v>
      </c>
      <c r="O18" s="2">
        <v>100</v>
      </c>
      <c r="P18" s="4">
        <f t="shared" ref="P18" si="11">SUM(J18:O18)</f>
        <v>10100</v>
      </c>
      <c r="Q18" s="4">
        <f t="shared" ref="Q18" si="12">I18-P18</f>
        <v>55986</v>
      </c>
      <c r="R18" s="3" t="s">
        <v>80</v>
      </c>
      <c r="S18" s="5">
        <v>45295</v>
      </c>
    </row>
    <row r="19" spans="1:19" ht="24.75" customHeight="1">
      <c r="A19" s="13">
        <v>45292</v>
      </c>
      <c r="B19" s="2">
        <v>44100</v>
      </c>
      <c r="C19" s="2">
        <v>20286</v>
      </c>
      <c r="D19" s="2">
        <v>1660</v>
      </c>
      <c r="E19" s="2">
        <v>0</v>
      </c>
      <c r="F19" s="2">
        <v>40</v>
      </c>
      <c r="G19" s="2">
        <v>0</v>
      </c>
      <c r="H19" s="2">
        <v>0</v>
      </c>
      <c r="I19" s="4">
        <f t="shared" ref="I19" si="13">B19+C19+D19+E19+F19+G19-H19</f>
        <v>66086</v>
      </c>
      <c r="J19" s="14">
        <v>10000</v>
      </c>
      <c r="K19" s="14">
        <v>0</v>
      </c>
      <c r="L19" s="14">
        <v>0</v>
      </c>
      <c r="M19" s="14">
        <v>0</v>
      </c>
      <c r="N19" s="2">
        <v>0</v>
      </c>
      <c r="O19" s="2">
        <v>100</v>
      </c>
      <c r="P19" s="4">
        <f t="shared" ref="P19" si="14">SUM(J19:O19)</f>
        <v>10100</v>
      </c>
      <c r="Q19" s="4">
        <f t="shared" ref="Q19" si="15">I19-P19</f>
        <v>55986</v>
      </c>
      <c r="R19" s="3" t="s">
        <v>113</v>
      </c>
      <c r="S19" s="5">
        <v>45323</v>
      </c>
    </row>
    <row r="20" spans="1:19" ht="24.75" customHeight="1">
      <c r="A20" s="13">
        <v>45323</v>
      </c>
      <c r="B20" s="21">
        <v>44100</v>
      </c>
      <c r="C20" s="21">
        <v>20286</v>
      </c>
      <c r="D20" s="21">
        <v>1660</v>
      </c>
      <c r="E20" s="21">
        <v>0</v>
      </c>
      <c r="F20" s="21">
        <v>40</v>
      </c>
      <c r="G20" s="21">
        <v>0</v>
      </c>
      <c r="H20" s="21">
        <v>0</v>
      </c>
      <c r="I20" s="4">
        <f t="shared" ref="I20" si="16">B20+C20+D20+E20+F20+G20-H20</f>
        <v>66086</v>
      </c>
      <c r="J20" s="14">
        <v>10000</v>
      </c>
      <c r="K20" s="14">
        <v>0</v>
      </c>
      <c r="L20" s="14">
        <v>0</v>
      </c>
      <c r="M20" s="14">
        <v>0</v>
      </c>
      <c r="N20" s="21">
        <v>30100</v>
      </c>
      <c r="O20" s="21">
        <v>100</v>
      </c>
      <c r="P20" s="4">
        <f t="shared" ref="P20" si="17">SUM(J20:O20)</f>
        <v>40200</v>
      </c>
      <c r="Q20" s="4">
        <f t="shared" ref="Q20" si="18">I20-P20</f>
        <v>25886</v>
      </c>
      <c r="R20" s="20" t="s">
        <v>113</v>
      </c>
      <c r="S20" s="5">
        <v>45352</v>
      </c>
    </row>
    <row r="21" spans="1:19" ht="24.75" customHeight="1">
      <c r="A21" s="3" t="s">
        <v>1</v>
      </c>
      <c r="B21" s="3">
        <f>SUBTOTAL(9,B6:B20)</f>
        <v>530908</v>
      </c>
      <c r="C21" s="3">
        <f t="shared" ref="C21:Q21" si="19">SUBTOTAL(9,C6:C20)</f>
        <v>237616</v>
      </c>
      <c r="D21" s="3">
        <f t="shared" si="19"/>
        <v>19920</v>
      </c>
      <c r="E21" s="3">
        <f t="shared" si="19"/>
        <v>0</v>
      </c>
      <c r="F21" s="3">
        <f t="shared" si="19"/>
        <v>480</v>
      </c>
      <c r="G21" s="3">
        <f t="shared" si="19"/>
        <v>0</v>
      </c>
      <c r="H21" s="3">
        <f t="shared" si="19"/>
        <v>0</v>
      </c>
      <c r="I21" s="3">
        <f t="shared" si="19"/>
        <v>788924</v>
      </c>
      <c r="J21" s="3">
        <f t="shared" si="19"/>
        <v>139085</v>
      </c>
      <c r="K21" s="3">
        <f t="shared" si="19"/>
        <v>0</v>
      </c>
      <c r="L21" s="3">
        <f t="shared" si="19"/>
        <v>0</v>
      </c>
      <c r="M21" s="3">
        <f t="shared" si="19"/>
        <v>0</v>
      </c>
      <c r="N21" s="3">
        <f t="shared" si="19"/>
        <v>30100</v>
      </c>
      <c r="O21" s="3">
        <f t="shared" si="19"/>
        <v>1200</v>
      </c>
      <c r="P21" s="3">
        <f t="shared" si="19"/>
        <v>170385</v>
      </c>
      <c r="Q21" s="3">
        <f t="shared" si="19"/>
        <v>618539</v>
      </c>
      <c r="R21" s="4"/>
      <c r="S21" s="16"/>
    </row>
  </sheetData>
  <autoFilter ref="A5:S20">
    <sortState ref="A6:T18">
      <sortCondition ref="S5"/>
    </sortState>
  </autoFilter>
  <mergeCells count="9">
    <mergeCell ref="R3:S3"/>
    <mergeCell ref="A1:Q1"/>
    <mergeCell ref="A2:C2"/>
    <mergeCell ref="E2:K2"/>
    <mergeCell ref="M2:Q2"/>
    <mergeCell ref="A3:A4"/>
    <mergeCell ref="B3:I3"/>
    <mergeCell ref="J3:P3"/>
    <mergeCell ref="Q3:Q4"/>
  </mergeCells>
  <pageMargins left="0.41" right="0.15748031496062992" top="0.6" bottom="0.31496062992125984" header="0.31496062992125984" footer="0.31496062992125984"/>
  <pageSetup paperSize="9" scale="8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S23"/>
  <sheetViews>
    <sheetView zoomScale="87" zoomScaleNormal="87" workbookViewId="0">
      <selection activeCell="I7" sqref="I7"/>
    </sheetView>
  </sheetViews>
  <sheetFormatPr defaultRowHeight="15"/>
  <cols>
    <col min="1" max="1" width="14.28515625" style="1" bestFit="1" customWidth="1"/>
    <col min="2" max="2" width="10.140625" style="1" bestFit="1" customWidth="1"/>
    <col min="3" max="3" width="8" style="1" bestFit="1" customWidth="1"/>
    <col min="4" max="4" width="6.85546875" style="1" bestFit="1" customWidth="1"/>
    <col min="5" max="6" width="5.85546875" style="1" bestFit="1" customWidth="1"/>
    <col min="7" max="7" width="7.85546875" style="1" customWidth="1"/>
    <col min="8" max="8" width="8.42578125" style="1" customWidth="1"/>
    <col min="9" max="9" width="9.28515625" style="1" bestFit="1" customWidth="1"/>
    <col min="10" max="10" width="8.85546875" style="1" customWidth="1"/>
    <col min="11" max="11" width="7" style="1" bestFit="1" customWidth="1"/>
    <col min="12" max="12" width="5.42578125" style="1" bestFit="1" customWidth="1"/>
    <col min="13" max="13" width="7" style="1" bestFit="1" customWidth="1"/>
    <col min="14" max="14" width="8.28515625" style="1" bestFit="1" customWidth="1"/>
    <col min="15" max="15" width="5.85546875" style="1" bestFit="1" customWidth="1"/>
    <col min="16" max="16" width="8" style="1" bestFit="1" customWidth="1"/>
    <col min="17" max="17" width="11.7109375" style="1" customWidth="1"/>
    <col min="18" max="18" width="11.85546875" style="1" bestFit="1" customWidth="1"/>
    <col min="19" max="19" width="11.5703125" style="1" bestFit="1" customWidth="1"/>
    <col min="20" max="16384" width="9.140625" style="1"/>
  </cols>
  <sheetData>
    <row r="1" spans="1:19" ht="24.75" customHeight="1">
      <c r="A1" s="24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6"/>
      <c r="S1" s="6"/>
    </row>
    <row r="2" spans="1:19" ht="24" customHeight="1">
      <c r="A2" s="25" t="s">
        <v>35</v>
      </c>
      <c r="B2" s="25"/>
      <c r="C2" s="25"/>
      <c r="D2" s="8"/>
      <c r="E2" s="26" t="s">
        <v>50</v>
      </c>
      <c r="F2" s="26"/>
      <c r="G2" s="26"/>
      <c r="H2" s="26"/>
      <c r="I2" s="26"/>
      <c r="J2" s="26"/>
      <c r="K2" s="26"/>
      <c r="L2" s="9"/>
      <c r="M2" s="27" t="s">
        <v>43</v>
      </c>
      <c r="N2" s="27"/>
      <c r="O2" s="27"/>
      <c r="P2" s="27"/>
      <c r="Q2" s="27"/>
      <c r="R2" s="7"/>
      <c r="S2" s="10"/>
    </row>
    <row r="3" spans="1:19" ht="24" customHeight="1">
      <c r="A3" s="28" t="s">
        <v>3</v>
      </c>
      <c r="B3" s="29" t="s">
        <v>0</v>
      </c>
      <c r="C3" s="29"/>
      <c r="D3" s="29"/>
      <c r="E3" s="29"/>
      <c r="F3" s="29"/>
      <c r="G3" s="29"/>
      <c r="H3" s="29"/>
      <c r="I3" s="29"/>
      <c r="J3" s="28" t="s">
        <v>12</v>
      </c>
      <c r="K3" s="28"/>
      <c r="L3" s="28"/>
      <c r="M3" s="28"/>
      <c r="N3" s="28"/>
      <c r="O3" s="28"/>
      <c r="P3" s="28"/>
      <c r="Q3" s="30" t="s">
        <v>44</v>
      </c>
      <c r="R3" s="23" t="s">
        <v>17</v>
      </c>
      <c r="S3" s="23"/>
    </row>
    <row r="4" spans="1:19" ht="30">
      <c r="A4" s="28"/>
      <c r="B4" s="2" t="s">
        <v>7</v>
      </c>
      <c r="C4" s="2" t="s">
        <v>5</v>
      </c>
      <c r="D4" s="2" t="s">
        <v>8</v>
      </c>
      <c r="E4" s="2" t="s">
        <v>9</v>
      </c>
      <c r="F4" s="2" t="s">
        <v>33</v>
      </c>
      <c r="G4" s="2" t="s">
        <v>10</v>
      </c>
      <c r="H4" s="12" t="s">
        <v>20</v>
      </c>
      <c r="I4" s="3" t="s">
        <v>1</v>
      </c>
      <c r="J4" s="12" t="s">
        <v>19</v>
      </c>
      <c r="K4" s="12" t="s">
        <v>18</v>
      </c>
      <c r="L4" s="2" t="s">
        <v>14</v>
      </c>
      <c r="M4" s="12" t="s">
        <v>21</v>
      </c>
      <c r="N4" s="2" t="s">
        <v>4</v>
      </c>
      <c r="O4" s="2" t="s">
        <v>6</v>
      </c>
      <c r="P4" s="3" t="s">
        <v>2</v>
      </c>
      <c r="Q4" s="30"/>
      <c r="R4" s="3" t="s">
        <v>15</v>
      </c>
      <c r="S4" s="3" t="s">
        <v>16</v>
      </c>
    </row>
    <row r="5" spans="1:19" ht="21" customHeight="1">
      <c r="A5" s="12">
        <v>1</v>
      </c>
      <c r="B5" s="2">
        <v>2</v>
      </c>
      <c r="C5" s="12">
        <v>3</v>
      </c>
      <c r="D5" s="2">
        <v>4</v>
      </c>
      <c r="E5" s="12">
        <v>5</v>
      </c>
      <c r="F5" s="2">
        <v>6</v>
      </c>
      <c r="G5" s="12">
        <v>7</v>
      </c>
      <c r="H5" s="2">
        <v>8</v>
      </c>
      <c r="I5" s="12">
        <v>9</v>
      </c>
      <c r="J5" s="2">
        <v>10</v>
      </c>
      <c r="K5" s="12">
        <v>11</v>
      </c>
      <c r="L5" s="2">
        <v>12</v>
      </c>
      <c r="M5" s="12">
        <v>13</v>
      </c>
      <c r="N5" s="2">
        <v>14</v>
      </c>
      <c r="O5" s="12">
        <v>15</v>
      </c>
      <c r="P5" s="2">
        <v>16</v>
      </c>
      <c r="Q5" s="12">
        <v>17</v>
      </c>
      <c r="R5" s="2">
        <v>18</v>
      </c>
      <c r="S5" s="12">
        <v>19</v>
      </c>
    </row>
    <row r="6" spans="1:19" ht="26.25" customHeight="1">
      <c r="A6" s="13">
        <v>44986</v>
      </c>
      <c r="B6" s="2">
        <v>42800</v>
      </c>
      <c r="C6" s="2">
        <v>16264</v>
      </c>
      <c r="D6" s="2">
        <v>1660</v>
      </c>
      <c r="E6" s="2">
        <v>0</v>
      </c>
      <c r="F6" s="2">
        <v>40</v>
      </c>
      <c r="G6" s="2">
        <v>200</v>
      </c>
      <c r="H6" s="2">
        <v>0</v>
      </c>
      <c r="I6" s="4">
        <f t="shared" ref="I6:I12" si="0">B6+C6+D6+E6+F6+G6-H6</f>
        <v>60964</v>
      </c>
      <c r="J6" s="14">
        <v>12500</v>
      </c>
      <c r="K6" s="14">
        <v>10000</v>
      </c>
      <c r="L6" s="14">
        <v>0</v>
      </c>
      <c r="M6" s="14">
        <v>0</v>
      </c>
      <c r="N6" s="2">
        <v>0</v>
      </c>
      <c r="O6" s="2">
        <v>100</v>
      </c>
      <c r="P6" s="4">
        <f t="shared" ref="P6:P13" si="1">SUM(J6:O6)</f>
        <v>22600</v>
      </c>
      <c r="Q6" s="4">
        <f t="shared" ref="Q6:Q13" si="2">I6-P6</f>
        <v>38364</v>
      </c>
      <c r="R6" s="3" t="s">
        <v>90</v>
      </c>
      <c r="S6" s="5">
        <v>45022</v>
      </c>
    </row>
    <row r="7" spans="1:19" ht="24.75" customHeight="1">
      <c r="A7" s="13">
        <v>45017</v>
      </c>
      <c r="B7" s="2">
        <v>42800</v>
      </c>
      <c r="C7" s="2">
        <v>16264</v>
      </c>
      <c r="D7" s="2">
        <v>1660</v>
      </c>
      <c r="E7" s="2">
        <v>0</v>
      </c>
      <c r="F7" s="2">
        <v>40</v>
      </c>
      <c r="G7" s="2">
        <v>200</v>
      </c>
      <c r="H7" s="2">
        <v>0</v>
      </c>
      <c r="I7" s="4">
        <f t="shared" si="0"/>
        <v>60964</v>
      </c>
      <c r="J7" s="14">
        <v>12500</v>
      </c>
      <c r="K7" s="14">
        <v>10000</v>
      </c>
      <c r="L7" s="14">
        <v>0</v>
      </c>
      <c r="M7" s="14">
        <v>0</v>
      </c>
      <c r="N7" s="2">
        <v>0</v>
      </c>
      <c r="O7" s="2">
        <v>100</v>
      </c>
      <c r="P7" s="4">
        <f t="shared" si="1"/>
        <v>22600</v>
      </c>
      <c r="Q7" s="4">
        <f t="shared" si="2"/>
        <v>38364</v>
      </c>
      <c r="R7" s="3" t="s">
        <v>83</v>
      </c>
      <c r="S7" s="5">
        <v>45043</v>
      </c>
    </row>
    <row r="8" spans="1:19" ht="24.75" customHeight="1">
      <c r="A8" s="13">
        <v>45047</v>
      </c>
      <c r="B8" s="2">
        <v>42800</v>
      </c>
      <c r="C8" s="2">
        <v>17976</v>
      </c>
      <c r="D8" s="2">
        <v>1660</v>
      </c>
      <c r="E8" s="2">
        <v>0</v>
      </c>
      <c r="F8" s="2">
        <v>40</v>
      </c>
      <c r="G8" s="2">
        <v>200</v>
      </c>
      <c r="H8" s="2">
        <v>0</v>
      </c>
      <c r="I8" s="4">
        <f t="shared" si="0"/>
        <v>62676</v>
      </c>
      <c r="J8" s="14">
        <v>12500</v>
      </c>
      <c r="K8" s="14">
        <v>10000</v>
      </c>
      <c r="L8" s="14">
        <v>0</v>
      </c>
      <c r="M8" s="14">
        <v>0</v>
      </c>
      <c r="N8" s="2">
        <v>0</v>
      </c>
      <c r="O8" s="2">
        <v>100</v>
      </c>
      <c r="P8" s="4">
        <f t="shared" si="1"/>
        <v>22600</v>
      </c>
      <c r="Q8" s="4">
        <f t="shared" si="2"/>
        <v>40076</v>
      </c>
      <c r="R8" s="3" t="s">
        <v>88</v>
      </c>
      <c r="S8" s="5">
        <v>45077</v>
      </c>
    </row>
    <row r="9" spans="1:19" ht="24.75" customHeight="1">
      <c r="A9" s="13">
        <v>45078</v>
      </c>
      <c r="B9" s="2">
        <v>42800</v>
      </c>
      <c r="C9" s="2">
        <v>17976</v>
      </c>
      <c r="D9" s="2">
        <v>1660</v>
      </c>
      <c r="E9" s="2">
        <v>0</v>
      </c>
      <c r="F9" s="2">
        <v>40</v>
      </c>
      <c r="G9" s="2">
        <v>200</v>
      </c>
      <c r="H9" s="2">
        <v>0</v>
      </c>
      <c r="I9" s="4">
        <f t="shared" si="0"/>
        <v>62676</v>
      </c>
      <c r="J9" s="14">
        <v>12500</v>
      </c>
      <c r="K9" s="14">
        <v>10000</v>
      </c>
      <c r="L9" s="14">
        <v>0</v>
      </c>
      <c r="M9" s="14">
        <v>0</v>
      </c>
      <c r="N9" s="2">
        <v>0</v>
      </c>
      <c r="O9" s="2">
        <v>100</v>
      </c>
      <c r="P9" s="4">
        <f t="shared" si="1"/>
        <v>22600</v>
      </c>
      <c r="Q9" s="4">
        <f t="shared" si="2"/>
        <v>40076</v>
      </c>
      <c r="R9" s="3" t="s">
        <v>85</v>
      </c>
      <c r="S9" s="5">
        <v>45112</v>
      </c>
    </row>
    <row r="10" spans="1:19" ht="30">
      <c r="A10" s="15" t="s">
        <v>81</v>
      </c>
      <c r="B10" s="2">
        <v>0</v>
      </c>
      <c r="C10" s="2">
        <v>6752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4">
        <f t="shared" si="0"/>
        <v>6752</v>
      </c>
      <c r="J10" s="14">
        <f>C10</f>
        <v>6752</v>
      </c>
      <c r="K10" s="14">
        <v>0</v>
      </c>
      <c r="L10" s="14">
        <v>0</v>
      </c>
      <c r="M10" s="14">
        <v>0</v>
      </c>
      <c r="N10" s="2">
        <v>0</v>
      </c>
      <c r="O10" s="2">
        <v>0</v>
      </c>
      <c r="P10" s="4">
        <f t="shared" ref="P10" si="3">SUM(J10:O10)</f>
        <v>6752</v>
      </c>
      <c r="Q10" s="4">
        <f t="shared" ref="Q10" si="4">I10-P10</f>
        <v>0</v>
      </c>
      <c r="R10" s="3" t="s">
        <v>83</v>
      </c>
      <c r="S10" s="5">
        <v>45122</v>
      </c>
    </row>
    <row r="11" spans="1:19" ht="24.75" customHeight="1">
      <c r="A11" s="13">
        <v>45108</v>
      </c>
      <c r="B11" s="2">
        <v>42800</v>
      </c>
      <c r="C11" s="2">
        <v>17976</v>
      </c>
      <c r="D11" s="2">
        <v>1660</v>
      </c>
      <c r="E11" s="2">
        <v>0</v>
      </c>
      <c r="F11" s="2">
        <v>40</v>
      </c>
      <c r="G11" s="2">
        <v>200</v>
      </c>
      <c r="H11" s="2">
        <v>0</v>
      </c>
      <c r="I11" s="4">
        <f t="shared" si="0"/>
        <v>62676</v>
      </c>
      <c r="J11" s="14">
        <v>12500</v>
      </c>
      <c r="K11" s="14">
        <v>0</v>
      </c>
      <c r="L11" s="14">
        <v>0</v>
      </c>
      <c r="M11" s="14">
        <v>0</v>
      </c>
      <c r="N11" s="2">
        <v>0</v>
      </c>
      <c r="O11" s="2">
        <v>100</v>
      </c>
      <c r="P11" s="4">
        <f t="shared" si="1"/>
        <v>12600</v>
      </c>
      <c r="Q11" s="4">
        <f t="shared" si="2"/>
        <v>50076</v>
      </c>
      <c r="R11" s="3" t="s">
        <v>80</v>
      </c>
      <c r="S11" s="5">
        <v>45141</v>
      </c>
    </row>
    <row r="12" spans="1:19" ht="24.75" customHeight="1">
      <c r="A12" s="13">
        <v>45139</v>
      </c>
      <c r="B12" s="2">
        <v>42800</v>
      </c>
      <c r="C12" s="2">
        <v>17976</v>
      </c>
      <c r="D12" s="2">
        <v>1660</v>
      </c>
      <c r="E12" s="2">
        <v>0</v>
      </c>
      <c r="F12" s="2">
        <v>40</v>
      </c>
      <c r="G12" s="2">
        <v>200</v>
      </c>
      <c r="H12" s="2">
        <v>0</v>
      </c>
      <c r="I12" s="4">
        <f t="shared" si="0"/>
        <v>62676</v>
      </c>
      <c r="J12" s="14">
        <v>12500</v>
      </c>
      <c r="K12" s="14">
        <v>10000</v>
      </c>
      <c r="L12" s="14">
        <v>0</v>
      </c>
      <c r="M12" s="14">
        <v>0</v>
      </c>
      <c r="N12" s="2">
        <v>0</v>
      </c>
      <c r="O12" s="2">
        <v>100</v>
      </c>
      <c r="P12" s="4">
        <f t="shared" si="1"/>
        <v>22600</v>
      </c>
      <c r="Q12" s="4">
        <f t="shared" si="2"/>
        <v>40076</v>
      </c>
      <c r="R12" s="3" t="s">
        <v>78</v>
      </c>
      <c r="S12" s="5">
        <v>45170</v>
      </c>
    </row>
    <row r="13" spans="1:19" ht="24.75" customHeight="1">
      <c r="A13" s="13">
        <v>45170</v>
      </c>
      <c r="B13" s="2">
        <v>42800</v>
      </c>
      <c r="C13" s="2">
        <v>17976</v>
      </c>
      <c r="D13" s="2">
        <v>1660</v>
      </c>
      <c r="E13" s="2">
        <v>0</v>
      </c>
      <c r="F13" s="2">
        <v>40</v>
      </c>
      <c r="G13" s="2">
        <v>200</v>
      </c>
      <c r="H13" s="2">
        <v>0</v>
      </c>
      <c r="I13" s="4">
        <f t="shared" ref="I13" si="5">B13+C13+D13+E13+F13+G13-H13</f>
        <v>62676</v>
      </c>
      <c r="J13" s="14">
        <v>12500</v>
      </c>
      <c r="K13" s="14">
        <v>10000</v>
      </c>
      <c r="L13" s="14">
        <v>0</v>
      </c>
      <c r="M13" s="14">
        <v>0</v>
      </c>
      <c r="N13" s="2">
        <v>0</v>
      </c>
      <c r="O13" s="2">
        <v>100</v>
      </c>
      <c r="P13" s="4">
        <f t="shared" si="1"/>
        <v>22600</v>
      </c>
      <c r="Q13" s="4">
        <f t="shared" si="2"/>
        <v>40076</v>
      </c>
      <c r="R13" s="3" t="s">
        <v>75</v>
      </c>
      <c r="S13" s="5">
        <v>45198</v>
      </c>
    </row>
    <row r="14" spans="1:19" ht="24.75" customHeight="1">
      <c r="A14" s="13">
        <v>45200</v>
      </c>
      <c r="B14" s="2">
        <v>42800</v>
      </c>
      <c r="C14" s="2">
        <v>17976</v>
      </c>
      <c r="D14" s="2">
        <v>1660</v>
      </c>
      <c r="E14" s="2">
        <v>0</v>
      </c>
      <c r="F14" s="2">
        <v>40</v>
      </c>
      <c r="G14" s="2">
        <v>200</v>
      </c>
      <c r="H14" s="2">
        <v>0</v>
      </c>
      <c r="I14" s="4">
        <f t="shared" ref="I14" si="6">B14+C14+D14+E14+F14+G14-H14</f>
        <v>62676</v>
      </c>
      <c r="J14" s="14">
        <v>12500</v>
      </c>
      <c r="K14" s="14">
        <v>10000</v>
      </c>
      <c r="L14" s="14">
        <v>0</v>
      </c>
      <c r="M14" s="14">
        <v>0</v>
      </c>
      <c r="N14" s="2">
        <v>0</v>
      </c>
      <c r="O14" s="2">
        <v>100</v>
      </c>
      <c r="P14" s="4">
        <f t="shared" ref="P14" si="7">SUM(J14:O14)</f>
        <v>22600</v>
      </c>
      <c r="Q14" s="4">
        <f t="shared" ref="Q14" si="8">I14-P14</f>
        <v>40076</v>
      </c>
      <c r="R14" s="3" t="s">
        <v>98</v>
      </c>
      <c r="S14" s="5">
        <v>45230</v>
      </c>
    </row>
    <row r="15" spans="1:19" ht="24.75" customHeight="1">
      <c r="A15" s="13" t="s">
        <v>70</v>
      </c>
      <c r="B15" s="2">
        <v>6908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4">
        <f>B15+C15+D15+E15+F15+G15-H15</f>
        <v>6908</v>
      </c>
      <c r="J15" s="14">
        <v>5181</v>
      </c>
      <c r="K15" s="14">
        <v>0</v>
      </c>
      <c r="L15" s="14">
        <v>0</v>
      </c>
      <c r="M15" s="14">
        <v>0</v>
      </c>
      <c r="N15" s="2">
        <v>0</v>
      </c>
      <c r="O15" s="2">
        <v>0</v>
      </c>
      <c r="P15" s="4">
        <f>SUM(J15:O15)</f>
        <v>5181</v>
      </c>
      <c r="Q15" s="4">
        <f>I15-P15</f>
        <v>1727</v>
      </c>
      <c r="R15" s="3" t="s">
        <v>99</v>
      </c>
      <c r="S15" s="5">
        <v>45255</v>
      </c>
    </row>
    <row r="16" spans="1:19" ht="24.75" customHeight="1">
      <c r="A16" s="13" t="s">
        <v>108</v>
      </c>
      <c r="B16" s="2">
        <v>5200</v>
      </c>
      <c r="C16" s="2">
        <v>2392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4">
        <f>B16+C16+D16+E16+F16+G16-H16</f>
        <v>7592</v>
      </c>
      <c r="J16" s="14">
        <v>0</v>
      </c>
      <c r="K16" s="14">
        <v>0</v>
      </c>
      <c r="L16" s="14">
        <v>0</v>
      </c>
      <c r="M16" s="14">
        <v>0</v>
      </c>
      <c r="N16" s="2">
        <v>152</v>
      </c>
      <c r="O16" s="2">
        <v>0</v>
      </c>
      <c r="P16" s="4">
        <f>SUM(J16:O16)</f>
        <v>152</v>
      </c>
      <c r="Q16" s="4">
        <f>I16-P16</f>
        <v>7440</v>
      </c>
      <c r="R16" s="3" t="s">
        <v>107</v>
      </c>
      <c r="S16" s="5">
        <v>45255</v>
      </c>
    </row>
    <row r="17" spans="1:19" ht="30">
      <c r="A17" s="15" t="s">
        <v>103</v>
      </c>
      <c r="B17" s="2">
        <v>0</v>
      </c>
      <c r="C17" s="2">
        <v>6848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4">
        <f t="shared" ref="I17:I18" si="9">B17+C17+D17+E17+F17+G17-H17</f>
        <v>6848</v>
      </c>
      <c r="J17" s="14">
        <f>I17</f>
        <v>6848</v>
      </c>
      <c r="K17" s="14">
        <v>0</v>
      </c>
      <c r="L17" s="14">
        <v>0</v>
      </c>
      <c r="M17" s="14">
        <v>0</v>
      </c>
      <c r="N17" s="2">
        <v>0</v>
      </c>
      <c r="O17" s="2">
        <v>0</v>
      </c>
      <c r="P17" s="4">
        <f t="shared" ref="P17:P18" si="10">SUM(J17:O17)</f>
        <v>6848</v>
      </c>
      <c r="Q17" s="4">
        <f t="shared" ref="Q17:Q18" si="11">I17-P17</f>
        <v>0</v>
      </c>
      <c r="R17" s="3" t="s">
        <v>109</v>
      </c>
      <c r="S17" s="5">
        <v>45255</v>
      </c>
    </row>
    <row r="18" spans="1:19" ht="24.75" customHeight="1">
      <c r="A18" s="13">
        <v>45231</v>
      </c>
      <c r="B18" s="2">
        <v>44100</v>
      </c>
      <c r="C18" s="2">
        <v>20286</v>
      </c>
      <c r="D18" s="2">
        <v>1660</v>
      </c>
      <c r="E18" s="2">
        <v>0</v>
      </c>
      <c r="F18" s="2">
        <v>40</v>
      </c>
      <c r="G18" s="2">
        <v>200</v>
      </c>
      <c r="H18" s="2">
        <v>0</v>
      </c>
      <c r="I18" s="4">
        <f t="shared" si="9"/>
        <v>66286</v>
      </c>
      <c r="J18" s="14">
        <v>15000</v>
      </c>
      <c r="K18" s="14">
        <v>20000</v>
      </c>
      <c r="L18" s="14">
        <v>0</v>
      </c>
      <c r="M18" s="14">
        <v>0</v>
      </c>
      <c r="N18" s="2">
        <v>0</v>
      </c>
      <c r="O18" s="2">
        <v>100</v>
      </c>
      <c r="P18" s="4">
        <f t="shared" si="10"/>
        <v>35100</v>
      </c>
      <c r="Q18" s="4">
        <f t="shared" si="11"/>
        <v>31186</v>
      </c>
      <c r="R18" s="3" t="s">
        <v>110</v>
      </c>
      <c r="S18" s="5">
        <v>45260</v>
      </c>
    </row>
    <row r="19" spans="1:19" ht="24.75" customHeight="1">
      <c r="A19" s="13">
        <v>45261</v>
      </c>
      <c r="B19" s="2">
        <v>44100</v>
      </c>
      <c r="C19" s="2">
        <v>20286</v>
      </c>
      <c r="D19" s="2">
        <v>1660</v>
      </c>
      <c r="E19" s="2">
        <v>0</v>
      </c>
      <c r="F19" s="2">
        <v>40</v>
      </c>
      <c r="G19" s="2">
        <v>200</v>
      </c>
      <c r="H19" s="2">
        <v>0</v>
      </c>
      <c r="I19" s="4">
        <f t="shared" ref="I19" si="12">B19+C19+D19+E19+F19+G19-H19</f>
        <v>66286</v>
      </c>
      <c r="J19" s="14">
        <v>15000</v>
      </c>
      <c r="K19" s="14">
        <v>0</v>
      </c>
      <c r="L19" s="14">
        <v>0</v>
      </c>
      <c r="M19" s="14">
        <v>0</v>
      </c>
      <c r="N19" s="2">
        <v>0</v>
      </c>
      <c r="O19" s="2">
        <v>100</v>
      </c>
      <c r="P19" s="4">
        <f t="shared" ref="P19" si="13">SUM(J19:O19)</f>
        <v>15100</v>
      </c>
      <c r="Q19" s="4">
        <f t="shared" ref="Q19" si="14">I19-P19</f>
        <v>51186</v>
      </c>
      <c r="R19" s="3" t="s">
        <v>80</v>
      </c>
      <c r="S19" s="5">
        <v>45295</v>
      </c>
    </row>
    <row r="20" spans="1:19" ht="24.75" customHeight="1">
      <c r="A20" s="13">
        <v>45292</v>
      </c>
      <c r="B20" s="2">
        <v>44100</v>
      </c>
      <c r="C20" s="2">
        <v>20286</v>
      </c>
      <c r="D20" s="2">
        <v>1660</v>
      </c>
      <c r="E20" s="2">
        <v>0</v>
      </c>
      <c r="F20" s="2">
        <v>40</v>
      </c>
      <c r="G20" s="2">
        <v>200</v>
      </c>
      <c r="H20" s="2">
        <v>0</v>
      </c>
      <c r="I20" s="4">
        <f t="shared" ref="I20" si="15">B20+C20+D20+E20+F20+G20-H20</f>
        <v>66286</v>
      </c>
      <c r="J20" s="14">
        <v>15000</v>
      </c>
      <c r="K20" s="14">
        <v>0</v>
      </c>
      <c r="L20" s="14">
        <v>0</v>
      </c>
      <c r="M20" s="14">
        <v>0</v>
      </c>
      <c r="N20" s="2">
        <v>0</v>
      </c>
      <c r="O20" s="2">
        <v>100</v>
      </c>
      <c r="P20" s="4">
        <f t="shared" ref="P20" si="16">SUM(J20:O20)</f>
        <v>15100</v>
      </c>
      <c r="Q20" s="4">
        <f t="shared" ref="Q20" si="17">I20-P20</f>
        <v>51186</v>
      </c>
      <c r="R20" s="3" t="s">
        <v>113</v>
      </c>
      <c r="S20" s="5">
        <v>45323</v>
      </c>
    </row>
    <row r="21" spans="1:19" ht="24.75" customHeight="1">
      <c r="A21" s="13">
        <v>45323</v>
      </c>
      <c r="B21" s="11">
        <v>44100</v>
      </c>
      <c r="C21" s="11">
        <v>20286</v>
      </c>
      <c r="D21" s="11">
        <v>1660</v>
      </c>
      <c r="E21" s="11">
        <v>0</v>
      </c>
      <c r="F21" s="11">
        <v>40</v>
      </c>
      <c r="G21" s="11">
        <v>200</v>
      </c>
      <c r="H21" s="11">
        <v>0</v>
      </c>
      <c r="I21" s="4">
        <f t="shared" ref="I21:I22" si="18">B21+C21+D21+E21+F21+G21-H21</f>
        <v>66286</v>
      </c>
      <c r="J21" s="14">
        <v>15000</v>
      </c>
      <c r="K21" s="14">
        <v>0</v>
      </c>
      <c r="L21" s="14">
        <v>0</v>
      </c>
      <c r="M21" s="14">
        <v>0</v>
      </c>
      <c r="N21" s="11">
        <v>30200</v>
      </c>
      <c r="O21" s="11">
        <v>100</v>
      </c>
      <c r="P21" s="4">
        <f t="shared" ref="P21:P22" si="19">SUM(J21:O21)</f>
        <v>45300</v>
      </c>
      <c r="Q21" s="4">
        <f t="shared" ref="Q21:Q22" si="20">I21-P21</f>
        <v>20986</v>
      </c>
      <c r="R21" s="20" t="s">
        <v>113</v>
      </c>
      <c r="S21" s="5">
        <v>45352</v>
      </c>
    </row>
    <row r="22" spans="1:19" ht="24.75" customHeight="1">
      <c r="A22" s="13" t="s">
        <v>117</v>
      </c>
      <c r="B22" s="21">
        <v>113805</v>
      </c>
      <c r="C22" s="21">
        <v>33035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4">
        <f t="shared" si="18"/>
        <v>146840</v>
      </c>
      <c r="J22" s="14">
        <v>0</v>
      </c>
      <c r="K22" s="14">
        <v>0</v>
      </c>
      <c r="L22" s="14">
        <v>0</v>
      </c>
      <c r="M22" s="14">
        <v>0</v>
      </c>
      <c r="N22" s="21">
        <v>16150</v>
      </c>
      <c r="O22" s="21">
        <v>0</v>
      </c>
      <c r="P22" s="4">
        <f t="shared" si="19"/>
        <v>16150</v>
      </c>
      <c r="Q22" s="4">
        <f t="shared" si="20"/>
        <v>130690</v>
      </c>
      <c r="R22" s="20" t="s">
        <v>119</v>
      </c>
      <c r="S22" s="5">
        <v>45370</v>
      </c>
    </row>
    <row r="23" spans="1:19" ht="24.75" customHeight="1">
      <c r="A23" s="3" t="s">
        <v>1</v>
      </c>
      <c r="B23" s="3">
        <f>SUBTOTAL(9,B6:B22)</f>
        <v>644713</v>
      </c>
      <c r="C23" s="20">
        <f t="shared" ref="C23:Q23" si="21">SUBTOTAL(9,C6:C22)</f>
        <v>270555</v>
      </c>
      <c r="D23" s="20">
        <f t="shared" si="21"/>
        <v>19920</v>
      </c>
      <c r="E23" s="20">
        <f t="shared" si="21"/>
        <v>0</v>
      </c>
      <c r="F23" s="20">
        <f t="shared" si="21"/>
        <v>480</v>
      </c>
      <c r="G23" s="20">
        <f t="shared" si="21"/>
        <v>2400</v>
      </c>
      <c r="H23" s="20">
        <f t="shared" si="21"/>
        <v>0</v>
      </c>
      <c r="I23" s="20">
        <f t="shared" si="21"/>
        <v>938068</v>
      </c>
      <c r="J23" s="20">
        <f t="shared" si="21"/>
        <v>178781</v>
      </c>
      <c r="K23" s="20">
        <f t="shared" si="21"/>
        <v>90000</v>
      </c>
      <c r="L23" s="20">
        <f t="shared" si="21"/>
        <v>0</v>
      </c>
      <c r="M23" s="20">
        <f t="shared" si="21"/>
        <v>0</v>
      </c>
      <c r="N23" s="20">
        <f t="shared" si="21"/>
        <v>46502</v>
      </c>
      <c r="O23" s="20">
        <f t="shared" si="21"/>
        <v>1200</v>
      </c>
      <c r="P23" s="20">
        <f t="shared" si="21"/>
        <v>316483</v>
      </c>
      <c r="Q23" s="20">
        <f t="shared" si="21"/>
        <v>621585</v>
      </c>
      <c r="R23" s="4"/>
      <c r="S23" s="16"/>
    </row>
  </sheetData>
  <autoFilter ref="A5:S21">
    <sortState ref="A6:T18">
      <sortCondition ref="S5"/>
    </sortState>
  </autoFilter>
  <mergeCells count="9">
    <mergeCell ref="R3:S3"/>
    <mergeCell ref="A1:Q1"/>
    <mergeCell ref="A2:C2"/>
    <mergeCell ref="E2:K2"/>
    <mergeCell ref="M2:Q2"/>
    <mergeCell ref="A3:A4"/>
    <mergeCell ref="B3:I3"/>
    <mergeCell ref="J3:P3"/>
    <mergeCell ref="Q3:Q4"/>
  </mergeCells>
  <pageMargins left="0.41" right="0.15748031496062992" top="0.6" bottom="0.31496062992125984" header="0.31496062992125984" footer="0.31496062992125984"/>
  <pageSetup paperSize="9" scale="85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S22"/>
  <sheetViews>
    <sheetView topLeftCell="A4" zoomScale="87" zoomScaleNormal="87" workbookViewId="0">
      <selection activeCell="R21" sqref="R21:S21"/>
    </sheetView>
  </sheetViews>
  <sheetFormatPr defaultRowHeight="15"/>
  <cols>
    <col min="1" max="1" width="14.28515625" style="1" bestFit="1" customWidth="1"/>
    <col min="2" max="2" width="10.140625" style="1" bestFit="1" customWidth="1"/>
    <col min="3" max="3" width="8" style="1" bestFit="1" customWidth="1"/>
    <col min="4" max="4" width="6.85546875" style="1" bestFit="1" customWidth="1"/>
    <col min="5" max="6" width="5.85546875" style="1" bestFit="1" customWidth="1"/>
    <col min="7" max="7" width="7.85546875" style="1" customWidth="1"/>
    <col min="8" max="8" width="8.42578125" style="1" customWidth="1"/>
    <col min="9" max="9" width="9.28515625" style="1" bestFit="1" customWidth="1"/>
    <col min="10" max="10" width="8.85546875" style="1" customWidth="1"/>
    <col min="11" max="11" width="7" style="1" bestFit="1" customWidth="1"/>
    <col min="12" max="12" width="8.28515625" style="1" bestFit="1" customWidth="1"/>
    <col min="13" max="13" width="7" style="1" bestFit="1" customWidth="1"/>
    <col min="14" max="14" width="8.28515625" style="1" bestFit="1" customWidth="1"/>
    <col min="15" max="15" width="5.85546875" style="1" bestFit="1" customWidth="1"/>
    <col min="16" max="16" width="8" style="1" bestFit="1" customWidth="1"/>
    <col min="17" max="17" width="11.7109375" style="1" customWidth="1"/>
    <col min="18" max="18" width="11.85546875" style="1" bestFit="1" customWidth="1"/>
    <col min="19" max="19" width="11.5703125" style="1" bestFit="1" customWidth="1"/>
    <col min="20" max="16384" width="9.140625" style="1"/>
  </cols>
  <sheetData>
    <row r="1" spans="1:19" ht="24.75" customHeight="1">
      <c r="A1" s="24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6"/>
      <c r="S1" s="6"/>
    </row>
    <row r="2" spans="1:19" ht="24" customHeight="1">
      <c r="A2" s="25" t="s">
        <v>36</v>
      </c>
      <c r="B2" s="25"/>
      <c r="C2" s="25"/>
      <c r="D2" s="8"/>
      <c r="E2" s="26" t="s">
        <v>50</v>
      </c>
      <c r="F2" s="26"/>
      <c r="G2" s="26"/>
      <c r="H2" s="26"/>
      <c r="I2" s="26"/>
      <c r="J2" s="26"/>
      <c r="K2" s="26"/>
      <c r="L2" s="9"/>
      <c r="M2" s="27" t="s">
        <v>43</v>
      </c>
      <c r="N2" s="27"/>
      <c r="O2" s="27"/>
      <c r="P2" s="27"/>
      <c r="Q2" s="27"/>
      <c r="R2" s="7"/>
      <c r="S2" s="10"/>
    </row>
    <row r="3" spans="1:19" ht="24" customHeight="1">
      <c r="A3" s="28" t="s">
        <v>3</v>
      </c>
      <c r="B3" s="29" t="s">
        <v>0</v>
      </c>
      <c r="C3" s="29"/>
      <c r="D3" s="29"/>
      <c r="E3" s="29"/>
      <c r="F3" s="29"/>
      <c r="G3" s="29"/>
      <c r="H3" s="29"/>
      <c r="I3" s="29"/>
      <c r="J3" s="28" t="s">
        <v>12</v>
      </c>
      <c r="K3" s="28"/>
      <c r="L3" s="28"/>
      <c r="M3" s="28"/>
      <c r="N3" s="28"/>
      <c r="O3" s="28"/>
      <c r="P3" s="28"/>
      <c r="Q3" s="30" t="s">
        <v>44</v>
      </c>
      <c r="R3" s="23" t="s">
        <v>17</v>
      </c>
      <c r="S3" s="23"/>
    </row>
    <row r="4" spans="1:19" ht="30">
      <c r="A4" s="28"/>
      <c r="B4" s="2" t="s">
        <v>7</v>
      </c>
      <c r="C4" s="2" t="s">
        <v>5</v>
      </c>
      <c r="D4" s="2" t="s">
        <v>8</v>
      </c>
      <c r="E4" s="2" t="s">
        <v>9</v>
      </c>
      <c r="F4" s="2" t="s">
        <v>33</v>
      </c>
      <c r="G4" s="2" t="s">
        <v>10</v>
      </c>
      <c r="H4" s="12" t="s">
        <v>20</v>
      </c>
      <c r="I4" s="3" t="s">
        <v>1</v>
      </c>
      <c r="J4" s="12" t="s">
        <v>19</v>
      </c>
      <c r="K4" s="12" t="s">
        <v>18</v>
      </c>
      <c r="L4" s="2" t="s">
        <v>37</v>
      </c>
      <c r="M4" s="12" t="s">
        <v>21</v>
      </c>
      <c r="N4" s="2" t="s">
        <v>4</v>
      </c>
      <c r="O4" s="2" t="s">
        <v>6</v>
      </c>
      <c r="P4" s="3" t="s">
        <v>2</v>
      </c>
      <c r="Q4" s="30"/>
      <c r="R4" s="3" t="s">
        <v>15</v>
      </c>
      <c r="S4" s="3" t="s">
        <v>16</v>
      </c>
    </row>
    <row r="5" spans="1:19" ht="21" customHeight="1">
      <c r="A5" s="12">
        <v>1</v>
      </c>
      <c r="B5" s="2">
        <v>2</v>
      </c>
      <c r="C5" s="12">
        <v>3</v>
      </c>
      <c r="D5" s="2">
        <v>4</v>
      </c>
      <c r="E5" s="12">
        <v>5</v>
      </c>
      <c r="F5" s="2">
        <v>6</v>
      </c>
      <c r="G5" s="12">
        <v>7</v>
      </c>
      <c r="H5" s="2">
        <v>8</v>
      </c>
      <c r="I5" s="12">
        <v>9</v>
      </c>
      <c r="J5" s="2">
        <v>10</v>
      </c>
      <c r="K5" s="12">
        <v>11</v>
      </c>
      <c r="L5" s="2">
        <v>12</v>
      </c>
      <c r="M5" s="12">
        <v>13</v>
      </c>
      <c r="N5" s="2">
        <v>14</v>
      </c>
      <c r="O5" s="12">
        <v>15</v>
      </c>
      <c r="P5" s="2">
        <v>16</v>
      </c>
      <c r="Q5" s="12">
        <v>17</v>
      </c>
      <c r="R5" s="2">
        <v>18</v>
      </c>
      <c r="S5" s="12">
        <v>19</v>
      </c>
    </row>
    <row r="6" spans="1:19" ht="26.25" customHeight="1">
      <c r="A6" s="13">
        <v>44986</v>
      </c>
      <c r="B6" s="2">
        <v>40400</v>
      </c>
      <c r="C6" s="2">
        <v>15352</v>
      </c>
      <c r="D6" s="2">
        <v>1660</v>
      </c>
      <c r="E6" s="2">
        <v>0</v>
      </c>
      <c r="F6" s="2">
        <v>40</v>
      </c>
      <c r="G6" s="2">
        <v>200</v>
      </c>
      <c r="H6" s="2">
        <v>0</v>
      </c>
      <c r="I6" s="4">
        <f t="shared" ref="I6:I13" si="0">B6+C6+D6+E6+F6+G6-H6</f>
        <v>57652</v>
      </c>
      <c r="J6" s="14">
        <v>8000</v>
      </c>
      <c r="K6" s="14">
        <v>0</v>
      </c>
      <c r="L6" s="14">
        <v>1530</v>
      </c>
      <c r="M6" s="14">
        <v>0</v>
      </c>
      <c r="N6" s="2">
        <v>0</v>
      </c>
      <c r="O6" s="2">
        <v>100</v>
      </c>
      <c r="P6" s="4">
        <f t="shared" ref="P6:P14" si="1">SUM(J6:O6)</f>
        <v>9630</v>
      </c>
      <c r="Q6" s="4">
        <f t="shared" ref="Q6:Q14" si="2">I6-P6</f>
        <v>48022</v>
      </c>
      <c r="R6" s="3" t="s">
        <v>90</v>
      </c>
      <c r="S6" s="5">
        <v>45022</v>
      </c>
    </row>
    <row r="7" spans="1:19" ht="24.75" customHeight="1">
      <c r="A7" s="13">
        <v>45017</v>
      </c>
      <c r="B7" s="2">
        <v>40400</v>
      </c>
      <c r="C7" s="2">
        <v>15352</v>
      </c>
      <c r="D7" s="2">
        <v>1660</v>
      </c>
      <c r="E7" s="2">
        <v>0</v>
      </c>
      <c r="F7" s="2">
        <v>40</v>
      </c>
      <c r="G7" s="2">
        <v>200</v>
      </c>
      <c r="H7" s="2">
        <v>0</v>
      </c>
      <c r="I7" s="4">
        <f t="shared" si="0"/>
        <v>57652</v>
      </c>
      <c r="J7" s="14">
        <v>8000</v>
      </c>
      <c r="K7" s="14">
        <v>0</v>
      </c>
      <c r="L7" s="14">
        <v>1530</v>
      </c>
      <c r="M7" s="14">
        <v>0</v>
      </c>
      <c r="N7" s="2">
        <v>0</v>
      </c>
      <c r="O7" s="2">
        <v>100</v>
      </c>
      <c r="P7" s="4">
        <f t="shared" si="1"/>
        <v>9630</v>
      </c>
      <c r="Q7" s="4">
        <f t="shared" si="2"/>
        <v>48022</v>
      </c>
      <c r="R7" s="3" t="s">
        <v>83</v>
      </c>
      <c r="S7" s="5">
        <v>45043</v>
      </c>
    </row>
    <row r="8" spans="1:19" ht="24.75" customHeight="1">
      <c r="A8" s="13">
        <v>45047</v>
      </c>
      <c r="B8" s="2">
        <v>40400</v>
      </c>
      <c r="C8" s="2">
        <v>16968</v>
      </c>
      <c r="D8" s="2">
        <v>1660</v>
      </c>
      <c r="E8" s="2">
        <v>0</v>
      </c>
      <c r="F8" s="2">
        <v>40</v>
      </c>
      <c r="G8" s="2">
        <v>200</v>
      </c>
      <c r="H8" s="2">
        <v>0</v>
      </c>
      <c r="I8" s="4">
        <f t="shared" si="0"/>
        <v>59268</v>
      </c>
      <c r="J8" s="14">
        <v>8000</v>
      </c>
      <c r="K8" s="14">
        <v>0</v>
      </c>
      <c r="L8" s="14">
        <v>1530</v>
      </c>
      <c r="M8" s="14">
        <v>0</v>
      </c>
      <c r="N8" s="2">
        <v>0</v>
      </c>
      <c r="O8" s="2">
        <v>100</v>
      </c>
      <c r="P8" s="4">
        <f t="shared" si="1"/>
        <v>9630</v>
      </c>
      <c r="Q8" s="4">
        <f t="shared" si="2"/>
        <v>49638</v>
      </c>
      <c r="R8" s="3" t="s">
        <v>88</v>
      </c>
      <c r="S8" s="5">
        <v>45077</v>
      </c>
    </row>
    <row r="9" spans="1:19" ht="24.75" customHeight="1">
      <c r="A9" s="13">
        <v>45078</v>
      </c>
      <c r="B9" s="2">
        <v>40400</v>
      </c>
      <c r="C9" s="2">
        <v>16968</v>
      </c>
      <c r="D9" s="2">
        <v>1660</v>
      </c>
      <c r="E9" s="2">
        <v>0</v>
      </c>
      <c r="F9" s="2">
        <v>40</v>
      </c>
      <c r="G9" s="2">
        <v>200</v>
      </c>
      <c r="H9" s="2">
        <v>0</v>
      </c>
      <c r="I9" s="4">
        <f t="shared" si="0"/>
        <v>59268</v>
      </c>
      <c r="J9" s="14">
        <v>8000</v>
      </c>
      <c r="K9" s="14">
        <v>0</v>
      </c>
      <c r="L9" s="14">
        <v>1530</v>
      </c>
      <c r="M9" s="14">
        <v>0</v>
      </c>
      <c r="N9" s="2">
        <v>0</v>
      </c>
      <c r="O9" s="2">
        <v>100</v>
      </c>
      <c r="P9" s="4">
        <f t="shared" si="1"/>
        <v>9630</v>
      </c>
      <c r="Q9" s="4">
        <f t="shared" si="2"/>
        <v>49638</v>
      </c>
      <c r="R9" s="3" t="s">
        <v>85</v>
      </c>
      <c r="S9" s="5">
        <v>45112</v>
      </c>
    </row>
    <row r="10" spans="1:19" ht="30">
      <c r="A10" s="15" t="s">
        <v>81</v>
      </c>
      <c r="B10" s="2">
        <v>0</v>
      </c>
      <c r="C10" s="2">
        <v>6464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4">
        <f t="shared" si="0"/>
        <v>6464</v>
      </c>
      <c r="J10" s="14">
        <f>C10</f>
        <v>6464</v>
      </c>
      <c r="K10" s="14">
        <v>0</v>
      </c>
      <c r="L10" s="14">
        <v>0</v>
      </c>
      <c r="M10" s="14">
        <v>0</v>
      </c>
      <c r="N10" s="2">
        <v>0</v>
      </c>
      <c r="O10" s="2">
        <v>0</v>
      </c>
      <c r="P10" s="4">
        <f t="shared" si="1"/>
        <v>6464</v>
      </c>
      <c r="Q10" s="4">
        <f t="shared" si="2"/>
        <v>0</v>
      </c>
      <c r="R10" s="3" t="s">
        <v>83</v>
      </c>
      <c r="S10" s="5">
        <v>45122</v>
      </c>
    </row>
    <row r="11" spans="1:19" ht="24.75" customHeight="1">
      <c r="A11" s="17" t="s">
        <v>92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16581</v>
      </c>
      <c r="H11" s="2">
        <v>0</v>
      </c>
      <c r="I11" s="4">
        <f t="shared" si="0"/>
        <v>16581</v>
      </c>
      <c r="J11" s="14">
        <v>0</v>
      </c>
      <c r="K11" s="14">
        <v>0</v>
      </c>
      <c r="L11" s="14">
        <v>0</v>
      </c>
      <c r="M11" s="14">
        <v>0</v>
      </c>
      <c r="N11" s="2">
        <v>0</v>
      </c>
      <c r="O11" s="2">
        <v>0</v>
      </c>
      <c r="P11" s="4">
        <f t="shared" si="1"/>
        <v>0</v>
      </c>
      <c r="Q11" s="4">
        <f t="shared" si="2"/>
        <v>16581</v>
      </c>
      <c r="R11" s="3" t="s">
        <v>95</v>
      </c>
      <c r="S11" s="5">
        <v>45122</v>
      </c>
    </row>
    <row r="12" spans="1:19" ht="24.75" customHeight="1">
      <c r="A12" s="13">
        <v>45108</v>
      </c>
      <c r="B12" s="2">
        <v>41600</v>
      </c>
      <c r="C12" s="2">
        <v>17472</v>
      </c>
      <c r="D12" s="2">
        <v>1660</v>
      </c>
      <c r="E12" s="2">
        <v>0</v>
      </c>
      <c r="F12" s="2">
        <v>40</v>
      </c>
      <c r="G12" s="2">
        <v>200</v>
      </c>
      <c r="H12" s="2">
        <v>0</v>
      </c>
      <c r="I12" s="4">
        <f t="shared" si="0"/>
        <v>60972</v>
      </c>
      <c r="J12" s="14">
        <v>8000</v>
      </c>
      <c r="K12" s="14">
        <v>0</v>
      </c>
      <c r="L12" s="14">
        <v>1530</v>
      </c>
      <c r="M12" s="14">
        <v>0</v>
      </c>
      <c r="N12" s="2">
        <v>0</v>
      </c>
      <c r="O12" s="2">
        <v>100</v>
      </c>
      <c r="P12" s="4">
        <f t="shared" si="1"/>
        <v>9630</v>
      </c>
      <c r="Q12" s="4">
        <f t="shared" si="2"/>
        <v>51342</v>
      </c>
      <c r="R12" s="3" t="s">
        <v>80</v>
      </c>
      <c r="S12" s="5">
        <v>45141</v>
      </c>
    </row>
    <row r="13" spans="1:19" ht="24.75" customHeight="1">
      <c r="A13" s="13">
        <v>45139</v>
      </c>
      <c r="B13" s="2">
        <v>41600</v>
      </c>
      <c r="C13" s="2">
        <v>17472</v>
      </c>
      <c r="D13" s="2">
        <v>1660</v>
      </c>
      <c r="E13" s="2">
        <v>0</v>
      </c>
      <c r="F13" s="2">
        <v>40</v>
      </c>
      <c r="G13" s="2">
        <v>200</v>
      </c>
      <c r="H13" s="2">
        <v>0</v>
      </c>
      <c r="I13" s="4">
        <f t="shared" si="0"/>
        <v>60972</v>
      </c>
      <c r="J13" s="14">
        <v>8000</v>
      </c>
      <c r="K13" s="14">
        <v>0</v>
      </c>
      <c r="L13" s="14">
        <v>1530</v>
      </c>
      <c r="M13" s="14">
        <v>0</v>
      </c>
      <c r="N13" s="2">
        <v>0</v>
      </c>
      <c r="O13" s="2">
        <v>100</v>
      </c>
      <c r="P13" s="4">
        <f t="shared" si="1"/>
        <v>9630</v>
      </c>
      <c r="Q13" s="4">
        <f t="shared" si="2"/>
        <v>51342</v>
      </c>
      <c r="R13" s="3" t="s">
        <v>78</v>
      </c>
      <c r="S13" s="5">
        <v>45170</v>
      </c>
    </row>
    <row r="14" spans="1:19" ht="24.75" customHeight="1">
      <c r="A14" s="13">
        <v>45170</v>
      </c>
      <c r="B14" s="2">
        <v>41600</v>
      </c>
      <c r="C14" s="2">
        <v>17472</v>
      </c>
      <c r="D14" s="2">
        <v>1660</v>
      </c>
      <c r="E14" s="2">
        <v>0</v>
      </c>
      <c r="F14" s="2">
        <v>40</v>
      </c>
      <c r="G14" s="2">
        <v>200</v>
      </c>
      <c r="H14" s="2">
        <v>0</v>
      </c>
      <c r="I14" s="4">
        <f t="shared" ref="I14" si="3">B14+C14+D14+E14+F14+G14-H14</f>
        <v>60972</v>
      </c>
      <c r="J14" s="14">
        <v>8000</v>
      </c>
      <c r="K14" s="14">
        <v>0</v>
      </c>
      <c r="L14" s="14">
        <v>1530</v>
      </c>
      <c r="M14" s="14">
        <v>0</v>
      </c>
      <c r="N14" s="2">
        <v>0</v>
      </c>
      <c r="O14" s="2">
        <v>100</v>
      </c>
      <c r="P14" s="4">
        <f t="shared" si="1"/>
        <v>9630</v>
      </c>
      <c r="Q14" s="4">
        <f t="shared" si="2"/>
        <v>51342</v>
      </c>
      <c r="R14" s="3" t="s">
        <v>75</v>
      </c>
      <c r="S14" s="5">
        <v>45198</v>
      </c>
    </row>
    <row r="15" spans="1:19" ht="24.75" customHeight="1">
      <c r="A15" s="13">
        <v>45200</v>
      </c>
      <c r="B15" s="2">
        <v>41600</v>
      </c>
      <c r="C15" s="2">
        <v>17472</v>
      </c>
      <c r="D15" s="2">
        <v>1660</v>
      </c>
      <c r="E15" s="2">
        <v>0</v>
      </c>
      <c r="F15" s="2">
        <v>40</v>
      </c>
      <c r="G15" s="2">
        <v>200</v>
      </c>
      <c r="H15" s="2">
        <v>0</v>
      </c>
      <c r="I15" s="4">
        <f t="shared" ref="I15" si="4">B15+C15+D15+E15+F15+G15-H15</f>
        <v>60972</v>
      </c>
      <c r="J15" s="14">
        <v>8000</v>
      </c>
      <c r="K15" s="14">
        <v>0</v>
      </c>
      <c r="L15" s="14">
        <v>1530</v>
      </c>
      <c r="M15" s="14">
        <v>0</v>
      </c>
      <c r="N15" s="2">
        <v>0</v>
      </c>
      <c r="O15" s="2">
        <v>100</v>
      </c>
      <c r="P15" s="4">
        <f t="shared" ref="P15" si="5">SUM(J15:O15)</f>
        <v>9630</v>
      </c>
      <c r="Q15" s="4">
        <f t="shared" ref="Q15" si="6">I15-P15</f>
        <v>51342</v>
      </c>
      <c r="R15" s="3" t="s">
        <v>98</v>
      </c>
      <c r="S15" s="5">
        <v>45230</v>
      </c>
    </row>
    <row r="16" spans="1:19" ht="24.75" customHeight="1">
      <c r="A16" s="13" t="s">
        <v>70</v>
      </c>
      <c r="B16" s="2">
        <v>6908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4">
        <f>B16+C16+D16+E16+F16+G16-H16</f>
        <v>6908</v>
      </c>
      <c r="J16" s="14">
        <v>5181</v>
      </c>
      <c r="K16" s="14">
        <v>0</v>
      </c>
      <c r="L16" s="14">
        <v>0</v>
      </c>
      <c r="M16" s="14">
        <v>0</v>
      </c>
      <c r="N16" s="2">
        <v>0</v>
      </c>
      <c r="O16" s="2">
        <v>0</v>
      </c>
      <c r="P16" s="4">
        <f>SUM(J16:O16)</f>
        <v>5181</v>
      </c>
      <c r="Q16" s="4">
        <f>I16-P16</f>
        <v>1727</v>
      </c>
      <c r="R16" s="3" t="s">
        <v>99</v>
      </c>
      <c r="S16" s="5">
        <v>45255</v>
      </c>
    </row>
    <row r="17" spans="1:19" ht="30">
      <c r="A17" s="15" t="s">
        <v>103</v>
      </c>
      <c r="B17" s="2">
        <v>0</v>
      </c>
      <c r="C17" s="2">
        <v>6656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4">
        <f t="shared" ref="I17:I18" si="7">B17+C17+D17+E17+F17+G17-H17</f>
        <v>6656</v>
      </c>
      <c r="J17" s="14">
        <f>I17</f>
        <v>6656</v>
      </c>
      <c r="K17" s="14">
        <v>0</v>
      </c>
      <c r="L17" s="14">
        <v>0</v>
      </c>
      <c r="M17" s="14">
        <v>0</v>
      </c>
      <c r="N17" s="2">
        <v>0</v>
      </c>
      <c r="O17" s="2">
        <v>0</v>
      </c>
      <c r="P17" s="4">
        <f t="shared" ref="P17:P18" si="8">SUM(J17:O17)</f>
        <v>6656</v>
      </c>
      <c r="Q17" s="4">
        <f t="shared" ref="Q17:Q18" si="9">I17-P17</f>
        <v>0</v>
      </c>
      <c r="R17" s="3" t="s">
        <v>109</v>
      </c>
      <c r="S17" s="5">
        <v>45255</v>
      </c>
    </row>
    <row r="18" spans="1:19" ht="24.75" customHeight="1">
      <c r="A18" s="13">
        <v>45231</v>
      </c>
      <c r="B18" s="2">
        <v>41600</v>
      </c>
      <c r="C18" s="2">
        <v>19136</v>
      </c>
      <c r="D18" s="2">
        <v>1660</v>
      </c>
      <c r="E18" s="2">
        <v>0</v>
      </c>
      <c r="F18" s="2">
        <v>40</v>
      </c>
      <c r="G18" s="2">
        <v>200</v>
      </c>
      <c r="H18" s="2">
        <v>0</v>
      </c>
      <c r="I18" s="4">
        <f t="shared" si="7"/>
        <v>62636</v>
      </c>
      <c r="J18" s="14">
        <v>8000</v>
      </c>
      <c r="K18" s="14">
        <v>0</v>
      </c>
      <c r="L18" s="14">
        <v>1530</v>
      </c>
      <c r="M18" s="14">
        <v>0</v>
      </c>
      <c r="N18" s="2">
        <v>0</v>
      </c>
      <c r="O18" s="2">
        <v>100</v>
      </c>
      <c r="P18" s="4">
        <f t="shared" si="8"/>
        <v>9630</v>
      </c>
      <c r="Q18" s="4">
        <f t="shared" si="9"/>
        <v>53006</v>
      </c>
      <c r="R18" s="3" t="s">
        <v>110</v>
      </c>
      <c r="S18" s="5">
        <v>45260</v>
      </c>
    </row>
    <row r="19" spans="1:19" ht="24.75" customHeight="1">
      <c r="A19" s="13">
        <v>45261</v>
      </c>
      <c r="B19" s="2">
        <v>41600</v>
      </c>
      <c r="C19" s="2">
        <v>19136</v>
      </c>
      <c r="D19" s="2">
        <v>1660</v>
      </c>
      <c r="E19" s="2">
        <v>0</v>
      </c>
      <c r="F19" s="2">
        <v>40</v>
      </c>
      <c r="G19" s="2">
        <v>200</v>
      </c>
      <c r="H19" s="2">
        <v>0</v>
      </c>
      <c r="I19" s="4">
        <f t="shared" ref="I19" si="10">B19+C19+D19+E19+F19+G19-H19</f>
        <v>62636</v>
      </c>
      <c r="J19" s="14">
        <v>8000</v>
      </c>
      <c r="K19" s="14">
        <v>0</v>
      </c>
      <c r="L19" s="14">
        <v>1530</v>
      </c>
      <c r="M19" s="14">
        <v>0</v>
      </c>
      <c r="N19" s="2">
        <v>0</v>
      </c>
      <c r="O19" s="2">
        <v>100</v>
      </c>
      <c r="P19" s="4">
        <f t="shared" ref="P19" si="11">SUM(J19:O19)</f>
        <v>9630</v>
      </c>
      <c r="Q19" s="4">
        <f t="shared" ref="Q19" si="12">I19-P19</f>
        <v>53006</v>
      </c>
      <c r="R19" s="3" t="s">
        <v>80</v>
      </c>
      <c r="S19" s="5">
        <v>45295</v>
      </c>
    </row>
    <row r="20" spans="1:19" ht="24.75" customHeight="1">
      <c r="A20" s="13">
        <v>45292</v>
      </c>
      <c r="B20" s="2">
        <v>41600</v>
      </c>
      <c r="C20" s="2">
        <v>19136</v>
      </c>
      <c r="D20" s="2">
        <v>1660</v>
      </c>
      <c r="E20" s="2">
        <v>0</v>
      </c>
      <c r="F20" s="2">
        <v>40</v>
      </c>
      <c r="G20" s="2">
        <v>200</v>
      </c>
      <c r="H20" s="2">
        <v>0</v>
      </c>
      <c r="I20" s="4">
        <f t="shared" ref="I20" si="13">B20+C20+D20+E20+F20+G20-H20</f>
        <v>62636</v>
      </c>
      <c r="J20" s="14">
        <v>8000</v>
      </c>
      <c r="K20" s="14">
        <v>0</v>
      </c>
      <c r="L20" s="14">
        <v>1530</v>
      </c>
      <c r="M20" s="14">
        <v>0</v>
      </c>
      <c r="N20" s="2">
        <v>0</v>
      </c>
      <c r="O20" s="2">
        <v>100</v>
      </c>
      <c r="P20" s="4">
        <f t="shared" ref="P20" si="14">SUM(J20:O20)</f>
        <v>9630</v>
      </c>
      <c r="Q20" s="4">
        <f t="shared" ref="Q20" si="15">I20-P20</f>
        <v>53006</v>
      </c>
      <c r="R20" s="3" t="s">
        <v>113</v>
      </c>
      <c r="S20" s="5">
        <v>45323</v>
      </c>
    </row>
    <row r="21" spans="1:19" ht="24.75" customHeight="1">
      <c r="A21" s="13">
        <v>45323</v>
      </c>
      <c r="B21" s="21">
        <v>41600</v>
      </c>
      <c r="C21" s="21">
        <v>19136</v>
      </c>
      <c r="D21" s="21">
        <v>1660</v>
      </c>
      <c r="E21" s="21">
        <v>0</v>
      </c>
      <c r="F21" s="21">
        <v>40</v>
      </c>
      <c r="G21" s="21">
        <v>200</v>
      </c>
      <c r="H21" s="21">
        <v>0</v>
      </c>
      <c r="I21" s="4">
        <f t="shared" ref="I21" si="16">B21+C21+D21+E21+F21+G21-H21</f>
        <v>62636</v>
      </c>
      <c r="J21" s="14">
        <v>8000</v>
      </c>
      <c r="K21" s="14">
        <v>0</v>
      </c>
      <c r="L21" s="14">
        <v>1530</v>
      </c>
      <c r="M21" s="14">
        <v>0</v>
      </c>
      <c r="N21" s="21">
        <v>15500</v>
      </c>
      <c r="O21" s="21">
        <v>100</v>
      </c>
      <c r="P21" s="4">
        <f t="shared" ref="P21" si="17">SUM(J21:O21)</f>
        <v>25130</v>
      </c>
      <c r="Q21" s="4">
        <f t="shared" ref="Q21" si="18">I21-P21</f>
        <v>37506</v>
      </c>
      <c r="R21" s="20" t="s">
        <v>113</v>
      </c>
      <c r="S21" s="5">
        <v>45352</v>
      </c>
    </row>
    <row r="22" spans="1:19" ht="24.75" customHeight="1">
      <c r="A22" s="3" t="s">
        <v>1</v>
      </c>
      <c r="B22" s="3">
        <f>SUBTOTAL(9,B6:B21)</f>
        <v>501308</v>
      </c>
      <c r="C22" s="3">
        <f t="shared" ref="C22:Q22" si="19">SUBTOTAL(9,C6:C21)</f>
        <v>224192</v>
      </c>
      <c r="D22" s="3">
        <f t="shared" si="19"/>
        <v>19920</v>
      </c>
      <c r="E22" s="3">
        <f t="shared" si="19"/>
        <v>0</v>
      </c>
      <c r="F22" s="3">
        <f t="shared" si="19"/>
        <v>480</v>
      </c>
      <c r="G22" s="3">
        <f t="shared" si="19"/>
        <v>18981</v>
      </c>
      <c r="H22" s="3">
        <f t="shared" si="19"/>
        <v>0</v>
      </c>
      <c r="I22" s="3">
        <f t="shared" si="19"/>
        <v>764881</v>
      </c>
      <c r="J22" s="3">
        <f t="shared" si="19"/>
        <v>114301</v>
      </c>
      <c r="K22" s="3">
        <f t="shared" si="19"/>
        <v>0</v>
      </c>
      <c r="L22" s="3">
        <f t="shared" si="19"/>
        <v>18360</v>
      </c>
      <c r="M22" s="3">
        <f t="shared" si="19"/>
        <v>0</v>
      </c>
      <c r="N22" s="3">
        <f t="shared" si="19"/>
        <v>15500</v>
      </c>
      <c r="O22" s="3">
        <f t="shared" si="19"/>
        <v>1200</v>
      </c>
      <c r="P22" s="3">
        <f t="shared" si="19"/>
        <v>149361</v>
      </c>
      <c r="Q22" s="3">
        <f t="shared" si="19"/>
        <v>615520</v>
      </c>
      <c r="R22" s="4"/>
      <c r="S22" s="16"/>
    </row>
  </sheetData>
  <autoFilter ref="A5:S21">
    <sortState ref="A6:T18">
      <sortCondition ref="S5"/>
    </sortState>
  </autoFilter>
  <mergeCells count="9">
    <mergeCell ref="R3:S3"/>
    <mergeCell ref="A1:Q1"/>
    <mergeCell ref="A2:C2"/>
    <mergeCell ref="E2:K2"/>
    <mergeCell ref="M2:Q2"/>
    <mergeCell ref="A3:A4"/>
    <mergeCell ref="B3:I3"/>
    <mergeCell ref="J3:P3"/>
    <mergeCell ref="Q3:Q4"/>
  </mergeCells>
  <pageMargins left="0.41" right="0.15748031496062992" top="0.6" bottom="0.31496062992125984" header="0.31496062992125984" footer="0.31496062992125984"/>
  <pageSetup paperSize="9" scale="8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S21"/>
  <sheetViews>
    <sheetView zoomScale="87" zoomScaleNormal="87" workbookViewId="0">
      <selection activeCell="R20" sqref="R20:S20"/>
    </sheetView>
  </sheetViews>
  <sheetFormatPr defaultRowHeight="15"/>
  <cols>
    <col min="1" max="1" width="14.28515625" style="1" bestFit="1" customWidth="1"/>
    <col min="2" max="2" width="10.140625" style="1" bestFit="1" customWidth="1"/>
    <col min="3" max="3" width="8" style="1" bestFit="1" customWidth="1"/>
    <col min="4" max="4" width="6.85546875" style="1" bestFit="1" customWidth="1"/>
    <col min="5" max="6" width="5.85546875" style="1" bestFit="1" customWidth="1"/>
    <col min="7" max="7" width="7.85546875" style="1" customWidth="1"/>
    <col min="8" max="8" width="8.42578125" style="1" customWidth="1"/>
    <col min="9" max="9" width="9.28515625" style="1" bestFit="1" customWidth="1"/>
    <col min="10" max="10" width="8.85546875" style="1" customWidth="1"/>
    <col min="11" max="11" width="7" style="1" bestFit="1" customWidth="1"/>
    <col min="12" max="12" width="8.28515625" style="1" bestFit="1" customWidth="1"/>
    <col min="13" max="13" width="7" style="1" bestFit="1" customWidth="1"/>
    <col min="14" max="14" width="8.28515625" style="1" bestFit="1" customWidth="1"/>
    <col min="15" max="15" width="5.85546875" style="1" bestFit="1" customWidth="1"/>
    <col min="16" max="16" width="8" style="1" bestFit="1" customWidth="1"/>
    <col min="17" max="17" width="11.7109375" style="1" customWidth="1"/>
    <col min="18" max="18" width="11.85546875" style="1" bestFit="1" customWidth="1"/>
    <col min="19" max="19" width="11.5703125" style="1" bestFit="1" customWidth="1"/>
    <col min="20" max="16384" width="9.140625" style="1"/>
  </cols>
  <sheetData>
    <row r="1" spans="1:19" ht="24.75" customHeight="1">
      <c r="A1" s="24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6"/>
      <c r="S1" s="6"/>
    </row>
    <row r="2" spans="1:19" ht="24" customHeight="1">
      <c r="A2" s="25" t="s">
        <v>38</v>
      </c>
      <c r="B2" s="25"/>
      <c r="C2" s="25"/>
      <c r="D2" s="8"/>
      <c r="E2" s="26" t="s">
        <v>50</v>
      </c>
      <c r="F2" s="26"/>
      <c r="G2" s="26"/>
      <c r="H2" s="26"/>
      <c r="I2" s="26"/>
      <c r="J2" s="26"/>
      <c r="K2" s="26"/>
      <c r="L2" s="9"/>
      <c r="M2" s="27" t="s">
        <v>43</v>
      </c>
      <c r="N2" s="27"/>
      <c r="O2" s="27"/>
      <c r="P2" s="27"/>
      <c r="Q2" s="27"/>
      <c r="R2" s="7"/>
      <c r="S2" s="10"/>
    </row>
    <row r="3" spans="1:19" ht="24" customHeight="1">
      <c r="A3" s="28" t="s">
        <v>3</v>
      </c>
      <c r="B3" s="29" t="s">
        <v>0</v>
      </c>
      <c r="C3" s="29"/>
      <c r="D3" s="29"/>
      <c r="E3" s="29"/>
      <c r="F3" s="29"/>
      <c r="G3" s="29"/>
      <c r="H3" s="29"/>
      <c r="I3" s="29"/>
      <c r="J3" s="28" t="s">
        <v>12</v>
      </c>
      <c r="K3" s="28"/>
      <c r="L3" s="28"/>
      <c r="M3" s="28"/>
      <c r="N3" s="28"/>
      <c r="O3" s="28"/>
      <c r="P3" s="28"/>
      <c r="Q3" s="30" t="s">
        <v>44</v>
      </c>
      <c r="R3" s="23" t="s">
        <v>17</v>
      </c>
      <c r="S3" s="23"/>
    </row>
    <row r="4" spans="1:19" ht="30">
      <c r="A4" s="28"/>
      <c r="B4" s="2" t="s">
        <v>7</v>
      </c>
      <c r="C4" s="2" t="s">
        <v>5</v>
      </c>
      <c r="D4" s="2" t="s">
        <v>8</v>
      </c>
      <c r="E4" s="2" t="s">
        <v>9</v>
      </c>
      <c r="F4" s="2" t="s">
        <v>33</v>
      </c>
      <c r="G4" s="2" t="s">
        <v>10</v>
      </c>
      <c r="H4" s="12" t="s">
        <v>20</v>
      </c>
      <c r="I4" s="3" t="s">
        <v>1</v>
      </c>
      <c r="J4" s="12" t="s">
        <v>19</v>
      </c>
      <c r="K4" s="12" t="s">
        <v>18</v>
      </c>
      <c r="L4" s="2" t="s">
        <v>37</v>
      </c>
      <c r="M4" s="12" t="s">
        <v>21</v>
      </c>
      <c r="N4" s="2" t="s">
        <v>4</v>
      </c>
      <c r="O4" s="2" t="s">
        <v>6</v>
      </c>
      <c r="P4" s="3" t="s">
        <v>2</v>
      </c>
      <c r="Q4" s="30"/>
      <c r="R4" s="3" t="s">
        <v>15</v>
      </c>
      <c r="S4" s="3" t="s">
        <v>16</v>
      </c>
    </row>
    <row r="5" spans="1:19" ht="21" customHeight="1">
      <c r="A5" s="12">
        <v>1</v>
      </c>
      <c r="B5" s="2">
        <v>2</v>
      </c>
      <c r="C5" s="12">
        <v>3</v>
      </c>
      <c r="D5" s="2">
        <v>4</v>
      </c>
      <c r="E5" s="12">
        <v>5</v>
      </c>
      <c r="F5" s="2">
        <v>6</v>
      </c>
      <c r="G5" s="12">
        <v>7</v>
      </c>
      <c r="H5" s="2">
        <v>8</v>
      </c>
      <c r="I5" s="12">
        <v>9</v>
      </c>
      <c r="J5" s="2">
        <v>10</v>
      </c>
      <c r="K5" s="12">
        <v>11</v>
      </c>
      <c r="L5" s="2">
        <v>12</v>
      </c>
      <c r="M5" s="12">
        <v>13</v>
      </c>
      <c r="N5" s="2">
        <v>14</v>
      </c>
      <c r="O5" s="12">
        <v>15</v>
      </c>
      <c r="P5" s="2">
        <v>16</v>
      </c>
      <c r="Q5" s="12">
        <v>17</v>
      </c>
      <c r="R5" s="2">
        <v>18</v>
      </c>
      <c r="S5" s="12">
        <v>19</v>
      </c>
    </row>
    <row r="6" spans="1:19" ht="26.25" customHeight="1">
      <c r="A6" s="13">
        <v>44986</v>
      </c>
      <c r="B6" s="2">
        <v>39800</v>
      </c>
      <c r="C6" s="2">
        <v>15124</v>
      </c>
      <c r="D6" s="2">
        <v>1470</v>
      </c>
      <c r="E6" s="2">
        <v>0</v>
      </c>
      <c r="F6" s="2">
        <v>40</v>
      </c>
      <c r="G6" s="2">
        <v>0</v>
      </c>
      <c r="H6" s="2">
        <v>0</v>
      </c>
      <c r="I6" s="4">
        <f t="shared" ref="I6:I12" si="0">B6+C6+D6+E6+F6+G6-H6</f>
        <v>56434</v>
      </c>
      <c r="J6" s="14">
        <v>3980</v>
      </c>
      <c r="K6" s="14">
        <v>0</v>
      </c>
      <c r="L6" s="14">
        <v>0</v>
      </c>
      <c r="M6" s="14">
        <v>0</v>
      </c>
      <c r="N6" s="2">
        <v>0</v>
      </c>
      <c r="O6" s="2">
        <v>100</v>
      </c>
      <c r="P6" s="4">
        <f t="shared" ref="P6:P13" si="1">SUM(J6:O6)</f>
        <v>4080</v>
      </c>
      <c r="Q6" s="4">
        <f t="shared" ref="Q6:Q13" si="2">I6-P6</f>
        <v>52354</v>
      </c>
      <c r="R6" s="3" t="s">
        <v>90</v>
      </c>
      <c r="S6" s="5">
        <v>45022</v>
      </c>
    </row>
    <row r="7" spans="1:19" ht="24.75" customHeight="1">
      <c r="A7" s="13">
        <v>45017</v>
      </c>
      <c r="B7" s="2">
        <v>39800</v>
      </c>
      <c r="C7" s="2">
        <v>15124</v>
      </c>
      <c r="D7" s="2">
        <v>1470</v>
      </c>
      <c r="E7" s="2">
        <v>0</v>
      </c>
      <c r="F7" s="2">
        <v>40</v>
      </c>
      <c r="G7" s="2">
        <v>0</v>
      </c>
      <c r="H7" s="2">
        <v>0</v>
      </c>
      <c r="I7" s="4">
        <f t="shared" si="0"/>
        <v>56434</v>
      </c>
      <c r="J7" s="14">
        <v>15000</v>
      </c>
      <c r="K7" s="14">
        <v>0</v>
      </c>
      <c r="L7" s="14">
        <v>0</v>
      </c>
      <c r="M7" s="14">
        <v>0</v>
      </c>
      <c r="N7" s="2">
        <v>0</v>
      </c>
      <c r="O7" s="2">
        <v>100</v>
      </c>
      <c r="P7" s="4">
        <f t="shared" si="1"/>
        <v>15100</v>
      </c>
      <c r="Q7" s="4">
        <f t="shared" si="2"/>
        <v>41334</v>
      </c>
      <c r="R7" s="3" t="s">
        <v>83</v>
      </c>
      <c r="S7" s="5">
        <v>45043</v>
      </c>
    </row>
    <row r="8" spans="1:19" ht="24.75" customHeight="1">
      <c r="A8" s="13">
        <v>45047</v>
      </c>
      <c r="B8" s="2">
        <v>39800</v>
      </c>
      <c r="C8" s="2">
        <v>16716</v>
      </c>
      <c r="D8" s="2">
        <v>1470</v>
      </c>
      <c r="E8" s="2">
        <v>0</v>
      </c>
      <c r="F8" s="2">
        <v>40</v>
      </c>
      <c r="G8" s="2">
        <v>0</v>
      </c>
      <c r="H8" s="2">
        <v>0</v>
      </c>
      <c r="I8" s="4">
        <f t="shared" si="0"/>
        <v>58026</v>
      </c>
      <c r="J8" s="14">
        <v>15000</v>
      </c>
      <c r="K8" s="14">
        <v>0</v>
      </c>
      <c r="L8" s="14">
        <v>0</v>
      </c>
      <c r="M8" s="14">
        <v>0</v>
      </c>
      <c r="N8" s="2">
        <v>0</v>
      </c>
      <c r="O8" s="2">
        <v>100</v>
      </c>
      <c r="P8" s="4">
        <f t="shared" si="1"/>
        <v>15100</v>
      </c>
      <c r="Q8" s="4">
        <f t="shared" si="2"/>
        <v>42926</v>
      </c>
      <c r="R8" s="3" t="s">
        <v>88</v>
      </c>
      <c r="S8" s="5">
        <v>45077</v>
      </c>
    </row>
    <row r="9" spans="1:19" ht="24.75" customHeight="1">
      <c r="A9" s="13">
        <v>45078</v>
      </c>
      <c r="B9" s="2">
        <v>39800</v>
      </c>
      <c r="C9" s="2">
        <v>16716</v>
      </c>
      <c r="D9" s="2">
        <v>1470</v>
      </c>
      <c r="E9" s="2">
        <v>0</v>
      </c>
      <c r="F9" s="2">
        <v>40</v>
      </c>
      <c r="G9" s="2">
        <v>0</v>
      </c>
      <c r="H9" s="2">
        <v>0</v>
      </c>
      <c r="I9" s="4">
        <f t="shared" si="0"/>
        <v>58026</v>
      </c>
      <c r="J9" s="14">
        <v>15000</v>
      </c>
      <c r="K9" s="14">
        <v>0</v>
      </c>
      <c r="L9" s="14">
        <v>0</v>
      </c>
      <c r="M9" s="14">
        <v>0</v>
      </c>
      <c r="N9" s="2">
        <v>0</v>
      </c>
      <c r="O9" s="2">
        <v>100</v>
      </c>
      <c r="P9" s="4">
        <f t="shared" si="1"/>
        <v>15100</v>
      </c>
      <c r="Q9" s="4">
        <f t="shared" si="2"/>
        <v>42926</v>
      </c>
      <c r="R9" s="3" t="s">
        <v>85</v>
      </c>
      <c r="S9" s="5">
        <v>45112</v>
      </c>
    </row>
    <row r="10" spans="1:19" ht="30">
      <c r="A10" s="15" t="s">
        <v>81</v>
      </c>
      <c r="B10" s="2">
        <v>0</v>
      </c>
      <c r="C10" s="2">
        <v>6368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4">
        <f t="shared" si="0"/>
        <v>6368</v>
      </c>
      <c r="J10" s="14">
        <f>C10</f>
        <v>6368</v>
      </c>
      <c r="K10" s="14">
        <v>0</v>
      </c>
      <c r="L10" s="14">
        <v>0</v>
      </c>
      <c r="M10" s="14">
        <v>0</v>
      </c>
      <c r="N10" s="2">
        <v>0</v>
      </c>
      <c r="O10" s="2">
        <v>0</v>
      </c>
      <c r="P10" s="4">
        <f t="shared" si="1"/>
        <v>6368</v>
      </c>
      <c r="Q10" s="4">
        <f t="shared" si="2"/>
        <v>0</v>
      </c>
      <c r="R10" s="3" t="s">
        <v>83</v>
      </c>
      <c r="S10" s="5">
        <v>45122</v>
      </c>
    </row>
    <row r="11" spans="1:19" ht="24.75" customHeight="1">
      <c r="A11" s="13">
        <v>45108</v>
      </c>
      <c r="B11" s="2">
        <v>41000</v>
      </c>
      <c r="C11" s="2">
        <v>17220</v>
      </c>
      <c r="D11" s="2">
        <v>1470</v>
      </c>
      <c r="E11" s="2">
        <v>0</v>
      </c>
      <c r="F11" s="2">
        <v>40</v>
      </c>
      <c r="G11" s="2">
        <v>0</v>
      </c>
      <c r="H11" s="2">
        <v>0</v>
      </c>
      <c r="I11" s="4">
        <f t="shared" si="0"/>
        <v>59730</v>
      </c>
      <c r="J11" s="14">
        <v>15000</v>
      </c>
      <c r="K11" s="14">
        <v>0</v>
      </c>
      <c r="L11" s="14">
        <v>0</v>
      </c>
      <c r="M11" s="14">
        <v>0</v>
      </c>
      <c r="N11" s="2">
        <v>0</v>
      </c>
      <c r="O11" s="2">
        <v>100</v>
      </c>
      <c r="P11" s="4">
        <f t="shared" si="1"/>
        <v>15100</v>
      </c>
      <c r="Q11" s="4">
        <f t="shared" si="2"/>
        <v>44630</v>
      </c>
      <c r="R11" s="3" t="s">
        <v>80</v>
      </c>
      <c r="S11" s="5">
        <v>45141</v>
      </c>
    </row>
    <row r="12" spans="1:19" ht="24.75" customHeight="1">
      <c r="A12" s="13">
        <v>45139</v>
      </c>
      <c r="B12" s="2">
        <v>41000</v>
      </c>
      <c r="C12" s="2">
        <v>17220</v>
      </c>
      <c r="D12" s="2">
        <v>1470</v>
      </c>
      <c r="E12" s="2">
        <v>0</v>
      </c>
      <c r="F12" s="2">
        <v>40</v>
      </c>
      <c r="G12" s="2">
        <v>0</v>
      </c>
      <c r="H12" s="2">
        <v>0</v>
      </c>
      <c r="I12" s="4">
        <f t="shared" si="0"/>
        <v>59730</v>
      </c>
      <c r="J12" s="14">
        <v>15000</v>
      </c>
      <c r="K12" s="14">
        <v>0</v>
      </c>
      <c r="L12" s="14">
        <v>0</v>
      </c>
      <c r="M12" s="14">
        <v>0</v>
      </c>
      <c r="N12" s="2">
        <v>0</v>
      </c>
      <c r="O12" s="2">
        <v>100</v>
      </c>
      <c r="P12" s="4">
        <f t="shared" si="1"/>
        <v>15100</v>
      </c>
      <c r="Q12" s="4">
        <f t="shared" si="2"/>
        <v>44630</v>
      </c>
      <c r="R12" s="3" t="s">
        <v>78</v>
      </c>
      <c r="S12" s="5">
        <v>45170</v>
      </c>
    </row>
    <row r="13" spans="1:19" ht="24.75" customHeight="1">
      <c r="A13" s="13">
        <v>45170</v>
      </c>
      <c r="B13" s="2">
        <v>41000</v>
      </c>
      <c r="C13" s="2">
        <v>17220</v>
      </c>
      <c r="D13" s="2">
        <v>1470</v>
      </c>
      <c r="E13" s="2">
        <v>0</v>
      </c>
      <c r="F13" s="2">
        <v>40</v>
      </c>
      <c r="G13" s="2">
        <v>0</v>
      </c>
      <c r="H13" s="2">
        <v>0</v>
      </c>
      <c r="I13" s="4">
        <f t="shared" ref="I13" si="3">B13+C13+D13+E13+F13+G13-H13</f>
        <v>59730</v>
      </c>
      <c r="J13" s="14">
        <v>15000</v>
      </c>
      <c r="K13" s="14">
        <v>0</v>
      </c>
      <c r="L13" s="14">
        <v>0</v>
      </c>
      <c r="M13" s="14">
        <v>0</v>
      </c>
      <c r="N13" s="2">
        <v>0</v>
      </c>
      <c r="O13" s="2">
        <v>100</v>
      </c>
      <c r="P13" s="4">
        <f t="shared" si="1"/>
        <v>15100</v>
      </c>
      <c r="Q13" s="4">
        <f t="shared" si="2"/>
        <v>44630</v>
      </c>
      <c r="R13" s="3" t="s">
        <v>75</v>
      </c>
      <c r="S13" s="5">
        <v>45198</v>
      </c>
    </row>
    <row r="14" spans="1:19" ht="24.75" customHeight="1">
      <c r="A14" s="13">
        <v>45200</v>
      </c>
      <c r="B14" s="2">
        <v>41000</v>
      </c>
      <c r="C14" s="2">
        <v>17220</v>
      </c>
      <c r="D14" s="2">
        <v>1470</v>
      </c>
      <c r="E14" s="2">
        <v>0</v>
      </c>
      <c r="F14" s="2">
        <v>40</v>
      </c>
      <c r="G14" s="2">
        <v>0</v>
      </c>
      <c r="H14" s="2">
        <v>0</v>
      </c>
      <c r="I14" s="4">
        <f t="shared" ref="I14" si="4">B14+C14+D14+E14+F14+G14-H14</f>
        <v>59730</v>
      </c>
      <c r="J14" s="14">
        <v>15000</v>
      </c>
      <c r="K14" s="14">
        <v>0</v>
      </c>
      <c r="L14" s="14">
        <v>0</v>
      </c>
      <c r="M14" s="14">
        <v>0</v>
      </c>
      <c r="N14" s="2">
        <v>0</v>
      </c>
      <c r="O14" s="2">
        <v>100</v>
      </c>
      <c r="P14" s="4">
        <f t="shared" ref="P14" si="5">SUM(J14:O14)</f>
        <v>15100</v>
      </c>
      <c r="Q14" s="4">
        <f t="shared" ref="Q14" si="6">I14-P14</f>
        <v>44630</v>
      </c>
      <c r="R14" s="3" t="s">
        <v>98</v>
      </c>
      <c r="S14" s="5">
        <v>45230</v>
      </c>
    </row>
    <row r="15" spans="1:19" ht="24.75" customHeight="1">
      <c r="A15" s="13" t="s">
        <v>70</v>
      </c>
      <c r="B15" s="2">
        <v>6908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4">
        <f>B15+C15+D15+E15+F15+G15-H15</f>
        <v>6908</v>
      </c>
      <c r="J15" s="14">
        <v>5181</v>
      </c>
      <c r="K15" s="14">
        <v>0</v>
      </c>
      <c r="L15" s="14">
        <v>0</v>
      </c>
      <c r="M15" s="14">
        <v>0</v>
      </c>
      <c r="N15" s="2">
        <v>0</v>
      </c>
      <c r="O15" s="2">
        <v>0</v>
      </c>
      <c r="P15" s="4">
        <f>SUM(J15:O15)</f>
        <v>5181</v>
      </c>
      <c r="Q15" s="4">
        <f>I15-P15</f>
        <v>1727</v>
      </c>
      <c r="R15" s="3" t="s">
        <v>99</v>
      </c>
      <c r="S15" s="5">
        <v>45255</v>
      </c>
    </row>
    <row r="16" spans="1:19" ht="30">
      <c r="A16" s="15" t="s">
        <v>103</v>
      </c>
      <c r="B16" s="2">
        <v>0</v>
      </c>
      <c r="C16" s="2">
        <v>6560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4">
        <f t="shared" ref="I16:I17" si="7">B16+C16+D16+E16+F16+G16-H16</f>
        <v>6560</v>
      </c>
      <c r="J16" s="14">
        <f>I16</f>
        <v>6560</v>
      </c>
      <c r="K16" s="14">
        <v>0</v>
      </c>
      <c r="L16" s="14">
        <v>0</v>
      </c>
      <c r="M16" s="14">
        <v>0</v>
      </c>
      <c r="N16" s="2">
        <v>0</v>
      </c>
      <c r="O16" s="2">
        <v>0</v>
      </c>
      <c r="P16" s="4">
        <f t="shared" ref="P16:P17" si="8">SUM(J16:O16)</f>
        <v>6560</v>
      </c>
      <c r="Q16" s="4">
        <f t="shared" ref="Q16:Q17" si="9">I16-P16</f>
        <v>0</v>
      </c>
      <c r="R16" s="3" t="s">
        <v>109</v>
      </c>
      <c r="S16" s="5">
        <v>45255</v>
      </c>
    </row>
    <row r="17" spans="1:19" ht="24.75" customHeight="1">
      <c r="A17" s="13">
        <v>45231</v>
      </c>
      <c r="B17" s="2">
        <v>41000</v>
      </c>
      <c r="C17" s="2">
        <v>18860</v>
      </c>
      <c r="D17" s="2">
        <v>1470</v>
      </c>
      <c r="E17" s="2">
        <v>0</v>
      </c>
      <c r="F17" s="2">
        <v>40</v>
      </c>
      <c r="G17" s="2">
        <v>0</v>
      </c>
      <c r="H17" s="2">
        <v>0</v>
      </c>
      <c r="I17" s="4">
        <f t="shared" si="7"/>
        <v>61370</v>
      </c>
      <c r="J17" s="14">
        <v>15000</v>
      </c>
      <c r="K17" s="14">
        <v>0</v>
      </c>
      <c r="L17" s="14">
        <v>0</v>
      </c>
      <c r="M17" s="14">
        <v>0</v>
      </c>
      <c r="N17" s="2">
        <v>0</v>
      </c>
      <c r="O17" s="2">
        <v>100</v>
      </c>
      <c r="P17" s="4">
        <f t="shared" si="8"/>
        <v>15100</v>
      </c>
      <c r="Q17" s="4">
        <f t="shared" si="9"/>
        <v>46270</v>
      </c>
      <c r="R17" s="3" t="s">
        <v>110</v>
      </c>
      <c r="S17" s="5">
        <v>45260</v>
      </c>
    </row>
    <row r="18" spans="1:19" ht="24.75" customHeight="1">
      <c r="A18" s="13">
        <v>45261</v>
      </c>
      <c r="B18" s="2">
        <v>41000</v>
      </c>
      <c r="C18" s="2">
        <v>18860</v>
      </c>
      <c r="D18" s="2">
        <v>1470</v>
      </c>
      <c r="E18" s="2">
        <v>0</v>
      </c>
      <c r="F18" s="2">
        <v>40</v>
      </c>
      <c r="G18" s="2">
        <v>0</v>
      </c>
      <c r="H18" s="2">
        <v>0</v>
      </c>
      <c r="I18" s="4">
        <f t="shared" ref="I18" si="10">B18+C18+D18+E18+F18+G18-H18</f>
        <v>61370</v>
      </c>
      <c r="J18" s="14">
        <v>15000</v>
      </c>
      <c r="K18" s="14">
        <v>0</v>
      </c>
      <c r="L18" s="14">
        <v>0</v>
      </c>
      <c r="M18" s="14">
        <v>0</v>
      </c>
      <c r="N18" s="2">
        <v>0</v>
      </c>
      <c r="O18" s="2">
        <v>100</v>
      </c>
      <c r="P18" s="4">
        <f t="shared" ref="P18" si="11">SUM(J18:O18)</f>
        <v>15100</v>
      </c>
      <c r="Q18" s="4">
        <f t="shared" ref="Q18" si="12">I18-P18</f>
        <v>46270</v>
      </c>
      <c r="R18" s="3" t="s">
        <v>80</v>
      </c>
      <c r="S18" s="5">
        <v>45295</v>
      </c>
    </row>
    <row r="19" spans="1:19" ht="24.75" customHeight="1">
      <c r="A19" s="13">
        <v>45292</v>
      </c>
      <c r="B19" s="2">
        <v>41000</v>
      </c>
      <c r="C19" s="2">
        <v>18860</v>
      </c>
      <c r="D19" s="2">
        <v>1470</v>
      </c>
      <c r="E19" s="2">
        <v>0</v>
      </c>
      <c r="F19" s="2">
        <v>40</v>
      </c>
      <c r="G19" s="2">
        <v>0</v>
      </c>
      <c r="H19" s="2">
        <v>0</v>
      </c>
      <c r="I19" s="4">
        <f t="shared" ref="I19" si="13">B19+C19+D19+E19+F19+G19-H19</f>
        <v>61370</v>
      </c>
      <c r="J19" s="14">
        <v>15000</v>
      </c>
      <c r="K19" s="14">
        <v>0</v>
      </c>
      <c r="L19" s="14">
        <v>0</v>
      </c>
      <c r="M19" s="14">
        <v>0</v>
      </c>
      <c r="N19" s="2">
        <v>0</v>
      </c>
      <c r="O19" s="2">
        <v>100</v>
      </c>
      <c r="P19" s="4">
        <f t="shared" ref="P19" si="14">SUM(J19:O19)</f>
        <v>15100</v>
      </c>
      <c r="Q19" s="4">
        <f t="shared" ref="Q19" si="15">I19-P19</f>
        <v>46270</v>
      </c>
      <c r="R19" s="3" t="s">
        <v>113</v>
      </c>
      <c r="S19" s="5">
        <v>45323</v>
      </c>
    </row>
    <row r="20" spans="1:19" ht="24.75" customHeight="1">
      <c r="A20" s="13">
        <v>45323</v>
      </c>
      <c r="B20" s="21">
        <v>41000</v>
      </c>
      <c r="C20" s="21">
        <v>18860</v>
      </c>
      <c r="D20" s="21">
        <v>1470</v>
      </c>
      <c r="E20" s="21">
        <v>0</v>
      </c>
      <c r="F20" s="21">
        <v>40</v>
      </c>
      <c r="G20" s="21">
        <v>0</v>
      </c>
      <c r="H20" s="21">
        <v>0</v>
      </c>
      <c r="I20" s="4">
        <f t="shared" ref="I20" si="16">B20+C20+D20+E20+F20+G20-H20</f>
        <v>61370</v>
      </c>
      <c r="J20" s="14">
        <v>15000</v>
      </c>
      <c r="K20" s="14">
        <v>0</v>
      </c>
      <c r="L20" s="14">
        <v>0</v>
      </c>
      <c r="M20" s="14">
        <v>0</v>
      </c>
      <c r="N20" s="21">
        <v>0</v>
      </c>
      <c r="O20" s="21">
        <v>100</v>
      </c>
      <c r="P20" s="4">
        <f t="shared" ref="P20" si="17">SUM(J20:O20)</f>
        <v>15100</v>
      </c>
      <c r="Q20" s="4">
        <f t="shared" ref="Q20" si="18">I20-P20</f>
        <v>46270</v>
      </c>
      <c r="R20" s="20" t="s">
        <v>113</v>
      </c>
      <c r="S20" s="5">
        <v>45352</v>
      </c>
    </row>
    <row r="21" spans="1:19" ht="24.75" customHeight="1">
      <c r="A21" s="3" t="s">
        <v>1</v>
      </c>
      <c r="B21" s="3">
        <f>SUBTOTAL(9,B6:B20)</f>
        <v>494108</v>
      </c>
      <c r="C21" s="3">
        <f t="shared" ref="C21:Q21" si="19">SUBTOTAL(9,C6:C20)</f>
        <v>220928</v>
      </c>
      <c r="D21" s="3">
        <f t="shared" si="19"/>
        <v>17640</v>
      </c>
      <c r="E21" s="3">
        <f t="shared" si="19"/>
        <v>0</v>
      </c>
      <c r="F21" s="3">
        <f t="shared" si="19"/>
        <v>480</v>
      </c>
      <c r="G21" s="3">
        <f t="shared" si="19"/>
        <v>0</v>
      </c>
      <c r="H21" s="3">
        <f t="shared" si="19"/>
        <v>0</v>
      </c>
      <c r="I21" s="3">
        <f t="shared" si="19"/>
        <v>733156</v>
      </c>
      <c r="J21" s="3">
        <f t="shared" si="19"/>
        <v>187089</v>
      </c>
      <c r="K21" s="3">
        <f t="shared" si="19"/>
        <v>0</v>
      </c>
      <c r="L21" s="3">
        <f t="shared" si="19"/>
        <v>0</v>
      </c>
      <c r="M21" s="3">
        <f t="shared" si="19"/>
        <v>0</v>
      </c>
      <c r="N21" s="3">
        <f t="shared" si="19"/>
        <v>0</v>
      </c>
      <c r="O21" s="3">
        <f t="shared" si="19"/>
        <v>1200</v>
      </c>
      <c r="P21" s="3">
        <f t="shared" si="19"/>
        <v>188289</v>
      </c>
      <c r="Q21" s="3">
        <f t="shared" si="19"/>
        <v>544867</v>
      </c>
      <c r="R21" s="4"/>
      <c r="S21" s="16"/>
    </row>
  </sheetData>
  <autoFilter ref="A5:S20">
    <sortState ref="A6:T18">
      <sortCondition ref="S5"/>
    </sortState>
  </autoFilter>
  <mergeCells count="9">
    <mergeCell ref="R3:S3"/>
    <mergeCell ref="A1:Q1"/>
    <mergeCell ref="A2:C2"/>
    <mergeCell ref="E2:K2"/>
    <mergeCell ref="M2:Q2"/>
    <mergeCell ref="A3:A4"/>
    <mergeCell ref="B3:I3"/>
    <mergeCell ref="J3:P3"/>
    <mergeCell ref="Q3:Q4"/>
  </mergeCells>
  <pageMargins left="0.41" right="0.15748031496062992" top="0.6" bottom="0.31496062992125984" header="0.31496062992125984" footer="0.31496062992125984"/>
  <pageSetup paperSize="9" scale="8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S21"/>
  <sheetViews>
    <sheetView zoomScale="87" zoomScaleNormal="87" workbookViewId="0">
      <selection activeCell="R20" sqref="R20:S20"/>
    </sheetView>
  </sheetViews>
  <sheetFormatPr defaultRowHeight="15"/>
  <cols>
    <col min="1" max="1" width="14.28515625" style="1" bestFit="1" customWidth="1"/>
    <col min="2" max="2" width="10.140625" style="1" bestFit="1" customWidth="1"/>
    <col min="3" max="3" width="8" style="1" bestFit="1" customWidth="1"/>
    <col min="4" max="4" width="6.85546875" style="1" bestFit="1" customWidth="1"/>
    <col min="5" max="6" width="5.85546875" style="1" bestFit="1" customWidth="1"/>
    <col min="7" max="7" width="7.85546875" style="1" customWidth="1"/>
    <col min="8" max="8" width="8.42578125" style="1" customWidth="1"/>
    <col min="9" max="9" width="9.28515625" style="1" bestFit="1" customWidth="1"/>
    <col min="10" max="10" width="8.85546875" style="1" customWidth="1"/>
    <col min="11" max="11" width="7" style="1" bestFit="1" customWidth="1"/>
    <col min="12" max="12" width="8.28515625" style="1" bestFit="1" customWidth="1"/>
    <col min="13" max="13" width="7" style="1" bestFit="1" customWidth="1"/>
    <col min="14" max="14" width="8.28515625" style="1" bestFit="1" customWidth="1"/>
    <col min="15" max="15" width="5.85546875" style="1" bestFit="1" customWidth="1"/>
    <col min="16" max="16" width="8" style="1" bestFit="1" customWidth="1"/>
    <col min="17" max="17" width="11.7109375" style="1" customWidth="1"/>
    <col min="18" max="18" width="11.85546875" style="1" bestFit="1" customWidth="1"/>
    <col min="19" max="19" width="11.5703125" style="1" bestFit="1" customWidth="1"/>
    <col min="20" max="16384" width="9.140625" style="1"/>
  </cols>
  <sheetData>
    <row r="1" spans="1:19" ht="24.75" customHeight="1">
      <c r="A1" s="24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6"/>
      <c r="S1" s="6"/>
    </row>
    <row r="2" spans="1:19" ht="24" customHeight="1">
      <c r="A2" s="25" t="s">
        <v>39</v>
      </c>
      <c r="B2" s="25"/>
      <c r="C2" s="25"/>
      <c r="D2" s="8"/>
      <c r="E2" s="26" t="s">
        <v>50</v>
      </c>
      <c r="F2" s="26"/>
      <c r="G2" s="26"/>
      <c r="H2" s="26"/>
      <c r="I2" s="26"/>
      <c r="J2" s="26"/>
      <c r="K2" s="26"/>
      <c r="L2" s="9"/>
      <c r="M2" s="27" t="s">
        <v>43</v>
      </c>
      <c r="N2" s="27"/>
      <c r="O2" s="27"/>
      <c r="P2" s="27"/>
      <c r="Q2" s="27"/>
      <c r="R2" s="7"/>
      <c r="S2" s="10"/>
    </row>
    <row r="3" spans="1:19" ht="24" customHeight="1">
      <c r="A3" s="28" t="s">
        <v>3</v>
      </c>
      <c r="B3" s="29" t="s">
        <v>0</v>
      </c>
      <c r="C3" s="29"/>
      <c r="D3" s="29"/>
      <c r="E3" s="29"/>
      <c r="F3" s="29"/>
      <c r="G3" s="29"/>
      <c r="H3" s="29"/>
      <c r="I3" s="29"/>
      <c r="J3" s="28" t="s">
        <v>12</v>
      </c>
      <c r="K3" s="28"/>
      <c r="L3" s="28"/>
      <c r="M3" s="28"/>
      <c r="N3" s="28"/>
      <c r="O3" s="28"/>
      <c r="P3" s="28"/>
      <c r="Q3" s="30" t="s">
        <v>44</v>
      </c>
      <c r="R3" s="23" t="s">
        <v>17</v>
      </c>
      <c r="S3" s="23"/>
    </row>
    <row r="4" spans="1:19" ht="30">
      <c r="A4" s="28"/>
      <c r="B4" s="2" t="s">
        <v>7</v>
      </c>
      <c r="C4" s="2" t="s">
        <v>5</v>
      </c>
      <c r="D4" s="2" t="s">
        <v>8</v>
      </c>
      <c r="E4" s="2" t="s">
        <v>9</v>
      </c>
      <c r="F4" s="2" t="s">
        <v>33</v>
      </c>
      <c r="G4" s="2" t="s">
        <v>10</v>
      </c>
      <c r="H4" s="12" t="s">
        <v>20</v>
      </c>
      <c r="I4" s="3" t="s">
        <v>1</v>
      </c>
      <c r="J4" s="12" t="s">
        <v>19</v>
      </c>
      <c r="K4" s="12" t="s">
        <v>18</v>
      </c>
      <c r="L4" s="2" t="s">
        <v>37</v>
      </c>
      <c r="M4" s="12" t="s">
        <v>21</v>
      </c>
      <c r="N4" s="2" t="s">
        <v>4</v>
      </c>
      <c r="O4" s="2" t="s">
        <v>6</v>
      </c>
      <c r="P4" s="3" t="s">
        <v>2</v>
      </c>
      <c r="Q4" s="30"/>
      <c r="R4" s="3" t="s">
        <v>15</v>
      </c>
      <c r="S4" s="3" t="s">
        <v>16</v>
      </c>
    </row>
    <row r="5" spans="1:19" ht="21" customHeight="1">
      <c r="A5" s="12">
        <v>1</v>
      </c>
      <c r="B5" s="2">
        <v>2</v>
      </c>
      <c r="C5" s="12">
        <v>3</v>
      </c>
      <c r="D5" s="2">
        <v>4</v>
      </c>
      <c r="E5" s="12">
        <v>5</v>
      </c>
      <c r="F5" s="2">
        <v>6</v>
      </c>
      <c r="G5" s="12">
        <v>7</v>
      </c>
      <c r="H5" s="2">
        <v>8</v>
      </c>
      <c r="I5" s="12">
        <v>9</v>
      </c>
      <c r="J5" s="2">
        <v>10</v>
      </c>
      <c r="K5" s="12">
        <v>11</v>
      </c>
      <c r="L5" s="2">
        <v>12</v>
      </c>
      <c r="M5" s="12">
        <v>13</v>
      </c>
      <c r="N5" s="2">
        <v>14</v>
      </c>
      <c r="O5" s="12">
        <v>15</v>
      </c>
      <c r="P5" s="2">
        <v>16</v>
      </c>
      <c r="Q5" s="12">
        <v>17</v>
      </c>
      <c r="R5" s="2">
        <v>18</v>
      </c>
      <c r="S5" s="12">
        <v>19</v>
      </c>
    </row>
    <row r="6" spans="1:19" ht="26.25" customHeight="1">
      <c r="A6" s="13">
        <v>44986</v>
      </c>
      <c r="B6" s="2">
        <v>35300</v>
      </c>
      <c r="C6" s="2">
        <v>13414</v>
      </c>
      <c r="D6" s="2">
        <v>1470</v>
      </c>
      <c r="E6" s="2">
        <v>0</v>
      </c>
      <c r="F6" s="2">
        <v>40</v>
      </c>
      <c r="G6" s="2">
        <v>0</v>
      </c>
      <c r="H6" s="2">
        <v>0</v>
      </c>
      <c r="I6" s="4">
        <f t="shared" ref="I6:I12" si="0">B6+C6+D6+E6+F6+G6-H6</f>
        <v>50224</v>
      </c>
      <c r="J6" s="14">
        <v>15000</v>
      </c>
      <c r="K6" s="14">
        <v>16600</v>
      </c>
      <c r="L6" s="14">
        <v>0</v>
      </c>
      <c r="M6" s="14">
        <v>0</v>
      </c>
      <c r="N6" s="2">
        <v>0</v>
      </c>
      <c r="O6" s="2">
        <v>100</v>
      </c>
      <c r="P6" s="4">
        <f t="shared" ref="P6:P13" si="1">SUM(J6:O6)</f>
        <v>31700</v>
      </c>
      <c r="Q6" s="4">
        <f t="shared" ref="Q6:Q13" si="2">I6-P6</f>
        <v>18524</v>
      </c>
      <c r="R6" s="3" t="s">
        <v>90</v>
      </c>
      <c r="S6" s="5">
        <v>45022</v>
      </c>
    </row>
    <row r="7" spans="1:19" ht="24.75" customHeight="1">
      <c r="A7" s="13">
        <v>45017</v>
      </c>
      <c r="B7" s="2">
        <v>35300</v>
      </c>
      <c r="C7" s="2">
        <v>13414</v>
      </c>
      <c r="D7" s="2">
        <v>1470</v>
      </c>
      <c r="E7" s="2">
        <v>0</v>
      </c>
      <c r="F7" s="2">
        <v>40</v>
      </c>
      <c r="G7" s="2">
        <v>0</v>
      </c>
      <c r="H7" s="2">
        <v>0</v>
      </c>
      <c r="I7" s="4">
        <f t="shared" si="0"/>
        <v>50224</v>
      </c>
      <c r="J7" s="14">
        <v>15000</v>
      </c>
      <c r="K7" s="14">
        <v>16600</v>
      </c>
      <c r="L7" s="14">
        <v>0</v>
      </c>
      <c r="M7" s="14">
        <v>0</v>
      </c>
      <c r="N7" s="2">
        <v>0</v>
      </c>
      <c r="O7" s="2">
        <v>100</v>
      </c>
      <c r="P7" s="4">
        <f t="shared" si="1"/>
        <v>31700</v>
      </c>
      <c r="Q7" s="4">
        <f t="shared" si="2"/>
        <v>18524</v>
      </c>
      <c r="R7" s="3" t="s">
        <v>83</v>
      </c>
      <c r="S7" s="5">
        <v>45043</v>
      </c>
    </row>
    <row r="8" spans="1:19" ht="24.75" customHeight="1">
      <c r="A8" s="13">
        <v>45047</v>
      </c>
      <c r="B8" s="2">
        <v>35300</v>
      </c>
      <c r="C8" s="2">
        <v>14826</v>
      </c>
      <c r="D8" s="2">
        <v>1470</v>
      </c>
      <c r="E8" s="2">
        <v>0</v>
      </c>
      <c r="F8" s="2">
        <v>40</v>
      </c>
      <c r="G8" s="2">
        <v>0</v>
      </c>
      <c r="H8" s="2">
        <v>0</v>
      </c>
      <c r="I8" s="4">
        <f t="shared" si="0"/>
        <v>51636</v>
      </c>
      <c r="J8" s="14">
        <v>15000</v>
      </c>
      <c r="K8" s="14">
        <v>16600</v>
      </c>
      <c r="L8" s="14">
        <v>0</v>
      </c>
      <c r="M8" s="14">
        <v>0</v>
      </c>
      <c r="N8" s="2">
        <v>0</v>
      </c>
      <c r="O8" s="2">
        <v>100</v>
      </c>
      <c r="P8" s="4">
        <f t="shared" si="1"/>
        <v>31700</v>
      </c>
      <c r="Q8" s="4">
        <f t="shared" si="2"/>
        <v>19936</v>
      </c>
      <c r="R8" s="3" t="s">
        <v>88</v>
      </c>
      <c r="S8" s="5">
        <v>45077</v>
      </c>
    </row>
    <row r="9" spans="1:19" ht="24.75" customHeight="1">
      <c r="A9" s="13">
        <v>45078</v>
      </c>
      <c r="B9" s="2">
        <v>35300</v>
      </c>
      <c r="C9" s="2">
        <v>14826</v>
      </c>
      <c r="D9" s="2">
        <v>1470</v>
      </c>
      <c r="E9" s="2">
        <v>0</v>
      </c>
      <c r="F9" s="2">
        <v>40</v>
      </c>
      <c r="G9" s="2">
        <v>0</v>
      </c>
      <c r="H9" s="2">
        <v>0</v>
      </c>
      <c r="I9" s="4">
        <f t="shared" si="0"/>
        <v>51636</v>
      </c>
      <c r="J9" s="14">
        <v>15000</v>
      </c>
      <c r="K9" s="14">
        <v>16600</v>
      </c>
      <c r="L9" s="14">
        <v>0</v>
      </c>
      <c r="M9" s="14">
        <v>0</v>
      </c>
      <c r="N9" s="2">
        <v>0</v>
      </c>
      <c r="O9" s="2">
        <v>100</v>
      </c>
      <c r="P9" s="4">
        <f t="shared" si="1"/>
        <v>31700</v>
      </c>
      <c r="Q9" s="4">
        <f t="shared" si="2"/>
        <v>19936</v>
      </c>
      <c r="R9" s="3" t="s">
        <v>85</v>
      </c>
      <c r="S9" s="5">
        <v>45112</v>
      </c>
    </row>
    <row r="10" spans="1:19" ht="30">
      <c r="A10" s="15" t="s">
        <v>81</v>
      </c>
      <c r="B10" s="2">
        <v>0</v>
      </c>
      <c r="C10" s="2">
        <v>5648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4">
        <f t="shared" si="0"/>
        <v>5648</v>
      </c>
      <c r="J10" s="14">
        <f>C10</f>
        <v>5648</v>
      </c>
      <c r="K10" s="14">
        <v>0</v>
      </c>
      <c r="L10" s="14">
        <v>0</v>
      </c>
      <c r="M10" s="14">
        <v>0</v>
      </c>
      <c r="N10" s="2">
        <v>0</v>
      </c>
      <c r="O10" s="2">
        <v>0</v>
      </c>
      <c r="P10" s="4">
        <f t="shared" si="1"/>
        <v>5648</v>
      </c>
      <c r="Q10" s="4">
        <f t="shared" si="2"/>
        <v>0</v>
      </c>
      <c r="R10" s="3" t="s">
        <v>83</v>
      </c>
      <c r="S10" s="5">
        <v>45122</v>
      </c>
    </row>
    <row r="11" spans="1:19" ht="24.75" customHeight="1">
      <c r="A11" s="13">
        <v>45108</v>
      </c>
      <c r="B11" s="2">
        <v>36400</v>
      </c>
      <c r="C11" s="2">
        <v>15288</v>
      </c>
      <c r="D11" s="2">
        <v>1470</v>
      </c>
      <c r="E11" s="2">
        <v>0</v>
      </c>
      <c r="F11" s="2">
        <v>40</v>
      </c>
      <c r="G11" s="2">
        <v>0</v>
      </c>
      <c r="H11" s="2">
        <v>0</v>
      </c>
      <c r="I11" s="4">
        <f t="shared" si="0"/>
        <v>53198</v>
      </c>
      <c r="J11" s="14">
        <v>15000</v>
      </c>
      <c r="K11" s="14">
        <v>16600</v>
      </c>
      <c r="L11" s="14">
        <v>0</v>
      </c>
      <c r="M11" s="14">
        <v>0</v>
      </c>
      <c r="N11" s="2">
        <v>0</v>
      </c>
      <c r="O11" s="2">
        <v>100</v>
      </c>
      <c r="P11" s="4">
        <f t="shared" si="1"/>
        <v>31700</v>
      </c>
      <c r="Q11" s="4">
        <f t="shared" si="2"/>
        <v>21498</v>
      </c>
      <c r="R11" s="3" t="s">
        <v>80</v>
      </c>
      <c r="S11" s="5">
        <v>45141</v>
      </c>
    </row>
    <row r="12" spans="1:19" ht="24.75" customHeight="1">
      <c r="A12" s="13">
        <v>45139</v>
      </c>
      <c r="B12" s="2">
        <v>36400</v>
      </c>
      <c r="C12" s="2">
        <v>15288</v>
      </c>
      <c r="D12" s="2">
        <v>1470</v>
      </c>
      <c r="E12" s="2">
        <v>0</v>
      </c>
      <c r="F12" s="2">
        <v>40</v>
      </c>
      <c r="G12" s="2">
        <v>0</v>
      </c>
      <c r="H12" s="2">
        <v>0</v>
      </c>
      <c r="I12" s="4">
        <f t="shared" si="0"/>
        <v>53198</v>
      </c>
      <c r="J12" s="14">
        <v>15000</v>
      </c>
      <c r="K12" s="14">
        <v>16600</v>
      </c>
      <c r="L12" s="14">
        <v>0</v>
      </c>
      <c r="M12" s="14">
        <v>0</v>
      </c>
      <c r="N12" s="2">
        <v>0</v>
      </c>
      <c r="O12" s="2">
        <v>100</v>
      </c>
      <c r="P12" s="4">
        <f t="shared" si="1"/>
        <v>31700</v>
      </c>
      <c r="Q12" s="4">
        <f t="shared" si="2"/>
        <v>21498</v>
      </c>
      <c r="R12" s="3" t="s">
        <v>78</v>
      </c>
      <c r="S12" s="5">
        <v>45170</v>
      </c>
    </row>
    <row r="13" spans="1:19" ht="24.75" customHeight="1">
      <c r="A13" s="13">
        <v>45170</v>
      </c>
      <c r="B13" s="2">
        <v>36400</v>
      </c>
      <c r="C13" s="2">
        <v>15288</v>
      </c>
      <c r="D13" s="2">
        <v>1470</v>
      </c>
      <c r="E13" s="2">
        <v>0</v>
      </c>
      <c r="F13" s="2">
        <v>40</v>
      </c>
      <c r="G13" s="2">
        <v>0</v>
      </c>
      <c r="H13" s="2">
        <v>0</v>
      </c>
      <c r="I13" s="4">
        <f t="shared" ref="I13" si="3">B13+C13+D13+E13+F13+G13-H13</f>
        <v>53198</v>
      </c>
      <c r="J13" s="14">
        <v>15000</v>
      </c>
      <c r="K13" s="14">
        <v>16600</v>
      </c>
      <c r="L13" s="14">
        <v>0</v>
      </c>
      <c r="M13" s="14">
        <v>0</v>
      </c>
      <c r="N13" s="2">
        <v>0</v>
      </c>
      <c r="O13" s="2">
        <v>100</v>
      </c>
      <c r="P13" s="4">
        <f t="shared" si="1"/>
        <v>31700</v>
      </c>
      <c r="Q13" s="4">
        <f t="shared" si="2"/>
        <v>21498</v>
      </c>
      <c r="R13" s="3" t="s">
        <v>75</v>
      </c>
      <c r="S13" s="5">
        <v>45198</v>
      </c>
    </row>
    <row r="14" spans="1:19" ht="24.75" customHeight="1">
      <c r="A14" s="13">
        <v>45200</v>
      </c>
      <c r="B14" s="2">
        <v>36400</v>
      </c>
      <c r="C14" s="2">
        <v>15288</v>
      </c>
      <c r="D14" s="2">
        <v>1470</v>
      </c>
      <c r="E14" s="2">
        <v>0</v>
      </c>
      <c r="F14" s="2">
        <v>40</v>
      </c>
      <c r="G14" s="2">
        <v>0</v>
      </c>
      <c r="H14" s="2">
        <v>0</v>
      </c>
      <c r="I14" s="4">
        <f t="shared" ref="I14" si="4">B14+C14+D14+E14+F14+G14-H14</f>
        <v>53198</v>
      </c>
      <c r="J14" s="14">
        <v>15000</v>
      </c>
      <c r="K14" s="14">
        <v>16600</v>
      </c>
      <c r="L14" s="14">
        <v>0</v>
      </c>
      <c r="M14" s="14">
        <v>0</v>
      </c>
      <c r="N14" s="2">
        <v>0</v>
      </c>
      <c r="O14" s="2">
        <v>100</v>
      </c>
      <c r="P14" s="4">
        <f t="shared" ref="P14" si="5">SUM(J14:O14)</f>
        <v>31700</v>
      </c>
      <c r="Q14" s="4">
        <f t="shared" ref="Q14" si="6">I14-P14</f>
        <v>21498</v>
      </c>
      <c r="R14" s="3" t="s">
        <v>98</v>
      </c>
      <c r="S14" s="5">
        <v>45230</v>
      </c>
    </row>
    <row r="15" spans="1:19" ht="24.75" customHeight="1">
      <c r="A15" s="13" t="s">
        <v>70</v>
      </c>
      <c r="B15" s="2">
        <v>6908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4">
        <f>B15+C15+D15+E15+F15+G15-H15</f>
        <v>6908</v>
      </c>
      <c r="J15" s="14">
        <v>5181</v>
      </c>
      <c r="K15" s="14">
        <v>0</v>
      </c>
      <c r="L15" s="14">
        <v>0</v>
      </c>
      <c r="M15" s="14">
        <v>0</v>
      </c>
      <c r="N15" s="2">
        <v>0</v>
      </c>
      <c r="O15" s="2">
        <v>0</v>
      </c>
      <c r="P15" s="4">
        <f>SUM(J15:O15)</f>
        <v>5181</v>
      </c>
      <c r="Q15" s="4">
        <f>I15-P15</f>
        <v>1727</v>
      </c>
      <c r="R15" s="3" t="s">
        <v>99</v>
      </c>
      <c r="S15" s="5">
        <v>45255</v>
      </c>
    </row>
    <row r="16" spans="1:19" ht="30">
      <c r="A16" s="15" t="s">
        <v>103</v>
      </c>
      <c r="B16" s="2">
        <v>0</v>
      </c>
      <c r="C16" s="2">
        <v>5824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4">
        <f t="shared" ref="I16:I17" si="7">B16+C16+D16+E16+F16+G16-H16</f>
        <v>5824</v>
      </c>
      <c r="J16" s="14">
        <f>I16</f>
        <v>5824</v>
      </c>
      <c r="K16" s="14">
        <v>0</v>
      </c>
      <c r="L16" s="14">
        <v>0</v>
      </c>
      <c r="M16" s="14">
        <v>0</v>
      </c>
      <c r="N16" s="2">
        <v>0</v>
      </c>
      <c r="O16" s="2">
        <v>0</v>
      </c>
      <c r="P16" s="4">
        <f t="shared" ref="P16:P17" si="8">SUM(J16:O16)</f>
        <v>5824</v>
      </c>
      <c r="Q16" s="4">
        <f t="shared" ref="Q16:Q17" si="9">I16-P16</f>
        <v>0</v>
      </c>
      <c r="R16" s="3" t="s">
        <v>109</v>
      </c>
      <c r="S16" s="5">
        <v>45255</v>
      </c>
    </row>
    <row r="17" spans="1:19" ht="24.75" customHeight="1">
      <c r="A17" s="13">
        <v>45231</v>
      </c>
      <c r="B17" s="2">
        <v>36400</v>
      </c>
      <c r="C17" s="2">
        <v>16744</v>
      </c>
      <c r="D17" s="2">
        <v>1470</v>
      </c>
      <c r="E17" s="2">
        <v>0</v>
      </c>
      <c r="F17" s="2">
        <v>40</v>
      </c>
      <c r="G17" s="2">
        <v>0</v>
      </c>
      <c r="H17" s="2">
        <v>0</v>
      </c>
      <c r="I17" s="4">
        <f t="shared" si="7"/>
        <v>54654</v>
      </c>
      <c r="J17" s="14">
        <v>15000</v>
      </c>
      <c r="K17" s="14">
        <v>16600</v>
      </c>
      <c r="L17" s="14">
        <v>0</v>
      </c>
      <c r="M17" s="14">
        <v>0</v>
      </c>
      <c r="N17" s="2">
        <v>0</v>
      </c>
      <c r="O17" s="2">
        <v>100</v>
      </c>
      <c r="P17" s="4">
        <f t="shared" si="8"/>
        <v>31700</v>
      </c>
      <c r="Q17" s="4">
        <f t="shared" si="9"/>
        <v>22954</v>
      </c>
      <c r="R17" s="3" t="s">
        <v>110</v>
      </c>
      <c r="S17" s="5">
        <v>45260</v>
      </c>
    </row>
    <row r="18" spans="1:19" ht="24.75" customHeight="1">
      <c r="A18" s="13">
        <v>45261</v>
      </c>
      <c r="B18" s="2">
        <v>36400</v>
      </c>
      <c r="C18" s="2">
        <v>16744</v>
      </c>
      <c r="D18" s="2">
        <v>1470</v>
      </c>
      <c r="E18" s="2">
        <v>0</v>
      </c>
      <c r="F18" s="2">
        <v>40</v>
      </c>
      <c r="G18" s="2">
        <v>0</v>
      </c>
      <c r="H18" s="2">
        <v>0</v>
      </c>
      <c r="I18" s="4">
        <f t="shared" ref="I18" si="10">B18+C18+D18+E18+F18+G18-H18</f>
        <v>54654</v>
      </c>
      <c r="J18" s="14">
        <v>15000</v>
      </c>
      <c r="K18" s="14">
        <v>16600</v>
      </c>
      <c r="L18" s="14">
        <v>0</v>
      </c>
      <c r="M18" s="14">
        <v>0</v>
      </c>
      <c r="N18" s="2">
        <v>0</v>
      </c>
      <c r="O18" s="2">
        <v>100</v>
      </c>
      <c r="P18" s="4">
        <f t="shared" ref="P18" si="11">SUM(J18:O18)</f>
        <v>31700</v>
      </c>
      <c r="Q18" s="4">
        <f t="shared" ref="Q18" si="12">I18-P18</f>
        <v>22954</v>
      </c>
      <c r="R18" s="3" t="s">
        <v>80</v>
      </c>
      <c r="S18" s="5">
        <v>45295</v>
      </c>
    </row>
    <row r="19" spans="1:19" ht="24.75" customHeight="1">
      <c r="A19" s="13">
        <v>45292</v>
      </c>
      <c r="B19" s="2">
        <v>36400</v>
      </c>
      <c r="C19" s="2">
        <v>16744</v>
      </c>
      <c r="D19" s="2">
        <v>1470</v>
      </c>
      <c r="E19" s="2">
        <v>0</v>
      </c>
      <c r="F19" s="2">
        <v>40</v>
      </c>
      <c r="G19" s="2">
        <v>0</v>
      </c>
      <c r="H19" s="2">
        <v>0</v>
      </c>
      <c r="I19" s="4">
        <f t="shared" ref="I19" si="13">B19+C19+D19+E19+F19+G19-H19</f>
        <v>54654</v>
      </c>
      <c r="J19" s="14">
        <v>15000</v>
      </c>
      <c r="K19" s="14">
        <v>16600</v>
      </c>
      <c r="L19" s="14">
        <v>0</v>
      </c>
      <c r="M19" s="14">
        <v>0</v>
      </c>
      <c r="N19" s="2">
        <v>0</v>
      </c>
      <c r="O19" s="2">
        <v>100</v>
      </c>
      <c r="P19" s="4">
        <f t="shared" ref="P19" si="14">SUM(J19:O19)</f>
        <v>31700</v>
      </c>
      <c r="Q19" s="4">
        <f t="shared" ref="Q19" si="15">I19-P19</f>
        <v>22954</v>
      </c>
      <c r="R19" s="3" t="s">
        <v>113</v>
      </c>
      <c r="S19" s="5">
        <v>45323</v>
      </c>
    </row>
    <row r="20" spans="1:19" ht="24.75" customHeight="1">
      <c r="A20" s="13">
        <v>45323</v>
      </c>
      <c r="B20" s="21">
        <v>36400</v>
      </c>
      <c r="C20" s="21">
        <v>16744</v>
      </c>
      <c r="D20" s="21">
        <v>1470</v>
      </c>
      <c r="E20" s="21">
        <v>0</v>
      </c>
      <c r="F20" s="21">
        <v>40</v>
      </c>
      <c r="G20" s="21">
        <v>0</v>
      </c>
      <c r="H20" s="21">
        <v>0</v>
      </c>
      <c r="I20" s="4">
        <f t="shared" ref="I20" si="16">B20+C20+D20+E20+F20+G20-H20</f>
        <v>54654</v>
      </c>
      <c r="J20" s="14">
        <v>15000</v>
      </c>
      <c r="K20" s="14">
        <v>16600</v>
      </c>
      <c r="L20" s="14">
        <v>0</v>
      </c>
      <c r="M20" s="14">
        <v>0</v>
      </c>
      <c r="N20" s="21">
        <v>0</v>
      </c>
      <c r="O20" s="21">
        <v>100</v>
      </c>
      <c r="P20" s="4">
        <f t="shared" ref="P20" si="17">SUM(J20:O20)</f>
        <v>31700</v>
      </c>
      <c r="Q20" s="4">
        <f t="shared" ref="Q20" si="18">I20-P20</f>
        <v>22954</v>
      </c>
      <c r="R20" s="20" t="s">
        <v>113</v>
      </c>
      <c r="S20" s="5">
        <v>45352</v>
      </c>
    </row>
    <row r="21" spans="1:19" ht="24.75" customHeight="1">
      <c r="A21" s="3" t="s">
        <v>1</v>
      </c>
      <c r="B21" s="3">
        <f>SUBTOTAL(9,B6:B20)</f>
        <v>439308</v>
      </c>
      <c r="C21" s="3">
        <f t="shared" ref="C21:Q21" si="19">SUBTOTAL(9,C6:C20)</f>
        <v>196080</v>
      </c>
      <c r="D21" s="3">
        <f t="shared" si="19"/>
        <v>17640</v>
      </c>
      <c r="E21" s="3">
        <f t="shared" si="19"/>
        <v>0</v>
      </c>
      <c r="F21" s="3">
        <f t="shared" si="19"/>
        <v>480</v>
      </c>
      <c r="G21" s="3">
        <f t="shared" si="19"/>
        <v>0</v>
      </c>
      <c r="H21" s="3">
        <f t="shared" si="19"/>
        <v>0</v>
      </c>
      <c r="I21" s="3">
        <f t="shared" si="19"/>
        <v>653508</v>
      </c>
      <c r="J21" s="3">
        <f t="shared" si="19"/>
        <v>196653</v>
      </c>
      <c r="K21" s="3">
        <f t="shared" si="19"/>
        <v>199200</v>
      </c>
      <c r="L21" s="3">
        <f t="shared" si="19"/>
        <v>0</v>
      </c>
      <c r="M21" s="3">
        <f t="shared" si="19"/>
        <v>0</v>
      </c>
      <c r="N21" s="3">
        <f t="shared" si="19"/>
        <v>0</v>
      </c>
      <c r="O21" s="3">
        <f t="shared" si="19"/>
        <v>1200</v>
      </c>
      <c r="P21" s="3">
        <f t="shared" si="19"/>
        <v>397053</v>
      </c>
      <c r="Q21" s="3">
        <f t="shared" si="19"/>
        <v>256455</v>
      </c>
      <c r="R21" s="4"/>
      <c r="S21" s="16"/>
    </row>
  </sheetData>
  <autoFilter ref="A5:S20">
    <sortState ref="A6:T18">
      <sortCondition ref="S5"/>
    </sortState>
  </autoFilter>
  <mergeCells count="9">
    <mergeCell ref="R3:S3"/>
    <mergeCell ref="A1:Q1"/>
    <mergeCell ref="A2:C2"/>
    <mergeCell ref="E2:K2"/>
    <mergeCell ref="M2:Q2"/>
    <mergeCell ref="A3:A4"/>
    <mergeCell ref="B3:I3"/>
    <mergeCell ref="J3:P3"/>
    <mergeCell ref="Q3:Q4"/>
  </mergeCells>
  <pageMargins left="0.41" right="0.15748031496062992" top="0.6" bottom="0.31496062992125984" header="0.31496062992125984" footer="0.31496062992125984"/>
  <pageSetup paperSize="9" scale="85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S20"/>
  <sheetViews>
    <sheetView zoomScale="87" zoomScaleNormal="87" workbookViewId="0">
      <selection activeCell="M15" sqref="A1:S20"/>
    </sheetView>
  </sheetViews>
  <sheetFormatPr defaultRowHeight="15"/>
  <cols>
    <col min="1" max="1" width="14.28515625" style="1" bestFit="1" customWidth="1"/>
    <col min="2" max="2" width="10.140625" style="1" bestFit="1" customWidth="1"/>
    <col min="3" max="3" width="8" style="1" bestFit="1" customWidth="1"/>
    <col min="4" max="4" width="6.85546875" style="1" bestFit="1" customWidth="1"/>
    <col min="5" max="6" width="5.85546875" style="1" bestFit="1" customWidth="1"/>
    <col min="7" max="7" width="7.85546875" style="1" customWidth="1"/>
    <col min="8" max="8" width="8.42578125" style="1" customWidth="1"/>
    <col min="9" max="9" width="9.28515625" style="1" bestFit="1" customWidth="1"/>
    <col min="10" max="10" width="8.85546875" style="1" customWidth="1"/>
    <col min="11" max="11" width="7" style="1" bestFit="1" customWidth="1"/>
    <col min="12" max="12" width="8.28515625" style="1" bestFit="1" customWidth="1"/>
    <col min="13" max="13" width="7" style="1" bestFit="1" customWidth="1"/>
    <col min="14" max="14" width="8.28515625" style="1" bestFit="1" customWidth="1"/>
    <col min="15" max="15" width="5.85546875" style="1" bestFit="1" customWidth="1"/>
    <col min="16" max="16" width="8" style="1" bestFit="1" customWidth="1"/>
    <col min="17" max="17" width="11.7109375" style="1" customWidth="1"/>
    <col min="18" max="18" width="11.85546875" style="1" bestFit="1" customWidth="1"/>
    <col min="19" max="19" width="11.5703125" style="1" bestFit="1" customWidth="1"/>
    <col min="20" max="16384" width="9.140625" style="1"/>
  </cols>
  <sheetData>
    <row r="1" spans="1:19" ht="24.75" customHeight="1">
      <c r="A1" s="24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6"/>
      <c r="S1" s="6"/>
    </row>
    <row r="2" spans="1:19" ht="24" customHeight="1">
      <c r="A2" s="25" t="s">
        <v>40</v>
      </c>
      <c r="B2" s="25"/>
      <c r="C2" s="25"/>
      <c r="D2" s="8"/>
      <c r="E2" s="26" t="s">
        <v>50</v>
      </c>
      <c r="F2" s="26"/>
      <c r="G2" s="26"/>
      <c r="H2" s="26"/>
      <c r="I2" s="26"/>
      <c r="J2" s="26"/>
      <c r="K2" s="26"/>
      <c r="L2" s="9"/>
      <c r="M2" s="27" t="s">
        <v>43</v>
      </c>
      <c r="N2" s="27"/>
      <c r="O2" s="27"/>
      <c r="P2" s="27"/>
      <c r="Q2" s="27"/>
      <c r="R2" s="7"/>
      <c r="S2" s="10"/>
    </row>
    <row r="3" spans="1:19" ht="24" customHeight="1">
      <c r="A3" s="28" t="s">
        <v>3</v>
      </c>
      <c r="B3" s="29" t="s">
        <v>0</v>
      </c>
      <c r="C3" s="29"/>
      <c r="D3" s="29"/>
      <c r="E3" s="29"/>
      <c r="F3" s="29"/>
      <c r="G3" s="29"/>
      <c r="H3" s="29"/>
      <c r="I3" s="29"/>
      <c r="J3" s="28" t="s">
        <v>12</v>
      </c>
      <c r="K3" s="28"/>
      <c r="L3" s="28"/>
      <c r="M3" s="28"/>
      <c r="N3" s="28"/>
      <c r="O3" s="28"/>
      <c r="P3" s="28"/>
      <c r="Q3" s="30" t="s">
        <v>44</v>
      </c>
      <c r="R3" s="23" t="s">
        <v>17</v>
      </c>
      <c r="S3" s="23"/>
    </row>
    <row r="4" spans="1:19" ht="30">
      <c r="A4" s="28"/>
      <c r="B4" s="2" t="s">
        <v>7</v>
      </c>
      <c r="C4" s="2" t="s">
        <v>5</v>
      </c>
      <c r="D4" s="2" t="s">
        <v>8</v>
      </c>
      <c r="E4" s="2" t="s">
        <v>9</v>
      </c>
      <c r="F4" s="2" t="s">
        <v>33</v>
      </c>
      <c r="G4" s="2" t="s">
        <v>10</v>
      </c>
      <c r="H4" s="12" t="s">
        <v>20</v>
      </c>
      <c r="I4" s="3" t="s">
        <v>1</v>
      </c>
      <c r="J4" s="12" t="s">
        <v>19</v>
      </c>
      <c r="K4" s="12" t="s">
        <v>18</v>
      </c>
      <c r="L4" s="2" t="s">
        <v>37</v>
      </c>
      <c r="M4" s="12" t="s">
        <v>21</v>
      </c>
      <c r="N4" s="2" t="s">
        <v>4</v>
      </c>
      <c r="O4" s="2" t="s">
        <v>6</v>
      </c>
      <c r="P4" s="3" t="s">
        <v>2</v>
      </c>
      <c r="Q4" s="30"/>
      <c r="R4" s="3" t="s">
        <v>15</v>
      </c>
      <c r="S4" s="3" t="s">
        <v>16</v>
      </c>
    </row>
    <row r="5" spans="1:19" ht="21" customHeight="1">
      <c r="A5" s="12">
        <v>1</v>
      </c>
      <c r="B5" s="2">
        <v>2</v>
      </c>
      <c r="C5" s="12">
        <v>3</v>
      </c>
      <c r="D5" s="2">
        <v>4</v>
      </c>
      <c r="E5" s="12">
        <v>5</v>
      </c>
      <c r="F5" s="2">
        <v>6</v>
      </c>
      <c r="G5" s="12">
        <v>7</v>
      </c>
      <c r="H5" s="2">
        <v>8</v>
      </c>
      <c r="I5" s="12">
        <v>9</v>
      </c>
      <c r="J5" s="2">
        <v>10</v>
      </c>
      <c r="K5" s="12">
        <v>11</v>
      </c>
      <c r="L5" s="2">
        <v>12</v>
      </c>
      <c r="M5" s="12">
        <v>13</v>
      </c>
      <c r="N5" s="2">
        <v>14</v>
      </c>
      <c r="O5" s="12">
        <v>15</v>
      </c>
      <c r="P5" s="2">
        <v>16</v>
      </c>
      <c r="Q5" s="12">
        <v>17</v>
      </c>
      <c r="R5" s="2">
        <v>18</v>
      </c>
      <c r="S5" s="12">
        <v>19</v>
      </c>
    </row>
    <row r="6" spans="1:19" ht="26.25" customHeight="1">
      <c r="A6" s="13">
        <v>44986</v>
      </c>
      <c r="B6" s="2">
        <v>30200</v>
      </c>
      <c r="C6" s="2">
        <v>11476</v>
      </c>
      <c r="D6" s="2">
        <v>1160</v>
      </c>
      <c r="E6" s="2">
        <v>0</v>
      </c>
      <c r="F6" s="2">
        <v>40</v>
      </c>
      <c r="G6" s="2">
        <v>0</v>
      </c>
      <c r="H6" s="2">
        <v>0</v>
      </c>
      <c r="I6" s="4">
        <f t="shared" ref="I6:I18" si="0">B6+C6+D6+E6+F6+G6-H6</f>
        <v>42876</v>
      </c>
      <c r="J6" s="14">
        <v>7000</v>
      </c>
      <c r="K6" s="14">
        <v>0</v>
      </c>
      <c r="L6" s="14">
        <v>0</v>
      </c>
      <c r="M6" s="14">
        <v>0</v>
      </c>
      <c r="N6" s="2">
        <v>0</v>
      </c>
      <c r="O6" s="2">
        <v>100</v>
      </c>
      <c r="P6" s="4">
        <f t="shared" ref="P6:P18" si="1">SUM(J6:O6)</f>
        <v>7100</v>
      </c>
      <c r="Q6" s="4">
        <f t="shared" ref="Q6:Q18" si="2">I6-P6</f>
        <v>35776</v>
      </c>
      <c r="R6" s="3" t="s">
        <v>90</v>
      </c>
      <c r="S6" s="5">
        <v>45022</v>
      </c>
    </row>
    <row r="7" spans="1:19" ht="24.75" customHeight="1">
      <c r="A7" s="13">
        <v>45017</v>
      </c>
      <c r="B7" s="2">
        <v>30200</v>
      </c>
      <c r="C7" s="2">
        <v>11476</v>
      </c>
      <c r="D7" s="2">
        <v>1160</v>
      </c>
      <c r="E7" s="2">
        <v>0</v>
      </c>
      <c r="F7" s="2">
        <v>40</v>
      </c>
      <c r="G7" s="2">
        <v>0</v>
      </c>
      <c r="H7" s="2">
        <v>0</v>
      </c>
      <c r="I7" s="4">
        <f t="shared" si="0"/>
        <v>42876</v>
      </c>
      <c r="J7" s="14">
        <v>7000</v>
      </c>
      <c r="K7" s="14">
        <v>0</v>
      </c>
      <c r="L7" s="14">
        <v>0</v>
      </c>
      <c r="M7" s="14">
        <v>0</v>
      </c>
      <c r="N7" s="2">
        <v>0</v>
      </c>
      <c r="O7" s="2">
        <v>100</v>
      </c>
      <c r="P7" s="4">
        <f t="shared" si="1"/>
        <v>7100</v>
      </c>
      <c r="Q7" s="4">
        <f t="shared" si="2"/>
        <v>35776</v>
      </c>
      <c r="R7" s="3" t="s">
        <v>83</v>
      </c>
      <c r="S7" s="5">
        <v>45043</v>
      </c>
    </row>
    <row r="8" spans="1:19" ht="24.75" customHeight="1">
      <c r="A8" s="17">
        <v>44181</v>
      </c>
      <c r="B8" s="2">
        <v>945</v>
      </c>
      <c r="C8" s="2">
        <v>161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4">
        <f t="shared" si="0"/>
        <v>1106</v>
      </c>
      <c r="J8" s="14">
        <v>0</v>
      </c>
      <c r="K8" s="14">
        <v>0</v>
      </c>
      <c r="L8" s="14">
        <v>0</v>
      </c>
      <c r="M8" s="14">
        <v>0</v>
      </c>
      <c r="N8" s="2">
        <v>0</v>
      </c>
      <c r="O8" s="2">
        <v>0</v>
      </c>
      <c r="P8" s="4">
        <f t="shared" si="1"/>
        <v>0</v>
      </c>
      <c r="Q8" s="4">
        <f t="shared" si="2"/>
        <v>1106</v>
      </c>
      <c r="R8" s="3" t="s">
        <v>91</v>
      </c>
      <c r="S8" s="5">
        <v>45072</v>
      </c>
    </row>
    <row r="9" spans="1:19" ht="24.75" customHeight="1">
      <c r="A9" s="13">
        <v>45047</v>
      </c>
      <c r="B9" s="2">
        <v>31100</v>
      </c>
      <c r="C9" s="2">
        <v>13062</v>
      </c>
      <c r="D9" s="2">
        <v>1160</v>
      </c>
      <c r="E9" s="2">
        <v>0</v>
      </c>
      <c r="F9" s="2">
        <v>40</v>
      </c>
      <c r="G9" s="2">
        <v>0</v>
      </c>
      <c r="H9" s="2">
        <v>0</v>
      </c>
      <c r="I9" s="4">
        <f t="shared" si="0"/>
        <v>45362</v>
      </c>
      <c r="J9" s="14">
        <v>0</v>
      </c>
      <c r="K9" s="14">
        <v>0</v>
      </c>
      <c r="L9" s="14">
        <v>0</v>
      </c>
      <c r="M9" s="14">
        <v>0</v>
      </c>
      <c r="N9" s="2">
        <v>0</v>
      </c>
      <c r="O9" s="2">
        <v>100</v>
      </c>
      <c r="P9" s="4">
        <f t="shared" si="1"/>
        <v>100</v>
      </c>
      <c r="Q9" s="4">
        <f t="shared" si="2"/>
        <v>45262</v>
      </c>
      <c r="R9" s="3" t="s">
        <v>88</v>
      </c>
      <c r="S9" s="5">
        <v>45077</v>
      </c>
    </row>
    <row r="10" spans="1:19" ht="24.75" customHeight="1">
      <c r="A10" s="17" t="s">
        <v>68</v>
      </c>
      <c r="B10" s="2">
        <f>673400-653600</f>
        <v>19800</v>
      </c>
      <c r="C10" s="2">
        <f>235960-229030</f>
        <v>6930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4">
        <f t="shared" si="0"/>
        <v>26730</v>
      </c>
      <c r="J10" s="14">
        <v>0</v>
      </c>
      <c r="K10" s="14">
        <v>0</v>
      </c>
      <c r="L10" s="14">
        <v>0</v>
      </c>
      <c r="M10" s="14">
        <v>0</v>
      </c>
      <c r="N10" s="2">
        <v>0</v>
      </c>
      <c r="O10" s="2">
        <v>0</v>
      </c>
      <c r="P10" s="4">
        <f t="shared" si="1"/>
        <v>0</v>
      </c>
      <c r="Q10" s="4">
        <f t="shared" si="2"/>
        <v>26730</v>
      </c>
      <c r="R10" s="3" t="s">
        <v>86</v>
      </c>
      <c r="S10" s="5">
        <v>45100</v>
      </c>
    </row>
    <row r="11" spans="1:19" ht="24.75" customHeight="1">
      <c r="A11" s="13">
        <v>45078</v>
      </c>
      <c r="B11" s="2">
        <v>31100</v>
      </c>
      <c r="C11" s="2">
        <v>13062</v>
      </c>
      <c r="D11" s="2">
        <v>1160</v>
      </c>
      <c r="E11" s="2">
        <v>0</v>
      </c>
      <c r="F11" s="2">
        <v>40</v>
      </c>
      <c r="G11" s="2">
        <v>0</v>
      </c>
      <c r="H11" s="2">
        <v>0</v>
      </c>
      <c r="I11" s="4">
        <f t="shared" si="0"/>
        <v>45362</v>
      </c>
      <c r="J11" s="14">
        <v>0</v>
      </c>
      <c r="K11" s="14">
        <v>0</v>
      </c>
      <c r="L11" s="14">
        <v>0</v>
      </c>
      <c r="M11" s="14">
        <v>0</v>
      </c>
      <c r="N11" s="2">
        <v>0</v>
      </c>
      <c r="O11" s="2">
        <v>100</v>
      </c>
      <c r="P11" s="4">
        <f t="shared" si="1"/>
        <v>100</v>
      </c>
      <c r="Q11" s="4">
        <f t="shared" si="2"/>
        <v>45262</v>
      </c>
      <c r="R11" s="3" t="s">
        <v>85</v>
      </c>
      <c r="S11" s="5">
        <v>45112</v>
      </c>
    </row>
    <row r="12" spans="1:19" ht="30">
      <c r="A12" s="15" t="s">
        <v>81</v>
      </c>
      <c r="B12" s="2">
        <v>0</v>
      </c>
      <c r="C12" s="2">
        <v>4976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4">
        <f t="shared" si="0"/>
        <v>4976</v>
      </c>
      <c r="J12" s="14">
        <v>0</v>
      </c>
      <c r="K12" s="14">
        <v>0</v>
      </c>
      <c r="L12" s="14">
        <v>0</v>
      </c>
      <c r="M12" s="14">
        <v>0</v>
      </c>
      <c r="N12" s="2">
        <v>0</v>
      </c>
      <c r="O12" s="2">
        <v>0</v>
      </c>
      <c r="P12" s="4">
        <f t="shared" si="1"/>
        <v>0</v>
      </c>
      <c r="Q12" s="4">
        <f t="shared" si="2"/>
        <v>4976</v>
      </c>
      <c r="R12" s="3" t="s">
        <v>83</v>
      </c>
      <c r="S12" s="5">
        <v>45122</v>
      </c>
    </row>
    <row r="13" spans="1:19" ht="24.75" customHeight="1">
      <c r="A13" s="13">
        <v>45108</v>
      </c>
      <c r="B13" s="2">
        <v>32000</v>
      </c>
      <c r="C13" s="2">
        <v>13440</v>
      </c>
      <c r="D13" s="2">
        <v>1160</v>
      </c>
      <c r="E13" s="2">
        <v>0</v>
      </c>
      <c r="F13" s="2">
        <v>40</v>
      </c>
      <c r="G13" s="2">
        <v>0</v>
      </c>
      <c r="H13" s="2">
        <v>0</v>
      </c>
      <c r="I13" s="4">
        <f t="shared" si="0"/>
        <v>46640</v>
      </c>
      <c r="J13" s="14">
        <v>0</v>
      </c>
      <c r="K13" s="14">
        <v>0</v>
      </c>
      <c r="L13" s="14">
        <v>0</v>
      </c>
      <c r="M13" s="14">
        <v>0</v>
      </c>
      <c r="N13" s="2">
        <v>0</v>
      </c>
      <c r="O13" s="2">
        <v>100</v>
      </c>
      <c r="P13" s="4">
        <f t="shared" si="1"/>
        <v>100</v>
      </c>
      <c r="Q13" s="4">
        <f t="shared" si="2"/>
        <v>46540</v>
      </c>
      <c r="R13" s="3" t="s">
        <v>80</v>
      </c>
      <c r="S13" s="5">
        <v>45141</v>
      </c>
    </row>
    <row r="14" spans="1:19" ht="24.75" customHeight="1">
      <c r="A14" s="13" t="s">
        <v>70</v>
      </c>
      <c r="B14" s="2">
        <v>6908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4">
        <f t="shared" si="0"/>
        <v>6908</v>
      </c>
      <c r="J14" s="14">
        <v>0</v>
      </c>
      <c r="K14" s="14">
        <v>0</v>
      </c>
      <c r="L14" s="14">
        <v>0</v>
      </c>
      <c r="M14" s="14">
        <v>0</v>
      </c>
      <c r="N14" s="2">
        <v>0</v>
      </c>
      <c r="O14" s="2">
        <v>0</v>
      </c>
      <c r="P14" s="4">
        <f t="shared" si="1"/>
        <v>0</v>
      </c>
      <c r="Q14" s="4">
        <f t="shared" si="2"/>
        <v>6908</v>
      </c>
      <c r="R14" s="3" t="s">
        <v>77</v>
      </c>
      <c r="S14" s="5">
        <v>45142</v>
      </c>
    </row>
    <row r="15" spans="1:19" ht="24.75" customHeight="1">
      <c r="A15" s="13">
        <v>45139</v>
      </c>
      <c r="B15" s="2">
        <v>32000</v>
      </c>
      <c r="C15" s="2">
        <v>13440</v>
      </c>
      <c r="D15" s="2">
        <v>1160</v>
      </c>
      <c r="E15" s="2">
        <v>0</v>
      </c>
      <c r="F15" s="2">
        <v>40</v>
      </c>
      <c r="G15" s="2">
        <v>0</v>
      </c>
      <c r="H15" s="2">
        <v>0</v>
      </c>
      <c r="I15" s="4">
        <f t="shared" si="0"/>
        <v>46640</v>
      </c>
      <c r="J15" s="14">
        <v>0</v>
      </c>
      <c r="K15" s="14">
        <v>0</v>
      </c>
      <c r="L15" s="14">
        <v>0</v>
      </c>
      <c r="M15" s="14">
        <v>0</v>
      </c>
      <c r="N15" s="2">
        <v>0</v>
      </c>
      <c r="O15" s="2">
        <v>100</v>
      </c>
      <c r="P15" s="4">
        <f t="shared" si="1"/>
        <v>100</v>
      </c>
      <c r="Q15" s="4">
        <f t="shared" si="2"/>
        <v>46540</v>
      </c>
      <c r="R15" s="3" t="s">
        <v>78</v>
      </c>
      <c r="S15" s="5">
        <v>45170</v>
      </c>
    </row>
    <row r="16" spans="1:19" ht="24.75" customHeight="1">
      <c r="A16" s="13">
        <v>45170</v>
      </c>
      <c r="B16" s="2">
        <v>32000</v>
      </c>
      <c r="C16" s="2">
        <v>13440</v>
      </c>
      <c r="D16" s="2">
        <v>1160</v>
      </c>
      <c r="E16" s="2">
        <v>0</v>
      </c>
      <c r="F16" s="2">
        <v>40</v>
      </c>
      <c r="G16" s="2">
        <v>0</v>
      </c>
      <c r="H16" s="2">
        <v>0</v>
      </c>
      <c r="I16" s="4">
        <f t="shared" si="0"/>
        <v>46640</v>
      </c>
      <c r="J16" s="14">
        <v>0</v>
      </c>
      <c r="K16" s="14">
        <v>0</v>
      </c>
      <c r="L16" s="14">
        <v>0</v>
      </c>
      <c r="M16" s="14">
        <v>0</v>
      </c>
      <c r="N16" s="2">
        <v>0</v>
      </c>
      <c r="O16" s="2">
        <v>100</v>
      </c>
      <c r="P16" s="4">
        <f t="shared" si="1"/>
        <v>100</v>
      </c>
      <c r="Q16" s="4">
        <f t="shared" si="2"/>
        <v>46540</v>
      </c>
      <c r="R16" s="3" t="s">
        <v>75</v>
      </c>
      <c r="S16" s="5">
        <v>45198</v>
      </c>
    </row>
    <row r="17" spans="1:19" ht="24.75" customHeight="1">
      <c r="A17" s="13">
        <v>45200</v>
      </c>
      <c r="B17" s="2">
        <v>32000</v>
      </c>
      <c r="C17" s="2">
        <v>13440</v>
      </c>
      <c r="D17" s="2">
        <v>1160</v>
      </c>
      <c r="E17" s="2">
        <v>0</v>
      </c>
      <c r="F17" s="2">
        <v>40</v>
      </c>
      <c r="G17" s="2">
        <v>0</v>
      </c>
      <c r="H17" s="2">
        <v>0</v>
      </c>
      <c r="I17" s="4">
        <f t="shared" si="0"/>
        <v>46640</v>
      </c>
      <c r="J17" s="14">
        <v>0</v>
      </c>
      <c r="K17" s="14">
        <v>0</v>
      </c>
      <c r="L17" s="14">
        <v>0</v>
      </c>
      <c r="M17" s="14">
        <v>0</v>
      </c>
      <c r="N17" s="2">
        <v>0</v>
      </c>
      <c r="O17" s="2">
        <v>100</v>
      </c>
      <c r="P17" s="4">
        <f t="shared" si="1"/>
        <v>100</v>
      </c>
      <c r="Q17" s="4">
        <f t="shared" si="2"/>
        <v>46540</v>
      </c>
      <c r="R17" s="3" t="s">
        <v>98</v>
      </c>
      <c r="S17" s="5">
        <v>45230</v>
      </c>
    </row>
    <row r="18" spans="1:19" ht="24.75" customHeight="1">
      <c r="A18" s="13" t="s">
        <v>70</v>
      </c>
      <c r="B18" s="2">
        <v>6908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4">
        <f t="shared" si="0"/>
        <v>6908</v>
      </c>
      <c r="J18" s="14">
        <v>0</v>
      </c>
      <c r="K18" s="14">
        <v>0</v>
      </c>
      <c r="L18" s="14">
        <v>0</v>
      </c>
      <c r="M18" s="14">
        <v>0</v>
      </c>
      <c r="N18" s="2">
        <v>0</v>
      </c>
      <c r="O18" s="2">
        <v>0</v>
      </c>
      <c r="P18" s="4">
        <f t="shared" si="1"/>
        <v>0</v>
      </c>
      <c r="Q18" s="4">
        <f t="shared" si="2"/>
        <v>6908</v>
      </c>
      <c r="R18" s="3" t="s">
        <v>99</v>
      </c>
      <c r="S18" s="5">
        <v>45255</v>
      </c>
    </row>
    <row r="19" spans="1:19" ht="30">
      <c r="A19" s="15" t="s">
        <v>103</v>
      </c>
      <c r="B19" s="2">
        <v>0</v>
      </c>
      <c r="C19" s="2">
        <v>5120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4">
        <f t="shared" ref="I19" si="3">B19+C19+D19+E19+F19+G19-H19</f>
        <v>5120</v>
      </c>
      <c r="J19" s="14">
        <v>0</v>
      </c>
      <c r="K19" s="14">
        <v>0</v>
      </c>
      <c r="L19" s="14">
        <v>0</v>
      </c>
      <c r="M19" s="14">
        <v>0</v>
      </c>
      <c r="N19" s="2">
        <v>0</v>
      </c>
      <c r="O19" s="2">
        <v>0</v>
      </c>
      <c r="P19" s="4">
        <f t="shared" ref="P19" si="4">SUM(J19:O19)</f>
        <v>0</v>
      </c>
      <c r="Q19" s="4">
        <f t="shared" ref="Q19" si="5">I19-P19</f>
        <v>5120</v>
      </c>
      <c r="R19" s="3" t="s">
        <v>109</v>
      </c>
      <c r="S19" s="5">
        <v>45255</v>
      </c>
    </row>
    <row r="20" spans="1:19" ht="24.75" customHeight="1">
      <c r="A20" s="3" t="s">
        <v>1</v>
      </c>
      <c r="B20" s="3">
        <f t="shared" ref="B20:Q20" si="6">SUBTOTAL(9,B6:B19)</f>
        <v>285161</v>
      </c>
      <c r="C20" s="3">
        <f t="shared" si="6"/>
        <v>120023</v>
      </c>
      <c r="D20" s="3">
        <f t="shared" si="6"/>
        <v>9280</v>
      </c>
      <c r="E20" s="3">
        <f t="shared" si="6"/>
        <v>0</v>
      </c>
      <c r="F20" s="3">
        <f t="shared" si="6"/>
        <v>320</v>
      </c>
      <c r="G20" s="3">
        <f t="shared" si="6"/>
        <v>0</v>
      </c>
      <c r="H20" s="3">
        <f t="shared" si="6"/>
        <v>0</v>
      </c>
      <c r="I20" s="3">
        <f t="shared" si="6"/>
        <v>414784</v>
      </c>
      <c r="J20" s="3">
        <f t="shared" si="6"/>
        <v>14000</v>
      </c>
      <c r="K20" s="3">
        <f t="shared" si="6"/>
        <v>0</v>
      </c>
      <c r="L20" s="3">
        <f t="shared" si="6"/>
        <v>0</v>
      </c>
      <c r="M20" s="3">
        <f t="shared" si="6"/>
        <v>0</v>
      </c>
      <c r="N20" s="3">
        <f t="shared" si="6"/>
        <v>0</v>
      </c>
      <c r="O20" s="3">
        <f t="shared" si="6"/>
        <v>800</v>
      </c>
      <c r="P20" s="3">
        <f t="shared" si="6"/>
        <v>14800</v>
      </c>
      <c r="Q20" s="3">
        <f t="shared" si="6"/>
        <v>399984</v>
      </c>
      <c r="R20" s="4"/>
      <c r="S20" s="16"/>
    </row>
  </sheetData>
  <autoFilter ref="A5:S19">
    <sortState ref="A6:S21">
      <sortCondition ref="S5:S21"/>
    </sortState>
  </autoFilter>
  <mergeCells count="9">
    <mergeCell ref="R3:S3"/>
    <mergeCell ref="A1:Q1"/>
    <mergeCell ref="A2:C2"/>
    <mergeCell ref="E2:K2"/>
    <mergeCell ref="M2:Q2"/>
    <mergeCell ref="A3:A4"/>
    <mergeCell ref="B3:I3"/>
    <mergeCell ref="J3:P3"/>
    <mergeCell ref="Q3:Q4"/>
  </mergeCells>
  <pageMargins left="0.41" right="0.15748031496062992" top="0.6" bottom="0.31496062992125984" header="0.31496062992125984" footer="0.31496062992125984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9"/>
  <sheetViews>
    <sheetView zoomScale="87" zoomScaleNormal="87" workbookViewId="0">
      <selection activeCell="B8" sqref="A1:S9"/>
    </sheetView>
  </sheetViews>
  <sheetFormatPr defaultRowHeight="15"/>
  <cols>
    <col min="1" max="1" width="14.28515625" style="1" bestFit="1" customWidth="1"/>
    <col min="2" max="2" width="10.140625" style="1" bestFit="1" customWidth="1"/>
    <col min="3" max="3" width="8" style="1" bestFit="1" customWidth="1"/>
    <col min="4" max="4" width="6.85546875" style="1" bestFit="1" customWidth="1"/>
    <col min="5" max="6" width="5.85546875" style="1" bestFit="1" customWidth="1"/>
    <col min="7" max="7" width="7.85546875" style="1" customWidth="1"/>
    <col min="8" max="8" width="8.42578125" style="1" customWidth="1"/>
    <col min="9" max="9" width="9.28515625" style="1" bestFit="1" customWidth="1"/>
    <col min="10" max="10" width="8.85546875" style="1" customWidth="1"/>
    <col min="11" max="11" width="7" style="1" bestFit="1" customWidth="1"/>
    <col min="12" max="12" width="5.42578125" style="1" bestFit="1" customWidth="1"/>
    <col min="13" max="13" width="7" style="1" bestFit="1" customWidth="1"/>
    <col min="14" max="14" width="8.28515625" style="1" bestFit="1" customWidth="1"/>
    <col min="15" max="15" width="5.85546875" style="1" bestFit="1" customWidth="1"/>
    <col min="16" max="16" width="8" style="1" bestFit="1" customWidth="1"/>
    <col min="17" max="17" width="11.7109375" style="1" customWidth="1"/>
    <col min="18" max="18" width="11.85546875" style="1" bestFit="1" customWidth="1"/>
    <col min="19" max="19" width="11.5703125" style="1" bestFit="1" customWidth="1"/>
    <col min="20" max="16384" width="9.140625" style="1"/>
  </cols>
  <sheetData>
    <row r="1" spans="1:19" ht="24.75" customHeight="1">
      <c r="A1" s="24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6"/>
      <c r="S1" s="6"/>
    </row>
    <row r="2" spans="1:19" ht="24" customHeight="1">
      <c r="A2" s="25" t="s">
        <v>47</v>
      </c>
      <c r="B2" s="25"/>
      <c r="C2" s="25"/>
      <c r="D2" s="8"/>
      <c r="E2" s="26" t="s">
        <v>23</v>
      </c>
      <c r="F2" s="26"/>
      <c r="G2" s="26"/>
      <c r="H2" s="26"/>
      <c r="I2" s="26"/>
      <c r="J2" s="26"/>
      <c r="K2" s="26"/>
      <c r="L2" s="9"/>
      <c r="M2" s="27" t="s">
        <v>43</v>
      </c>
      <c r="N2" s="27"/>
      <c r="O2" s="27"/>
      <c r="P2" s="27"/>
      <c r="Q2" s="27"/>
      <c r="R2" s="7"/>
      <c r="S2" s="10"/>
    </row>
    <row r="3" spans="1:19" ht="24" customHeight="1">
      <c r="A3" s="28" t="s">
        <v>3</v>
      </c>
      <c r="B3" s="29" t="s">
        <v>0</v>
      </c>
      <c r="C3" s="29"/>
      <c r="D3" s="29"/>
      <c r="E3" s="29"/>
      <c r="F3" s="29"/>
      <c r="G3" s="29"/>
      <c r="H3" s="29"/>
      <c r="I3" s="29"/>
      <c r="J3" s="28" t="s">
        <v>12</v>
      </c>
      <c r="K3" s="28"/>
      <c r="L3" s="28"/>
      <c r="M3" s="28"/>
      <c r="N3" s="28"/>
      <c r="O3" s="28"/>
      <c r="P3" s="28"/>
      <c r="Q3" s="30" t="s">
        <v>44</v>
      </c>
      <c r="R3" s="23" t="s">
        <v>17</v>
      </c>
      <c r="S3" s="23"/>
    </row>
    <row r="4" spans="1:19" ht="30">
      <c r="A4" s="28"/>
      <c r="B4" s="2" t="s">
        <v>7</v>
      </c>
      <c r="C4" s="2" t="s">
        <v>5</v>
      </c>
      <c r="D4" s="2" t="s">
        <v>8</v>
      </c>
      <c r="E4" s="2" t="s">
        <v>9</v>
      </c>
      <c r="F4" s="2" t="s">
        <v>10</v>
      </c>
      <c r="G4" s="2" t="s">
        <v>11</v>
      </c>
      <c r="H4" s="12" t="s">
        <v>20</v>
      </c>
      <c r="I4" s="3" t="s">
        <v>1</v>
      </c>
      <c r="J4" s="12" t="s">
        <v>19</v>
      </c>
      <c r="K4" s="12" t="s">
        <v>18</v>
      </c>
      <c r="L4" s="2" t="s">
        <v>14</v>
      </c>
      <c r="M4" s="12" t="s">
        <v>21</v>
      </c>
      <c r="N4" s="2" t="s">
        <v>4</v>
      </c>
      <c r="O4" s="2" t="s">
        <v>6</v>
      </c>
      <c r="P4" s="3" t="s">
        <v>2</v>
      </c>
      <c r="Q4" s="30"/>
      <c r="R4" s="3" t="s">
        <v>15</v>
      </c>
      <c r="S4" s="3" t="s">
        <v>16</v>
      </c>
    </row>
    <row r="5" spans="1:19" ht="21" customHeight="1">
      <c r="A5" s="12">
        <v>1</v>
      </c>
      <c r="B5" s="2">
        <v>2</v>
      </c>
      <c r="C5" s="12">
        <v>3</v>
      </c>
      <c r="D5" s="2">
        <v>4</v>
      </c>
      <c r="E5" s="12">
        <v>5</v>
      </c>
      <c r="F5" s="2">
        <v>6</v>
      </c>
      <c r="G5" s="12">
        <v>7</v>
      </c>
      <c r="H5" s="2">
        <v>8</v>
      </c>
      <c r="I5" s="12">
        <v>9</v>
      </c>
      <c r="J5" s="2">
        <v>10</v>
      </c>
      <c r="K5" s="12">
        <v>11</v>
      </c>
      <c r="L5" s="2">
        <v>12</v>
      </c>
      <c r="M5" s="12">
        <v>13</v>
      </c>
      <c r="N5" s="2">
        <v>14</v>
      </c>
      <c r="O5" s="12">
        <v>15</v>
      </c>
      <c r="P5" s="2">
        <v>16</v>
      </c>
      <c r="Q5" s="12">
        <v>17</v>
      </c>
      <c r="R5" s="2">
        <v>18</v>
      </c>
      <c r="S5" s="12">
        <v>19</v>
      </c>
    </row>
    <row r="6" spans="1:19" ht="30">
      <c r="A6" s="15" t="s">
        <v>48</v>
      </c>
      <c r="B6" s="2">
        <v>36600</v>
      </c>
      <c r="C6" s="2">
        <v>13908</v>
      </c>
      <c r="D6" s="2">
        <v>3150</v>
      </c>
      <c r="E6" s="2">
        <v>0</v>
      </c>
      <c r="F6" s="2">
        <v>0</v>
      </c>
      <c r="G6" s="2">
        <v>0</v>
      </c>
      <c r="H6" s="2">
        <v>0</v>
      </c>
      <c r="I6" s="4">
        <f>B6+C6+D6+E6+F6+G6-H6</f>
        <v>53658</v>
      </c>
      <c r="J6" s="14">
        <v>0</v>
      </c>
      <c r="K6" s="14">
        <v>0</v>
      </c>
      <c r="L6" s="14">
        <v>0</v>
      </c>
      <c r="M6" s="14">
        <v>0</v>
      </c>
      <c r="N6" s="2">
        <v>12000</v>
      </c>
      <c r="O6" s="2">
        <f>120+280</f>
        <v>400</v>
      </c>
      <c r="P6" s="4">
        <f t="shared" ref="P6:P8" si="0">SUM(J6:O6)</f>
        <v>12400</v>
      </c>
      <c r="Q6" s="4">
        <f t="shared" ref="Q6:Q8" si="1">I6-P6</f>
        <v>41258</v>
      </c>
      <c r="R6" s="3" t="s">
        <v>90</v>
      </c>
      <c r="S6" s="5">
        <v>45022</v>
      </c>
    </row>
    <row r="7" spans="1:19" ht="30">
      <c r="A7" s="15" t="s">
        <v>65</v>
      </c>
      <c r="B7" s="2">
        <v>36600</v>
      </c>
      <c r="C7" s="2">
        <v>13908</v>
      </c>
      <c r="D7" s="2">
        <v>3150</v>
      </c>
      <c r="E7" s="2">
        <v>0</v>
      </c>
      <c r="F7" s="2">
        <v>0</v>
      </c>
      <c r="G7" s="2">
        <v>0</v>
      </c>
      <c r="H7" s="2">
        <v>0</v>
      </c>
      <c r="I7" s="4">
        <f>B7+C7+D7+E7+F7+G7-H7</f>
        <v>53658</v>
      </c>
      <c r="J7" s="14">
        <v>0</v>
      </c>
      <c r="K7" s="14">
        <v>0</v>
      </c>
      <c r="L7" s="14">
        <v>0</v>
      </c>
      <c r="M7" s="14">
        <v>0</v>
      </c>
      <c r="N7" s="2">
        <v>12000</v>
      </c>
      <c r="O7" s="2">
        <f>120+280</f>
        <v>400</v>
      </c>
      <c r="P7" s="4">
        <f t="shared" si="0"/>
        <v>12400</v>
      </c>
      <c r="Q7" s="4">
        <f t="shared" si="1"/>
        <v>41258</v>
      </c>
      <c r="R7" s="3" t="s">
        <v>83</v>
      </c>
      <c r="S7" s="5">
        <v>45043</v>
      </c>
    </row>
    <row r="8" spans="1:19" ht="30">
      <c r="A8" s="15" t="s">
        <v>67</v>
      </c>
      <c r="B8" s="2">
        <v>36600</v>
      </c>
      <c r="C8" s="2">
        <v>15372</v>
      </c>
      <c r="D8" s="2">
        <v>3150</v>
      </c>
      <c r="E8" s="2">
        <v>0</v>
      </c>
      <c r="F8" s="2">
        <v>0</v>
      </c>
      <c r="G8" s="2">
        <v>0</v>
      </c>
      <c r="H8" s="2">
        <v>0</v>
      </c>
      <c r="I8" s="4">
        <f>B8+C8+D8+E8+F8+G8-H8</f>
        <v>55122</v>
      </c>
      <c r="J8" s="14">
        <v>0</v>
      </c>
      <c r="K8" s="14">
        <v>0</v>
      </c>
      <c r="L8" s="14">
        <v>0</v>
      </c>
      <c r="M8" s="14">
        <v>0</v>
      </c>
      <c r="N8" s="2">
        <v>12000</v>
      </c>
      <c r="O8" s="2">
        <f>120+280</f>
        <v>400</v>
      </c>
      <c r="P8" s="4">
        <f t="shared" si="0"/>
        <v>12400</v>
      </c>
      <c r="Q8" s="4">
        <f t="shared" si="1"/>
        <v>42722</v>
      </c>
      <c r="R8" s="3" t="s">
        <v>88</v>
      </c>
      <c r="S8" s="5">
        <v>45077</v>
      </c>
    </row>
    <row r="9" spans="1:19" ht="24.75" customHeight="1">
      <c r="A9" s="3" t="s">
        <v>1</v>
      </c>
      <c r="B9" s="3">
        <f t="shared" ref="B9:Q9" si="2">SUBTOTAL(9,B6:B8)</f>
        <v>109800</v>
      </c>
      <c r="C9" s="3">
        <f t="shared" si="2"/>
        <v>43188</v>
      </c>
      <c r="D9" s="3">
        <f t="shared" si="2"/>
        <v>9450</v>
      </c>
      <c r="E9" s="3">
        <f t="shared" si="2"/>
        <v>0</v>
      </c>
      <c r="F9" s="3">
        <f t="shared" si="2"/>
        <v>0</v>
      </c>
      <c r="G9" s="3">
        <f t="shared" si="2"/>
        <v>0</v>
      </c>
      <c r="H9" s="3">
        <f t="shared" si="2"/>
        <v>0</v>
      </c>
      <c r="I9" s="3">
        <f t="shared" si="2"/>
        <v>162438</v>
      </c>
      <c r="J9" s="3">
        <f t="shared" si="2"/>
        <v>0</v>
      </c>
      <c r="K9" s="3">
        <f t="shared" si="2"/>
        <v>0</v>
      </c>
      <c r="L9" s="3">
        <f t="shared" si="2"/>
        <v>0</v>
      </c>
      <c r="M9" s="3">
        <f t="shared" si="2"/>
        <v>0</v>
      </c>
      <c r="N9" s="3">
        <f t="shared" si="2"/>
        <v>36000</v>
      </c>
      <c r="O9" s="3">
        <f t="shared" si="2"/>
        <v>1200</v>
      </c>
      <c r="P9" s="3">
        <f t="shared" si="2"/>
        <v>37200</v>
      </c>
      <c r="Q9" s="3">
        <f t="shared" si="2"/>
        <v>125238</v>
      </c>
      <c r="R9" s="4"/>
      <c r="S9" s="16"/>
    </row>
  </sheetData>
  <autoFilter ref="A5:S8">
    <sortState ref="A6:T18">
      <sortCondition ref="S5"/>
    </sortState>
  </autoFilter>
  <mergeCells count="9">
    <mergeCell ref="R3:S3"/>
    <mergeCell ref="A1:Q1"/>
    <mergeCell ref="A2:C2"/>
    <mergeCell ref="E2:K2"/>
    <mergeCell ref="M2:Q2"/>
    <mergeCell ref="A3:A4"/>
    <mergeCell ref="B3:I3"/>
    <mergeCell ref="J3:P3"/>
    <mergeCell ref="Q3:Q4"/>
  </mergeCells>
  <pageMargins left="0.41" right="0.15748031496062992" top="0.6" bottom="0.31496062992125984" header="0.31496062992125984" footer="0.31496062992125984"/>
  <pageSetup paperSize="9" scale="8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S20"/>
  <sheetViews>
    <sheetView zoomScale="87" zoomScaleNormal="87" workbookViewId="0">
      <selection activeCell="R19" sqref="R19:S19"/>
    </sheetView>
  </sheetViews>
  <sheetFormatPr defaultRowHeight="15"/>
  <cols>
    <col min="1" max="1" width="14.28515625" style="1" bestFit="1" customWidth="1"/>
    <col min="2" max="2" width="10.140625" style="1" bestFit="1" customWidth="1"/>
    <col min="3" max="3" width="8" style="1" bestFit="1" customWidth="1"/>
    <col min="4" max="4" width="6.85546875" style="1" bestFit="1" customWidth="1"/>
    <col min="5" max="6" width="5.85546875" style="1" bestFit="1" customWidth="1"/>
    <col min="7" max="7" width="7.85546875" style="1" customWidth="1"/>
    <col min="8" max="8" width="8.42578125" style="1" customWidth="1"/>
    <col min="9" max="9" width="9.28515625" style="1" bestFit="1" customWidth="1"/>
    <col min="10" max="10" width="8.85546875" style="1" customWidth="1"/>
    <col min="11" max="11" width="7" style="1" bestFit="1" customWidth="1"/>
    <col min="12" max="12" width="5.42578125" style="1" bestFit="1" customWidth="1"/>
    <col min="13" max="13" width="7" style="1" bestFit="1" customWidth="1"/>
    <col min="14" max="14" width="8.28515625" style="1" bestFit="1" customWidth="1"/>
    <col min="15" max="15" width="5.85546875" style="1" bestFit="1" customWidth="1"/>
    <col min="16" max="16" width="8" style="1" bestFit="1" customWidth="1"/>
    <col min="17" max="17" width="11.7109375" style="1" customWidth="1"/>
    <col min="18" max="18" width="11.85546875" style="1" bestFit="1" customWidth="1"/>
    <col min="19" max="19" width="11.5703125" style="1" bestFit="1" customWidth="1"/>
    <col min="20" max="16384" width="9.140625" style="1"/>
  </cols>
  <sheetData>
    <row r="1" spans="1:19" ht="24.75" customHeight="1">
      <c r="A1" s="24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6"/>
      <c r="S1" s="6"/>
    </row>
    <row r="2" spans="1:19" ht="24" customHeight="1">
      <c r="A2" s="25" t="s">
        <v>51</v>
      </c>
      <c r="B2" s="25"/>
      <c r="C2" s="25"/>
      <c r="D2" s="8"/>
      <c r="E2" s="26" t="s">
        <v>52</v>
      </c>
      <c r="F2" s="26"/>
      <c r="G2" s="26"/>
      <c r="H2" s="26"/>
      <c r="I2" s="26"/>
      <c r="J2" s="26"/>
      <c r="K2" s="26"/>
      <c r="L2" s="9"/>
      <c r="M2" s="27" t="s">
        <v>43</v>
      </c>
      <c r="N2" s="27"/>
      <c r="O2" s="27"/>
      <c r="P2" s="27"/>
      <c r="Q2" s="27"/>
      <c r="R2" s="7"/>
      <c r="S2" s="10"/>
    </row>
    <row r="3" spans="1:19" ht="24" customHeight="1">
      <c r="A3" s="28" t="s">
        <v>3</v>
      </c>
      <c r="B3" s="29" t="s">
        <v>0</v>
      </c>
      <c r="C3" s="29"/>
      <c r="D3" s="29"/>
      <c r="E3" s="29"/>
      <c r="F3" s="29"/>
      <c r="G3" s="29"/>
      <c r="H3" s="29"/>
      <c r="I3" s="29"/>
      <c r="J3" s="28" t="s">
        <v>12</v>
      </c>
      <c r="K3" s="28"/>
      <c r="L3" s="28"/>
      <c r="M3" s="28"/>
      <c r="N3" s="28"/>
      <c r="O3" s="28"/>
      <c r="P3" s="28"/>
      <c r="Q3" s="30" t="s">
        <v>44</v>
      </c>
      <c r="R3" s="23" t="s">
        <v>17</v>
      </c>
      <c r="S3" s="23"/>
    </row>
    <row r="4" spans="1:19" ht="30">
      <c r="A4" s="28"/>
      <c r="B4" s="2" t="s">
        <v>7</v>
      </c>
      <c r="C4" s="2" t="s">
        <v>5</v>
      </c>
      <c r="D4" s="2" t="s">
        <v>8</v>
      </c>
      <c r="E4" s="2" t="s">
        <v>9</v>
      </c>
      <c r="F4" s="2" t="s">
        <v>10</v>
      </c>
      <c r="G4" s="2" t="s">
        <v>11</v>
      </c>
      <c r="H4" s="12" t="s">
        <v>20</v>
      </c>
      <c r="I4" s="3" t="s">
        <v>1</v>
      </c>
      <c r="J4" s="12" t="s">
        <v>19</v>
      </c>
      <c r="K4" s="12" t="s">
        <v>18</v>
      </c>
      <c r="L4" s="2" t="s">
        <v>14</v>
      </c>
      <c r="M4" s="12" t="s">
        <v>53</v>
      </c>
      <c r="N4" s="2" t="s">
        <v>4</v>
      </c>
      <c r="O4" s="2" t="s">
        <v>6</v>
      </c>
      <c r="P4" s="3" t="s">
        <v>2</v>
      </c>
      <c r="Q4" s="30"/>
      <c r="R4" s="3" t="s">
        <v>15</v>
      </c>
      <c r="S4" s="3" t="s">
        <v>16</v>
      </c>
    </row>
    <row r="5" spans="1:19" ht="21" customHeight="1">
      <c r="A5" s="12">
        <v>1</v>
      </c>
      <c r="B5" s="2">
        <v>2</v>
      </c>
      <c r="C5" s="12">
        <v>3</v>
      </c>
      <c r="D5" s="2">
        <v>4</v>
      </c>
      <c r="E5" s="12">
        <v>5</v>
      </c>
      <c r="F5" s="2">
        <v>6</v>
      </c>
      <c r="G5" s="12">
        <v>7</v>
      </c>
      <c r="H5" s="2">
        <v>8</v>
      </c>
      <c r="I5" s="12">
        <v>9</v>
      </c>
      <c r="J5" s="2">
        <v>10</v>
      </c>
      <c r="K5" s="12">
        <v>11</v>
      </c>
      <c r="L5" s="2">
        <v>12</v>
      </c>
      <c r="M5" s="12">
        <v>13</v>
      </c>
      <c r="N5" s="2">
        <v>14</v>
      </c>
      <c r="O5" s="12">
        <v>15</v>
      </c>
      <c r="P5" s="2">
        <v>16</v>
      </c>
      <c r="Q5" s="12">
        <v>17</v>
      </c>
      <c r="R5" s="2">
        <v>18</v>
      </c>
      <c r="S5" s="12">
        <v>19</v>
      </c>
    </row>
    <row r="6" spans="1:19" ht="30">
      <c r="A6" s="15" t="s">
        <v>48</v>
      </c>
      <c r="B6" s="2">
        <v>30650</v>
      </c>
      <c r="C6" s="2">
        <v>11647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4">
        <f t="shared" ref="I6:I14" si="0">B6+C6+D6+E6+F6+G6-H6</f>
        <v>42297</v>
      </c>
      <c r="J6" s="14">
        <v>0</v>
      </c>
      <c r="K6" s="14">
        <v>6763</v>
      </c>
      <c r="L6" s="14">
        <v>0</v>
      </c>
      <c r="M6" s="14">
        <v>760</v>
      </c>
      <c r="N6" s="2">
        <v>3000</v>
      </c>
      <c r="O6" s="2">
        <v>400</v>
      </c>
      <c r="P6" s="4">
        <f t="shared" ref="P6:P14" si="1">SUM(J6:O6)</f>
        <v>10923</v>
      </c>
      <c r="Q6" s="4">
        <f t="shared" ref="Q6:Q14" si="2">I6-P6</f>
        <v>31374</v>
      </c>
      <c r="R6" s="3" t="s">
        <v>89</v>
      </c>
      <c r="S6" s="5">
        <v>45022</v>
      </c>
    </row>
    <row r="7" spans="1:19" ht="45">
      <c r="A7" s="15" t="s">
        <v>66</v>
      </c>
      <c r="B7" s="2">
        <v>51083</v>
      </c>
      <c r="C7" s="2">
        <v>19412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4">
        <f t="shared" si="0"/>
        <v>70495</v>
      </c>
      <c r="J7" s="14">
        <v>0</v>
      </c>
      <c r="K7" s="14">
        <v>6763</v>
      </c>
      <c r="L7" s="14">
        <v>0</v>
      </c>
      <c r="M7" s="14">
        <v>760</v>
      </c>
      <c r="N7" s="2">
        <v>3000</v>
      </c>
      <c r="O7" s="2">
        <v>400</v>
      </c>
      <c r="P7" s="4">
        <f t="shared" si="1"/>
        <v>10923</v>
      </c>
      <c r="Q7" s="4">
        <f t="shared" si="2"/>
        <v>59572</v>
      </c>
      <c r="R7" s="3" t="s">
        <v>82</v>
      </c>
      <c r="S7" s="5">
        <v>45043</v>
      </c>
    </row>
    <row r="8" spans="1:19" ht="24.75" customHeight="1">
      <c r="A8" s="13">
        <v>45047</v>
      </c>
      <c r="B8" s="2">
        <v>61300</v>
      </c>
      <c r="C8" s="2">
        <v>25746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4">
        <f t="shared" si="0"/>
        <v>87046</v>
      </c>
      <c r="J8" s="14">
        <v>0</v>
      </c>
      <c r="K8" s="14">
        <v>6763</v>
      </c>
      <c r="L8" s="14">
        <v>0</v>
      </c>
      <c r="M8" s="14">
        <v>760</v>
      </c>
      <c r="N8" s="2">
        <v>3000</v>
      </c>
      <c r="O8" s="2">
        <v>400</v>
      </c>
      <c r="P8" s="4">
        <f t="shared" si="1"/>
        <v>10923</v>
      </c>
      <c r="Q8" s="4">
        <f t="shared" si="2"/>
        <v>76123</v>
      </c>
      <c r="R8" s="3" t="s">
        <v>87</v>
      </c>
      <c r="S8" s="5">
        <v>45077</v>
      </c>
    </row>
    <row r="9" spans="1:19" ht="24.75" customHeight="1">
      <c r="A9" s="13">
        <v>45078</v>
      </c>
      <c r="B9" s="2">
        <v>61300</v>
      </c>
      <c r="C9" s="2">
        <v>25746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4">
        <f t="shared" si="0"/>
        <v>87046</v>
      </c>
      <c r="J9" s="14">
        <v>0</v>
      </c>
      <c r="K9" s="14">
        <v>6763</v>
      </c>
      <c r="L9" s="14">
        <v>0</v>
      </c>
      <c r="M9" s="14">
        <v>760</v>
      </c>
      <c r="N9" s="2">
        <v>3000</v>
      </c>
      <c r="O9" s="2">
        <v>400</v>
      </c>
      <c r="P9" s="4">
        <f t="shared" si="1"/>
        <v>10923</v>
      </c>
      <c r="Q9" s="4">
        <f t="shared" si="2"/>
        <v>76123</v>
      </c>
      <c r="R9" s="3" t="s">
        <v>84</v>
      </c>
      <c r="S9" s="5">
        <v>45112</v>
      </c>
    </row>
    <row r="10" spans="1:19" ht="24.75" customHeight="1">
      <c r="A10" s="13">
        <v>45108</v>
      </c>
      <c r="B10" s="2">
        <v>61300</v>
      </c>
      <c r="C10" s="2">
        <v>25746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4">
        <f t="shared" si="0"/>
        <v>87046</v>
      </c>
      <c r="J10" s="14">
        <v>8705</v>
      </c>
      <c r="K10" s="14">
        <v>6763</v>
      </c>
      <c r="L10" s="14">
        <v>0</v>
      </c>
      <c r="M10" s="14">
        <v>760</v>
      </c>
      <c r="N10" s="2">
        <v>3000</v>
      </c>
      <c r="O10" s="2">
        <v>400</v>
      </c>
      <c r="P10" s="4">
        <f t="shared" si="1"/>
        <v>19628</v>
      </c>
      <c r="Q10" s="4">
        <f t="shared" si="2"/>
        <v>67418</v>
      </c>
      <c r="R10" s="3" t="s">
        <v>79</v>
      </c>
      <c r="S10" s="5">
        <v>45141</v>
      </c>
    </row>
    <row r="11" spans="1:19" ht="24.75" customHeight="1">
      <c r="A11" s="13" t="s">
        <v>68</v>
      </c>
      <c r="B11" s="2">
        <f>490400-344301</f>
        <v>146099</v>
      </c>
      <c r="C11" s="2">
        <f>201064-135739</f>
        <v>65325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4">
        <f t="shared" si="0"/>
        <v>211424</v>
      </c>
      <c r="J11" s="14">
        <v>62521</v>
      </c>
      <c r="K11" s="14">
        <v>0</v>
      </c>
      <c r="L11" s="14">
        <v>0</v>
      </c>
      <c r="M11" s="14">
        <v>0</v>
      </c>
      <c r="N11" s="2">
        <v>0</v>
      </c>
      <c r="O11" s="2">
        <v>0</v>
      </c>
      <c r="P11" s="4">
        <f t="shared" si="1"/>
        <v>62521</v>
      </c>
      <c r="Q11" s="4">
        <f t="shared" si="2"/>
        <v>148903</v>
      </c>
      <c r="R11" s="3" t="s">
        <v>76</v>
      </c>
      <c r="S11" s="5">
        <v>45142</v>
      </c>
    </row>
    <row r="12" spans="1:19" ht="24.75" customHeight="1">
      <c r="A12" s="13">
        <v>45139</v>
      </c>
      <c r="B12" s="2">
        <v>61300</v>
      </c>
      <c r="C12" s="2">
        <v>25746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4">
        <f t="shared" si="0"/>
        <v>87046</v>
      </c>
      <c r="J12" s="14">
        <v>8705</v>
      </c>
      <c r="K12" s="14">
        <v>6763</v>
      </c>
      <c r="L12" s="14">
        <v>0</v>
      </c>
      <c r="M12" s="14">
        <v>760</v>
      </c>
      <c r="N12" s="2">
        <v>3000</v>
      </c>
      <c r="O12" s="2">
        <v>400</v>
      </c>
      <c r="P12" s="4">
        <f t="shared" si="1"/>
        <v>19628</v>
      </c>
      <c r="Q12" s="4">
        <f t="shared" si="2"/>
        <v>67418</v>
      </c>
      <c r="R12" s="3" t="s">
        <v>77</v>
      </c>
      <c r="S12" s="5">
        <v>45170</v>
      </c>
    </row>
    <row r="13" spans="1:19" ht="24.75" customHeight="1">
      <c r="A13" s="13">
        <v>45170</v>
      </c>
      <c r="B13" s="2">
        <v>61300</v>
      </c>
      <c r="C13" s="2">
        <v>25746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4">
        <f t="shared" si="0"/>
        <v>87046</v>
      </c>
      <c r="J13" s="14">
        <v>8705</v>
      </c>
      <c r="K13" s="14">
        <v>6763</v>
      </c>
      <c r="L13" s="14">
        <v>0</v>
      </c>
      <c r="M13" s="14">
        <v>760</v>
      </c>
      <c r="N13" s="2">
        <v>3000</v>
      </c>
      <c r="O13" s="2">
        <v>400</v>
      </c>
      <c r="P13" s="4">
        <f t="shared" si="1"/>
        <v>19628</v>
      </c>
      <c r="Q13" s="4">
        <f t="shared" si="2"/>
        <v>67418</v>
      </c>
      <c r="R13" s="3" t="s">
        <v>74</v>
      </c>
      <c r="S13" s="5">
        <v>45198</v>
      </c>
    </row>
    <row r="14" spans="1:19" ht="24.75" customHeight="1">
      <c r="A14" s="13">
        <v>45200</v>
      </c>
      <c r="B14" s="2">
        <v>61300</v>
      </c>
      <c r="C14" s="2">
        <v>25746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4">
        <f t="shared" si="0"/>
        <v>87046</v>
      </c>
      <c r="J14" s="14">
        <v>8705</v>
      </c>
      <c r="K14" s="14">
        <v>6763</v>
      </c>
      <c r="L14" s="14">
        <v>0</v>
      </c>
      <c r="M14" s="14">
        <v>760</v>
      </c>
      <c r="N14" s="2">
        <v>3000</v>
      </c>
      <c r="O14" s="2">
        <v>400</v>
      </c>
      <c r="P14" s="4">
        <f t="shared" si="1"/>
        <v>19628</v>
      </c>
      <c r="Q14" s="4">
        <f t="shared" si="2"/>
        <v>67418</v>
      </c>
      <c r="R14" s="3" t="s">
        <v>83</v>
      </c>
      <c r="S14" s="5">
        <v>45230</v>
      </c>
    </row>
    <row r="15" spans="1:19" ht="30">
      <c r="A15" s="15" t="s">
        <v>103</v>
      </c>
      <c r="B15" s="2">
        <v>0</v>
      </c>
      <c r="C15" s="2">
        <v>9808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4">
        <f t="shared" ref="I15" si="3">B15+C15+D15+E15+F15+G15-H15</f>
        <v>9808</v>
      </c>
      <c r="J15" s="14">
        <v>981</v>
      </c>
      <c r="K15" s="14">
        <v>0</v>
      </c>
      <c r="L15" s="14">
        <v>0</v>
      </c>
      <c r="M15" s="14">
        <v>0</v>
      </c>
      <c r="N15" s="2">
        <v>0</v>
      </c>
      <c r="O15" s="2">
        <v>0</v>
      </c>
      <c r="P15" s="4">
        <f t="shared" ref="P15" si="4">SUM(J15:O15)</f>
        <v>981</v>
      </c>
      <c r="Q15" s="4">
        <f t="shared" ref="Q15" si="5">I15-P15</f>
        <v>8827</v>
      </c>
      <c r="R15" s="3" t="s">
        <v>104</v>
      </c>
      <c r="S15" s="5">
        <v>45255</v>
      </c>
    </row>
    <row r="16" spans="1:19" ht="24.75" customHeight="1">
      <c r="A16" s="13">
        <v>45231</v>
      </c>
      <c r="B16" s="2">
        <v>61300</v>
      </c>
      <c r="C16" s="2">
        <v>28198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4">
        <f>B16+C16+D16+E16+F16+G16-H16</f>
        <v>89498</v>
      </c>
      <c r="J16" s="14">
        <v>8950</v>
      </c>
      <c r="K16" s="14">
        <v>7795</v>
      </c>
      <c r="L16" s="14">
        <v>0</v>
      </c>
      <c r="M16" s="14">
        <v>760</v>
      </c>
      <c r="N16" s="2">
        <v>3000</v>
      </c>
      <c r="O16" s="2">
        <v>400</v>
      </c>
      <c r="P16" s="4">
        <f>SUM(J16:O16)</f>
        <v>20905</v>
      </c>
      <c r="Q16" s="4">
        <f>I16-P16</f>
        <v>68593</v>
      </c>
      <c r="R16" s="3" t="s">
        <v>111</v>
      </c>
      <c r="S16" s="5">
        <v>45260</v>
      </c>
    </row>
    <row r="17" spans="1:19" ht="24.75" customHeight="1">
      <c r="A17" s="13">
        <v>45261</v>
      </c>
      <c r="B17" s="2">
        <v>61300</v>
      </c>
      <c r="C17" s="2">
        <v>28198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4">
        <f>B17+C17+D17+E17+F17+G17-H17</f>
        <v>89498</v>
      </c>
      <c r="J17" s="14">
        <v>8950</v>
      </c>
      <c r="K17" s="14">
        <v>7795</v>
      </c>
      <c r="L17" s="14">
        <v>0</v>
      </c>
      <c r="M17" s="14">
        <v>760</v>
      </c>
      <c r="N17" s="2">
        <v>3000</v>
      </c>
      <c r="O17" s="2">
        <v>400</v>
      </c>
      <c r="P17" s="4">
        <f>SUM(J17:O17)</f>
        <v>20905</v>
      </c>
      <c r="Q17" s="4">
        <f>I17-P17</f>
        <v>68593</v>
      </c>
      <c r="R17" s="3" t="s">
        <v>112</v>
      </c>
      <c r="S17" s="5">
        <v>45295</v>
      </c>
    </row>
    <row r="18" spans="1:19" ht="24.75" customHeight="1">
      <c r="A18" s="13">
        <v>45292</v>
      </c>
      <c r="B18" s="2">
        <v>61300</v>
      </c>
      <c r="C18" s="2">
        <v>28198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4">
        <f>B18+C18+D18+E18+F18+G18-H18</f>
        <v>89498</v>
      </c>
      <c r="J18" s="14">
        <v>8950</v>
      </c>
      <c r="K18" s="14">
        <v>7795</v>
      </c>
      <c r="L18" s="14">
        <v>0</v>
      </c>
      <c r="M18" s="14">
        <v>760</v>
      </c>
      <c r="N18" s="2">
        <v>3000</v>
      </c>
      <c r="O18" s="2">
        <v>400</v>
      </c>
      <c r="P18" s="4">
        <f>SUM(J18:O18)</f>
        <v>20905</v>
      </c>
      <c r="Q18" s="4">
        <f>I18-P18</f>
        <v>68593</v>
      </c>
      <c r="R18" s="3" t="s">
        <v>114</v>
      </c>
      <c r="S18" s="5">
        <v>45323</v>
      </c>
    </row>
    <row r="19" spans="1:19" ht="24.75" customHeight="1">
      <c r="A19" s="13">
        <v>45323</v>
      </c>
      <c r="B19" s="21">
        <v>61300</v>
      </c>
      <c r="C19" s="21">
        <v>28198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4">
        <f>B19+C19+D19+E19+F19+G19-H19</f>
        <v>89498</v>
      </c>
      <c r="J19" s="14">
        <v>8950</v>
      </c>
      <c r="K19" s="14">
        <v>7795</v>
      </c>
      <c r="L19" s="14">
        <v>0</v>
      </c>
      <c r="M19" s="14">
        <v>760</v>
      </c>
      <c r="N19" s="21">
        <v>55500</v>
      </c>
      <c r="O19" s="21">
        <v>400</v>
      </c>
      <c r="P19" s="4">
        <f>SUM(J19:O19)</f>
        <v>73405</v>
      </c>
      <c r="Q19" s="4">
        <f>I19-P19</f>
        <v>16093</v>
      </c>
      <c r="R19" s="20" t="s">
        <v>114</v>
      </c>
      <c r="S19" s="5">
        <v>45352</v>
      </c>
    </row>
    <row r="20" spans="1:19" ht="24.75" customHeight="1">
      <c r="A20" s="3" t="s">
        <v>1</v>
      </c>
      <c r="B20" s="3">
        <f>SUBTOTAL(9,B6:B19)</f>
        <v>840832</v>
      </c>
      <c r="C20" s="3">
        <f t="shared" ref="C20:Q20" si="6">SUBTOTAL(9,C6:C19)</f>
        <v>373460</v>
      </c>
      <c r="D20" s="3">
        <f t="shared" si="6"/>
        <v>0</v>
      </c>
      <c r="E20" s="3">
        <f t="shared" si="6"/>
        <v>0</v>
      </c>
      <c r="F20" s="3">
        <f t="shared" si="6"/>
        <v>0</v>
      </c>
      <c r="G20" s="3">
        <f t="shared" si="6"/>
        <v>0</v>
      </c>
      <c r="H20" s="3">
        <f t="shared" si="6"/>
        <v>0</v>
      </c>
      <c r="I20" s="3">
        <f t="shared" si="6"/>
        <v>1214292</v>
      </c>
      <c r="J20" s="3">
        <f t="shared" si="6"/>
        <v>134122</v>
      </c>
      <c r="K20" s="3">
        <f t="shared" si="6"/>
        <v>85284</v>
      </c>
      <c r="L20" s="3">
        <f t="shared" si="6"/>
        <v>0</v>
      </c>
      <c r="M20" s="3">
        <f t="shared" si="6"/>
        <v>9120</v>
      </c>
      <c r="N20" s="3">
        <f t="shared" si="6"/>
        <v>88500</v>
      </c>
      <c r="O20" s="3">
        <f t="shared" si="6"/>
        <v>4800</v>
      </c>
      <c r="P20" s="3">
        <f t="shared" si="6"/>
        <v>321826</v>
      </c>
      <c r="Q20" s="3">
        <f t="shared" si="6"/>
        <v>892466</v>
      </c>
      <c r="R20" s="4"/>
      <c r="S20" s="16"/>
    </row>
  </sheetData>
  <autoFilter ref="A5:S19">
    <sortState ref="A6:S18">
      <sortCondition ref="S5:S18"/>
    </sortState>
  </autoFilter>
  <mergeCells count="9">
    <mergeCell ref="R3:S3"/>
    <mergeCell ref="A1:Q1"/>
    <mergeCell ref="A2:C2"/>
    <mergeCell ref="E2:K2"/>
    <mergeCell ref="M2:Q2"/>
    <mergeCell ref="A3:A4"/>
    <mergeCell ref="B3:I3"/>
    <mergeCell ref="J3:P3"/>
    <mergeCell ref="Q3:Q4"/>
  </mergeCells>
  <pageMargins left="0.41" right="0.15748031496062992" top="0.6" bottom="0.31496062992125984" header="0.31496062992125984" footer="0.31496062992125984"/>
  <pageSetup paperSize="9" scale="8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S16"/>
  <sheetViews>
    <sheetView zoomScale="87" zoomScaleNormal="87" workbookViewId="0">
      <selection activeCell="R15" sqref="R15:S15"/>
    </sheetView>
  </sheetViews>
  <sheetFormatPr defaultRowHeight="15"/>
  <cols>
    <col min="1" max="1" width="14.28515625" style="1" bestFit="1" customWidth="1"/>
    <col min="2" max="2" width="10.140625" style="1" bestFit="1" customWidth="1"/>
    <col min="3" max="3" width="8" style="1" bestFit="1" customWidth="1"/>
    <col min="4" max="4" width="6.85546875" style="1" bestFit="1" customWidth="1"/>
    <col min="5" max="6" width="5.85546875" style="1" bestFit="1" customWidth="1"/>
    <col min="7" max="7" width="7.85546875" style="1" customWidth="1"/>
    <col min="8" max="8" width="8.42578125" style="1" customWidth="1"/>
    <col min="9" max="9" width="9.28515625" style="1" bestFit="1" customWidth="1"/>
    <col min="10" max="10" width="8.85546875" style="1" customWidth="1"/>
    <col min="11" max="11" width="7" style="1" bestFit="1" customWidth="1"/>
    <col min="12" max="12" width="5.42578125" style="1" bestFit="1" customWidth="1"/>
    <col min="13" max="13" width="7" style="1" bestFit="1" customWidth="1"/>
    <col min="14" max="14" width="8.28515625" style="1" bestFit="1" customWidth="1"/>
    <col min="15" max="15" width="5.85546875" style="1" bestFit="1" customWidth="1"/>
    <col min="16" max="16" width="8" style="1" bestFit="1" customWidth="1"/>
    <col min="17" max="17" width="11.7109375" style="1" customWidth="1"/>
    <col min="18" max="18" width="11.85546875" style="1" bestFit="1" customWidth="1"/>
    <col min="19" max="19" width="11.5703125" style="1" bestFit="1" customWidth="1"/>
    <col min="20" max="16384" width="9.140625" style="1"/>
  </cols>
  <sheetData>
    <row r="1" spans="1:19" ht="24.75" customHeight="1">
      <c r="A1" s="24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6"/>
      <c r="S1" s="6"/>
    </row>
    <row r="2" spans="1:19" ht="24" customHeight="1">
      <c r="A2" s="25" t="s">
        <v>69</v>
      </c>
      <c r="B2" s="25"/>
      <c r="C2" s="25"/>
      <c r="D2" s="8"/>
      <c r="E2" s="26" t="s">
        <v>52</v>
      </c>
      <c r="F2" s="26"/>
      <c r="G2" s="26"/>
      <c r="H2" s="26"/>
      <c r="I2" s="26"/>
      <c r="J2" s="26"/>
      <c r="K2" s="26"/>
      <c r="L2" s="9"/>
      <c r="M2" s="27" t="s">
        <v>43</v>
      </c>
      <c r="N2" s="27"/>
      <c r="O2" s="27"/>
      <c r="P2" s="27"/>
      <c r="Q2" s="27"/>
      <c r="R2" s="7"/>
      <c r="S2" s="10"/>
    </row>
    <row r="3" spans="1:19" ht="24" customHeight="1">
      <c r="A3" s="28" t="s">
        <v>3</v>
      </c>
      <c r="B3" s="29" t="s">
        <v>0</v>
      </c>
      <c r="C3" s="29"/>
      <c r="D3" s="29"/>
      <c r="E3" s="29"/>
      <c r="F3" s="29"/>
      <c r="G3" s="29"/>
      <c r="H3" s="29"/>
      <c r="I3" s="29"/>
      <c r="J3" s="28" t="s">
        <v>12</v>
      </c>
      <c r="K3" s="28"/>
      <c r="L3" s="28"/>
      <c r="M3" s="28"/>
      <c r="N3" s="28"/>
      <c r="O3" s="28"/>
      <c r="P3" s="28"/>
      <c r="Q3" s="30" t="s">
        <v>44</v>
      </c>
      <c r="R3" s="23" t="s">
        <v>17</v>
      </c>
      <c r="S3" s="23"/>
    </row>
    <row r="4" spans="1:19" ht="30">
      <c r="A4" s="28"/>
      <c r="B4" s="2" t="s">
        <v>7</v>
      </c>
      <c r="C4" s="2" t="s">
        <v>5</v>
      </c>
      <c r="D4" s="2" t="s">
        <v>8</v>
      </c>
      <c r="E4" s="2" t="s">
        <v>9</v>
      </c>
      <c r="F4" s="2" t="s">
        <v>10</v>
      </c>
      <c r="G4" s="2" t="s">
        <v>11</v>
      </c>
      <c r="H4" s="12" t="s">
        <v>20</v>
      </c>
      <c r="I4" s="3" t="s">
        <v>1</v>
      </c>
      <c r="J4" s="12" t="s">
        <v>19</v>
      </c>
      <c r="K4" s="12" t="s">
        <v>18</v>
      </c>
      <c r="L4" s="2" t="s">
        <v>14</v>
      </c>
      <c r="M4" s="12" t="s">
        <v>53</v>
      </c>
      <c r="N4" s="2" t="s">
        <v>4</v>
      </c>
      <c r="O4" s="2" t="s">
        <v>6</v>
      </c>
      <c r="P4" s="3" t="s">
        <v>2</v>
      </c>
      <c r="Q4" s="30"/>
      <c r="R4" s="3" t="s">
        <v>15</v>
      </c>
      <c r="S4" s="3" t="s">
        <v>16</v>
      </c>
    </row>
    <row r="5" spans="1:19" ht="21" customHeight="1">
      <c r="A5" s="12">
        <v>1</v>
      </c>
      <c r="B5" s="2">
        <v>2</v>
      </c>
      <c r="C5" s="12">
        <v>3</v>
      </c>
      <c r="D5" s="2">
        <v>4</v>
      </c>
      <c r="E5" s="12">
        <v>5</v>
      </c>
      <c r="F5" s="2">
        <v>6</v>
      </c>
      <c r="G5" s="12">
        <v>7</v>
      </c>
      <c r="H5" s="2">
        <v>8</v>
      </c>
      <c r="I5" s="12">
        <v>9</v>
      </c>
      <c r="J5" s="2">
        <v>10</v>
      </c>
      <c r="K5" s="12">
        <v>11</v>
      </c>
      <c r="L5" s="2">
        <v>12</v>
      </c>
      <c r="M5" s="12">
        <v>13</v>
      </c>
      <c r="N5" s="2">
        <v>14</v>
      </c>
      <c r="O5" s="12">
        <v>15</v>
      </c>
      <c r="P5" s="2">
        <v>16</v>
      </c>
      <c r="Q5" s="12">
        <v>17</v>
      </c>
      <c r="R5" s="2">
        <v>18</v>
      </c>
      <c r="S5" s="12">
        <v>19</v>
      </c>
    </row>
    <row r="6" spans="1:19" ht="24.75" customHeight="1">
      <c r="A6" s="13">
        <v>45078</v>
      </c>
      <c r="B6" s="2">
        <v>56100</v>
      </c>
      <c r="C6" s="2">
        <v>23562</v>
      </c>
      <c r="D6" s="2">
        <v>3150</v>
      </c>
      <c r="E6" s="2">
        <v>0</v>
      </c>
      <c r="F6" s="2">
        <v>0</v>
      </c>
      <c r="G6" s="2">
        <v>0</v>
      </c>
      <c r="H6" s="2">
        <v>0</v>
      </c>
      <c r="I6" s="4">
        <f>B6+C6+D6+E6+F6+G6-H6</f>
        <v>82812</v>
      </c>
      <c r="J6" s="14">
        <v>0</v>
      </c>
      <c r="K6" s="14">
        <v>0</v>
      </c>
      <c r="L6" s="14">
        <v>0</v>
      </c>
      <c r="M6" s="14">
        <v>0</v>
      </c>
      <c r="N6" s="2">
        <v>1000</v>
      </c>
      <c r="O6" s="2">
        <v>400</v>
      </c>
      <c r="P6" s="4">
        <f t="shared" ref="P6:P9" si="0">SUM(J6:O6)</f>
        <v>1400</v>
      </c>
      <c r="Q6" s="4">
        <f t="shared" ref="Q6:Q9" si="1">I6-P6</f>
        <v>81412</v>
      </c>
      <c r="R6" s="3" t="s">
        <v>84</v>
      </c>
      <c r="S6" s="5">
        <v>45112</v>
      </c>
    </row>
    <row r="7" spans="1:19" ht="24.75" customHeight="1">
      <c r="A7" s="13">
        <v>45108</v>
      </c>
      <c r="B7" s="2">
        <v>56100</v>
      </c>
      <c r="C7" s="2">
        <v>23562</v>
      </c>
      <c r="D7" s="2">
        <v>3150</v>
      </c>
      <c r="E7" s="2">
        <v>0</v>
      </c>
      <c r="F7" s="2">
        <v>0</v>
      </c>
      <c r="G7" s="2">
        <v>0</v>
      </c>
      <c r="H7" s="2">
        <v>0</v>
      </c>
      <c r="I7" s="4">
        <f>B7+C7+D7+E7+F7+G7-H7</f>
        <v>82812</v>
      </c>
      <c r="J7" s="14">
        <v>0</v>
      </c>
      <c r="K7" s="14">
        <v>0</v>
      </c>
      <c r="L7" s="14">
        <v>0</v>
      </c>
      <c r="M7" s="14">
        <v>0</v>
      </c>
      <c r="N7" s="2">
        <v>1000</v>
      </c>
      <c r="O7" s="2">
        <v>400</v>
      </c>
      <c r="P7" s="4">
        <f t="shared" si="0"/>
        <v>1400</v>
      </c>
      <c r="Q7" s="4">
        <f t="shared" si="1"/>
        <v>81412</v>
      </c>
      <c r="R7" s="3" t="s">
        <v>79</v>
      </c>
      <c r="S7" s="5">
        <v>45141</v>
      </c>
    </row>
    <row r="8" spans="1:19" ht="24.75" customHeight="1">
      <c r="A8" s="13">
        <v>45139</v>
      </c>
      <c r="B8" s="2">
        <v>56100</v>
      </c>
      <c r="C8" s="2">
        <v>23562</v>
      </c>
      <c r="D8" s="2">
        <v>3150</v>
      </c>
      <c r="E8" s="2">
        <v>0</v>
      </c>
      <c r="F8" s="2">
        <v>0</v>
      </c>
      <c r="G8" s="2">
        <v>0</v>
      </c>
      <c r="H8" s="2">
        <v>0</v>
      </c>
      <c r="I8" s="4">
        <f>B8+C8+D8+E8+F8+G8-H8</f>
        <v>82812</v>
      </c>
      <c r="J8" s="14">
        <v>0</v>
      </c>
      <c r="K8" s="14">
        <v>0</v>
      </c>
      <c r="L8" s="14">
        <v>0</v>
      </c>
      <c r="M8" s="14">
        <v>0</v>
      </c>
      <c r="N8" s="2">
        <v>1000</v>
      </c>
      <c r="O8" s="2">
        <v>400</v>
      </c>
      <c r="P8" s="4">
        <f t="shared" si="0"/>
        <v>1400</v>
      </c>
      <c r="Q8" s="4">
        <f t="shared" si="1"/>
        <v>81412</v>
      </c>
      <c r="R8" s="3" t="s">
        <v>77</v>
      </c>
      <c r="S8" s="5">
        <v>45170</v>
      </c>
    </row>
    <row r="9" spans="1:19" ht="24.75" customHeight="1">
      <c r="A9" s="13">
        <v>45170</v>
      </c>
      <c r="B9" s="2">
        <v>56100</v>
      </c>
      <c r="C9" s="2">
        <v>23562</v>
      </c>
      <c r="D9" s="2">
        <v>3150</v>
      </c>
      <c r="E9" s="2">
        <v>0</v>
      </c>
      <c r="F9" s="2">
        <v>0</v>
      </c>
      <c r="G9" s="2">
        <v>0</v>
      </c>
      <c r="H9" s="2">
        <v>0</v>
      </c>
      <c r="I9" s="4">
        <f>B9+C9+D9+E9+F9+G9-H9</f>
        <v>82812</v>
      </c>
      <c r="J9" s="14">
        <v>0</v>
      </c>
      <c r="K9" s="14">
        <v>0</v>
      </c>
      <c r="L9" s="14">
        <v>0</v>
      </c>
      <c r="M9" s="14">
        <v>0</v>
      </c>
      <c r="N9" s="2">
        <v>1000</v>
      </c>
      <c r="O9" s="2">
        <v>400</v>
      </c>
      <c r="P9" s="4">
        <f t="shared" si="0"/>
        <v>1400</v>
      </c>
      <c r="Q9" s="4">
        <f t="shared" si="1"/>
        <v>81412</v>
      </c>
      <c r="R9" s="3" t="s">
        <v>74</v>
      </c>
      <c r="S9" s="5">
        <v>45198</v>
      </c>
    </row>
    <row r="10" spans="1:19" ht="24.75" customHeight="1">
      <c r="A10" s="13">
        <v>45200</v>
      </c>
      <c r="B10" s="2">
        <v>56100</v>
      </c>
      <c r="C10" s="2">
        <v>23562</v>
      </c>
      <c r="D10" s="2">
        <v>3150</v>
      </c>
      <c r="E10" s="2">
        <v>0</v>
      </c>
      <c r="F10" s="2">
        <v>0</v>
      </c>
      <c r="G10" s="2">
        <v>0</v>
      </c>
      <c r="H10" s="2">
        <v>0</v>
      </c>
      <c r="I10" s="4">
        <f>B10+C10+D10+E10+F10+G10-H10</f>
        <v>82812</v>
      </c>
      <c r="J10" s="14">
        <v>0</v>
      </c>
      <c r="K10" s="14">
        <v>0</v>
      </c>
      <c r="L10" s="14">
        <v>0</v>
      </c>
      <c r="M10" s="14">
        <v>0</v>
      </c>
      <c r="N10" s="2">
        <v>1000</v>
      </c>
      <c r="O10" s="2">
        <v>400</v>
      </c>
      <c r="P10" s="4">
        <f t="shared" ref="P10" si="2">SUM(J10:O10)</f>
        <v>1400</v>
      </c>
      <c r="Q10" s="4">
        <f t="shared" ref="Q10:Q11" si="3">I10-P10</f>
        <v>81412</v>
      </c>
      <c r="R10" s="3" t="s">
        <v>83</v>
      </c>
      <c r="S10" s="5">
        <v>45230</v>
      </c>
    </row>
    <row r="11" spans="1:19" ht="30">
      <c r="A11" s="15" t="s">
        <v>103</v>
      </c>
      <c r="B11" s="2">
        <v>0</v>
      </c>
      <c r="C11" s="2">
        <v>8976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4">
        <f t="shared" ref="I11" si="4">B11+C11+D11+E11+F11+G11-H11</f>
        <v>8976</v>
      </c>
      <c r="J11" s="14">
        <v>0</v>
      </c>
      <c r="K11" s="14">
        <v>0</v>
      </c>
      <c r="L11" s="14">
        <v>0</v>
      </c>
      <c r="M11" s="14">
        <v>0</v>
      </c>
      <c r="N11" s="2">
        <v>0</v>
      </c>
      <c r="O11" s="2">
        <v>0</v>
      </c>
      <c r="P11" s="4">
        <f t="shared" ref="P11" si="5">SUM(J11:O11)</f>
        <v>0</v>
      </c>
      <c r="Q11" s="4">
        <f t="shared" si="3"/>
        <v>8976</v>
      </c>
      <c r="R11" s="3" t="s">
        <v>104</v>
      </c>
      <c r="S11" s="5">
        <v>45255</v>
      </c>
    </row>
    <row r="12" spans="1:19" ht="24.75" customHeight="1">
      <c r="A12" s="13">
        <v>45231</v>
      </c>
      <c r="B12" s="2">
        <v>56100</v>
      </c>
      <c r="C12" s="2">
        <v>25806</v>
      </c>
      <c r="D12" s="2">
        <v>3150</v>
      </c>
      <c r="E12" s="2">
        <v>0</v>
      </c>
      <c r="F12" s="2">
        <v>0</v>
      </c>
      <c r="G12" s="2">
        <v>0</v>
      </c>
      <c r="H12" s="2">
        <v>0</v>
      </c>
      <c r="I12" s="4">
        <f>B12+C12+D12+E12+F12+G12-H12</f>
        <v>85056</v>
      </c>
      <c r="J12" s="14">
        <v>0</v>
      </c>
      <c r="K12" s="14">
        <v>0</v>
      </c>
      <c r="L12" s="14">
        <v>0</v>
      </c>
      <c r="M12" s="14">
        <v>0</v>
      </c>
      <c r="N12" s="2">
        <v>1000</v>
      </c>
      <c r="O12" s="2">
        <v>400</v>
      </c>
      <c r="P12" s="4">
        <f t="shared" ref="P12" si="6">SUM(J12:O12)</f>
        <v>1400</v>
      </c>
      <c r="Q12" s="4">
        <f t="shared" ref="Q12" si="7">I12-P12</f>
        <v>83656</v>
      </c>
      <c r="R12" s="3" t="s">
        <v>111</v>
      </c>
      <c r="S12" s="5">
        <v>45260</v>
      </c>
    </row>
    <row r="13" spans="1:19" ht="24.75" customHeight="1">
      <c r="A13" s="13">
        <v>45261</v>
      </c>
      <c r="B13" s="2">
        <v>56100</v>
      </c>
      <c r="C13" s="2">
        <v>25806</v>
      </c>
      <c r="D13" s="2">
        <v>3150</v>
      </c>
      <c r="E13" s="2">
        <v>0</v>
      </c>
      <c r="F13" s="2">
        <v>0</v>
      </c>
      <c r="G13" s="2">
        <v>0</v>
      </c>
      <c r="H13" s="2">
        <v>0</v>
      </c>
      <c r="I13" s="4">
        <f>B13+C13+D13+E13+F13+G13-H13</f>
        <v>85056</v>
      </c>
      <c r="J13" s="14">
        <v>0</v>
      </c>
      <c r="K13" s="14">
        <v>0</v>
      </c>
      <c r="L13" s="14">
        <v>0</v>
      </c>
      <c r="M13" s="14">
        <v>0</v>
      </c>
      <c r="N13" s="2">
        <v>1000</v>
      </c>
      <c r="O13" s="2">
        <v>400</v>
      </c>
      <c r="P13" s="4">
        <f t="shared" ref="P13" si="8">SUM(J13:O13)</f>
        <v>1400</v>
      </c>
      <c r="Q13" s="4">
        <f t="shared" ref="Q13" si="9">I13-P13</f>
        <v>83656</v>
      </c>
      <c r="R13" s="3" t="s">
        <v>112</v>
      </c>
      <c r="S13" s="5">
        <v>45295</v>
      </c>
    </row>
    <row r="14" spans="1:19" ht="24.75" customHeight="1">
      <c r="A14" s="13">
        <v>45292</v>
      </c>
      <c r="B14" s="2">
        <v>56100</v>
      </c>
      <c r="C14" s="2">
        <v>25806</v>
      </c>
      <c r="D14" s="2">
        <v>3150</v>
      </c>
      <c r="E14" s="2">
        <v>0</v>
      </c>
      <c r="F14" s="2">
        <v>0</v>
      </c>
      <c r="G14" s="2">
        <v>0</v>
      </c>
      <c r="H14" s="2">
        <v>0</v>
      </c>
      <c r="I14" s="4">
        <f>B14+C14+D14+E14+F14+G14-H14</f>
        <v>85056</v>
      </c>
      <c r="J14" s="14">
        <v>0</v>
      </c>
      <c r="K14" s="14">
        <v>0</v>
      </c>
      <c r="L14" s="14">
        <v>0</v>
      </c>
      <c r="M14" s="14">
        <v>0</v>
      </c>
      <c r="N14" s="2">
        <v>1000</v>
      </c>
      <c r="O14" s="2">
        <v>400</v>
      </c>
      <c r="P14" s="4">
        <f t="shared" ref="P14" si="10">SUM(J14:O14)</f>
        <v>1400</v>
      </c>
      <c r="Q14" s="4">
        <f t="shared" ref="Q14" si="11">I14-P14</f>
        <v>83656</v>
      </c>
      <c r="R14" s="3" t="s">
        <v>114</v>
      </c>
      <c r="S14" s="5">
        <v>45323</v>
      </c>
    </row>
    <row r="15" spans="1:19" ht="24.75" customHeight="1">
      <c r="A15" s="13">
        <v>45323</v>
      </c>
      <c r="B15" s="21">
        <v>56100</v>
      </c>
      <c r="C15" s="21">
        <v>25806</v>
      </c>
      <c r="D15" s="21">
        <v>3150</v>
      </c>
      <c r="E15" s="21">
        <v>0</v>
      </c>
      <c r="F15" s="21">
        <v>0</v>
      </c>
      <c r="G15" s="21">
        <v>0</v>
      </c>
      <c r="H15" s="21">
        <v>0</v>
      </c>
      <c r="I15" s="4">
        <f>B15+C15+D15+E15+F15+G15-H15</f>
        <v>85056</v>
      </c>
      <c r="J15" s="14">
        <v>0</v>
      </c>
      <c r="K15" s="14">
        <v>0</v>
      </c>
      <c r="L15" s="14">
        <v>0</v>
      </c>
      <c r="M15" s="14">
        <v>0</v>
      </c>
      <c r="N15" s="21">
        <v>32000</v>
      </c>
      <c r="O15" s="21">
        <v>400</v>
      </c>
      <c r="P15" s="4">
        <f t="shared" ref="P15" si="12">SUM(J15:O15)</f>
        <v>32400</v>
      </c>
      <c r="Q15" s="4">
        <f t="shared" ref="Q15" si="13">I15-P15</f>
        <v>52656</v>
      </c>
      <c r="R15" s="20" t="s">
        <v>114</v>
      </c>
      <c r="S15" s="5">
        <v>45352</v>
      </c>
    </row>
    <row r="16" spans="1:19" ht="24.75" customHeight="1">
      <c r="A16" s="3" t="s">
        <v>1</v>
      </c>
      <c r="B16" s="3">
        <f t="shared" ref="B16:Q16" si="14">SUBTOTAL(9,B6:B15)</f>
        <v>504900</v>
      </c>
      <c r="C16" s="3">
        <f t="shared" si="14"/>
        <v>230010</v>
      </c>
      <c r="D16" s="3">
        <f t="shared" si="14"/>
        <v>28350</v>
      </c>
      <c r="E16" s="3">
        <f t="shared" si="14"/>
        <v>0</v>
      </c>
      <c r="F16" s="3">
        <f t="shared" si="14"/>
        <v>0</v>
      </c>
      <c r="G16" s="3">
        <f t="shared" si="14"/>
        <v>0</v>
      </c>
      <c r="H16" s="3">
        <f t="shared" si="14"/>
        <v>0</v>
      </c>
      <c r="I16" s="3">
        <f t="shared" si="14"/>
        <v>763260</v>
      </c>
      <c r="J16" s="3">
        <f t="shared" si="14"/>
        <v>0</v>
      </c>
      <c r="K16" s="3">
        <f t="shared" si="14"/>
        <v>0</v>
      </c>
      <c r="L16" s="3">
        <f t="shared" si="14"/>
        <v>0</v>
      </c>
      <c r="M16" s="3">
        <f t="shared" si="14"/>
        <v>0</v>
      </c>
      <c r="N16" s="3">
        <f t="shared" si="14"/>
        <v>40000</v>
      </c>
      <c r="O16" s="3">
        <f t="shared" si="14"/>
        <v>3600</v>
      </c>
      <c r="P16" s="3">
        <f t="shared" si="14"/>
        <v>43600</v>
      </c>
      <c r="Q16" s="3">
        <f t="shared" si="14"/>
        <v>719660</v>
      </c>
      <c r="R16" s="4"/>
      <c r="S16" s="16"/>
    </row>
  </sheetData>
  <autoFilter ref="A5:S15">
    <sortState ref="A6:T18">
      <sortCondition ref="S5"/>
    </sortState>
  </autoFilter>
  <mergeCells count="9">
    <mergeCell ref="R3:S3"/>
    <mergeCell ref="A1:Q1"/>
    <mergeCell ref="A2:C2"/>
    <mergeCell ref="E2:K2"/>
    <mergeCell ref="M2:Q2"/>
    <mergeCell ref="A3:A4"/>
    <mergeCell ref="B3:I3"/>
    <mergeCell ref="J3:P3"/>
    <mergeCell ref="Q3:Q4"/>
  </mergeCells>
  <pageMargins left="0.41" right="0.15748031496062992" top="0.6" bottom="0.31496062992125984" header="0.31496062992125984" footer="0.31496062992125984"/>
  <pageSetup paperSize="9"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S22"/>
  <sheetViews>
    <sheetView topLeftCell="A4" zoomScale="87" zoomScaleNormal="87" workbookViewId="0">
      <selection activeCell="R21" sqref="R21:S21"/>
    </sheetView>
  </sheetViews>
  <sheetFormatPr defaultRowHeight="15"/>
  <cols>
    <col min="1" max="1" width="14.28515625" style="1" bestFit="1" customWidth="1"/>
    <col min="2" max="2" width="10.140625" style="1" bestFit="1" customWidth="1"/>
    <col min="3" max="3" width="8" style="1" bestFit="1" customWidth="1"/>
    <col min="4" max="4" width="6.85546875" style="1" bestFit="1" customWidth="1"/>
    <col min="5" max="6" width="5.85546875" style="1" bestFit="1" customWidth="1"/>
    <col min="7" max="7" width="7.85546875" style="1" customWidth="1"/>
    <col min="8" max="8" width="8.42578125" style="1" customWidth="1"/>
    <col min="9" max="9" width="9.28515625" style="1" bestFit="1" customWidth="1"/>
    <col min="10" max="10" width="8.85546875" style="1" customWidth="1"/>
    <col min="11" max="11" width="7" style="1" bestFit="1" customWidth="1"/>
    <col min="12" max="12" width="5.42578125" style="1" bestFit="1" customWidth="1"/>
    <col min="13" max="13" width="7" style="1" bestFit="1" customWidth="1"/>
    <col min="14" max="14" width="8.28515625" style="1" bestFit="1" customWidth="1"/>
    <col min="15" max="15" width="5.85546875" style="1" bestFit="1" customWidth="1"/>
    <col min="16" max="16" width="8" style="1" bestFit="1" customWidth="1"/>
    <col min="17" max="17" width="11.7109375" style="1" customWidth="1"/>
    <col min="18" max="18" width="11.85546875" style="1" bestFit="1" customWidth="1"/>
    <col min="19" max="19" width="11.5703125" style="1" bestFit="1" customWidth="1"/>
    <col min="20" max="16384" width="9.140625" style="1"/>
  </cols>
  <sheetData>
    <row r="1" spans="1:19" ht="24.75" customHeight="1">
      <c r="A1" s="24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6"/>
      <c r="S1" s="6"/>
    </row>
    <row r="2" spans="1:19" ht="24" customHeight="1">
      <c r="A2" s="25" t="s">
        <v>55</v>
      </c>
      <c r="B2" s="25"/>
      <c r="C2" s="25"/>
      <c r="D2" s="8"/>
      <c r="E2" s="26" t="s">
        <v>23</v>
      </c>
      <c r="F2" s="26"/>
      <c r="G2" s="26"/>
      <c r="H2" s="26"/>
      <c r="I2" s="26"/>
      <c r="J2" s="26"/>
      <c r="K2" s="26"/>
      <c r="L2" s="9"/>
      <c r="M2" s="27" t="s">
        <v>43</v>
      </c>
      <c r="N2" s="27"/>
      <c r="O2" s="27"/>
      <c r="P2" s="27"/>
      <c r="Q2" s="27"/>
      <c r="R2" s="7"/>
      <c r="S2" s="10"/>
    </row>
    <row r="3" spans="1:19" ht="24" customHeight="1">
      <c r="A3" s="28" t="s">
        <v>3</v>
      </c>
      <c r="B3" s="29" t="s">
        <v>0</v>
      </c>
      <c r="C3" s="29"/>
      <c r="D3" s="29"/>
      <c r="E3" s="29"/>
      <c r="F3" s="29"/>
      <c r="G3" s="29"/>
      <c r="H3" s="29"/>
      <c r="I3" s="29"/>
      <c r="J3" s="28" t="s">
        <v>12</v>
      </c>
      <c r="K3" s="28"/>
      <c r="L3" s="28"/>
      <c r="M3" s="28"/>
      <c r="N3" s="28"/>
      <c r="O3" s="28"/>
      <c r="P3" s="28"/>
      <c r="Q3" s="30" t="s">
        <v>44</v>
      </c>
      <c r="R3" s="23" t="s">
        <v>17</v>
      </c>
      <c r="S3" s="23"/>
    </row>
    <row r="4" spans="1:19" ht="30">
      <c r="A4" s="28"/>
      <c r="B4" s="2" t="s">
        <v>7</v>
      </c>
      <c r="C4" s="2" t="s">
        <v>5</v>
      </c>
      <c r="D4" s="2" t="s">
        <v>8</v>
      </c>
      <c r="E4" s="2" t="s">
        <v>9</v>
      </c>
      <c r="F4" s="2" t="s">
        <v>10</v>
      </c>
      <c r="G4" s="2" t="s">
        <v>11</v>
      </c>
      <c r="H4" s="12" t="s">
        <v>20</v>
      </c>
      <c r="I4" s="3" t="s">
        <v>1</v>
      </c>
      <c r="J4" s="12" t="s">
        <v>19</v>
      </c>
      <c r="K4" s="12" t="s">
        <v>18</v>
      </c>
      <c r="L4" s="2" t="s">
        <v>14</v>
      </c>
      <c r="M4" s="12" t="s">
        <v>21</v>
      </c>
      <c r="N4" s="2" t="s">
        <v>4</v>
      </c>
      <c r="O4" s="2" t="s">
        <v>6</v>
      </c>
      <c r="P4" s="3" t="s">
        <v>2</v>
      </c>
      <c r="Q4" s="30"/>
      <c r="R4" s="3" t="s">
        <v>15</v>
      </c>
      <c r="S4" s="3" t="s">
        <v>16</v>
      </c>
    </row>
    <row r="5" spans="1:19" ht="21" customHeight="1">
      <c r="A5" s="12">
        <v>1</v>
      </c>
      <c r="B5" s="2">
        <v>2</v>
      </c>
      <c r="C5" s="12">
        <v>3</v>
      </c>
      <c r="D5" s="2">
        <v>4</v>
      </c>
      <c r="E5" s="12">
        <v>5</v>
      </c>
      <c r="F5" s="2">
        <v>6</v>
      </c>
      <c r="G5" s="12">
        <v>7</v>
      </c>
      <c r="H5" s="2">
        <v>8</v>
      </c>
      <c r="I5" s="12">
        <v>9</v>
      </c>
      <c r="J5" s="2">
        <v>10</v>
      </c>
      <c r="K5" s="12">
        <v>11</v>
      </c>
      <c r="L5" s="2">
        <v>12</v>
      </c>
      <c r="M5" s="12">
        <v>13</v>
      </c>
      <c r="N5" s="2">
        <v>14</v>
      </c>
      <c r="O5" s="12">
        <v>15</v>
      </c>
      <c r="P5" s="2">
        <v>16</v>
      </c>
      <c r="Q5" s="12">
        <v>17</v>
      </c>
      <c r="R5" s="2">
        <v>18</v>
      </c>
      <c r="S5" s="12">
        <v>19</v>
      </c>
    </row>
    <row r="6" spans="1:19" ht="24.75" customHeight="1">
      <c r="A6" s="13">
        <v>44986</v>
      </c>
      <c r="B6" s="2">
        <v>53600</v>
      </c>
      <c r="C6" s="2">
        <v>20368</v>
      </c>
      <c r="D6" s="2">
        <v>2810</v>
      </c>
      <c r="E6" s="2">
        <v>0</v>
      </c>
      <c r="F6" s="2">
        <v>700</v>
      </c>
      <c r="G6" s="2">
        <v>0</v>
      </c>
      <c r="H6" s="2">
        <v>0</v>
      </c>
      <c r="I6" s="4">
        <f t="shared" ref="I6:I12" si="0">B6+C6+D6+E6+F6+G6-H6</f>
        <v>77478</v>
      </c>
      <c r="J6" s="14">
        <v>7397</v>
      </c>
      <c r="K6" s="14">
        <v>0</v>
      </c>
      <c r="L6" s="14">
        <v>0</v>
      </c>
      <c r="M6" s="14">
        <v>0</v>
      </c>
      <c r="N6" s="2">
        <v>1500</v>
      </c>
      <c r="O6" s="2">
        <v>200</v>
      </c>
      <c r="P6" s="4">
        <f t="shared" ref="P6:P13" si="1">SUM(J6:O6)</f>
        <v>9097</v>
      </c>
      <c r="Q6" s="4">
        <f t="shared" ref="Q6:Q13" si="2">I6-P6</f>
        <v>68381</v>
      </c>
      <c r="R6" s="3" t="s">
        <v>89</v>
      </c>
      <c r="S6" s="5">
        <v>45022</v>
      </c>
    </row>
    <row r="7" spans="1:19" ht="24.75" customHeight="1">
      <c r="A7" s="13">
        <v>45017</v>
      </c>
      <c r="B7" s="2">
        <v>53600</v>
      </c>
      <c r="C7" s="2">
        <v>20368</v>
      </c>
      <c r="D7" s="2">
        <v>2810</v>
      </c>
      <c r="E7" s="2">
        <v>0</v>
      </c>
      <c r="F7" s="2">
        <v>700</v>
      </c>
      <c r="G7" s="2">
        <v>0</v>
      </c>
      <c r="H7" s="2">
        <v>0</v>
      </c>
      <c r="I7" s="4">
        <f t="shared" si="0"/>
        <v>77478</v>
      </c>
      <c r="J7" s="14">
        <v>7397</v>
      </c>
      <c r="K7" s="14">
        <v>0</v>
      </c>
      <c r="L7" s="14">
        <v>0</v>
      </c>
      <c r="M7" s="14">
        <v>0</v>
      </c>
      <c r="N7" s="2">
        <v>1500</v>
      </c>
      <c r="O7" s="2">
        <v>200</v>
      </c>
      <c r="P7" s="4">
        <f t="shared" si="1"/>
        <v>9097</v>
      </c>
      <c r="Q7" s="4">
        <f t="shared" si="2"/>
        <v>68381</v>
      </c>
      <c r="R7" s="3" t="s">
        <v>82</v>
      </c>
      <c r="S7" s="5">
        <v>45043</v>
      </c>
    </row>
    <row r="8" spans="1:19" ht="24.75" customHeight="1">
      <c r="A8" s="13">
        <v>45047</v>
      </c>
      <c r="B8" s="2">
        <v>55200</v>
      </c>
      <c r="C8" s="2">
        <v>23184</v>
      </c>
      <c r="D8" s="2">
        <v>2810</v>
      </c>
      <c r="E8" s="2">
        <v>0</v>
      </c>
      <c r="F8" s="2">
        <v>700</v>
      </c>
      <c r="G8" s="2">
        <v>0</v>
      </c>
      <c r="H8" s="2">
        <v>0</v>
      </c>
      <c r="I8" s="4">
        <f t="shared" si="0"/>
        <v>81894</v>
      </c>
      <c r="J8" s="14">
        <v>7838</v>
      </c>
      <c r="K8" s="14">
        <v>0</v>
      </c>
      <c r="L8" s="14">
        <v>0</v>
      </c>
      <c r="M8" s="14">
        <v>0</v>
      </c>
      <c r="N8" s="2">
        <v>1500</v>
      </c>
      <c r="O8" s="2">
        <v>200</v>
      </c>
      <c r="P8" s="4">
        <f t="shared" si="1"/>
        <v>9538</v>
      </c>
      <c r="Q8" s="4">
        <f t="shared" si="2"/>
        <v>72356</v>
      </c>
      <c r="R8" s="3" t="s">
        <v>87</v>
      </c>
      <c r="S8" s="5">
        <v>45077</v>
      </c>
    </row>
    <row r="9" spans="1:19" ht="24.75" customHeight="1">
      <c r="A9" s="13">
        <v>45078</v>
      </c>
      <c r="B9" s="2">
        <v>55200</v>
      </c>
      <c r="C9" s="2">
        <v>23184</v>
      </c>
      <c r="D9" s="2">
        <v>2810</v>
      </c>
      <c r="E9" s="2">
        <v>0</v>
      </c>
      <c r="F9" s="2">
        <v>700</v>
      </c>
      <c r="G9" s="2">
        <v>0</v>
      </c>
      <c r="H9" s="2">
        <v>0</v>
      </c>
      <c r="I9" s="4">
        <f t="shared" si="0"/>
        <v>81894</v>
      </c>
      <c r="J9" s="14">
        <v>7838</v>
      </c>
      <c r="K9" s="14">
        <v>0</v>
      </c>
      <c r="L9" s="14">
        <v>0</v>
      </c>
      <c r="M9" s="14">
        <v>0</v>
      </c>
      <c r="N9" s="2">
        <v>1500</v>
      </c>
      <c r="O9" s="2">
        <v>200</v>
      </c>
      <c r="P9" s="4">
        <f t="shared" si="1"/>
        <v>9538</v>
      </c>
      <c r="Q9" s="4">
        <f t="shared" si="2"/>
        <v>72356</v>
      </c>
      <c r="R9" s="3" t="s">
        <v>84</v>
      </c>
      <c r="S9" s="5">
        <v>45112</v>
      </c>
    </row>
    <row r="10" spans="1:19" ht="30">
      <c r="A10" s="15" t="s">
        <v>81</v>
      </c>
      <c r="B10" s="2">
        <v>0</v>
      </c>
      <c r="C10" s="2">
        <v>8832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4">
        <f t="shared" si="0"/>
        <v>8832</v>
      </c>
      <c r="J10" s="14">
        <v>884</v>
      </c>
      <c r="K10" s="14">
        <v>0</v>
      </c>
      <c r="L10" s="14">
        <v>0</v>
      </c>
      <c r="M10" s="14">
        <v>0</v>
      </c>
      <c r="N10" s="2">
        <v>0</v>
      </c>
      <c r="O10" s="2">
        <v>0</v>
      </c>
      <c r="P10" s="4">
        <f t="shared" si="1"/>
        <v>884</v>
      </c>
      <c r="Q10" s="4">
        <f t="shared" si="2"/>
        <v>7948</v>
      </c>
      <c r="R10" s="3" t="s">
        <v>82</v>
      </c>
      <c r="S10" s="5">
        <v>45122</v>
      </c>
    </row>
    <row r="11" spans="1:19" ht="24.75" customHeight="1">
      <c r="A11" s="13">
        <v>45108</v>
      </c>
      <c r="B11" s="2">
        <v>55200</v>
      </c>
      <c r="C11" s="2">
        <v>23184</v>
      </c>
      <c r="D11" s="2">
        <v>2810</v>
      </c>
      <c r="E11" s="2">
        <v>0</v>
      </c>
      <c r="F11" s="2">
        <v>700</v>
      </c>
      <c r="G11" s="2">
        <v>0</v>
      </c>
      <c r="H11" s="2">
        <v>0</v>
      </c>
      <c r="I11" s="4">
        <f t="shared" si="0"/>
        <v>81894</v>
      </c>
      <c r="J11" s="14">
        <v>7838</v>
      </c>
      <c r="K11" s="14">
        <v>0</v>
      </c>
      <c r="L11" s="14">
        <v>0</v>
      </c>
      <c r="M11" s="14">
        <v>0</v>
      </c>
      <c r="N11" s="2">
        <v>1500</v>
      </c>
      <c r="O11" s="2">
        <v>200</v>
      </c>
      <c r="P11" s="4">
        <f t="shared" si="1"/>
        <v>9538</v>
      </c>
      <c r="Q11" s="4">
        <f t="shared" si="2"/>
        <v>72356</v>
      </c>
      <c r="R11" s="3" t="s">
        <v>79</v>
      </c>
      <c r="S11" s="5">
        <v>45141</v>
      </c>
    </row>
    <row r="12" spans="1:19" ht="24.75" customHeight="1">
      <c r="A12" s="13">
        <v>45139</v>
      </c>
      <c r="B12" s="2">
        <v>55200</v>
      </c>
      <c r="C12" s="2">
        <v>23184</v>
      </c>
      <c r="D12" s="2">
        <v>2810</v>
      </c>
      <c r="E12" s="2">
        <v>0</v>
      </c>
      <c r="F12" s="2">
        <v>700</v>
      </c>
      <c r="G12" s="2">
        <v>0</v>
      </c>
      <c r="H12" s="2">
        <v>0</v>
      </c>
      <c r="I12" s="4">
        <f t="shared" si="0"/>
        <v>81894</v>
      </c>
      <c r="J12" s="14">
        <v>7838</v>
      </c>
      <c r="K12" s="14">
        <v>0</v>
      </c>
      <c r="L12" s="14">
        <v>0</v>
      </c>
      <c r="M12" s="14">
        <v>0</v>
      </c>
      <c r="N12" s="2">
        <v>1500</v>
      </c>
      <c r="O12" s="2">
        <v>200</v>
      </c>
      <c r="P12" s="4">
        <f t="shared" si="1"/>
        <v>9538</v>
      </c>
      <c r="Q12" s="4">
        <f t="shared" si="2"/>
        <v>72356</v>
      </c>
      <c r="R12" s="3" t="s">
        <v>77</v>
      </c>
      <c r="S12" s="5">
        <v>45170</v>
      </c>
    </row>
    <row r="13" spans="1:19" ht="24.75" customHeight="1">
      <c r="A13" s="13">
        <v>45170</v>
      </c>
      <c r="B13" s="2">
        <v>55200</v>
      </c>
      <c r="C13" s="2">
        <v>23184</v>
      </c>
      <c r="D13" s="2">
        <v>2810</v>
      </c>
      <c r="E13" s="2">
        <v>0</v>
      </c>
      <c r="F13" s="2">
        <v>700</v>
      </c>
      <c r="G13" s="2">
        <v>0</v>
      </c>
      <c r="H13" s="2">
        <v>0</v>
      </c>
      <c r="I13" s="4">
        <f t="shared" ref="I13" si="3">B13+C13+D13+E13+F13+G13-H13</f>
        <v>81894</v>
      </c>
      <c r="J13" s="14">
        <v>7838</v>
      </c>
      <c r="K13" s="14">
        <v>0</v>
      </c>
      <c r="L13" s="14">
        <v>0</v>
      </c>
      <c r="M13" s="14">
        <v>0</v>
      </c>
      <c r="N13" s="2">
        <v>1500</v>
      </c>
      <c r="O13" s="2">
        <v>200</v>
      </c>
      <c r="P13" s="4">
        <f t="shared" si="1"/>
        <v>9538</v>
      </c>
      <c r="Q13" s="4">
        <f t="shared" si="2"/>
        <v>72356</v>
      </c>
      <c r="R13" s="3" t="s">
        <v>74</v>
      </c>
      <c r="S13" s="5">
        <v>45198</v>
      </c>
    </row>
    <row r="14" spans="1:19" ht="24.75" customHeight="1">
      <c r="A14" s="13">
        <v>45200</v>
      </c>
      <c r="B14" s="2">
        <v>55200</v>
      </c>
      <c r="C14" s="2">
        <v>23184</v>
      </c>
      <c r="D14" s="2">
        <v>2810</v>
      </c>
      <c r="E14" s="2">
        <v>0</v>
      </c>
      <c r="F14" s="2">
        <v>700</v>
      </c>
      <c r="G14" s="2">
        <v>0</v>
      </c>
      <c r="H14" s="2">
        <v>0</v>
      </c>
      <c r="I14" s="4">
        <f t="shared" ref="I14" si="4">B14+C14+D14+E14+F14+G14-H14</f>
        <v>81894</v>
      </c>
      <c r="J14" s="14">
        <v>7838</v>
      </c>
      <c r="K14" s="14">
        <v>0</v>
      </c>
      <c r="L14" s="14">
        <v>0</v>
      </c>
      <c r="M14" s="14">
        <v>0</v>
      </c>
      <c r="N14" s="2">
        <v>1500</v>
      </c>
      <c r="O14" s="2">
        <v>200</v>
      </c>
      <c r="P14" s="4">
        <f t="shared" ref="P14" si="5">SUM(J14:O14)</f>
        <v>9538</v>
      </c>
      <c r="Q14" s="4">
        <f t="shared" ref="Q14" si="6">I14-P14</f>
        <v>72356</v>
      </c>
      <c r="R14" s="3" t="s">
        <v>83</v>
      </c>
      <c r="S14" s="5">
        <v>45230</v>
      </c>
    </row>
    <row r="15" spans="1:19" ht="24.75" customHeight="1">
      <c r="A15" s="13" t="s">
        <v>70</v>
      </c>
      <c r="B15" s="2">
        <v>6908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4">
        <f>B15+C15+D15+E15+F15+G15-H15</f>
        <v>6908</v>
      </c>
      <c r="J15" s="14">
        <v>0</v>
      </c>
      <c r="K15" s="14">
        <v>0</v>
      </c>
      <c r="L15" s="14">
        <v>0</v>
      </c>
      <c r="M15" s="14">
        <v>0</v>
      </c>
      <c r="N15" s="2">
        <v>0</v>
      </c>
      <c r="O15" s="2">
        <v>0</v>
      </c>
      <c r="P15" s="4">
        <f>SUM(J15:O15)</f>
        <v>0</v>
      </c>
      <c r="Q15" s="4">
        <f>I15-P15</f>
        <v>6908</v>
      </c>
      <c r="R15" s="3" t="s">
        <v>100</v>
      </c>
      <c r="S15" s="5">
        <v>45255</v>
      </c>
    </row>
    <row r="16" spans="1:19" ht="30">
      <c r="A16" s="15" t="s">
        <v>103</v>
      </c>
      <c r="B16" s="2">
        <v>0</v>
      </c>
      <c r="C16" s="2">
        <v>8832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4">
        <f t="shared" ref="I16" si="7">B16+C16+D16+E16+F16+G16-H16</f>
        <v>8832</v>
      </c>
      <c r="J16" s="14">
        <v>883</v>
      </c>
      <c r="K16" s="14">
        <v>0</v>
      </c>
      <c r="L16" s="14">
        <v>0</v>
      </c>
      <c r="M16" s="14">
        <v>0</v>
      </c>
      <c r="N16" s="2">
        <v>0</v>
      </c>
      <c r="O16" s="2">
        <v>0</v>
      </c>
      <c r="P16" s="4">
        <f t="shared" ref="P16" si="8">SUM(J16:O16)</f>
        <v>883</v>
      </c>
      <c r="Q16" s="4">
        <f t="shared" ref="Q16" si="9">I16-P16</f>
        <v>7949</v>
      </c>
      <c r="R16" s="3" t="s">
        <v>104</v>
      </c>
      <c r="S16" s="5">
        <v>45255</v>
      </c>
    </row>
    <row r="17" spans="1:19" ht="24.75" customHeight="1">
      <c r="A17" s="13" t="s">
        <v>108</v>
      </c>
      <c r="B17" s="2">
        <v>6400</v>
      </c>
      <c r="C17" s="2">
        <v>2688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4">
        <f>B17+C17+D17+E17+F17+G17-H17</f>
        <v>9088</v>
      </c>
      <c r="J17" s="14">
        <v>908</v>
      </c>
      <c r="K17" s="14">
        <v>0</v>
      </c>
      <c r="L17" s="14">
        <v>0</v>
      </c>
      <c r="M17" s="14">
        <v>0</v>
      </c>
      <c r="N17" s="2">
        <v>180</v>
      </c>
      <c r="O17" s="2">
        <v>0</v>
      </c>
      <c r="P17" s="4">
        <f>SUM(J17:O17)</f>
        <v>1088</v>
      </c>
      <c r="Q17" s="4">
        <f>I17-P17</f>
        <v>8000</v>
      </c>
      <c r="R17" s="3" t="s">
        <v>107</v>
      </c>
      <c r="S17" s="5">
        <v>45255</v>
      </c>
    </row>
    <row r="18" spans="1:19" ht="24.75" customHeight="1">
      <c r="A18" s="13">
        <v>45231</v>
      </c>
      <c r="B18" s="2">
        <v>55200</v>
      </c>
      <c r="C18" s="2">
        <v>25392</v>
      </c>
      <c r="D18" s="2">
        <v>2810</v>
      </c>
      <c r="E18" s="2">
        <v>0</v>
      </c>
      <c r="F18" s="2">
        <v>700</v>
      </c>
      <c r="G18" s="2">
        <v>0</v>
      </c>
      <c r="H18" s="2">
        <v>0</v>
      </c>
      <c r="I18" s="4">
        <f t="shared" ref="I18" si="10">B18+C18+D18+E18+F18+G18-H18</f>
        <v>84102</v>
      </c>
      <c r="J18" s="14">
        <v>8059</v>
      </c>
      <c r="K18" s="14">
        <v>0</v>
      </c>
      <c r="L18" s="14">
        <v>0</v>
      </c>
      <c r="M18" s="14">
        <v>0</v>
      </c>
      <c r="N18" s="2">
        <v>1500</v>
      </c>
      <c r="O18" s="2">
        <v>200</v>
      </c>
      <c r="P18" s="4">
        <f t="shared" ref="P18" si="11">SUM(J18:O18)</f>
        <v>9759</v>
      </c>
      <c r="Q18" s="4">
        <f t="shared" ref="Q18" si="12">I18-P18</f>
        <v>74343</v>
      </c>
      <c r="R18" s="3" t="s">
        <v>111</v>
      </c>
      <c r="S18" s="5">
        <v>45260</v>
      </c>
    </row>
    <row r="19" spans="1:19" ht="24.75" customHeight="1">
      <c r="A19" s="13">
        <v>45261</v>
      </c>
      <c r="B19" s="2">
        <v>55200</v>
      </c>
      <c r="C19" s="2">
        <v>25392</v>
      </c>
      <c r="D19" s="2">
        <v>2810</v>
      </c>
      <c r="E19" s="2">
        <v>0</v>
      </c>
      <c r="F19" s="2">
        <v>700</v>
      </c>
      <c r="G19" s="2">
        <v>0</v>
      </c>
      <c r="H19" s="2">
        <v>0</v>
      </c>
      <c r="I19" s="4">
        <f t="shared" ref="I19" si="13">B19+C19+D19+E19+F19+G19-H19</f>
        <v>84102</v>
      </c>
      <c r="J19" s="14">
        <v>8059</v>
      </c>
      <c r="K19" s="14">
        <v>0</v>
      </c>
      <c r="L19" s="14">
        <v>0</v>
      </c>
      <c r="M19" s="14">
        <v>0</v>
      </c>
      <c r="N19" s="2">
        <v>1500</v>
      </c>
      <c r="O19" s="2">
        <v>200</v>
      </c>
      <c r="P19" s="4">
        <f t="shared" ref="P19" si="14">SUM(J19:O19)</f>
        <v>9759</v>
      </c>
      <c r="Q19" s="4">
        <f t="shared" ref="Q19" si="15">I19-P19</f>
        <v>74343</v>
      </c>
      <c r="R19" s="3" t="s">
        <v>112</v>
      </c>
      <c r="S19" s="5">
        <v>45295</v>
      </c>
    </row>
    <row r="20" spans="1:19" ht="24.75" customHeight="1">
      <c r="A20" s="13">
        <v>45292</v>
      </c>
      <c r="B20" s="2">
        <v>56900</v>
      </c>
      <c r="C20" s="2">
        <v>26174</v>
      </c>
      <c r="D20" s="2">
        <v>2810</v>
      </c>
      <c r="E20" s="2">
        <v>0</v>
      </c>
      <c r="F20" s="2">
        <v>700</v>
      </c>
      <c r="G20" s="2">
        <v>0</v>
      </c>
      <c r="H20" s="2">
        <v>0</v>
      </c>
      <c r="I20" s="4">
        <f t="shared" ref="I20" si="16">B20+C20+D20+E20+F20+G20-H20</f>
        <v>86584</v>
      </c>
      <c r="J20" s="14">
        <v>8307</v>
      </c>
      <c r="K20" s="14">
        <v>0</v>
      </c>
      <c r="L20" s="14">
        <v>0</v>
      </c>
      <c r="M20" s="14">
        <v>0</v>
      </c>
      <c r="N20" s="2">
        <v>1500</v>
      </c>
      <c r="O20" s="2">
        <v>200</v>
      </c>
      <c r="P20" s="4">
        <f t="shared" ref="P20" si="17">SUM(J20:O20)</f>
        <v>10007</v>
      </c>
      <c r="Q20" s="4">
        <f t="shared" ref="Q20" si="18">I20-P20</f>
        <v>76577</v>
      </c>
      <c r="R20" s="3" t="s">
        <v>114</v>
      </c>
      <c r="S20" s="5">
        <v>45323</v>
      </c>
    </row>
    <row r="21" spans="1:19" ht="24.75" customHeight="1">
      <c r="A21" s="13">
        <v>45323</v>
      </c>
      <c r="B21" s="21">
        <v>56900</v>
      </c>
      <c r="C21" s="21">
        <v>26174</v>
      </c>
      <c r="D21" s="21">
        <v>2810</v>
      </c>
      <c r="E21" s="21">
        <v>0</v>
      </c>
      <c r="F21" s="21">
        <v>700</v>
      </c>
      <c r="G21" s="21">
        <v>0</v>
      </c>
      <c r="H21" s="21">
        <v>0</v>
      </c>
      <c r="I21" s="4">
        <f t="shared" ref="I21" si="19">B21+C21+D21+E21+F21+G21-H21</f>
        <v>86584</v>
      </c>
      <c r="J21" s="14">
        <v>8307</v>
      </c>
      <c r="K21" s="14">
        <v>0</v>
      </c>
      <c r="L21" s="14">
        <v>0</v>
      </c>
      <c r="M21" s="14">
        <v>0</v>
      </c>
      <c r="N21" s="21">
        <v>15000</v>
      </c>
      <c r="O21" s="21">
        <v>200</v>
      </c>
      <c r="P21" s="4">
        <f t="shared" ref="P21" si="20">SUM(J21:O21)</f>
        <v>23507</v>
      </c>
      <c r="Q21" s="4">
        <f t="shared" ref="Q21" si="21">I21-P21</f>
        <v>63077</v>
      </c>
      <c r="R21" s="20" t="s">
        <v>114</v>
      </c>
      <c r="S21" s="5">
        <v>45352</v>
      </c>
    </row>
    <row r="22" spans="1:19" ht="24.75" customHeight="1">
      <c r="A22" s="3" t="s">
        <v>1</v>
      </c>
      <c r="B22" s="3">
        <f>SUBTOTAL(9,B6:B21)</f>
        <v>675908</v>
      </c>
      <c r="C22" s="3">
        <f t="shared" ref="C22:Q22" si="22">SUBTOTAL(9,C6:C21)</f>
        <v>303324</v>
      </c>
      <c r="D22" s="3">
        <f t="shared" si="22"/>
        <v>33720</v>
      </c>
      <c r="E22" s="3">
        <f t="shared" si="22"/>
        <v>0</v>
      </c>
      <c r="F22" s="3">
        <f t="shared" si="22"/>
        <v>8400</v>
      </c>
      <c r="G22" s="3">
        <f t="shared" si="22"/>
        <v>0</v>
      </c>
      <c r="H22" s="3">
        <f t="shared" si="22"/>
        <v>0</v>
      </c>
      <c r="I22" s="3">
        <f t="shared" si="22"/>
        <v>1021352</v>
      </c>
      <c r="J22" s="3">
        <f t="shared" si="22"/>
        <v>97229</v>
      </c>
      <c r="K22" s="3">
        <f t="shared" si="22"/>
        <v>0</v>
      </c>
      <c r="L22" s="3">
        <f t="shared" si="22"/>
        <v>0</v>
      </c>
      <c r="M22" s="3">
        <f t="shared" si="22"/>
        <v>0</v>
      </c>
      <c r="N22" s="3">
        <f t="shared" si="22"/>
        <v>31680</v>
      </c>
      <c r="O22" s="3">
        <f t="shared" si="22"/>
        <v>2400</v>
      </c>
      <c r="P22" s="3">
        <f t="shared" si="22"/>
        <v>131309</v>
      </c>
      <c r="Q22" s="3">
        <f t="shared" si="22"/>
        <v>890043</v>
      </c>
      <c r="R22" s="4"/>
      <c r="S22" s="16"/>
    </row>
  </sheetData>
  <autoFilter ref="A5:S21">
    <sortState ref="A6:T18">
      <sortCondition ref="S5"/>
    </sortState>
  </autoFilter>
  <mergeCells count="9">
    <mergeCell ref="R3:S3"/>
    <mergeCell ref="A1:Q1"/>
    <mergeCell ref="A2:C2"/>
    <mergeCell ref="E2:K2"/>
    <mergeCell ref="M2:Q2"/>
    <mergeCell ref="A3:A4"/>
    <mergeCell ref="B3:I3"/>
    <mergeCell ref="J3:P3"/>
    <mergeCell ref="Q3:Q4"/>
  </mergeCells>
  <pageMargins left="0.41" right="0.15748031496062992" top="0.6" bottom="0.31496062992125984" header="0.31496062992125984" footer="0.31496062992125984"/>
  <pageSetup paperSize="9" scale="8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S21"/>
  <sheetViews>
    <sheetView zoomScale="87" zoomScaleNormal="87" workbookViewId="0">
      <selection activeCell="R14" sqref="R14"/>
    </sheetView>
  </sheetViews>
  <sheetFormatPr defaultRowHeight="15"/>
  <cols>
    <col min="1" max="1" width="13.140625" style="1" customWidth="1"/>
    <col min="2" max="3" width="8" style="1" bestFit="1" customWidth="1"/>
    <col min="4" max="8" width="7.42578125" style="1" bestFit="1" customWidth="1"/>
    <col min="9" max="9" width="9.140625" style="1" bestFit="1" customWidth="1"/>
    <col min="10" max="15" width="8.28515625" style="1" bestFit="1" customWidth="1"/>
    <col min="16" max="16" width="8.28515625" style="1" customWidth="1"/>
    <col min="17" max="18" width="11.85546875" style="1" bestFit="1" customWidth="1"/>
    <col min="19" max="19" width="9.28515625" style="1" bestFit="1" customWidth="1"/>
    <col min="20" max="16384" width="9.140625" style="1"/>
  </cols>
  <sheetData>
    <row r="1" spans="1:19" ht="24.75" customHeight="1">
      <c r="A1" s="24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6"/>
      <c r="S1" s="6"/>
    </row>
    <row r="2" spans="1:19" ht="24" customHeight="1">
      <c r="A2" s="25" t="s">
        <v>54</v>
      </c>
      <c r="B2" s="25"/>
      <c r="C2" s="25"/>
      <c r="D2" s="8"/>
      <c r="E2" s="26" t="s">
        <v>23</v>
      </c>
      <c r="F2" s="26"/>
      <c r="G2" s="26"/>
      <c r="H2" s="26"/>
      <c r="I2" s="26"/>
      <c r="J2" s="26"/>
      <c r="K2" s="26"/>
      <c r="L2" s="9"/>
      <c r="M2" s="27" t="s">
        <v>43</v>
      </c>
      <c r="N2" s="27"/>
      <c r="O2" s="27"/>
      <c r="P2" s="27"/>
      <c r="Q2" s="27"/>
      <c r="R2" s="7"/>
      <c r="S2" s="10"/>
    </row>
    <row r="3" spans="1:19" ht="24" customHeight="1">
      <c r="A3" s="28" t="s">
        <v>3</v>
      </c>
      <c r="B3" s="29" t="s">
        <v>0</v>
      </c>
      <c r="C3" s="29"/>
      <c r="D3" s="29"/>
      <c r="E3" s="29"/>
      <c r="F3" s="29"/>
      <c r="G3" s="29"/>
      <c r="H3" s="29"/>
      <c r="I3" s="29"/>
      <c r="J3" s="28" t="s">
        <v>12</v>
      </c>
      <c r="K3" s="28"/>
      <c r="L3" s="28"/>
      <c r="M3" s="28"/>
      <c r="N3" s="28"/>
      <c r="O3" s="28"/>
      <c r="P3" s="28"/>
      <c r="Q3" s="30" t="s">
        <v>44</v>
      </c>
      <c r="R3" s="23" t="s">
        <v>17</v>
      </c>
      <c r="S3" s="23"/>
    </row>
    <row r="4" spans="1:19" ht="30">
      <c r="A4" s="28"/>
      <c r="B4" s="2" t="s">
        <v>7</v>
      </c>
      <c r="C4" s="2" t="s">
        <v>5</v>
      </c>
      <c r="D4" s="2" t="s">
        <v>8</v>
      </c>
      <c r="E4" s="2" t="s">
        <v>9</v>
      </c>
      <c r="F4" s="2" t="s">
        <v>10</v>
      </c>
      <c r="G4" s="2" t="s">
        <v>11</v>
      </c>
      <c r="H4" s="12" t="s">
        <v>20</v>
      </c>
      <c r="I4" s="3" t="s">
        <v>1</v>
      </c>
      <c r="J4" s="12" t="s">
        <v>19</v>
      </c>
      <c r="K4" s="12" t="s">
        <v>18</v>
      </c>
      <c r="L4" s="2" t="s">
        <v>14</v>
      </c>
      <c r="M4" s="12" t="s">
        <v>21</v>
      </c>
      <c r="N4" s="2" t="s">
        <v>4</v>
      </c>
      <c r="O4" s="2" t="s">
        <v>6</v>
      </c>
      <c r="P4" s="3" t="s">
        <v>2</v>
      </c>
      <c r="Q4" s="30"/>
      <c r="R4" s="3" t="s">
        <v>15</v>
      </c>
      <c r="S4" s="3" t="s">
        <v>16</v>
      </c>
    </row>
    <row r="5" spans="1:19" ht="21" customHeight="1">
      <c r="A5" s="12">
        <v>1</v>
      </c>
      <c r="B5" s="2">
        <v>2</v>
      </c>
      <c r="C5" s="12">
        <v>3</v>
      </c>
      <c r="D5" s="2">
        <v>4</v>
      </c>
      <c r="E5" s="12">
        <v>5</v>
      </c>
      <c r="F5" s="2">
        <v>6</v>
      </c>
      <c r="G5" s="12">
        <v>7</v>
      </c>
      <c r="H5" s="2">
        <v>8</v>
      </c>
      <c r="I5" s="12">
        <v>9</v>
      </c>
      <c r="J5" s="2">
        <v>10</v>
      </c>
      <c r="K5" s="12">
        <v>11</v>
      </c>
      <c r="L5" s="2">
        <v>12</v>
      </c>
      <c r="M5" s="12">
        <v>13</v>
      </c>
      <c r="N5" s="2">
        <v>14</v>
      </c>
      <c r="O5" s="12">
        <v>15</v>
      </c>
      <c r="P5" s="2">
        <v>16</v>
      </c>
      <c r="Q5" s="12">
        <v>17</v>
      </c>
      <c r="R5" s="2">
        <v>18</v>
      </c>
      <c r="S5" s="12">
        <v>19</v>
      </c>
    </row>
    <row r="6" spans="1:19" ht="24.75" customHeight="1">
      <c r="A6" s="13">
        <v>44986</v>
      </c>
      <c r="B6" s="2">
        <v>55200</v>
      </c>
      <c r="C6" s="2">
        <v>20976</v>
      </c>
      <c r="D6" s="2">
        <v>2810</v>
      </c>
      <c r="E6" s="2">
        <v>0</v>
      </c>
      <c r="F6" s="2">
        <v>700</v>
      </c>
      <c r="G6" s="2">
        <v>0</v>
      </c>
      <c r="H6" s="2">
        <v>0</v>
      </c>
      <c r="I6" s="4">
        <f t="shared" ref="I6:I12" si="0">B6+C6+D6+E6+F6+G6-H6</f>
        <v>79686</v>
      </c>
      <c r="J6" s="14">
        <v>7618</v>
      </c>
      <c r="K6" s="14">
        <v>0</v>
      </c>
      <c r="L6" s="14">
        <v>0</v>
      </c>
      <c r="M6" s="14">
        <v>0</v>
      </c>
      <c r="N6" s="2">
        <v>1500</v>
      </c>
      <c r="O6" s="2">
        <v>200</v>
      </c>
      <c r="P6" s="4">
        <f t="shared" ref="P6:P13" si="1">SUM(J6:O6)</f>
        <v>9318</v>
      </c>
      <c r="Q6" s="4">
        <f t="shared" ref="Q6:Q13" si="2">I6-P6</f>
        <v>70368</v>
      </c>
      <c r="R6" s="3" t="s">
        <v>89</v>
      </c>
      <c r="S6" s="5">
        <v>45022</v>
      </c>
    </row>
    <row r="7" spans="1:19" ht="24.75" customHeight="1">
      <c r="A7" s="13">
        <v>45017</v>
      </c>
      <c r="B7" s="2">
        <v>55200</v>
      </c>
      <c r="C7" s="2">
        <v>20976</v>
      </c>
      <c r="D7" s="2">
        <v>2810</v>
      </c>
      <c r="E7" s="2">
        <v>0</v>
      </c>
      <c r="F7" s="2">
        <v>700</v>
      </c>
      <c r="G7" s="2">
        <v>0</v>
      </c>
      <c r="H7" s="2">
        <v>0</v>
      </c>
      <c r="I7" s="4">
        <f t="shared" si="0"/>
        <v>79686</v>
      </c>
      <c r="J7" s="14">
        <v>7618</v>
      </c>
      <c r="K7" s="14">
        <v>0</v>
      </c>
      <c r="L7" s="14">
        <v>0</v>
      </c>
      <c r="M7" s="14">
        <v>0</v>
      </c>
      <c r="N7" s="2">
        <v>1500</v>
      </c>
      <c r="O7" s="2">
        <v>200</v>
      </c>
      <c r="P7" s="4">
        <f t="shared" si="1"/>
        <v>9318</v>
      </c>
      <c r="Q7" s="4">
        <f t="shared" si="2"/>
        <v>70368</v>
      </c>
      <c r="R7" s="3" t="s">
        <v>82</v>
      </c>
      <c r="S7" s="5">
        <v>45043</v>
      </c>
    </row>
    <row r="8" spans="1:19" ht="24.75" customHeight="1">
      <c r="A8" s="13">
        <v>45047</v>
      </c>
      <c r="B8" s="2">
        <v>55200</v>
      </c>
      <c r="C8" s="2">
        <v>23184</v>
      </c>
      <c r="D8" s="2">
        <v>2810</v>
      </c>
      <c r="E8" s="2">
        <v>0</v>
      </c>
      <c r="F8" s="2">
        <v>700</v>
      </c>
      <c r="G8" s="2">
        <v>0</v>
      </c>
      <c r="H8" s="2">
        <v>0</v>
      </c>
      <c r="I8" s="4">
        <f t="shared" si="0"/>
        <v>81894</v>
      </c>
      <c r="J8" s="14">
        <v>7838</v>
      </c>
      <c r="K8" s="14">
        <v>0</v>
      </c>
      <c r="L8" s="14">
        <v>0</v>
      </c>
      <c r="M8" s="14">
        <v>0</v>
      </c>
      <c r="N8" s="2">
        <v>1500</v>
      </c>
      <c r="O8" s="2">
        <v>200</v>
      </c>
      <c r="P8" s="4">
        <f t="shared" si="1"/>
        <v>9538</v>
      </c>
      <c r="Q8" s="4">
        <f t="shared" si="2"/>
        <v>72356</v>
      </c>
      <c r="R8" s="3" t="s">
        <v>87</v>
      </c>
      <c r="S8" s="5">
        <v>45077</v>
      </c>
    </row>
    <row r="9" spans="1:19" ht="24.75" customHeight="1">
      <c r="A9" s="13">
        <v>45078</v>
      </c>
      <c r="B9" s="2">
        <v>55200</v>
      </c>
      <c r="C9" s="2">
        <v>23184</v>
      </c>
      <c r="D9" s="2">
        <v>2810</v>
      </c>
      <c r="E9" s="2">
        <v>0</v>
      </c>
      <c r="F9" s="2">
        <v>700</v>
      </c>
      <c r="G9" s="2">
        <v>0</v>
      </c>
      <c r="H9" s="2">
        <v>0</v>
      </c>
      <c r="I9" s="4">
        <f t="shared" si="0"/>
        <v>81894</v>
      </c>
      <c r="J9" s="14">
        <v>7838</v>
      </c>
      <c r="K9" s="14">
        <v>0</v>
      </c>
      <c r="L9" s="14">
        <v>0</v>
      </c>
      <c r="M9" s="14">
        <v>0</v>
      </c>
      <c r="N9" s="2">
        <v>1500</v>
      </c>
      <c r="O9" s="2">
        <v>200</v>
      </c>
      <c r="P9" s="4">
        <f t="shared" si="1"/>
        <v>9538</v>
      </c>
      <c r="Q9" s="4">
        <f t="shared" si="2"/>
        <v>72356</v>
      </c>
      <c r="R9" s="3" t="s">
        <v>84</v>
      </c>
      <c r="S9" s="5">
        <v>45112</v>
      </c>
    </row>
    <row r="10" spans="1:19" ht="30">
      <c r="A10" s="15" t="s">
        <v>81</v>
      </c>
      <c r="B10" s="2">
        <v>0</v>
      </c>
      <c r="C10" s="2">
        <v>8832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4">
        <f t="shared" si="0"/>
        <v>8832</v>
      </c>
      <c r="J10" s="14">
        <f>ROUND(C10*10%,0)</f>
        <v>883</v>
      </c>
      <c r="K10" s="14">
        <v>0</v>
      </c>
      <c r="L10" s="14">
        <v>0</v>
      </c>
      <c r="M10" s="14">
        <v>0</v>
      </c>
      <c r="N10" s="2">
        <v>0</v>
      </c>
      <c r="O10" s="2">
        <v>0</v>
      </c>
      <c r="P10" s="4">
        <f t="shared" si="1"/>
        <v>883</v>
      </c>
      <c r="Q10" s="4">
        <f t="shared" si="2"/>
        <v>7949</v>
      </c>
      <c r="R10" s="3" t="s">
        <v>82</v>
      </c>
      <c r="S10" s="5">
        <v>45122</v>
      </c>
    </row>
    <row r="11" spans="1:19" ht="24.75" customHeight="1">
      <c r="A11" s="13">
        <v>45108</v>
      </c>
      <c r="B11" s="2">
        <v>55200</v>
      </c>
      <c r="C11" s="2">
        <v>23184</v>
      </c>
      <c r="D11" s="2">
        <v>2810</v>
      </c>
      <c r="E11" s="2">
        <v>0</v>
      </c>
      <c r="F11" s="2">
        <v>700</v>
      </c>
      <c r="G11" s="2">
        <v>0</v>
      </c>
      <c r="H11" s="2">
        <v>0</v>
      </c>
      <c r="I11" s="4">
        <f t="shared" si="0"/>
        <v>81894</v>
      </c>
      <c r="J11" s="14">
        <v>7838</v>
      </c>
      <c r="K11" s="14">
        <v>0</v>
      </c>
      <c r="L11" s="14">
        <v>0</v>
      </c>
      <c r="M11" s="14">
        <v>0</v>
      </c>
      <c r="N11" s="2">
        <v>1500</v>
      </c>
      <c r="O11" s="2">
        <v>200</v>
      </c>
      <c r="P11" s="4">
        <f t="shared" si="1"/>
        <v>9538</v>
      </c>
      <c r="Q11" s="4">
        <f t="shared" si="2"/>
        <v>72356</v>
      </c>
      <c r="R11" s="3" t="s">
        <v>79</v>
      </c>
      <c r="S11" s="5">
        <v>45141</v>
      </c>
    </row>
    <row r="12" spans="1:19" ht="24.75" customHeight="1">
      <c r="A12" s="13">
        <v>45139</v>
      </c>
      <c r="B12" s="2">
        <v>55200</v>
      </c>
      <c r="C12" s="2">
        <v>23184</v>
      </c>
      <c r="D12" s="2">
        <v>2810</v>
      </c>
      <c r="E12" s="2">
        <v>0</v>
      </c>
      <c r="F12" s="2">
        <v>700</v>
      </c>
      <c r="G12" s="2">
        <v>0</v>
      </c>
      <c r="H12" s="2">
        <v>0</v>
      </c>
      <c r="I12" s="4">
        <f t="shared" si="0"/>
        <v>81894</v>
      </c>
      <c r="J12" s="14">
        <v>7838</v>
      </c>
      <c r="K12" s="14">
        <v>0</v>
      </c>
      <c r="L12" s="14">
        <v>0</v>
      </c>
      <c r="M12" s="14">
        <v>0</v>
      </c>
      <c r="N12" s="2">
        <v>1500</v>
      </c>
      <c r="O12" s="2">
        <v>200</v>
      </c>
      <c r="P12" s="4">
        <f t="shared" si="1"/>
        <v>9538</v>
      </c>
      <c r="Q12" s="4">
        <f t="shared" si="2"/>
        <v>72356</v>
      </c>
      <c r="R12" s="3" t="s">
        <v>77</v>
      </c>
      <c r="S12" s="5">
        <v>45170</v>
      </c>
    </row>
    <row r="13" spans="1:19" ht="24.75" customHeight="1">
      <c r="A13" s="13">
        <v>45170</v>
      </c>
      <c r="B13" s="2">
        <v>55200</v>
      </c>
      <c r="C13" s="2">
        <v>23184</v>
      </c>
      <c r="D13" s="2">
        <v>2810</v>
      </c>
      <c r="E13" s="2">
        <v>0</v>
      </c>
      <c r="F13" s="2">
        <v>700</v>
      </c>
      <c r="G13" s="2">
        <v>0</v>
      </c>
      <c r="H13" s="2">
        <v>0</v>
      </c>
      <c r="I13" s="4">
        <f t="shared" ref="I13" si="3">B13+C13+D13+E13+F13+G13-H13</f>
        <v>81894</v>
      </c>
      <c r="J13" s="14">
        <v>7838</v>
      </c>
      <c r="K13" s="14">
        <v>0</v>
      </c>
      <c r="L13" s="14">
        <v>0</v>
      </c>
      <c r="M13" s="14">
        <v>0</v>
      </c>
      <c r="N13" s="2">
        <v>1500</v>
      </c>
      <c r="O13" s="2">
        <v>200</v>
      </c>
      <c r="P13" s="4">
        <f t="shared" si="1"/>
        <v>9538</v>
      </c>
      <c r="Q13" s="4">
        <f t="shared" si="2"/>
        <v>72356</v>
      </c>
      <c r="R13" s="3" t="s">
        <v>74</v>
      </c>
      <c r="S13" s="5">
        <v>45198</v>
      </c>
    </row>
    <row r="14" spans="1:19" ht="24.75" customHeight="1">
      <c r="A14" s="13">
        <v>45200</v>
      </c>
      <c r="B14" s="2">
        <v>55200</v>
      </c>
      <c r="C14" s="2">
        <v>23184</v>
      </c>
      <c r="D14" s="2">
        <v>2810</v>
      </c>
      <c r="E14" s="2">
        <v>0</v>
      </c>
      <c r="F14" s="2">
        <v>700</v>
      </c>
      <c r="G14" s="2">
        <v>0</v>
      </c>
      <c r="H14" s="2">
        <v>0</v>
      </c>
      <c r="I14" s="4">
        <f t="shared" ref="I14" si="4">B14+C14+D14+E14+F14+G14-H14</f>
        <v>81894</v>
      </c>
      <c r="J14" s="14">
        <v>7838</v>
      </c>
      <c r="K14" s="14">
        <v>0</v>
      </c>
      <c r="L14" s="14">
        <v>0</v>
      </c>
      <c r="M14" s="14">
        <v>0</v>
      </c>
      <c r="N14" s="2">
        <v>1500</v>
      </c>
      <c r="O14" s="2">
        <v>200</v>
      </c>
      <c r="P14" s="4">
        <f t="shared" ref="P14" si="5">SUM(J14:O14)</f>
        <v>9538</v>
      </c>
      <c r="Q14" s="4">
        <f t="shared" ref="Q14" si="6">I14-P14</f>
        <v>72356</v>
      </c>
      <c r="R14" s="3" t="s">
        <v>83</v>
      </c>
      <c r="S14" s="5">
        <v>45230</v>
      </c>
    </row>
    <row r="15" spans="1:19" ht="24.75" customHeight="1">
      <c r="A15" s="13" t="s">
        <v>70</v>
      </c>
      <c r="B15" s="2">
        <v>6908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4">
        <f>B15+C15+D15+E15+F15+G15-H15</f>
        <v>6908</v>
      </c>
      <c r="J15" s="14">
        <v>0</v>
      </c>
      <c r="K15" s="14">
        <v>0</v>
      </c>
      <c r="L15" s="14">
        <v>0</v>
      </c>
      <c r="M15" s="14">
        <v>0</v>
      </c>
      <c r="N15" s="2">
        <v>0</v>
      </c>
      <c r="O15" s="2">
        <v>0</v>
      </c>
      <c r="P15" s="4">
        <f>SUM(J15:O15)</f>
        <v>0</v>
      </c>
      <c r="Q15" s="4">
        <f>I15-P15</f>
        <v>6908</v>
      </c>
      <c r="R15" s="3" t="s">
        <v>100</v>
      </c>
      <c r="S15" s="5">
        <v>45255</v>
      </c>
    </row>
    <row r="16" spans="1:19" ht="30">
      <c r="A16" s="15" t="s">
        <v>103</v>
      </c>
      <c r="B16" s="19">
        <v>0</v>
      </c>
      <c r="C16" s="19">
        <v>8832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4">
        <f t="shared" ref="I16" si="7">B16+C16+D16+E16+F16+G16-H16</f>
        <v>8832</v>
      </c>
      <c r="J16" s="14">
        <v>883</v>
      </c>
      <c r="K16" s="14">
        <v>0</v>
      </c>
      <c r="L16" s="14">
        <v>0</v>
      </c>
      <c r="M16" s="14">
        <v>0</v>
      </c>
      <c r="N16" s="19">
        <v>0</v>
      </c>
      <c r="O16" s="19">
        <v>0</v>
      </c>
      <c r="P16" s="4">
        <f t="shared" ref="P16" si="8">SUM(J16:O16)</f>
        <v>883</v>
      </c>
      <c r="Q16" s="4">
        <f t="shared" ref="Q16" si="9">I16-P16</f>
        <v>7949</v>
      </c>
      <c r="R16" s="18" t="s">
        <v>104</v>
      </c>
      <c r="S16" s="5">
        <v>45255</v>
      </c>
    </row>
    <row r="17" spans="1:19" ht="24.75" customHeight="1">
      <c r="A17" s="13">
        <v>45231</v>
      </c>
      <c r="B17" s="2">
        <v>55200</v>
      </c>
      <c r="C17" s="2">
        <v>25392</v>
      </c>
      <c r="D17" s="2">
        <v>2810</v>
      </c>
      <c r="E17" s="2">
        <v>0</v>
      </c>
      <c r="F17" s="2">
        <v>700</v>
      </c>
      <c r="G17" s="2">
        <v>0</v>
      </c>
      <c r="H17" s="2">
        <v>0</v>
      </c>
      <c r="I17" s="4">
        <f t="shared" ref="I17" si="10">B17+C17+D17+E17+F17+G17-H17</f>
        <v>84102</v>
      </c>
      <c r="J17" s="14">
        <v>8059</v>
      </c>
      <c r="K17" s="14">
        <v>0</v>
      </c>
      <c r="L17" s="14">
        <v>0</v>
      </c>
      <c r="M17" s="14">
        <v>0</v>
      </c>
      <c r="N17" s="2">
        <v>1500</v>
      </c>
      <c r="O17" s="2">
        <v>200</v>
      </c>
      <c r="P17" s="4">
        <f t="shared" ref="P17" si="11">SUM(J17:O17)</f>
        <v>9759</v>
      </c>
      <c r="Q17" s="4">
        <f t="shared" ref="Q17" si="12">I17-P17</f>
        <v>74343</v>
      </c>
      <c r="R17" s="3" t="s">
        <v>111</v>
      </c>
      <c r="S17" s="5">
        <v>45260</v>
      </c>
    </row>
    <row r="18" spans="1:19" ht="24.75" customHeight="1">
      <c r="A18" s="13">
        <v>45261</v>
      </c>
      <c r="B18" s="2">
        <v>55200</v>
      </c>
      <c r="C18" s="2">
        <v>25392</v>
      </c>
      <c r="D18" s="2">
        <v>2810</v>
      </c>
      <c r="E18" s="2">
        <v>0</v>
      </c>
      <c r="F18" s="2">
        <v>700</v>
      </c>
      <c r="G18" s="2">
        <v>0</v>
      </c>
      <c r="H18" s="2">
        <v>0</v>
      </c>
      <c r="I18" s="4">
        <f t="shared" ref="I18:I19" si="13">B18+C18+D18+E18+F18+G18-H18</f>
        <v>84102</v>
      </c>
      <c r="J18" s="14">
        <v>8059</v>
      </c>
      <c r="K18" s="14">
        <v>0</v>
      </c>
      <c r="L18" s="14">
        <v>0</v>
      </c>
      <c r="M18" s="14">
        <v>0</v>
      </c>
      <c r="N18" s="2">
        <v>1500</v>
      </c>
      <c r="O18" s="2">
        <v>200</v>
      </c>
      <c r="P18" s="4">
        <f t="shared" ref="P18:P19" si="14">SUM(J18:O18)</f>
        <v>9759</v>
      </c>
      <c r="Q18" s="4">
        <f t="shared" ref="Q18:Q19" si="15">I18-P18</f>
        <v>74343</v>
      </c>
      <c r="R18" s="3" t="s">
        <v>112</v>
      </c>
      <c r="S18" s="5">
        <v>45295</v>
      </c>
    </row>
    <row r="19" spans="1:19" ht="24.75" customHeight="1">
      <c r="A19" s="13">
        <v>45292</v>
      </c>
      <c r="B19" s="2">
        <v>56900</v>
      </c>
      <c r="C19" s="2">
        <v>26174</v>
      </c>
      <c r="D19" s="2">
        <v>2810</v>
      </c>
      <c r="E19" s="2">
        <v>0</v>
      </c>
      <c r="F19" s="2">
        <v>700</v>
      </c>
      <c r="G19" s="2">
        <v>0</v>
      </c>
      <c r="H19" s="2">
        <v>0</v>
      </c>
      <c r="I19" s="4">
        <f t="shared" si="13"/>
        <v>86584</v>
      </c>
      <c r="J19" s="14">
        <v>8307</v>
      </c>
      <c r="K19" s="14">
        <v>0</v>
      </c>
      <c r="L19" s="14">
        <v>0</v>
      </c>
      <c r="M19" s="14">
        <v>0</v>
      </c>
      <c r="N19" s="2">
        <v>1500</v>
      </c>
      <c r="O19" s="2">
        <v>200</v>
      </c>
      <c r="P19" s="4">
        <f t="shared" si="14"/>
        <v>10007</v>
      </c>
      <c r="Q19" s="4">
        <f t="shared" si="15"/>
        <v>76577</v>
      </c>
      <c r="R19" s="3" t="s">
        <v>114</v>
      </c>
      <c r="S19" s="5">
        <v>45323</v>
      </c>
    </row>
    <row r="20" spans="1:19" ht="24.75" customHeight="1">
      <c r="A20" s="13">
        <v>45323</v>
      </c>
      <c r="B20" s="19">
        <v>56900</v>
      </c>
      <c r="C20" s="19">
        <v>26174</v>
      </c>
      <c r="D20" s="19">
        <v>2810</v>
      </c>
      <c r="E20" s="19">
        <v>0</v>
      </c>
      <c r="F20" s="19">
        <v>700</v>
      </c>
      <c r="G20" s="19">
        <v>0</v>
      </c>
      <c r="H20" s="19">
        <v>0</v>
      </c>
      <c r="I20" s="4">
        <f t="shared" ref="I20" si="16">B20+C20+D20+E20+F20+G20-H20</f>
        <v>86584</v>
      </c>
      <c r="J20" s="14">
        <v>8307</v>
      </c>
      <c r="K20" s="14">
        <v>0</v>
      </c>
      <c r="L20" s="14">
        <v>0</v>
      </c>
      <c r="M20" s="14">
        <v>0</v>
      </c>
      <c r="N20" s="19">
        <v>35000</v>
      </c>
      <c r="O20" s="19">
        <v>200</v>
      </c>
      <c r="P20" s="4">
        <f t="shared" ref="P20" si="17">SUM(J20:O20)</f>
        <v>43507</v>
      </c>
      <c r="Q20" s="4">
        <f t="shared" ref="Q20" si="18">I20-P20</f>
        <v>43077</v>
      </c>
      <c r="R20" s="20" t="s">
        <v>114</v>
      </c>
      <c r="S20" s="5">
        <v>45352</v>
      </c>
    </row>
    <row r="21" spans="1:19" ht="24.75" customHeight="1">
      <c r="A21" s="3" t="s">
        <v>1</v>
      </c>
      <c r="B21" s="3">
        <f>SUBTOTAL(9,B6:B20)</f>
        <v>672708</v>
      </c>
      <c r="C21" s="3">
        <f t="shared" ref="C21:Q21" si="19">SUBTOTAL(9,C6:C20)</f>
        <v>301852</v>
      </c>
      <c r="D21" s="3">
        <f t="shared" si="19"/>
        <v>33720</v>
      </c>
      <c r="E21" s="3">
        <f t="shared" si="19"/>
        <v>0</v>
      </c>
      <c r="F21" s="3">
        <f t="shared" si="19"/>
        <v>8400</v>
      </c>
      <c r="G21" s="3">
        <f t="shared" si="19"/>
        <v>0</v>
      </c>
      <c r="H21" s="3">
        <f t="shared" si="19"/>
        <v>0</v>
      </c>
      <c r="I21" s="3">
        <f t="shared" si="19"/>
        <v>1016680</v>
      </c>
      <c r="J21" s="3">
        <f t="shared" si="19"/>
        <v>96762</v>
      </c>
      <c r="K21" s="3">
        <f t="shared" si="19"/>
        <v>0</v>
      </c>
      <c r="L21" s="3">
        <f t="shared" si="19"/>
        <v>0</v>
      </c>
      <c r="M21" s="3">
        <f t="shared" si="19"/>
        <v>0</v>
      </c>
      <c r="N21" s="3">
        <f t="shared" si="19"/>
        <v>51500</v>
      </c>
      <c r="O21" s="3">
        <f t="shared" si="19"/>
        <v>2400</v>
      </c>
      <c r="P21" s="3">
        <f t="shared" si="19"/>
        <v>150662</v>
      </c>
      <c r="Q21" s="3">
        <f t="shared" si="19"/>
        <v>866018</v>
      </c>
      <c r="R21" s="4"/>
      <c r="S21" s="16"/>
    </row>
  </sheetData>
  <autoFilter ref="A5:S20">
    <sortState ref="A6:T18">
      <sortCondition ref="S5"/>
    </sortState>
  </autoFilter>
  <mergeCells count="9">
    <mergeCell ref="R3:S3"/>
    <mergeCell ref="A1:Q1"/>
    <mergeCell ref="A2:C2"/>
    <mergeCell ref="E2:K2"/>
    <mergeCell ref="M2:Q2"/>
    <mergeCell ref="A3:A4"/>
    <mergeCell ref="B3:I3"/>
    <mergeCell ref="J3:P3"/>
    <mergeCell ref="Q3:Q4"/>
  </mergeCells>
  <pageMargins left="0.41" right="0.15748031496062992" top="0.6" bottom="0.31496062992125984" header="0.31496062992125984" footer="0.31496062992125984"/>
  <pageSetup paperSize="9"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S21"/>
  <sheetViews>
    <sheetView zoomScale="87" zoomScaleNormal="87" workbookViewId="0">
      <selection activeCell="R20" sqref="R20:S20"/>
    </sheetView>
  </sheetViews>
  <sheetFormatPr defaultRowHeight="15"/>
  <cols>
    <col min="1" max="1" width="14.28515625" style="1" bestFit="1" customWidth="1"/>
    <col min="2" max="2" width="10.140625" style="1" bestFit="1" customWidth="1"/>
    <col min="3" max="3" width="8" style="1" bestFit="1" customWidth="1"/>
    <col min="4" max="4" width="6.85546875" style="1" bestFit="1" customWidth="1"/>
    <col min="5" max="6" width="5.85546875" style="1" bestFit="1" customWidth="1"/>
    <col min="7" max="7" width="7.85546875" style="1" customWidth="1"/>
    <col min="8" max="8" width="8.42578125" style="1" customWidth="1"/>
    <col min="9" max="9" width="9.28515625" style="1" bestFit="1" customWidth="1"/>
    <col min="10" max="10" width="8.85546875" style="1" customWidth="1"/>
    <col min="11" max="11" width="7" style="1" bestFit="1" customWidth="1"/>
    <col min="12" max="12" width="5.42578125" style="1" bestFit="1" customWidth="1"/>
    <col min="13" max="13" width="7" style="1" bestFit="1" customWidth="1"/>
    <col min="14" max="14" width="8.28515625" style="1" bestFit="1" customWidth="1"/>
    <col min="15" max="15" width="5.85546875" style="1" bestFit="1" customWidth="1"/>
    <col min="16" max="16" width="8" style="1" bestFit="1" customWidth="1"/>
    <col min="17" max="17" width="11.7109375" style="1" customWidth="1"/>
    <col min="18" max="18" width="11.85546875" style="1" bestFit="1" customWidth="1"/>
    <col min="19" max="19" width="11.5703125" style="1" bestFit="1" customWidth="1"/>
    <col min="20" max="16384" width="9.140625" style="1"/>
  </cols>
  <sheetData>
    <row r="1" spans="1:19" ht="24.75" customHeight="1">
      <c r="A1" s="24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6"/>
      <c r="S1" s="6"/>
    </row>
    <row r="2" spans="1:19" ht="24" customHeight="1">
      <c r="A2" s="25" t="s">
        <v>56</v>
      </c>
      <c r="B2" s="25"/>
      <c r="C2" s="25"/>
      <c r="D2" s="8"/>
      <c r="E2" s="26" t="s">
        <v>23</v>
      </c>
      <c r="F2" s="26"/>
      <c r="G2" s="26"/>
      <c r="H2" s="26"/>
      <c r="I2" s="26"/>
      <c r="J2" s="26"/>
      <c r="K2" s="26"/>
      <c r="L2" s="9"/>
      <c r="M2" s="27" t="s">
        <v>43</v>
      </c>
      <c r="N2" s="27"/>
      <c r="O2" s="27"/>
      <c r="P2" s="27"/>
      <c r="Q2" s="27"/>
      <c r="R2" s="7"/>
      <c r="S2" s="10"/>
    </row>
    <row r="3" spans="1:19" ht="24" customHeight="1">
      <c r="A3" s="28" t="s">
        <v>3</v>
      </c>
      <c r="B3" s="29" t="s">
        <v>0</v>
      </c>
      <c r="C3" s="29"/>
      <c r="D3" s="29"/>
      <c r="E3" s="29"/>
      <c r="F3" s="29"/>
      <c r="G3" s="29"/>
      <c r="H3" s="29"/>
      <c r="I3" s="29"/>
      <c r="J3" s="28" t="s">
        <v>12</v>
      </c>
      <c r="K3" s="28"/>
      <c r="L3" s="28"/>
      <c r="M3" s="28"/>
      <c r="N3" s="28"/>
      <c r="O3" s="28"/>
      <c r="P3" s="28"/>
      <c r="Q3" s="30" t="s">
        <v>44</v>
      </c>
      <c r="R3" s="23" t="s">
        <v>17</v>
      </c>
      <c r="S3" s="23"/>
    </row>
    <row r="4" spans="1:19" ht="30">
      <c r="A4" s="28"/>
      <c r="B4" s="2" t="s">
        <v>7</v>
      </c>
      <c r="C4" s="2" t="s">
        <v>5</v>
      </c>
      <c r="D4" s="2" t="s">
        <v>8</v>
      </c>
      <c r="E4" s="2" t="s">
        <v>9</v>
      </c>
      <c r="F4" s="2" t="s">
        <v>10</v>
      </c>
      <c r="G4" s="2" t="s">
        <v>11</v>
      </c>
      <c r="H4" s="12" t="s">
        <v>20</v>
      </c>
      <c r="I4" s="3" t="s">
        <v>1</v>
      </c>
      <c r="J4" s="12" t="s">
        <v>19</v>
      </c>
      <c r="K4" s="12" t="s">
        <v>18</v>
      </c>
      <c r="L4" s="2" t="s">
        <v>53</v>
      </c>
      <c r="M4" s="12" t="s">
        <v>21</v>
      </c>
      <c r="N4" s="2" t="s">
        <v>4</v>
      </c>
      <c r="O4" s="2" t="s">
        <v>6</v>
      </c>
      <c r="P4" s="3" t="s">
        <v>2</v>
      </c>
      <c r="Q4" s="30"/>
      <c r="R4" s="3" t="s">
        <v>15</v>
      </c>
      <c r="S4" s="3" t="s">
        <v>16</v>
      </c>
    </row>
    <row r="5" spans="1:19" ht="21" customHeight="1">
      <c r="A5" s="12">
        <v>1</v>
      </c>
      <c r="B5" s="2">
        <v>2</v>
      </c>
      <c r="C5" s="12">
        <v>3</v>
      </c>
      <c r="D5" s="2">
        <v>4</v>
      </c>
      <c r="E5" s="12">
        <v>5</v>
      </c>
      <c r="F5" s="2">
        <v>6</v>
      </c>
      <c r="G5" s="12">
        <v>7</v>
      </c>
      <c r="H5" s="2">
        <v>8</v>
      </c>
      <c r="I5" s="12">
        <v>9</v>
      </c>
      <c r="J5" s="2">
        <v>10</v>
      </c>
      <c r="K5" s="12">
        <v>11</v>
      </c>
      <c r="L5" s="2">
        <v>12</v>
      </c>
      <c r="M5" s="12">
        <v>13</v>
      </c>
      <c r="N5" s="2">
        <v>14</v>
      </c>
      <c r="O5" s="12">
        <v>15</v>
      </c>
      <c r="P5" s="2">
        <v>16</v>
      </c>
      <c r="Q5" s="12">
        <v>17</v>
      </c>
      <c r="R5" s="2">
        <v>18</v>
      </c>
      <c r="S5" s="12">
        <v>19</v>
      </c>
    </row>
    <row r="6" spans="1:19" ht="24.75" customHeight="1">
      <c r="A6" s="13">
        <v>44986</v>
      </c>
      <c r="B6" s="2">
        <v>50500</v>
      </c>
      <c r="C6" s="2">
        <v>19190</v>
      </c>
      <c r="D6" s="2">
        <v>2810</v>
      </c>
      <c r="E6" s="2">
        <v>0</v>
      </c>
      <c r="F6" s="2">
        <v>700</v>
      </c>
      <c r="G6" s="2">
        <v>0</v>
      </c>
      <c r="H6" s="2">
        <v>0</v>
      </c>
      <c r="I6" s="4">
        <f t="shared" ref="I6:I12" si="0">B6+C6+D6+E6+F6+G6-H6</f>
        <v>73200</v>
      </c>
      <c r="J6" s="14">
        <v>6969</v>
      </c>
      <c r="K6" s="14">
        <v>0</v>
      </c>
      <c r="L6" s="14">
        <v>0</v>
      </c>
      <c r="M6" s="14">
        <v>0</v>
      </c>
      <c r="N6" s="2">
        <v>1000</v>
      </c>
      <c r="O6" s="2">
        <v>200</v>
      </c>
      <c r="P6" s="4">
        <f t="shared" ref="P6:P13" si="1">SUM(J6:O6)</f>
        <v>8169</v>
      </c>
      <c r="Q6" s="4">
        <f t="shared" ref="Q6:Q13" si="2">I6-P6</f>
        <v>65031</v>
      </c>
      <c r="R6" s="3" t="s">
        <v>89</v>
      </c>
      <c r="S6" s="5">
        <v>45022</v>
      </c>
    </row>
    <row r="7" spans="1:19" ht="24.75" customHeight="1">
      <c r="A7" s="13">
        <v>45017</v>
      </c>
      <c r="B7" s="2">
        <v>50500</v>
      </c>
      <c r="C7" s="2">
        <v>19190</v>
      </c>
      <c r="D7" s="2">
        <v>2810</v>
      </c>
      <c r="E7" s="2">
        <v>0</v>
      </c>
      <c r="F7" s="2">
        <v>700</v>
      </c>
      <c r="G7" s="2">
        <v>0</v>
      </c>
      <c r="H7" s="2">
        <v>0</v>
      </c>
      <c r="I7" s="4">
        <f t="shared" si="0"/>
        <v>73200</v>
      </c>
      <c r="J7" s="14">
        <v>6969</v>
      </c>
      <c r="K7" s="14">
        <v>0</v>
      </c>
      <c r="L7" s="14">
        <v>0</v>
      </c>
      <c r="M7" s="14">
        <v>0</v>
      </c>
      <c r="N7" s="2">
        <v>1000</v>
      </c>
      <c r="O7" s="2">
        <v>200</v>
      </c>
      <c r="P7" s="4">
        <f t="shared" si="1"/>
        <v>8169</v>
      </c>
      <c r="Q7" s="4">
        <f t="shared" si="2"/>
        <v>65031</v>
      </c>
      <c r="R7" s="3" t="s">
        <v>82</v>
      </c>
      <c r="S7" s="5">
        <v>45043</v>
      </c>
    </row>
    <row r="8" spans="1:19" ht="24.75" customHeight="1">
      <c r="A8" s="13">
        <v>45047</v>
      </c>
      <c r="B8" s="2">
        <v>50500</v>
      </c>
      <c r="C8" s="2">
        <v>21210</v>
      </c>
      <c r="D8" s="2">
        <v>2810</v>
      </c>
      <c r="E8" s="2">
        <v>0</v>
      </c>
      <c r="F8" s="2">
        <v>700</v>
      </c>
      <c r="G8" s="2">
        <v>0</v>
      </c>
      <c r="H8" s="2">
        <v>0</v>
      </c>
      <c r="I8" s="4">
        <f t="shared" si="0"/>
        <v>75220</v>
      </c>
      <c r="J8" s="14">
        <v>7171</v>
      </c>
      <c r="K8" s="14">
        <v>0</v>
      </c>
      <c r="L8" s="14">
        <v>0</v>
      </c>
      <c r="M8" s="14">
        <v>0</v>
      </c>
      <c r="N8" s="2">
        <v>1000</v>
      </c>
      <c r="O8" s="2">
        <v>200</v>
      </c>
      <c r="P8" s="4">
        <f t="shared" si="1"/>
        <v>8371</v>
      </c>
      <c r="Q8" s="4">
        <f t="shared" si="2"/>
        <v>66849</v>
      </c>
      <c r="R8" s="3" t="s">
        <v>87</v>
      </c>
      <c r="S8" s="5">
        <v>45077</v>
      </c>
    </row>
    <row r="9" spans="1:19" ht="24.75" customHeight="1">
      <c r="A9" s="13">
        <v>45078</v>
      </c>
      <c r="B9" s="2">
        <v>50500</v>
      </c>
      <c r="C9" s="2">
        <v>21210</v>
      </c>
      <c r="D9" s="2">
        <v>2810</v>
      </c>
      <c r="E9" s="2">
        <v>0</v>
      </c>
      <c r="F9" s="2">
        <v>700</v>
      </c>
      <c r="G9" s="2">
        <v>0</v>
      </c>
      <c r="H9" s="2">
        <v>0</v>
      </c>
      <c r="I9" s="4">
        <f t="shared" si="0"/>
        <v>75220</v>
      </c>
      <c r="J9" s="14">
        <v>7171</v>
      </c>
      <c r="K9" s="14">
        <v>0</v>
      </c>
      <c r="L9" s="14">
        <v>0</v>
      </c>
      <c r="M9" s="14">
        <v>0</v>
      </c>
      <c r="N9" s="2">
        <v>1000</v>
      </c>
      <c r="O9" s="2">
        <v>200</v>
      </c>
      <c r="P9" s="4">
        <f t="shared" ref="P9:P10" si="3">SUM(J9:O9)</f>
        <v>8371</v>
      </c>
      <c r="Q9" s="4">
        <f t="shared" si="2"/>
        <v>66849</v>
      </c>
      <c r="R9" s="3" t="s">
        <v>84</v>
      </c>
      <c r="S9" s="5">
        <v>45112</v>
      </c>
    </row>
    <row r="10" spans="1:19" ht="30">
      <c r="A10" s="15" t="s">
        <v>81</v>
      </c>
      <c r="B10" s="2">
        <v>0</v>
      </c>
      <c r="C10" s="2">
        <v>8080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4">
        <f t="shared" si="0"/>
        <v>8080</v>
      </c>
      <c r="J10" s="14">
        <f>ROUND(C10*10%,0)</f>
        <v>808</v>
      </c>
      <c r="K10" s="14">
        <v>0</v>
      </c>
      <c r="L10" s="14">
        <v>0</v>
      </c>
      <c r="M10" s="14">
        <v>0</v>
      </c>
      <c r="N10" s="2">
        <v>0</v>
      </c>
      <c r="O10" s="2">
        <v>0</v>
      </c>
      <c r="P10" s="4">
        <f t="shared" si="3"/>
        <v>808</v>
      </c>
      <c r="Q10" s="4">
        <f t="shared" si="2"/>
        <v>7272</v>
      </c>
      <c r="R10" s="3" t="s">
        <v>82</v>
      </c>
      <c r="S10" s="5">
        <v>45122</v>
      </c>
    </row>
    <row r="11" spans="1:19" ht="24.75" customHeight="1">
      <c r="A11" s="13">
        <v>45108</v>
      </c>
      <c r="B11" s="2">
        <v>52000</v>
      </c>
      <c r="C11" s="2">
        <v>21840</v>
      </c>
      <c r="D11" s="2">
        <v>2810</v>
      </c>
      <c r="E11" s="2">
        <v>0</v>
      </c>
      <c r="F11" s="2">
        <v>700</v>
      </c>
      <c r="G11" s="2">
        <v>0</v>
      </c>
      <c r="H11" s="2">
        <v>0</v>
      </c>
      <c r="I11" s="4">
        <f t="shared" si="0"/>
        <v>77350</v>
      </c>
      <c r="J11" s="14">
        <v>7384</v>
      </c>
      <c r="K11" s="14">
        <v>0</v>
      </c>
      <c r="L11" s="14">
        <v>0</v>
      </c>
      <c r="M11" s="14">
        <v>0</v>
      </c>
      <c r="N11" s="2">
        <v>1000</v>
      </c>
      <c r="O11" s="2">
        <v>200</v>
      </c>
      <c r="P11" s="4">
        <f t="shared" si="1"/>
        <v>8584</v>
      </c>
      <c r="Q11" s="4">
        <f t="shared" si="2"/>
        <v>68766</v>
      </c>
      <c r="R11" s="3" t="s">
        <v>79</v>
      </c>
      <c r="S11" s="5">
        <v>45141</v>
      </c>
    </row>
    <row r="12" spans="1:19" ht="24.75" customHeight="1">
      <c r="A12" s="13">
        <v>45139</v>
      </c>
      <c r="B12" s="2">
        <v>52000</v>
      </c>
      <c r="C12" s="2">
        <v>21840</v>
      </c>
      <c r="D12" s="2">
        <v>2810</v>
      </c>
      <c r="E12" s="2">
        <v>0</v>
      </c>
      <c r="F12" s="2">
        <v>700</v>
      </c>
      <c r="G12" s="2">
        <v>0</v>
      </c>
      <c r="H12" s="2">
        <v>0</v>
      </c>
      <c r="I12" s="4">
        <f t="shared" si="0"/>
        <v>77350</v>
      </c>
      <c r="J12" s="14">
        <v>7384</v>
      </c>
      <c r="K12" s="14">
        <v>0</v>
      </c>
      <c r="L12" s="14">
        <v>0</v>
      </c>
      <c r="M12" s="14">
        <v>0</v>
      </c>
      <c r="N12" s="2">
        <v>1000</v>
      </c>
      <c r="O12" s="2">
        <v>200</v>
      </c>
      <c r="P12" s="4">
        <f t="shared" si="1"/>
        <v>8584</v>
      </c>
      <c r="Q12" s="4">
        <f t="shared" si="2"/>
        <v>68766</v>
      </c>
      <c r="R12" s="3" t="s">
        <v>77</v>
      </c>
      <c r="S12" s="5">
        <v>45170</v>
      </c>
    </row>
    <row r="13" spans="1:19" ht="24.75" customHeight="1">
      <c r="A13" s="13">
        <v>45170</v>
      </c>
      <c r="B13" s="2">
        <v>52000</v>
      </c>
      <c r="C13" s="2">
        <v>21840</v>
      </c>
      <c r="D13" s="2">
        <v>0</v>
      </c>
      <c r="E13" s="2">
        <v>0</v>
      </c>
      <c r="F13" s="2">
        <v>700</v>
      </c>
      <c r="G13" s="2">
        <v>0</v>
      </c>
      <c r="H13" s="2">
        <v>0</v>
      </c>
      <c r="I13" s="4">
        <f t="shared" ref="I13" si="4">B13+C13+D13+E13+F13+G13-H13</f>
        <v>74540</v>
      </c>
      <c r="J13" s="14">
        <v>7384</v>
      </c>
      <c r="K13" s="14">
        <v>0</v>
      </c>
      <c r="L13" s="14">
        <v>630</v>
      </c>
      <c r="M13" s="14">
        <v>0</v>
      </c>
      <c r="N13" s="2">
        <v>1000</v>
      </c>
      <c r="O13" s="2">
        <v>200</v>
      </c>
      <c r="P13" s="4">
        <f t="shared" si="1"/>
        <v>9214</v>
      </c>
      <c r="Q13" s="4">
        <f t="shared" si="2"/>
        <v>65326</v>
      </c>
      <c r="R13" s="3" t="s">
        <v>74</v>
      </c>
      <c r="S13" s="5">
        <v>45198</v>
      </c>
    </row>
    <row r="14" spans="1:19" ht="24.75" customHeight="1">
      <c r="A14" s="13">
        <v>45200</v>
      </c>
      <c r="B14" s="2">
        <v>52000</v>
      </c>
      <c r="C14" s="2">
        <v>21840</v>
      </c>
      <c r="D14" s="2">
        <v>2810</v>
      </c>
      <c r="E14" s="2">
        <v>0</v>
      </c>
      <c r="F14" s="2">
        <v>700</v>
      </c>
      <c r="G14" s="2">
        <v>0</v>
      </c>
      <c r="H14" s="2">
        <v>0</v>
      </c>
      <c r="I14" s="4">
        <f t="shared" ref="I14" si="5">B14+C14+D14+E14+F14+G14-H14</f>
        <v>77350</v>
      </c>
      <c r="J14" s="14">
        <v>7384</v>
      </c>
      <c r="K14" s="14">
        <v>0</v>
      </c>
      <c r="L14" s="14">
        <v>0</v>
      </c>
      <c r="M14" s="14">
        <v>0</v>
      </c>
      <c r="N14" s="2">
        <v>1000</v>
      </c>
      <c r="O14" s="2">
        <v>200</v>
      </c>
      <c r="P14" s="4">
        <f t="shared" ref="P14" si="6">SUM(J14:O14)</f>
        <v>8584</v>
      </c>
      <c r="Q14" s="4">
        <f t="shared" ref="Q14:Q19" si="7">I14-P14</f>
        <v>68766</v>
      </c>
      <c r="R14" s="3" t="s">
        <v>83</v>
      </c>
      <c r="S14" s="5">
        <v>45230</v>
      </c>
    </row>
    <row r="15" spans="1:19" ht="24.75" customHeight="1">
      <c r="A15" s="13" t="s">
        <v>70</v>
      </c>
      <c r="B15" s="2">
        <v>6908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4">
        <f>B15+C15+D15+E15+F15+G15-H15</f>
        <v>6908</v>
      </c>
      <c r="J15" s="14">
        <v>0</v>
      </c>
      <c r="K15" s="14">
        <v>0</v>
      </c>
      <c r="L15" s="14">
        <v>0</v>
      </c>
      <c r="M15" s="14">
        <v>0</v>
      </c>
      <c r="N15" s="2">
        <v>0</v>
      </c>
      <c r="O15" s="2">
        <v>0</v>
      </c>
      <c r="P15" s="4">
        <f>SUM(J15:O15)</f>
        <v>0</v>
      </c>
      <c r="Q15" s="4">
        <f t="shared" si="7"/>
        <v>6908</v>
      </c>
      <c r="R15" s="3" t="s">
        <v>100</v>
      </c>
      <c r="S15" s="5">
        <v>45255</v>
      </c>
    </row>
    <row r="16" spans="1:19" ht="24.75" customHeight="1">
      <c r="A16" s="13" t="s">
        <v>105</v>
      </c>
      <c r="B16" s="2">
        <v>17123</v>
      </c>
      <c r="C16" s="2">
        <v>6054</v>
      </c>
      <c r="D16" s="2">
        <v>3661</v>
      </c>
      <c r="E16" s="2">
        <v>0</v>
      </c>
      <c r="F16" s="2">
        <v>0</v>
      </c>
      <c r="G16" s="2">
        <v>0</v>
      </c>
      <c r="H16" s="2">
        <v>0</v>
      </c>
      <c r="I16" s="4">
        <f>B16+C16+D16+E16+F16+G16-H16</f>
        <v>26838</v>
      </c>
      <c r="J16" s="14">
        <v>2317</v>
      </c>
      <c r="K16" s="14">
        <v>0</v>
      </c>
      <c r="L16" s="14">
        <v>0</v>
      </c>
      <c r="M16" s="14">
        <v>0</v>
      </c>
      <c r="N16" s="2">
        <v>537</v>
      </c>
      <c r="O16" s="2">
        <v>0</v>
      </c>
      <c r="P16" s="4">
        <f>SUM(J16:O16)</f>
        <v>2854</v>
      </c>
      <c r="Q16" s="4">
        <f t="shared" si="7"/>
        <v>23984</v>
      </c>
      <c r="R16" s="3" t="s">
        <v>106</v>
      </c>
      <c r="S16" s="5">
        <v>45255</v>
      </c>
    </row>
    <row r="17" spans="1:19" ht="24.75" customHeight="1">
      <c r="A17" s="13">
        <v>45231</v>
      </c>
      <c r="B17" s="2">
        <v>52000</v>
      </c>
      <c r="C17" s="2">
        <v>23920</v>
      </c>
      <c r="D17" s="2">
        <v>2810</v>
      </c>
      <c r="E17" s="2">
        <v>0</v>
      </c>
      <c r="F17" s="2">
        <v>700</v>
      </c>
      <c r="G17" s="2">
        <v>0</v>
      </c>
      <c r="H17" s="2">
        <v>0</v>
      </c>
      <c r="I17" s="4">
        <f t="shared" ref="I17" si="8">B17+C17+D17+E17+F17+G17-H17</f>
        <v>79430</v>
      </c>
      <c r="J17" s="14">
        <v>7592</v>
      </c>
      <c r="K17" s="14">
        <v>0</v>
      </c>
      <c r="L17" s="14">
        <v>0</v>
      </c>
      <c r="M17" s="14">
        <v>0</v>
      </c>
      <c r="N17" s="2">
        <v>1000</v>
      </c>
      <c r="O17" s="2">
        <v>200</v>
      </c>
      <c r="P17" s="4">
        <f t="shared" ref="P17" si="9">SUM(J17:O17)</f>
        <v>8792</v>
      </c>
      <c r="Q17" s="4">
        <f t="shared" si="7"/>
        <v>70638</v>
      </c>
      <c r="R17" s="3" t="s">
        <v>111</v>
      </c>
      <c r="S17" s="5">
        <v>45260</v>
      </c>
    </row>
    <row r="18" spans="1:19" ht="24.75" customHeight="1">
      <c r="A18" s="13">
        <v>45261</v>
      </c>
      <c r="B18" s="2">
        <v>52000</v>
      </c>
      <c r="C18" s="2">
        <v>23920</v>
      </c>
      <c r="D18" s="2">
        <v>2810</v>
      </c>
      <c r="E18" s="2">
        <v>0</v>
      </c>
      <c r="F18" s="2">
        <v>700</v>
      </c>
      <c r="G18" s="2">
        <v>0</v>
      </c>
      <c r="H18" s="2">
        <v>0</v>
      </c>
      <c r="I18" s="4">
        <f t="shared" ref="I18" si="10">B18+C18+D18+E18+F18+G18-H18</f>
        <v>79430</v>
      </c>
      <c r="J18" s="14">
        <v>7592</v>
      </c>
      <c r="K18" s="14">
        <v>0</v>
      </c>
      <c r="L18" s="14">
        <v>0</v>
      </c>
      <c r="M18" s="14">
        <v>0</v>
      </c>
      <c r="N18" s="2">
        <v>1000</v>
      </c>
      <c r="O18" s="2">
        <v>200</v>
      </c>
      <c r="P18" s="4">
        <f t="shared" ref="P18" si="11">SUM(J18:O18)</f>
        <v>8792</v>
      </c>
      <c r="Q18" s="4">
        <f t="shared" si="7"/>
        <v>70638</v>
      </c>
      <c r="R18" s="3" t="s">
        <v>112</v>
      </c>
      <c r="S18" s="5">
        <v>45295</v>
      </c>
    </row>
    <row r="19" spans="1:19" ht="24.75" customHeight="1">
      <c r="A19" s="13">
        <v>45292</v>
      </c>
      <c r="B19" s="2">
        <v>52000</v>
      </c>
      <c r="C19" s="2">
        <v>23920</v>
      </c>
      <c r="D19" s="2">
        <v>2810</v>
      </c>
      <c r="E19" s="2">
        <v>0</v>
      </c>
      <c r="F19" s="2">
        <v>700</v>
      </c>
      <c r="G19" s="2">
        <v>0</v>
      </c>
      <c r="H19" s="2">
        <v>0</v>
      </c>
      <c r="I19" s="4">
        <f t="shared" ref="I19" si="12">B19+C19+D19+E19+F19+G19-H19</f>
        <v>79430</v>
      </c>
      <c r="J19" s="14">
        <v>7592</v>
      </c>
      <c r="K19" s="14">
        <v>0</v>
      </c>
      <c r="L19" s="14">
        <v>0</v>
      </c>
      <c r="M19" s="14">
        <v>0</v>
      </c>
      <c r="N19" s="2">
        <v>1000</v>
      </c>
      <c r="O19" s="2">
        <v>200</v>
      </c>
      <c r="P19" s="4">
        <f t="shared" ref="P19" si="13">SUM(J19:O19)</f>
        <v>8792</v>
      </c>
      <c r="Q19" s="4">
        <f t="shared" si="7"/>
        <v>70638</v>
      </c>
      <c r="R19" s="3" t="s">
        <v>114</v>
      </c>
      <c r="S19" s="5">
        <v>45323</v>
      </c>
    </row>
    <row r="20" spans="1:19" ht="24.75" customHeight="1">
      <c r="A20" s="13">
        <v>45323</v>
      </c>
      <c r="B20" s="21">
        <v>52000</v>
      </c>
      <c r="C20" s="21">
        <v>23920</v>
      </c>
      <c r="D20" s="21">
        <v>2810</v>
      </c>
      <c r="E20" s="21">
        <v>0</v>
      </c>
      <c r="F20" s="21">
        <v>700</v>
      </c>
      <c r="G20" s="21">
        <v>0</v>
      </c>
      <c r="H20" s="21">
        <v>0</v>
      </c>
      <c r="I20" s="4">
        <f t="shared" ref="I20" si="14">B20+C20+D20+E20+F20+G20-H20</f>
        <v>79430</v>
      </c>
      <c r="J20" s="14">
        <v>7592</v>
      </c>
      <c r="K20" s="14">
        <v>0</v>
      </c>
      <c r="L20" s="14">
        <v>0</v>
      </c>
      <c r="M20" s="14">
        <v>0</v>
      </c>
      <c r="N20" s="21">
        <v>30500</v>
      </c>
      <c r="O20" s="21">
        <v>200</v>
      </c>
      <c r="P20" s="4">
        <f t="shared" ref="P20" si="15">SUM(J20:O20)</f>
        <v>38292</v>
      </c>
      <c r="Q20" s="4">
        <f t="shared" ref="Q20" si="16">I20-P20</f>
        <v>41138</v>
      </c>
      <c r="R20" s="20" t="s">
        <v>114</v>
      </c>
      <c r="S20" s="5">
        <v>45352</v>
      </c>
    </row>
    <row r="21" spans="1:19" ht="24.75" customHeight="1">
      <c r="A21" s="3" t="s">
        <v>1</v>
      </c>
      <c r="B21" s="3">
        <f>SUBTOTAL(9,B6:B20)</f>
        <v>642031</v>
      </c>
      <c r="C21" s="3">
        <f t="shared" ref="C21:Q21" si="17">SUBTOTAL(9,C6:C20)</f>
        <v>277974</v>
      </c>
      <c r="D21" s="3">
        <f t="shared" si="17"/>
        <v>34571</v>
      </c>
      <c r="E21" s="3">
        <f t="shared" si="17"/>
        <v>0</v>
      </c>
      <c r="F21" s="3">
        <f t="shared" si="17"/>
        <v>8400</v>
      </c>
      <c r="G21" s="3">
        <f t="shared" si="17"/>
        <v>0</v>
      </c>
      <c r="H21" s="3">
        <f t="shared" si="17"/>
        <v>0</v>
      </c>
      <c r="I21" s="3">
        <f t="shared" si="17"/>
        <v>962976</v>
      </c>
      <c r="J21" s="3">
        <f t="shared" si="17"/>
        <v>91309</v>
      </c>
      <c r="K21" s="3">
        <f t="shared" si="17"/>
        <v>0</v>
      </c>
      <c r="L21" s="3">
        <f t="shared" si="17"/>
        <v>630</v>
      </c>
      <c r="M21" s="3">
        <f t="shared" si="17"/>
        <v>0</v>
      </c>
      <c r="N21" s="3">
        <f t="shared" si="17"/>
        <v>42037</v>
      </c>
      <c r="O21" s="3">
        <f t="shared" si="17"/>
        <v>2400</v>
      </c>
      <c r="P21" s="3">
        <f t="shared" si="17"/>
        <v>136376</v>
      </c>
      <c r="Q21" s="3">
        <f t="shared" si="17"/>
        <v>826600</v>
      </c>
      <c r="R21" s="4"/>
      <c r="S21" s="16"/>
    </row>
  </sheetData>
  <autoFilter ref="A5:S20">
    <sortState ref="A6:T18">
      <sortCondition ref="S5"/>
    </sortState>
  </autoFilter>
  <mergeCells count="9">
    <mergeCell ref="R3:S3"/>
    <mergeCell ref="A1:Q1"/>
    <mergeCell ref="A2:C2"/>
    <mergeCell ref="E2:K2"/>
    <mergeCell ref="M2:Q2"/>
    <mergeCell ref="A3:A4"/>
    <mergeCell ref="B3:I3"/>
    <mergeCell ref="J3:P3"/>
    <mergeCell ref="Q3:Q4"/>
  </mergeCells>
  <pageMargins left="0.41" right="0.15748031496062992" top="0.6" bottom="0.31496062992125984" header="0.31496062992125984" footer="0.31496062992125984"/>
  <pageSetup paperSize="9" scale="85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S21"/>
  <sheetViews>
    <sheetView zoomScale="87" zoomScaleNormal="87" workbookViewId="0">
      <selection activeCell="R20" sqref="R20:S20"/>
    </sheetView>
  </sheetViews>
  <sheetFormatPr defaultRowHeight="15"/>
  <cols>
    <col min="1" max="1" width="14.28515625" style="1" bestFit="1" customWidth="1"/>
    <col min="2" max="2" width="10.140625" style="1" bestFit="1" customWidth="1"/>
    <col min="3" max="3" width="8" style="1" bestFit="1" customWidth="1"/>
    <col min="4" max="4" width="6.85546875" style="1" bestFit="1" customWidth="1"/>
    <col min="5" max="6" width="5.85546875" style="1" bestFit="1" customWidth="1"/>
    <col min="7" max="7" width="7.85546875" style="1" customWidth="1"/>
    <col min="8" max="8" width="8.42578125" style="1" customWidth="1"/>
    <col min="9" max="9" width="9.28515625" style="1" bestFit="1" customWidth="1"/>
    <col min="10" max="10" width="8.85546875" style="1" customWidth="1"/>
    <col min="11" max="11" width="7" style="1" bestFit="1" customWidth="1"/>
    <col min="12" max="12" width="5.42578125" style="1" bestFit="1" customWidth="1"/>
    <col min="13" max="13" width="7" style="1" bestFit="1" customWidth="1"/>
    <col min="14" max="14" width="8.28515625" style="1" bestFit="1" customWidth="1"/>
    <col min="15" max="15" width="5.85546875" style="1" bestFit="1" customWidth="1"/>
    <col min="16" max="16" width="8" style="1" bestFit="1" customWidth="1"/>
    <col min="17" max="17" width="11.7109375" style="1" customWidth="1"/>
    <col min="18" max="18" width="11.85546875" style="1" bestFit="1" customWidth="1"/>
    <col min="19" max="19" width="11.5703125" style="1" bestFit="1" customWidth="1"/>
    <col min="20" max="16384" width="9.140625" style="1"/>
  </cols>
  <sheetData>
    <row r="1" spans="1:19" ht="24.75" customHeight="1">
      <c r="A1" s="24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6"/>
      <c r="S1" s="6"/>
    </row>
    <row r="2" spans="1:19" ht="24" customHeight="1">
      <c r="A2" s="25" t="s">
        <v>57</v>
      </c>
      <c r="B2" s="25"/>
      <c r="C2" s="25"/>
      <c r="D2" s="8"/>
      <c r="E2" s="26" t="s">
        <v>23</v>
      </c>
      <c r="F2" s="26"/>
      <c r="G2" s="26"/>
      <c r="H2" s="26"/>
      <c r="I2" s="26"/>
      <c r="J2" s="26"/>
      <c r="K2" s="26"/>
      <c r="L2" s="9"/>
      <c r="M2" s="27" t="s">
        <v>43</v>
      </c>
      <c r="N2" s="27"/>
      <c r="O2" s="27"/>
      <c r="P2" s="27"/>
      <c r="Q2" s="27"/>
      <c r="R2" s="7"/>
      <c r="S2" s="10"/>
    </row>
    <row r="3" spans="1:19" ht="24" customHeight="1">
      <c r="A3" s="28" t="s">
        <v>3</v>
      </c>
      <c r="B3" s="29" t="s">
        <v>0</v>
      </c>
      <c r="C3" s="29"/>
      <c r="D3" s="29"/>
      <c r="E3" s="29"/>
      <c r="F3" s="29"/>
      <c r="G3" s="29"/>
      <c r="H3" s="29"/>
      <c r="I3" s="29"/>
      <c r="J3" s="28" t="s">
        <v>12</v>
      </c>
      <c r="K3" s="28"/>
      <c r="L3" s="28"/>
      <c r="M3" s="28"/>
      <c r="N3" s="28"/>
      <c r="O3" s="28"/>
      <c r="P3" s="28"/>
      <c r="Q3" s="30" t="s">
        <v>44</v>
      </c>
      <c r="R3" s="23" t="s">
        <v>17</v>
      </c>
      <c r="S3" s="23"/>
    </row>
    <row r="4" spans="1:19" ht="30">
      <c r="A4" s="28"/>
      <c r="B4" s="2" t="s">
        <v>7</v>
      </c>
      <c r="C4" s="2" t="s">
        <v>5</v>
      </c>
      <c r="D4" s="2" t="s">
        <v>8</v>
      </c>
      <c r="E4" s="2" t="s">
        <v>9</v>
      </c>
      <c r="F4" s="2" t="s">
        <v>10</v>
      </c>
      <c r="G4" s="2" t="s">
        <v>11</v>
      </c>
      <c r="H4" s="12" t="s">
        <v>20</v>
      </c>
      <c r="I4" s="3" t="s">
        <v>1</v>
      </c>
      <c r="J4" s="12" t="s">
        <v>19</v>
      </c>
      <c r="K4" s="12" t="s">
        <v>18</v>
      </c>
      <c r="L4" s="2" t="s">
        <v>14</v>
      </c>
      <c r="M4" s="12" t="s">
        <v>21</v>
      </c>
      <c r="N4" s="2" t="s">
        <v>4</v>
      </c>
      <c r="O4" s="2" t="s">
        <v>6</v>
      </c>
      <c r="P4" s="3" t="s">
        <v>2</v>
      </c>
      <c r="Q4" s="30"/>
      <c r="R4" s="3" t="s">
        <v>15</v>
      </c>
      <c r="S4" s="3" t="s">
        <v>16</v>
      </c>
    </row>
    <row r="5" spans="1:19" ht="21" customHeight="1">
      <c r="A5" s="12">
        <v>1</v>
      </c>
      <c r="B5" s="2">
        <v>2</v>
      </c>
      <c r="C5" s="12">
        <v>3</v>
      </c>
      <c r="D5" s="2">
        <v>4</v>
      </c>
      <c r="E5" s="12">
        <v>5</v>
      </c>
      <c r="F5" s="2">
        <v>6</v>
      </c>
      <c r="G5" s="12">
        <v>7</v>
      </c>
      <c r="H5" s="2">
        <v>8</v>
      </c>
      <c r="I5" s="12">
        <v>9</v>
      </c>
      <c r="J5" s="2">
        <v>10</v>
      </c>
      <c r="K5" s="12">
        <v>11</v>
      </c>
      <c r="L5" s="2">
        <v>12</v>
      </c>
      <c r="M5" s="12">
        <v>13</v>
      </c>
      <c r="N5" s="2">
        <v>14</v>
      </c>
      <c r="O5" s="12">
        <v>15</v>
      </c>
      <c r="P5" s="2">
        <v>16</v>
      </c>
      <c r="Q5" s="12">
        <v>17</v>
      </c>
      <c r="R5" s="2">
        <v>18</v>
      </c>
      <c r="S5" s="12">
        <v>19</v>
      </c>
    </row>
    <row r="6" spans="1:19" ht="24.75" customHeight="1">
      <c r="A6" s="13">
        <v>44986</v>
      </c>
      <c r="B6" s="2">
        <v>44900</v>
      </c>
      <c r="C6" s="2">
        <v>17062</v>
      </c>
      <c r="D6" s="2">
        <v>2020</v>
      </c>
      <c r="E6" s="2">
        <v>0</v>
      </c>
      <c r="F6" s="2">
        <v>700</v>
      </c>
      <c r="G6" s="2">
        <v>0</v>
      </c>
      <c r="H6" s="2">
        <v>0</v>
      </c>
      <c r="I6" s="4">
        <f t="shared" ref="I6:I12" si="0">B6+C6+D6+E6+F6+G6-H6</f>
        <v>64682</v>
      </c>
      <c r="J6" s="14">
        <v>6196</v>
      </c>
      <c r="K6" s="14">
        <v>0</v>
      </c>
      <c r="L6" s="14">
        <v>0</v>
      </c>
      <c r="M6" s="14">
        <v>0</v>
      </c>
      <c r="N6" s="2">
        <v>1000</v>
      </c>
      <c r="O6" s="2">
        <v>200</v>
      </c>
      <c r="P6" s="4">
        <f t="shared" ref="P6:P13" si="1">SUM(J6:O6)</f>
        <v>7396</v>
      </c>
      <c r="Q6" s="4">
        <f t="shared" ref="Q6:Q13" si="2">I6-P6</f>
        <v>57286</v>
      </c>
      <c r="R6" s="3" t="s">
        <v>89</v>
      </c>
      <c r="S6" s="5">
        <v>45022</v>
      </c>
    </row>
    <row r="7" spans="1:19" ht="24.75" customHeight="1">
      <c r="A7" s="13">
        <v>45017</v>
      </c>
      <c r="B7" s="2">
        <v>44900</v>
      </c>
      <c r="C7" s="2">
        <v>17062</v>
      </c>
      <c r="D7" s="2">
        <v>2020</v>
      </c>
      <c r="E7" s="2">
        <v>0</v>
      </c>
      <c r="F7" s="2">
        <v>700</v>
      </c>
      <c r="G7" s="2">
        <v>0</v>
      </c>
      <c r="H7" s="2">
        <v>0</v>
      </c>
      <c r="I7" s="4">
        <f t="shared" si="0"/>
        <v>64682</v>
      </c>
      <c r="J7" s="14">
        <v>6196</v>
      </c>
      <c r="K7" s="14">
        <v>0</v>
      </c>
      <c r="L7" s="14">
        <v>0</v>
      </c>
      <c r="M7" s="14">
        <v>0</v>
      </c>
      <c r="N7" s="2">
        <v>1000</v>
      </c>
      <c r="O7" s="2">
        <v>200</v>
      </c>
      <c r="P7" s="4">
        <f t="shared" si="1"/>
        <v>7396</v>
      </c>
      <c r="Q7" s="4">
        <f t="shared" si="2"/>
        <v>57286</v>
      </c>
      <c r="R7" s="3" t="s">
        <v>82</v>
      </c>
      <c r="S7" s="5">
        <v>45043</v>
      </c>
    </row>
    <row r="8" spans="1:19" ht="24.75" customHeight="1">
      <c r="A8" s="13">
        <v>45047</v>
      </c>
      <c r="B8" s="2">
        <v>44900</v>
      </c>
      <c r="C8" s="2">
        <v>18858</v>
      </c>
      <c r="D8" s="2">
        <v>2020</v>
      </c>
      <c r="E8" s="2">
        <v>0</v>
      </c>
      <c r="F8" s="2">
        <v>700</v>
      </c>
      <c r="G8" s="2">
        <v>0</v>
      </c>
      <c r="H8" s="2">
        <v>0</v>
      </c>
      <c r="I8" s="4">
        <f t="shared" si="0"/>
        <v>66478</v>
      </c>
      <c r="J8" s="14">
        <v>6376</v>
      </c>
      <c r="K8" s="14">
        <v>0</v>
      </c>
      <c r="L8" s="14">
        <v>0</v>
      </c>
      <c r="M8" s="14">
        <v>0</v>
      </c>
      <c r="N8" s="2">
        <v>1000</v>
      </c>
      <c r="O8" s="2">
        <v>200</v>
      </c>
      <c r="P8" s="4">
        <f t="shared" si="1"/>
        <v>7576</v>
      </c>
      <c r="Q8" s="4">
        <f t="shared" si="2"/>
        <v>58902</v>
      </c>
      <c r="R8" s="3" t="s">
        <v>87</v>
      </c>
      <c r="S8" s="5">
        <v>45077</v>
      </c>
    </row>
    <row r="9" spans="1:19" ht="24.75" customHeight="1">
      <c r="A9" s="13">
        <v>45078</v>
      </c>
      <c r="B9" s="2">
        <v>44900</v>
      </c>
      <c r="C9" s="2">
        <v>18858</v>
      </c>
      <c r="D9" s="2">
        <v>2020</v>
      </c>
      <c r="E9" s="2">
        <v>0</v>
      </c>
      <c r="F9" s="2">
        <v>700</v>
      </c>
      <c r="G9" s="2">
        <v>0</v>
      </c>
      <c r="H9" s="2">
        <v>0</v>
      </c>
      <c r="I9" s="4">
        <f t="shared" si="0"/>
        <v>66478</v>
      </c>
      <c r="J9" s="14">
        <v>6376</v>
      </c>
      <c r="K9" s="14">
        <v>0</v>
      </c>
      <c r="L9" s="14">
        <v>0</v>
      </c>
      <c r="M9" s="14">
        <v>0</v>
      </c>
      <c r="N9" s="2">
        <v>1000</v>
      </c>
      <c r="O9" s="2">
        <v>200</v>
      </c>
      <c r="P9" s="4">
        <f t="shared" si="1"/>
        <v>7576</v>
      </c>
      <c r="Q9" s="4">
        <f t="shared" si="2"/>
        <v>58902</v>
      </c>
      <c r="R9" s="3" t="s">
        <v>84</v>
      </c>
      <c r="S9" s="5">
        <v>45112</v>
      </c>
    </row>
    <row r="10" spans="1:19" ht="30">
      <c r="A10" s="15" t="s">
        <v>81</v>
      </c>
      <c r="B10" s="2">
        <v>0</v>
      </c>
      <c r="C10" s="2">
        <v>7184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4">
        <f t="shared" si="0"/>
        <v>7184</v>
      </c>
      <c r="J10" s="14">
        <f>ROUND(C10*10%,0)</f>
        <v>718</v>
      </c>
      <c r="K10" s="14">
        <v>0</v>
      </c>
      <c r="L10" s="14">
        <v>0</v>
      </c>
      <c r="M10" s="14">
        <v>0</v>
      </c>
      <c r="N10" s="2">
        <v>0</v>
      </c>
      <c r="O10" s="2">
        <v>0</v>
      </c>
      <c r="P10" s="4">
        <f t="shared" si="1"/>
        <v>718</v>
      </c>
      <c r="Q10" s="4">
        <f t="shared" si="2"/>
        <v>6466</v>
      </c>
      <c r="R10" s="3" t="s">
        <v>82</v>
      </c>
      <c r="S10" s="5">
        <v>45122</v>
      </c>
    </row>
    <row r="11" spans="1:19" ht="24.75" customHeight="1">
      <c r="A11" s="13">
        <v>45108</v>
      </c>
      <c r="B11" s="2">
        <v>46200</v>
      </c>
      <c r="C11" s="2">
        <v>19404</v>
      </c>
      <c r="D11" s="2">
        <v>2020</v>
      </c>
      <c r="E11" s="2">
        <v>0</v>
      </c>
      <c r="F11" s="2">
        <v>700</v>
      </c>
      <c r="G11" s="2">
        <v>0</v>
      </c>
      <c r="H11" s="2">
        <v>0</v>
      </c>
      <c r="I11" s="4">
        <f t="shared" si="0"/>
        <v>68324</v>
      </c>
      <c r="J11" s="14">
        <v>6560</v>
      </c>
      <c r="K11" s="14">
        <v>0</v>
      </c>
      <c r="L11" s="14">
        <v>0</v>
      </c>
      <c r="M11" s="14">
        <v>0</v>
      </c>
      <c r="N11" s="2">
        <v>1000</v>
      </c>
      <c r="O11" s="2">
        <v>200</v>
      </c>
      <c r="P11" s="4">
        <f t="shared" si="1"/>
        <v>7760</v>
      </c>
      <c r="Q11" s="4">
        <f t="shared" si="2"/>
        <v>60564</v>
      </c>
      <c r="R11" s="3" t="s">
        <v>79</v>
      </c>
      <c r="S11" s="5">
        <v>45141</v>
      </c>
    </row>
    <row r="12" spans="1:19" ht="24.75" customHeight="1">
      <c r="A12" s="13">
        <v>45139</v>
      </c>
      <c r="B12" s="2">
        <v>46200</v>
      </c>
      <c r="C12" s="2">
        <v>19404</v>
      </c>
      <c r="D12" s="2">
        <v>2020</v>
      </c>
      <c r="E12" s="2">
        <v>0</v>
      </c>
      <c r="F12" s="2">
        <v>700</v>
      </c>
      <c r="G12" s="2">
        <v>0</v>
      </c>
      <c r="H12" s="2">
        <v>0</v>
      </c>
      <c r="I12" s="4">
        <f t="shared" si="0"/>
        <v>68324</v>
      </c>
      <c r="J12" s="14">
        <v>6560</v>
      </c>
      <c r="K12" s="14">
        <v>0</v>
      </c>
      <c r="L12" s="14">
        <v>0</v>
      </c>
      <c r="M12" s="14">
        <v>0</v>
      </c>
      <c r="N12" s="2">
        <v>1000</v>
      </c>
      <c r="O12" s="2">
        <v>200</v>
      </c>
      <c r="P12" s="4">
        <f t="shared" si="1"/>
        <v>7760</v>
      </c>
      <c r="Q12" s="4">
        <f t="shared" si="2"/>
        <v>60564</v>
      </c>
      <c r="R12" s="3" t="s">
        <v>77</v>
      </c>
      <c r="S12" s="5">
        <v>45170</v>
      </c>
    </row>
    <row r="13" spans="1:19" ht="24.75" customHeight="1">
      <c r="A13" s="13">
        <v>45170</v>
      </c>
      <c r="B13" s="2">
        <v>46200</v>
      </c>
      <c r="C13" s="2">
        <v>19404</v>
      </c>
      <c r="D13" s="2">
        <v>2020</v>
      </c>
      <c r="E13" s="2">
        <v>0</v>
      </c>
      <c r="F13" s="2">
        <v>700</v>
      </c>
      <c r="G13" s="2">
        <v>0</v>
      </c>
      <c r="H13" s="2">
        <v>0</v>
      </c>
      <c r="I13" s="4">
        <f t="shared" ref="I13" si="3">B13+C13+D13+E13+F13+G13-H13</f>
        <v>68324</v>
      </c>
      <c r="J13" s="14">
        <v>6560</v>
      </c>
      <c r="K13" s="14">
        <v>0</v>
      </c>
      <c r="L13" s="14">
        <v>0</v>
      </c>
      <c r="M13" s="14">
        <v>0</v>
      </c>
      <c r="N13" s="2">
        <v>1000</v>
      </c>
      <c r="O13" s="2">
        <v>200</v>
      </c>
      <c r="P13" s="4">
        <f t="shared" si="1"/>
        <v>7760</v>
      </c>
      <c r="Q13" s="4">
        <f t="shared" si="2"/>
        <v>60564</v>
      </c>
      <c r="R13" s="3" t="s">
        <v>74</v>
      </c>
      <c r="S13" s="5">
        <v>45198</v>
      </c>
    </row>
    <row r="14" spans="1:19" ht="24.75" customHeight="1">
      <c r="A14" s="13">
        <v>45200</v>
      </c>
      <c r="B14" s="2">
        <v>46200</v>
      </c>
      <c r="C14" s="2">
        <v>19404</v>
      </c>
      <c r="D14" s="2">
        <v>2020</v>
      </c>
      <c r="E14" s="2">
        <v>0</v>
      </c>
      <c r="F14" s="2">
        <v>700</v>
      </c>
      <c r="G14" s="2">
        <v>0</v>
      </c>
      <c r="H14" s="2">
        <v>0</v>
      </c>
      <c r="I14" s="4">
        <f t="shared" ref="I14" si="4">B14+C14+D14+E14+F14+G14-H14</f>
        <v>68324</v>
      </c>
      <c r="J14" s="14">
        <v>6560</v>
      </c>
      <c r="K14" s="14">
        <v>0</v>
      </c>
      <c r="L14" s="14">
        <v>0</v>
      </c>
      <c r="M14" s="14">
        <v>0</v>
      </c>
      <c r="N14" s="2">
        <v>1000</v>
      </c>
      <c r="O14" s="2">
        <v>200</v>
      </c>
      <c r="P14" s="4">
        <f t="shared" ref="P14" si="5">SUM(J14:O14)</f>
        <v>7760</v>
      </c>
      <c r="Q14" s="4">
        <f t="shared" ref="Q14" si="6">I14-P14</f>
        <v>60564</v>
      </c>
      <c r="R14" s="3" t="s">
        <v>83</v>
      </c>
      <c r="S14" s="5">
        <v>45230</v>
      </c>
    </row>
    <row r="15" spans="1:19" ht="24.75" customHeight="1">
      <c r="A15" s="13" t="s">
        <v>70</v>
      </c>
      <c r="B15" s="2">
        <v>6908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4">
        <f>B15+C15+D15+E15+F15+G15-H15</f>
        <v>6908</v>
      </c>
      <c r="J15" s="14">
        <v>0</v>
      </c>
      <c r="K15" s="14">
        <v>0</v>
      </c>
      <c r="L15" s="14">
        <v>0</v>
      </c>
      <c r="M15" s="14">
        <v>0</v>
      </c>
      <c r="N15" s="2">
        <v>0</v>
      </c>
      <c r="O15" s="2">
        <v>0</v>
      </c>
      <c r="P15" s="4">
        <f>SUM(J15:O15)</f>
        <v>0</v>
      </c>
      <c r="Q15" s="4">
        <f>I15-P15</f>
        <v>6908</v>
      </c>
      <c r="R15" s="3" t="s">
        <v>100</v>
      </c>
      <c r="S15" s="5">
        <v>45255</v>
      </c>
    </row>
    <row r="16" spans="1:19" ht="30">
      <c r="A16" s="15" t="s">
        <v>103</v>
      </c>
      <c r="B16" s="2">
        <v>0</v>
      </c>
      <c r="C16" s="2">
        <v>7392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4">
        <f t="shared" ref="I16:I17" si="7">B16+C16+D16+E16+F16+G16-H16</f>
        <v>7392</v>
      </c>
      <c r="J16" s="14">
        <v>739</v>
      </c>
      <c r="K16" s="14">
        <v>0</v>
      </c>
      <c r="L16" s="14">
        <v>0</v>
      </c>
      <c r="M16" s="14">
        <v>0</v>
      </c>
      <c r="N16" s="2">
        <v>0</v>
      </c>
      <c r="O16" s="2">
        <v>0</v>
      </c>
      <c r="P16" s="4">
        <f t="shared" ref="P16:P17" si="8">SUM(J16:O16)</f>
        <v>739</v>
      </c>
      <c r="Q16" s="4">
        <f t="shared" ref="Q16:Q17" si="9">I16-P16</f>
        <v>6653</v>
      </c>
      <c r="R16" s="3" t="s">
        <v>104</v>
      </c>
      <c r="S16" s="5">
        <v>45255</v>
      </c>
    </row>
    <row r="17" spans="1:19" ht="24.75" customHeight="1">
      <c r="A17" s="13">
        <v>45231</v>
      </c>
      <c r="B17" s="2">
        <v>46200</v>
      </c>
      <c r="C17" s="2">
        <v>21252</v>
      </c>
      <c r="D17" s="2">
        <v>2020</v>
      </c>
      <c r="E17" s="2">
        <v>0</v>
      </c>
      <c r="F17" s="2">
        <v>700</v>
      </c>
      <c r="G17" s="2">
        <v>0</v>
      </c>
      <c r="H17" s="2">
        <v>0</v>
      </c>
      <c r="I17" s="4">
        <f t="shared" si="7"/>
        <v>70172</v>
      </c>
      <c r="J17" s="14">
        <v>6745</v>
      </c>
      <c r="K17" s="14">
        <v>0</v>
      </c>
      <c r="L17" s="14">
        <v>0</v>
      </c>
      <c r="M17" s="14">
        <v>0</v>
      </c>
      <c r="N17" s="2">
        <v>1000</v>
      </c>
      <c r="O17" s="2">
        <v>200</v>
      </c>
      <c r="P17" s="4">
        <f t="shared" si="8"/>
        <v>7945</v>
      </c>
      <c r="Q17" s="4">
        <f t="shared" si="9"/>
        <v>62227</v>
      </c>
      <c r="R17" s="3" t="s">
        <v>111</v>
      </c>
      <c r="S17" s="5">
        <v>45260</v>
      </c>
    </row>
    <row r="18" spans="1:19" ht="24.75" customHeight="1">
      <c r="A18" s="13">
        <v>45261</v>
      </c>
      <c r="B18" s="2">
        <v>46200</v>
      </c>
      <c r="C18" s="2">
        <v>21252</v>
      </c>
      <c r="D18" s="2">
        <v>2020</v>
      </c>
      <c r="E18" s="2">
        <v>0</v>
      </c>
      <c r="F18" s="2">
        <v>700</v>
      </c>
      <c r="G18" s="2">
        <v>0</v>
      </c>
      <c r="H18" s="2">
        <v>0</v>
      </c>
      <c r="I18" s="4">
        <f t="shared" ref="I18" si="10">B18+C18+D18+E18+F18+G18-H18</f>
        <v>70172</v>
      </c>
      <c r="J18" s="14">
        <v>6745</v>
      </c>
      <c r="K18" s="14">
        <v>0</v>
      </c>
      <c r="L18" s="14">
        <v>0</v>
      </c>
      <c r="M18" s="14">
        <v>0</v>
      </c>
      <c r="N18" s="2">
        <v>1000</v>
      </c>
      <c r="O18" s="2">
        <v>200</v>
      </c>
      <c r="P18" s="4">
        <f t="shared" ref="P18" si="11">SUM(J18:O18)</f>
        <v>7945</v>
      </c>
      <c r="Q18" s="4">
        <f t="shared" ref="Q18" si="12">I18-P18</f>
        <v>62227</v>
      </c>
      <c r="R18" s="3" t="s">
        <v>112</v>
      </c>
      <c r="S18" s="5">
        <v>45295</v>
      </c>
    </row>
    <row r="19" spans="1:19" ht="24.75" customHeight="1">
      <c r="A19" s="13">
        <v>45292</v>
      </c>
      <c r="B19" s="2">
        <v>46200</v>
      </c>
      <c r="C19" s="2">
        <v>21252</v>
      </c>
      <c r="D19" s="2">
        <v>2020</v>
      </c>
      <c r="E19" s="2">
        <v>0</v>
      </c>
      <c r="F19" s="2">
        <v>700</v>
      </c>
      <c r="G19" s="2">
        <v>0</v>
      </c>
      <c r="H19" s="2">
        <v>0</v>
      </c>
      <c r="I19" s="4">
        <f t="shared" ref="I19" si="13">B19+C19+D19+E19+F19+G19-H19</f>
        <v>70172</v>
      </c>
      <c r="J19" s="14">
        <v>6745</v>
      </c>
      <c r="K19" s="14">
        <v>0</v>
      </c>
      <c r="L19" s="14">
        <v>0</v>
      </c>
      <c r="M19" s="14">
        <v>0</v>
      </c>
      <c r="N19" s="2">
        <v>1000</v>
      </c>
      <c r="O19" s="2">
        <v>200</v>
      </c>
      <c r="P19" s="4">
        <f t="shared" ref="P19" si="14">SUM(J19:O19)</f>
        <v>7945</v>
      </c>
      <c r="Q19" s="4">
        <f t="shared" ref="Q19" si="15">I19-P19</f>
        <v>62227</v>
      </c>
      <c r="R19" s="3" t="s">
        <v>114</v>
      </c>
      <c r="S19" s="5">
        <v>45323</v>
      </c>
    </row>
    <row r="20" spans="1:19" ht="24.75" customHeight="1">
      <c r="A20" s="13">
        <v>45323</v>
      </c>
      <c r="B20" s="21">
        <v>46200</v>
      </c>
      <c r="C20" s="21">
        <v>21252</v>
      </c>
      <c r="D20" s="21">
        <v>2020</v>
      </c>
      <c r="E20" s="21">
        <v>0</v>
      </c>
      <c r="F20" s="21">
        <v>700</v>
      </c>
      <c r="G20" s="21">
        <v>0</v>
      </c>
      <c r="H20" s="21">
        <v>0</v>
      </c>
      <c r="I20" s="4">
        <f t="shared" ref="I20" si="16">B20+C20+D20+E20+F20+G20-H20</f>
        <v>70172</v>
      </c>
      <c r="J20" s="14">
        <v>6745</v>
      </c>
      <c r="K20" s="14">
        <v>0</v>
      </c>
      <c r="L20" s="14">
        <v>0</v>
      </c>
      <c r="M20" s="14">
        <v>0</v>
      </c>
      <c r="N20" s="21">
        <v>28000</v>
      </c>
      <c r="O20" s="21">
        <v>200</v>
      </c>
      <c r="P20" s="4">
        <f t="shared" ref="P20" si="17">SUM(J20:O20)</f>
        <v>34945</v>
      </c>
      <c r="Q20" s="4">
        <f t="shared" ref="Q20" si="18">I20-P20</f>
        <v>35227</v>
      </c>
      <c r="R20" s="20" t="s">
        <v>114</v>
      </c>
      <c r="S20" s="5">
        <v>45352</v>
      </c>
    </row>
    <row r="21" spans="1:19" ht="24.75" customHeight="1">
      <c r="A21" s="3" t="s">
        <v>1</v>
      </c>
      <c r="B21" s="3">
        <f>SUBTOTAL(9,B6:B20)</f>
        <v>556108</v>
      </c>
      <c r="C21" s="3">
        <f t="shared" ref="C21:Q21" si="19">SUBTOTAL(9,C6:C20)</f>
        <v>249040</v>
      </c>
      <c r="D21" s="3">
        <f t="shared" si="19"/>
        <v>24240</v>
      </c>
      <c r="E21" s="3">
        <f t="shared" si="19"/>
        <v>0</v>
      </c>
      <c r="F21" s="3">
        <f t="shared" si="19"/>
        <v>8400</v>
      </c>
      <c r="G21" s="3">
        <f t="shared" si="19"/>
        <v>0</v>
      </c>
      <c r="H21" s="3">
        <f t="shared" si="19"/>
        <v>0</v>
      </c>
      <c r="I21" s="3">
        <f t="shared" si="19"/>
        <v>837788</v>
      </c>
      <c r="J21" s="3">
        <f t="shared" si="19"/>
        <v>79821</v>
      </c>
      <c r="K21" s="3">
        <f t="shared" si="19"/>
        <v>0</v>
      </c>
      <c r="L21" s="3">
        <f t="shared" si="19"/>
        <v>0</v>
      </c>
      <c r="M21" s="3">
        <f t="shared" si="19"/>
        <v>0</v>
      </c>
      <c r="N21" s="3">
        <f t="shared" si="19"/>
        <v>39000</v>
      </c>
      <c r="O21" s="3">
        <f t="shared" si="19"/>
        <v>2400</v>
      </c>
      <c r="P21" s="3">
        <f t="shared" si="19"/>
        <v>121221</v>
      </c>
      <c r="Q21" s="3">
        <f t="shared" si="19"/>
        <v>716567</v>
      </c>
      <c r="R21" s="4"/>
      <c r="S21" s="16"/>
    </row>
  </sheetData>
  <autoFilter ref="A5:S20">
    <sortState ref="A6:T18">
      <sortCondition ref="S5"/>
    </sortState>
  </autoFilter>
  <mergeCells count="9">
    <mergeCell ref="R3:S3"/>
    <mergeCell ref="A1:Q1"/>
    <mergeCell ref="A2:C2"/>
    <mergeCell ref="E2:K2"/>
    <mergeCell ref="M2:Q2"/>
    <mergeCell ref="A3:A4"/>
    <mergeCell ref="B3:I3"/>
    <mergeCell ref="J3:P3"/>
    <mergeCell ref="Q3:Q4"/>
  </mergeCells>
  <pageMargins left="0.41" right="0.15748031496062992" top="0.6" bottom="0.31496062992125984" header="0.31496062992125984" footer="0.31496062992125984"/>
  <pageSetup paperSize="9" scale="85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S22"/>
  <sheetViews>
    <sheetView topLeftCell="A7" zoomScale="87" zoomScaleNormal="87" workbookViewId="0">
      <selection activeCell="R21" sqref="R21:S21"/>
    </sheetView>
  </sheetViews>
  <sheetFormatPr defaultRowHeight="15"/>
  <cols>
    <col min="1" max="1" width="14.28515625" style="1" bestFit="1" customWidth="1"/>
    <col min="2" max="2" width="10.140625" style="1" bestFit="1" customWidth="1"/>
    <col min="3" max="3" width="8" style="1" bestFit="1" customWidth="1"/>
    <col min="4" max="4" width="6.85546875" style="1" bestFit="1" customWidth="1"/>
    <col min="5" max="6" width="5.85546875" style="1" bestFit="1" customWidth="1"/>
    <col min="7" max="7" width="7.85546875" style="1" customWidth="1"/>
    <col min="8" max="8" width="8.42578125" style="1" customWidth="1"/>
    <col min="9" max="9" width="9.28515625" style="1" bestFit="1" customWidth="1"/>
    <col min="10" max="10" width="8.85546875" style="1" customWidth="1"/>
    <col min="11" max="11" width="7" style="1" bestFit="1" customWidth="1"/>
    <col min="12" max="12" width="5.42578125" style="1" bestFit="1" customWidth="1"/>
    <col min="13" max="13" width="7" style="1" bestFit="1" customWidth="1"/>
    <col min="14" max="14" width="8.28515625" style="1" bestFit="1" customWidth="1"/>
    <col min="15" max="15" width="5.85546875" style="1" bestFit="1" customWidth="1"/>
    <col min="16" max="16" width="8" style="1" bestFit="1" customWidth="1"/>
    <col min="17" max="17" width="11.7109375" style="1" customWidth="1"/>
    <col min="18" max="18" width="11.85546875" style="1" bestFit="1" customWidth="1"/>
    <col min="19" max="19" width="11.5703125" style="1" bestFit="1" customWidth="1"/>
    <col min="20" max="16384" width="9.140625" style="1"/>
  </cols>
  <sheetData>
    <row r="1" spans="1:19" ht="24.75" customHeight="1">
      <c r="A1" s="24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6"/>
      <c r="S1" s="6"/>
    </row>
    <row r="2" spans="1:19" ht="24" customHeight="1">
      <c r="A2" s="25" t="s">
        <v>61</v>
      </c>
      <c r="B2" s="25"/>
      <c r="C2" s="25"/>
      <c r="D2" s="8"/>
      <c r="E2" s="26" t="s">
        <v>23</v>
      </c>
      <c r="F2" s="26"/>
      <c r="G2" s="26"/>
      <c r="H2" s="26"/>
      <c r="I2" s="26"/>
      <c r="J2" s="26"/>
      <c r="K2" s="26"/>
      <c r="L2" s="9"/>
      <c r="M2" s="27" t="s">
        <v>43</v>
      </c>
      <c r="N2" s="27"/>
      <c r="O2" s="27"/>
      <c r="P2" s="27"/>
      <c r="Q2" s="27"/>
      <c r="R2" s="7"/>
      <c r="S2" s="10"/>
    </row>
    <row r="3" spans="1:19" ht="24" customHeight="1">
      <c r="A3" s="28" t="s">
        <v>3</v>
      </c>
      <c r="B3" s="29" t="s">
        <v>0</v>
      </c>
      <c r="C3" s="29"/>
      <c r="D3" s="29"/>
      <c r="E3" s="29"/>
      <c r="F3" s="29"/>
      <c r="G3" s="29"/>
      <c r="H3" s="29"/>
      <c r="I3" s="29"/>
      <c r="J3" s="28" t="s">
        <v>12</v>
      </c>
      <c r="K3" s="28"/>
      <c r="L3" s="28"/>
      <c r="M3" s="28"/>
      <c r="N3" s="28"/>
      <c r="O3" s="28"/>
      <c r="P3" s="28"/>
      <c r="Q3" s="30" t="s">
        <v>44</v>
      </c>
      <c r="R3" s="23" t="s">
        <v>17</v>
      </c>
      <c r="S3" s="23"/>
    </row>
    <row r="4" spans="1:19" ht="30">
      <c r="A4" s="28"/>
      <c r="B4" s="2" t="s">
        <v>7</v>
      </c>
      <c r="C4" s="2" t="s">
        <v>5</v>
      </c>
      <c r="D4" s="2" t="s">
        <v>8</v>
      </c>
      <c r="E4" s="2" t="s">
        <v>9</v>
      </c>
      <c r="F4" s="2" t="s">
        <v>10</v>
      </c>
      <c r="G4" s="2" t="s">
        <v>11</v>
      </c>
      <c r="H4" s="12" t="s">
        <v>20</v>
      </c>
      <c r="I4" s="3" t="s">
        <v>1</v>
      </c>
      <c r="J4" s="12" t="s">
        <v>19</v>
      </c>
      <c r="K4" s="12" t="s">
        <v>18</v>
      </c>
      <c r="L4" s="2" t="s">
        <v>14</v>
      </c>
      <c r="M4" s="12" t="s">
        <v>21</v>
      </c>
      <c r="N4" s="2" t="s">
        <v>4</v>
      </c>
      <c r="O4" s="2" t="s">
        <v>6</v>
      </c>
      <c r="P4" s="3" t="s">
        <v>2</v>
      </c>
      <c r="Q4" s="30"/>
      <c r="R4" s="3" t="s">
        <v>15</v>
      </c>
      <c r="S4" s="3" t="s">
        <v>16</v>
      </c>
    </row>
    <row r="5" spans="1:19" ht="21" customHeight="1">
      <c r="A5" s="12">
        <v>1</v>
      </c>
      <c r="B5" s="2">
        <v>2</v>
      </c>
      <c r="C5" s="12">
        <v>3</v>
      </c>
      <c r="D5" s="2">
        <v>4</v>
      </c>
      <c r="E5" s="12">
        <v>5</v>
      </c>
      <c r="F5" s="2">
        <v>6</v>
      </c>
      <c r="G5" s="12">
        <v>7</v>
      </c>
      <c r="H5" s="2">
        <v>8</v>
      </c>
      <c r="I5" s="12">
        <v>9</v>
      </c>
      <c r="J5" s="2">
        <v>10</v>
      </c>
      <c r="K5" s="12">
        <v>11</v>
      </c>
      <c r="L5" s="2">
        <v>12</v>
      </c>
      <c r="M5" s="12">
        <v>13</v>
      </c>
      <c r="N5" s="2">
        <v>14</v>
      </c>
      <c r="O5" s="12">
        <v>15</v>
      </c>
      <c r="P5" s="2">
        <v>16</v>
      </c>
      <c r="Q5" s="12">
        <v>17</v>
      </c>
      <c r="R5" s="2">
        <v>18</v>
      </c>
      <c r="S5" s="12">
        <v>19</v>
      </c>
    </row>
    <row r="6" spans="1:19" ht="30">
      <c r="A6" s="15" t="s">
        <v>48</v>
      </c>
      <c r="B6" s="2">
        <v>22450</v>
      </c>
      <c r="C6" s="2">
        <v>8531</v>
      </c>
      <c r="D6" s="2">
        <v>2020</v>
      </c>
      <c r="E6" s="2">
        <v>0</v>
      </c>
      <c r="F6" s="2">
        <v>0</v>
      </c>
      <c r="G6" s="2">
        <v>0</v>
      </c>
      <c r="H6" s="2">
        <v>0</v>
      </c>
      <c r="I6" s="4">
        <f>B6+C6+D6+E6+F6+G6-H6</f>
        <v>33001</v>
      </c>
      <c r="J6" s="14">
        <v>0</v>
      </c>
      <c r="K6" s="14">
        <v>0</v>
      </c>
      <c r="L6" s="14">
        <v>0</v>
      </c>
      <c r="M6" s="14">
        <v>0</v>
      </c>
      <c r="N6" s="2">
        <v>1000</v>
      </c>
      <c r="O6" s="2">
        <v>200</v>
      </c>
      <c r="P6" s="4">
        <f t="shared" ref="P6:P13" si="0">SUM(J6:O6)</f>
        <v>1200</v>
      </c>
      <c r="Q6" s="4">
        <f t="shared" ref="Q6:Q13" si="1">I6-P6</f>
        <v>31801</v>
      </c>
      <c r="R6" s="3" t="s">
        <v>89</v>
      </c>
      <c r="S6" s="5">
        <v>45022</v>
      </c>
    </row>
    <row r="7" spans="1:19" ht="30">
      <c r="A7" s="15" t="s">
        <v>65</v>
      </c>
      <c r="B7" s="2">
        <v>22450</v>
      </c>
      <c r="C7" s="2">
        <v>8531</v>
      </c>
      <c r="D7" s="2">
        <v>2020</v>
      </c>
      <c r="E7" s="2">
        <v>0</v>
      </c>
      <c r="F7" s="2">
        <v>0</v>
      </c>
      <c r="G7" s="2">
        <v>0</v>
      </c>
      <c r="H7" s="2">
        <v>0</v>
      </c>
      <c r="I7" s="4">
        <f>B7+C7+D7+E7+F7+G7-H7</f>
        <v>33001</v>
      </c>
      <c r="J7" s="14">
        <v>0</v>
      </c>
      <c r="K7" s="14">
        <v>0</v>
      </c>
      <c r="L7" s="14">
        <v>0</v>
      </c>
      <c r="M7" s="14">
        <v>0</v>
      </c>
      <c r="N7" s="2">
        <v>1000</v>
      </c>
      <c r="O7" s="2">
        <v>200</v>
      </c>
      <c r="P7" s="4">
        <f t="shared" si="0"/>
        <v>1200</v>
      </c>
      <c r="Q7" s="4">
        <f t="shared" si="1"/>
        <v>31801</v>
      </c>
      <c r="R7" s="3" t="s">
        <v>82</v>
      </c>
      <c r="S7" s="5">
        <v>45043</v>
      </c>
    </row>
    <row r="8" spans="1:19" ht="30">
      <c r="A8" s="15" t="s">
        <v>67</v>
      </c>
      <c r="B8" s="2">
        <v>22450</v>
      </c>
      <c r="C8" s="2">
        <v>9429</v>
      </c>
      <c r="D8" s="2">
        <v>2020</v>
      </c>
      <c r="E8" s="2">
        <v>0</v>
      </c>
      <c r="F8" s="2">
        <v>0</v>
      </c>
      <c r="G8" s="2">
        <v>0</v>
      </c>
      <c r="H8" s="2">
        <v>0</v>
      </c>
      <c r="I8" s="4">
        <f>B8+C8+D8+E8+F8+G8-H8</f>
        <v>33899</v>
      </c>
      <c r="J8" s="14">
        <v>0</v>
      </c>
      <c r="K8" s="14">
        <v>0</v>
      </c>
      <c r="L8" s="14">
        <v>0</v>
      </c>
      <c r="M8" s="14">
        <v>0</v>
      </c>
      <c r="N8" s="2">
        <v>1000</v>
      </c>
      <c r="O8" s="2">
        <v>200</v>
      </c>
      <c r="P8" s="4">
        <f t="shared" si="0"/>
        <v>1200</v>
      </c>
      <c r="Q8" s="4">
        <f t="shared" si="1"/>
        <v>32699</v>
      </c>
      <c r="R8" s="3" t="s">
        <v>87</v>
      </c>
      <c r="S8" s="5">
        <v>45077</v>
      </c>
    </row>
    <row r="9" spans="1:19" ht="24.75" customHeight="1">
      <c r="A9" s="13">
        <v>45078</v>
      </c>
      <c r="B9" s="2">
        <v>68098</v>
      </c>
      <c r="C9" s="2">
        <v>28601</v>
      </c>
      <c r="D9" s="2">
        <v>2020</v>
      </c>
      <c r="E9" s="2">
        <v>0</v>
      </c>
      <c r="F9" s="2">
        <v>0</v>
      </c>
      <c r="G9" s="2">
        <v>0</v>
      </c>
      <c r="H9" s="2">
        <v>0</v>
      </c>
      <c r="I9" s="4">
        <f t="shared" ref="I9" si="2">B9+C9+D9+E9+F9+G9-H9</f>
        <v>98719</v>
      </c>
      <c r="J9" s="14">
        <v>0</v>
      </c>
      <c r="K9" s="14">
        <v>0</v>
      </c>
      <c r="L9" s="14">
        <v>0</v>
      </c>
      <c r="M9" s="14">
        <v>0</v>
      </c>
      <c r="N9" s="2">
        <v>1000</v>
      </c>
      <c r="O9" s="2">
        <v>200</v>
      </c>
      <c r="P9" s="4">
        <f t="shared" si="0"/>
        <v>1200</v>
      </c>
      <c r="Q9" s="4">
        <f t="shared" si="1"/>
        <v>97519</v>
      </c>
      <c r="R9" s="3" t="s">
        <v>84</v>
      </c>
      <c r="S9" s="5">
        <v>45112</v>
      </c>
    </row>
    <row r="10" spans="1:19" ht="24.75" customHeight="1">
      <c r="A10" s="13">
        <v>45108</v>
      </c>
      <c r="B10" s="2">
        <v>44900</v>
      </c>
      <c r="C10" s="2">
        <v>18858</v>
      </c>
      <c r="D10" s="2">
        <v>2020</v>
      </c>
      <c r="E10" s="2">
        <v>0</v>
      </c>
      <c r="F10" s="2">
        <v>700</v>
      </c>
      <c r="G10" s="2">
        <v>0</v>
      </c>
      <c r="H10" s="2">
        <v>32241</v>
      </c>
      <c r="I10" s="4">
        <f t="shared" ref="I10" si="3">B10+C10+D10+E10+F10+G10-H10</f>
        <v>34237</v>
      </c>
      <c r="J10" s="14">
        <v>6376</v>
      </c>
      <c r="K10" s="14">
        <v>6376</v>
      </c>
      <c r="L10" s="14">
        <v>0</v>
      </c>
      <c r="M10" s="14">
        <v>0</v>
      </c>
      <c r="N10" s="2">
        <v>1000</v>
      </c>
      <c r="O10" s="2">
        <v>200</v>
      </c>
      <c r="P10" s="4">
        <f t="shared" si="0"/>
        <v>13952</v>
      </c>
      <c r="Q10" s="4">
        <f t="shared" si="1"/>
        <v>20285</v>
      </c>
      <c r="R10" s="3" t="s">
        <v>79</v>
      </c>
      <c r="S10" s="5">
        <v>45141</v>
      </c>
    </row>
    <row r="11" spans="1:19" ht="24.75" customHeight="1">
      <c r="A11" s="13">
        <v>45139</v>
      </c>
      <c r="B11" s="2">
        <v>44900</v>
      </c>
      <c r="C11" s="2">
        <v>18858</v>
      </c>
      <c r="D11" s="2">
        <v>2020</v>
      </c>
      <c r="E11" s="2">
        <v>0</v>
      </c>
      <c r="F11" s="2">
        <v>700</v>
      </c>
      <c r="G11" s="2">
        <v>0</v>
      </c>
      <c r="H11" s="2">
        <v>0</v>
      </c>
      <c r="I11" s="4">
        <f t="shared" ref="I11:I14" si="4">B11+C11+D11+E11+F11+G11-H11</f>
        <v>66478</v>
      </c>
      <c r="J11" s="14">
        <v>6376</v>
      </c>
      <c r="K11" s="14">
        <v>0</v>
      </c>
      <c r="L11" s="14">
        <v>0</v>
      </c>
      <c r="M11" s="14">
        <v>0</v>
      </c>
      <c r="N11" s="2">
        <v>1000</v>
      </c>
      <c r="O11" s="2">
        <v>200</v>
      </c>
      <c r="P11" s="4">
        <f t="shared" si="0"/>
        <v>7576</v>
      </c>
      <c r="Q11" s="4">
        <f t="shared" si="1"/>
        <v>58902</v>
      </c>
      <c r="R11" s="3" t="s">
        <v>77</v>
      </c>
      <c r="S11" s="5">
        <v>45170</v>
      </c>
    </row>
    <row r="12" spans="1:19" ht="24.75" customHeight="1">
      <c r="A12" s="13" t="s">
        <v>68</v>
      </c>
      <c r="B12" s="2">
        <f>314300-166878</f>
        <v>147422</v>
      </c>
      <c r="C12" s="2">
        <f>128414-64312</f>
        <v>64102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4">
        <f t="shared" si="4"/>
        <v>211524</v>
      </c>
      <c r="J12" s="14">
        <v>39831</v>
      </c>
      <c r="K12" s="14">
        <v>0</v>
      </c>
      <c r="L12" s="14">
        <v>0</v>
      </c>
      <c r="M12" s="14">
        <v>0</v>
      </c>
      <c r="N12" s="2">
        <v>0</v>
      </c>
      <c r="O12" s="2">
        <v>0</v>
      </c>
      <c r="P12" s="4">
        <f t="shared" ref="P12" si="5">SUM(J12:O12)</f>
        <v>39831</v>
      </c>
      <c r="Q12" s="4">
        <f t="shared" ref="Q12" si="6">I12-P12</f>
        <v>171693</v>
      </c>
      <c r="R12" s="3" t="s">
        <v>76</v>
      </c>
      <c r="S12" s="5">
        <v>45170</v>
      </c>
    </row>
    <row r="13" spans="1:19" ht="24.75" customHeight="1">
      <c r="A13" s="13">
        <v>45170</v>
      </c>
      <c r="B13" s="2">
        <v>44900</v>
      </c>
      <c r="C13" s="2">
        <v>18858</v>
      </c>
      <c r="D13" s="2">
        <v>2020</v>
      </c>
      <c r="E13" s="2">
        <v>0</v>
      </c>
      <c r="F13" s="2">
        <v>700</v>
      </c>
      <c r="G13" s="2">
        <v>0</v>
      </c>
      <c r="H13" s="2">
        <v>0</v>
      </c>
      <c r="I13" s="4">
        <f t="shared" si="4"/>
        <v>66478</v>
      </c>
      <c r="J13" s="14">
        <v>6376</v>
      </c>
      <c r="K13" s="14">
        <v>0</v>
      </c>
      <c r="L13" s="14">
        <v>0</v>
      </c>
      <c r="M13" s="14">
        <v>0</v>
      </c>
      <c r="N13" s="2">
        <v>1000</v>
      </c>
      <c r="O13" s="2">
        <v>200</v>
      </c>
      <c r="P13" s="4">
        <f t="shared" si="0"/>
        <v>7576</v>
      </c>
      <c r="Q13" s="4">
        <f t="shared" si="1"/>
        <v>58902</v>
      </c>
      <c r="R13" s="3" t="s">
        <v>74</v>
      </c>
      <c r="S13" s="5">
        <v>45198</v>
      </c>
    </row>
    <row r="14" spans="1:19" ht="24.75" customHeight="1">
      <c r="A14" s="13">
        <v>45200</v>
      </c>
      <c r="B14" s="2">
        <v>46200</v>
      </c>
      <c r="C14" s="2">
        <v>19404</v>
      </c>
      <c r="D14" s="2">
        <v>2020</v>
      </c>
      <c r="E14" s="2">
        <v>0</v>
      </c>
      <c r="F14" s="2">
        <v>700</v>
      </c>
      <c r="G14" s="2">
        <v>0</v>
      </c>
      <c r="H14" s="2">
        <v>0</v>
      </c>
      <c r="I14" s="4">
        <f t="shared" si="4"/>
        <v>68324</v>
      </c>
      <c r="J14" s="14">
        <v>6560</v>
      </c>
      <c r="K14" s="14">
        <v>0</v>
      </c>
      <c r="L14" s="14">
        <v>0</v>
      </c>
      <c r="M14" s="14">
        <v>0</v>
      </c>
      <c r="N14" s="2">
        <v>1000</v>
      </c>
      <c r="O14" s="2">
        <v>200</v>
      </c>
      <c r="P14" s="4">
        <f t="shared" ref="P14" si="7">SUM(J14:O14)</f>
        <v>7760</v>
      </c>
      <c r="Q14" s="4">
        <f t="shared" ref="Q14" si="8">I14-P14</f>
        <v>60564</v>
      </c>
      <c r="R14" s="3" t="s">
        <v>83</v>
      </c>
      <c r="S14" s="5">
        <v>45230</v>
      </c>
    </row>
    <row r="15" spans="1:19" ht="24.75" customHeight="1">
      <c r="A15" s="13" t="s">
        <v>70</v>
      </c>
      <c r="B15" s="2">
        <v>6908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4">
        <f>B15+C15+D15+E15+F15+G15-H15</f>
        <v>6908</v>
      </c>
      <c r="J15" s="14">
        <v>0</v>
      </c>
      <c r="K15" s="14">
        <v>0</v>
      </c>
      <c r="L15" s="14">
        <v>0</v>
      </c>
      <c r="M15" s="14">
        <v>0</v>
      </c>
      <c r="N15" s="2">
        <v>0</v>
      </c>
      <c r="O15" s="2">
        <v>0</v>
      </c>
      <c r="P15" s="4">
        <f>SUM(J15:O15)</f>
        <v>0</v>
      </c>
      <c r="Q15" s="4">
        <f>I15-P15</f>
        <v>6908</v>
      </c>
      <c r="R15" s="3" t="s">
        <v>100</v>
      </c>
      <c r="S15" s="5">
        <v>45255</v>
      </c>
    </row>
    <row r="16" spans="1:19" ht="30">
      <c r="A16" s="15" t="s">
        <v>103</v>
      </c>
      <c r="B16" s="2">
        <v>0</v>
      </c>
      <c r="C16" s="2">
        <v>7392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4">
        <f t="shared" ref="I16" si="9">B16+C16+D16+E16+F16+G16-H16</f>
        <v>7392</v>
      </c>
      <c r="J16" s="14">
        <v>740</v>
      </c>
      <c r="K16" s="14">
        <v>0</v>
      </c>
      <c r="L16" s="14">
        <v>0</v>
      </c>
      <c r="M16" s="14">
        <v>0</v>
      </c>
      <c r="N16" s="2">
        <v>0</v>
      </c>
      <c r="O16" s="2">
        <v>0</v>
      </c>
      <c r="P16" s="4">
        <f t="shared" ref="P16" si="10">SUM(J16:O16)</f>
        <v>740</v>
      </c>
      <c r="Q16" s="4">
        <f t="shared" ref="Q16" si="11">I16-P16</f>
        <v>6652</v>
      </c>
      <c r="R16" s="3" t="s">
        <v>104</v>
      </c>
      <c r="S16" s="5">
        <v>45255</v>
      </c>
    </row>
    <row r="17" spans="1:19" ht="24.75" customHeight="1">
      <c r="A17" s="13" t="s">
        <v>108</v>
      </c>
      <c r="B17" s="2">
        <v>3900</v>
      </c>
      <c r="C17" s="2">
        <v>1794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4">
        <f>B17+C17+D17+E17+F17+G17-H17</f>
        <v>5694</v>
      </c>
      <c r="J17" s="14">
        <v>570</v>
      </c>
      <c r="K17" s="14">
        <v>0</v>
      </c>
      <c r="L17" s="14">
        <v>0</v>
      </c>
      <c r="M17" s="14">
        <v>0</v>
      </c>
      <c r="N17" s="2">
        <v>114</v>
      </c>
      <c r="O17" s="2">
        <v>0</v>
      </c>
      <c r="P17" s="4">
        <f>SUM(J17:O17)</f>
        <v>684</v>
      </c>
      <c r="Q17" s="4">
        <f>I17-P17</f>
        <v>5010</v>
      </c>
      <c r="R17" s="3" t="s">
        <v>107</v>
      </c>
      <c r="S17" s="5">
        <v>45255</v>
      </c>
    </row>
    <row r="18" spans="1:19" ht="24.75" customHeight="1">
      <c r="A18" s="13">
        <v>45231</v>
      </c>
      <c r="B18" s="2">
        <v>46200</v>
      </c>
      <c r="C18" s="2">
        <v>21252</v>
      </c>
      <c r="D18" s="2">
        <v>2020</v>
      </c>
      <c r="E18" s="2">
        <v>0</v>
      </c>
      <c r="F18" s="2">
        <v>700</v>
      </c>
      <c r="G18" s="2">
        <v>0</v>
      </c>
      <c r="H18" s="2">
        <v>0</v>
      </c>
      <c r="I18" s="4">
        <f t="shared" ref="I18" si="12">B18+C18+D18+E18+F18+G18-H18</f>
        <v>70172</v>
      </c>
      <c r="J18" s="14">
        <v>6745</v>
      </c>
      <c r="K18" s="14">
        <v>0</v>
      </c>
      <c r="L18" s="14">
        <v>0</v>
      </c>
      <c r="M18" s="14">
        <v>0</v>
      </c>
      <c r="N18" s="2">
        <v>5000</v>
      </c>
      <c r="O18" s="2">
        <v>200</v>
      </c>
      <c r="P18" s="4">
        <f t="shared" ref="P18" si="13">SUM(J18:O18)</f>
        <v>11945</v>
      </c>
      <c r="Q18" s="4">
        <f t="shared" ref="Q18" si="14">I18-P18</f>
        <v>58227</v>
      </c>
      <c r="R18" s="3" t="s">
        <v>111</v>
      </c>
      <c r="S18" s="5">
        <v>45260</v>
      </c>
    </row>
    <row r="19" spans="1:19" ht="24.75" customHeight="1">
      <c r="A19" s="13">
        <v>45261</v>
      </c>
      <c r="B19" s="2">
        <v>46200</v>
      </c>
      <c r="C19" s="2">
        <v>21252</v>
      </c>
      <c r="D19" s="2">
        <v>2020</v>
      </c>
      <c r="E19" s="2">
        <v>0</v>
      </c>
      <c r="F19" s="2">
        <v>700</v>
      </c>
      <c r="G19" s="2">
        <v>0</v>
      </c>
      <c r="H19" s="2">
        <v>0</v>
      </c>
      <c r="I19" s="4">
        <f t="shared" ref="I19" si="15">B19+C19+D19+E19+F19+G19-H19</f>
        <v>70172</v>
      </c>
      <c r="J19" s="14">
        <v>6745</v>
      </c>
      <c r="K19" s="14">
        <v>0</v>
      </c>
      <c r="L19" s="14">
        <v>0</v>
      </c>
      <c r="M19" s="14">
        <v>0</v>
      </c>
      <c r="N19" s="2">
        <v>5000</v>
      </c>
      <c r="O19" s="2">
        <v>200</v>
      </c>
      <c r="P19" s="4">
        <f t="shared" ref="P19" si="16">SUM(J19:O19)</f>
        <v>11945</v>
      </c>
      <c r="Q19" s="4">
        <f t="shared" ref="Q19" si="17">I19-P19</f>
        <v>58227</v>
      </c>
      <c r="R19" s="3" t="s">
        <v>112</v>
      </c>
      <c r="S19" s="5">
        <v>45295</v>
      </c>
    </row>
    <row r="20" spans="1:19" ht="24.75" customHeight="1">
      <c r="A20" s="13">
        <v>45292</v>
      </c>
      <c r="B20" s="2">
        <v>46200</v>
      </c>
      <c r="C20" s="2">
        <v>21252</v>
      </c>
      <c r="D20" s="2">
        <v>2020</v>
      </c>
      <c r="E20" s="2">
        <v>0</v>
      </c>
      <c r="F20" s="2">
        <v>700</v>
      </c>
      <c r="G20" s="2">
        <v>0</v>
      </c>
      <c r="H20" s="2">
        <v>0</v>
      </c>
      <c r="I20" s="4">
        <f t="shared" ref="I20" si="18">B20+C20+D20+E20+F20+G20-H20</f>
        <v>70172</v>
      </c>
      <c r="J20" s="14">
        <v>6745</v>
      </c>
      <c r="K20" s="14">
        <v>0</v>
      </c>
      <c r="L20" s="14">
        <v>0</v>
      </c>
      <c r="M20" s="14">
        <v>0</v>
      </c>
      <c r="N20" s="2">
        <v>5000</v>
      </c>
      <c r="O20" s="2">
        <v>200</v>
      </c>
      <c r="P20" s="4">
        <f t="shared" ref="P20" si="19">SUM(J20:O20)</f>
        <v>11945</v>
      </c>
      <c r="Q20" s="4">
        <f t="shared" ref="Q20" si="20">I20-P20</f>
        <v>58227</v>
      </c>
      <c r="R20" s="3" t="s">
        <v>114</v>
      </c>
      <c r="S20" s="5">
        <v>45323</v>
      </c>
    </row>
    <row r="21" spans="1:19" ht="24.75" customHeight="1">
      <c r="A21" s="13">
        <v>45323</v>
      </c>
      <c r="B21" s="21">
        <v>46200</v>
      </c>
      <c r="C21" s="21">
        <v>21252</v>
      </c>
      <c r="D21" s="21">
        <v>2020</v>
      </c>
      <c r="E21" s="21">
        <v>0</v>
      </c>
      <c r="F21" s="21">
        <v>700</v>
      </c>
      <c r="G21" s="21">
        <v>0</v>
      </c>
      <c r="H21" s="21">
        <v>0</v>
      </c>
      <c r="I21" s="4">
        <f t="shared" ref="I21" si="21">B21+C21+D21+E21+F21+G21-H21</f>
        <v>70172</v>
      </c>
      <c r="J21" s="14">
        <v>6745</v>
      </c>
      <c r="K21" s="14">
        <v>0</v>
      </c>
      <c r="L21" s="14">
        <v>0</v>
      </c>
      <c r="M21" s="14">
        <v>0</v>
      </c>
      <c r="N21" s="21">
        <v>28000</v>
      </c>
      <c r="O21" s="21">
        <v>200</v>
      </c>
      <c r="P21" s="4">
        <f t="shared" ref="P21" si="22">SUM(J21:O21)</f>
        <v>34945</v>
      </c>
      <c r="Q21" s="4">
        <f t="shared" ref="Q21" si="23">I21-P21</f>
        <v>35227</v>
      </c>
      <c r="R21" s="20" t="s">
        <v>114</v>
      </c>
      <c r="S21" s="5">
        <v>45352</v>
      </c>
    </row>
    <row r="22" spans="1:19" ht="24.75" customHeight="1">
      <c r="A22" s="3" t="s">
        <v>1</v>
      </c>
      <c r="B22" s="3">
        <f>SUBTOTAL(9,B6:B21)</f>
        <v>659378</v>
      </c>
      <c r="C22" s="3">
        <f t="shared" ref="C22:Q22" si="24">SUBTOTAL(9,C6:C21)</f>
        <v>289366</v>
      </c>
      <c r="D22" s="3">
        <f t="shared" si="24"/>
        <v>24240</v>
      </c>
      <c r="E22" s="3">
        <f t="shared" si="24"/>
        <v>0</v>
      </c>
      <c r="F22" s="3">
        <f t="shared" si="24"/>
        <v>5600</v>
      </c>
      <c r="G22" s="3">
        <f t="shared" si="24"/>
        <v>0</v>
      </c>
      <c r="H22" s="3">
        <f t="shared" si="24"/>
        <v>32241</v>
      </c>
      <c r="I22" s="3">
        <f t="shared" si="24"/>
        <v>946343</v>
      </c>
      <c r="J22" s="3">
        <f t="shared" si="24"/>
        <v>93809</v>
      </c>
      <c r="K22" s="3">
        <f t="shared" si="24"/>
        <v>6376</v>
      </c>
      <c r="L22" s="3">
        <f t="shared" si="24"/>
        <v>0</v>
      </c>
      <c r="M22" s="3">
        <f t="shared" si="24"/>
        <v>0</v>
      </c>
      <c r="N22" s="3">
        <f t="shared" si="24"/>
        <v>51114</v>
      </c>
      <c r="O22" s="3">
        <f t="shared" si="24"/>
        <v>2400</v>
      </c>
      <c r="P22" s="3">
        <f t="shared" si="24"/>
        <v>153699</v>
      </c>
      <c r="Q22" s="3">
        <f t="shared" si="24"/>
        <v>792644</v>
      </c>
      <c r="R22" s="4"/>
      <c r="S22" s="16"/>
    </row>
  </sheetData>
  <autoFilter ref="A5:S21">
    <sortState ref="A6:T18">
      <sortCondition ref="S5"/>
    </sortState>
  </autoFilter>
  <mergeCells count="9">
    <mergeCell ref="R3:S3"/>
    <mergeCell ref="A1:Q1"/>
    <mergeCell ref="A2:C2"/>
    <mergeCell ref="E2:K2"/>
    <mergeCell ref="M2:Q2"/>
    <mergeCell ref="A3:A4"/>
    <mergeCell ref="B3:I3"/>
    <mergeCell ref="J3:P3"/>
    <mergeCell ref="Q3:Q4"/>
  </mergeCells>
  <pageMargins left="0.41" right="0.15748031496062992" top="0.6" bottom="0.31496062992125984" header="0.31496062992125984" footer="0.31496062992125984"/>
  <pageSetup paperSize="9" scale="85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21"/>
  <sheetViews>
    <sheetView zoomScale="87" zoomScaleNormal="87" workbookViewId="0">
      <selection activeCell="R20" sqref="R20:S20"/>
    </sheetView>
  </sheetViews>
  <sheetFormatPr defaultRowHeight="15"/>
  <cols>
    <col min="1" max="1" width="14.28515625" style="1" bestFit="1" customWidth="1"/>
    <col min="2" max="2" width="10.140625" style="1" bestFit="1" customWidth="1"/>
    <col min="3" max="3" width="8" style="1" bestFit="1" customWidth="1"/>
    <col min="4" max="4" width="6.85546875" style="1" bestFit="1" customWidth="1"/>
    <col min="5" max="6" width="5.85546875" style="1" bestFit="1" customWidth="1"/>
    <col min="7" max="7" width="7.85546875" style="1" customWidth="1"/>
    <col min="8" max="8" width="8.42578125" style="1" customWidth="1"/>
    <col min="9" max="9" width="9.28515625" style="1" bestFit="1" customWidth="1"/>
    <col min="10" max="10" width="8.85546875" style="1" customWidth="1"/>
    <col min="11" max="11" width="7" style="1" bestFit="1" customWidth="1"/>
    <col min="12" max="12" width="5.42578125" style="1" bestFit="1" customWidth="1"/>
    <col min="13" max="13" width="7" style="1" bestFit="1" customWidth="1"/>
    <col min="14" max="14" width="8.28515625" style="1" bestFit="1" customWidth="1"/>
    <col min="15" max="15" width="5.85546875" style="1" bestFit="1" customWidth="1"/>
    <col min="16" max="16" width="8" style="1" bestFit="1" customWidth="1"/>
    <col min="17" max="17" width="11.7109375" style="1" customWidth="1"/>
    <col min="18" max="18" width="11.85546875" style="1" bestFit="1" customWidth="1"/>
    <col min="19" max="19" width="11.5703125" style="1" bestFit="1" customWidth="1"/>
    <col min="20" max="16384" width="9.140625" style="1"/>
  </cols>
  <sheetData>
    <row r="1" spans="1:19" ht="24.75" customHeight="1">
      <c r="A1" s="24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6"/>
      <c r="S1" s="6"/>
    </row>
    <row r="2" spans="1:19" ht="24" customHeight="1">
      <c r="A2" s="25" t="s">
        <v>59</v>
      </c>
      <c r="B2" s="25"/>
      <c r="C2" s="25"/>
      <c r="D2" s="8"/>
      <c r="E2" s="26" t="s">
        <v>23</v>
      </c>
      <c r="F2" s="26"/>
      <c r="G2" s="26"/>
      <c r="H2" s="26"/>
      <c r="I2" s="26"/>
      <c r="J2" s="26"/>
      <c r="K2" s="26"/>
      <c r="L2" s="9"/>
      <c r="M2" s="27" t="s">
        <v>43</v>
      </c>
      <c r="N2" s="27"/>
      <c r="O2" s="27"/>
      <c r="P2" s="27"/>
      <c r="Q2" s="27"/>
      <c r="R2" s="7"/>
      <c r="S2" s="10"/>
    </row>
    <row r="3" spans="1:19" ht="24" customHeight="1">
      <c r="A3" s="28" t="s">
        <v>3</v>
      </c>
      <c r="B3" s="29" t="s">
        <v>0</v>
      </c>
      <c r="C3" s="29"/>
      <c r="D3" s="29"/>
      <c r="E3" s="29"/>
      <c r="F3" s="29"/>
      <c r="G3" s="29"/>
      <c r="H3" s="29"/>
      <c r="I3" s="29"/>
      <c r="J3" s="28" t="s">
        <v>12</v>
      </c>
      <c r="K3" s="28"/>
      <c r="L3" s="28"/>
      <c r="M3" s="28"/>
      <c r="N3" s="28"/>
      <c r="O3" s="28"/>
      <c r="P3" s="28"/>
      <c r="Q3" s="30" t="s">
        <v>44</v>
      </c>
      <c r="R3" s="23" t="s">
        <v>17</v>
      </c>
      <c r="S3" s="23"/>
    </row>
    <row r="4" spans="1:19" ht="30">
      <c r="A4" s="28"/>
      <c r="B4" s="2" t="s">
        <v>7</v>
      </c>
      <c r="C4" s="2" t="s">
        <v>5</v>
      </c>
      <c r="D4" s="2" t="s">
        <v>8</v>
      </c>
      <c r="E4" s="2" t="s">
        <v>9</v>
      </c>
      <c r="F4" s="2" t="s">
        <v>10</v>
      </c>
      <c r="G4" s="2" t="s">
        <v>11</v>
      </c>
      <c r="H4" s="12" t="s">
        <v>20</v>
      </c>
      <c r="I4" s="3" t="s">
        <v>1</v>
      </c>
      <c r="J4" s="12" t="s">
        <v>19</v>
      </c>
      <c r="K4" s="12" t="s">
        <v>18</v>
      </c>
      <c r="L4" s="2" t="s">
        <v>14</v>
      </c>
      <c r="M4" s="12" t="s">
        <v>21</v>
      </c>
      <c r="N4" s="2" t="s">
        <v>4</v>
      </c>
      <c r="O4" s="2" t="s">
        <v>6</v>
      </c>
      <c r="P4" s="3" t="s">
        <v>2</v>
      </c>
      <c r="Q4" s="30"/>
      <c r="R4" s="3" t="s">
        <v>15</v>
      </c>
      <c r="S4" s="3" t="s">
        <v>16</v>
      </c>
    </row>
    <row r="5" spans="1:19" ht="21" customHeight="1">
      <c r="A5" s="12">
        <v>1</v>
      </c>
      <c r="B5" s="2">
        <v>2</v>
      </c>
      <c r="C5" s="12">
        <v>3</v>
      </c>
      <c r="D5" s="2">
        <v>4</v>
      </c>
      <c r="E5" s="12">
        <v>5</v>
      </c>
      <c r="F5" s="2">
        <v>6</v>
      </c>
      <c r="G5" s="12">
        <v>7</v>
      </c>
      <c r="H5" s="2">
        <v>8</v>
      </c>
      <c r="I5" s="12">
        <v>9</v>
      </c>
      <c r="J5" s="2">
        <v>10</v>
      </c>
      <c r="K5" s="12">
        <v>11</v>
      </c>
      <c r="L5" s="2">
        <v>12</v>
      </c>
      <c r="M5" s="12">
        <v>13</v>
      </c>
      <c r="N5" s="2">
        <v>14</v>
      </c>
      <c r="O5" s="12">
        <v>15</v>
      </c>
      <c r="P5" s="2">
        <v>16</v>
      </c>
      <c r="Q5" s="12">
        <v>17</v>
      </c>
      <c r="R5" s="2">
        <v>18</v>
      </c>
      <c r="S5" s="12">
        <v>19</v>
      </c>
    </row>
    <row r="6" spans="1:19" ht="24.75" customHeight="1">
      <c r="A6" s="13">
        <v>44986</v>
      </c>
      <c r="B6" s="2">
        <v>43600</v>
      </c>
      <c r="C6" s="2">
        <v>16568</v>
      </c>
      <c r="D6" s="2">
        <v>2020</v>
      </c>
      <c r="E6" s="2">
        <v>0</v>
      </c>
      <c r="F6" s="2">
        <v>700</v>
      </c>
      <c r="G6" s="2">
        <v>0</v>
      </c>
      <c r="H6" s="2">
        <v>0</v>
      </c>
      <c r="I6" s="4">
        <f t="shared" ref="I6:I12" si="0">B6+C6+D6+E6+F6+G6-H6</f>
        <v>62888</v>
      </c>
      <c r="J6" s="14">
        <v>6017</v>
      </c>
      <c r="K6" s="14">
        <v>0</v>
      </c>
      <c r="L6" s="14">
        <v>0</v>
      </c>
      <c r="M6" s="14">
        <v>0</v>
      </c>
      <c r="N6" s="2">
        <v>1000</v>
      </c>
      <c r="O6" s="2">
        <v>200</v>
      </c>
      <c r="P6" s="4">
        <f t="shared" ref="P6:P13" si="1">SUM(J6:O6)</f>
        <v>7217</v>
      </c>
      <c r="Q6" s="4">
        <f t="shared" ref="Q6:Q13" si="2">I6-P6</f>
        <v>55671</v>
      </c>
      <c r="R6" s="3" t="s">
        <v>89</v>
      </c>
      <c r="S6" s="5">
        <v>45022</v>
      </c>
    </row>
    <row r="7" spans="1:19" ht="24.75" customHeight="1">
      <c r="A7" s="13">
        <v>45017</v>
      </c>
      <c r="B7" s="2">
        <v>43600</v>
      </c>
      <c r="C7" s="2">
        <v>16568</v>
      </c>
      <c r="D7" s="2">
        <v>2020</v>
      </c>
      <c r="E7" s="2">
        <v>0</v>
      </c>
      <c r="F7" s="2">
        <v>700</v>
      </c>
      <c r="G7" s="2">
        <v>0</v>
      </c>
      <c r="H7" s="2">
        <v>0</v>
      </c>
      <c r="I7" s="4">
        <f t="shared" si="0"/>
        <v>62888</v>
      </c>
      <c r="J7" s="14">
        <v>6017</v>
      </c>
      <c r="K7" s="14">
        <v>0</v>
      </c>
      <c r="L7" s="14">
        <v>0</v>
      </c>
      <c r="M7" s="14">
        <v>0</v>
      </c>
      <c r="N7" s="2">
        <v>1000</v>
      </c>
      <c r="O7" s="2">
        <v>200</v>
      </c>
      <c r="P7" s="4">
        <f t="shared" si="1"/>
        <v>7217</v>
      </c>
      <c r="Q7" s="4">
        <f t="shared" si="2"/>
        <v>55671</v>
      </c>
      <c r="R7" s="3" t="s">
        <v>82</v>
      </c>
      <c r="S7" s="5">
        <v>45043</v>
      </c>
    </row>
    <row r="8" spans="1:19" ht="24.75" customHeight="1">
      <c r="A8" s="13">
        <v>45047</v>
      </c>
      <c r="B8" s="2">
        <v>43600</v>
      </c>
      <c r="C8" s="2">
        <v>18312</v>
      </c>
      <c r="D8" s="2">
        <v>2020</v>
      </c>
      <c r="E8" s="2">
        <v>0</v>
      </c>
      <c r="F8" s="2">
        <v>700</v>
      </c>
      <c r="G8" s="2">
        <v>0</v>
      </c>
      <c r="H8" s="2">
        <v>0</v>
      </c>
      <c r="I8" s="4">
        <f t="shared" si="0"/>
        <v>64632</v>
      </c>
      <c r="J8" s="14">
        <v>6191</v>
      </c>
      <c r="K8" s="14">
        <v>0</v>
      </c>
      <c r="L8" s="14">
        <v>0</v>
      </c>
      <c r="M8" s="14">
        <v>0</v>
      </c>
      <c r="N8" s="2">
        <v>1000</v>
      </c>
      <c r="O8" s="2">
        <v>200</v>
      </c>
      <c r="P8" s="4">
        <f t="shared" si="1"/>
        <v>7391</v>
      </c>
      <c r="Q8" s="4">
        <f t="shared" si="2"/>
        <v>57241</v>
      </c>
      <c r="R8" s="3" t="s">
        <v>87</v>
      </c>
      <c r="S8" s="5">
        <v>45077</v>
      </c>
    </row>
    <row r="9" spans="1:19" ht="24.75" customHeight="1">
      <c r="A9" s="13">
        <v>45078</v>
      </c>
      <c r="B9" s="2">
        <v>43600</v>
      </c>
      <c r="C9" s="2">
        <v>18312</v>
      </c>
      <c r="D9" s="2">
        <v>2020</v>
      </c>
      <c r="E9" s="2">
        <v>0</v>
      </c>
      <c r="F9" s="2">
        <v>700</v>
      </c>
      <c r="G9" s="2">
        <v>0</v>
      </c>
      <c r="H9" s="2">
        <v>0</v>
      </c>
      <c r="I9" s="4">
        <f t="shared" si="0"/>
        <v>64632</v>
      </c>
      <c r="J9" s="14">
        <v>6191</v>
      </c>
      <c r="K9" s="14">
        <v>0</v>
      </c>
      <c r="L9" s="14">
        <v>0</v>
      </c>
      <c r="M9" s="14">
        <v>0</v>
      </c>
      <c r="N9" s="2">
        <v>1000</v>
      </c>
      <c r="O9" s="2">
        <v>200</v>
      </c>
      <c r="P9" s="4">
        <f t="shared" si="1"/>
        <v>7391</v>
      </c>
      <c r="Q9" s="4">
        <f t="shared" si="2"/>
        <v>57241</v>
      </c>
      <c r="R9" s="3" t="s">
        <v>84</v>
      </c>
      <c r="S9" s="5">
        <v>45112</v>
      </c>
    </row>
    <row r="10" spans="1:19" ht="30">
      <c r="A10" s="15" t="s">
        <v>81</v>
      </c>
      <c r="B10" s="2">
        <v>0</v>
      </c>
      <c r="C10" s="2">
        <v>6976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4">
        <f t="shared" si="0"/>
        <v>6976</v>
      </c>
      <c r="J10" s="14">
        <f>ROUND(C10*10%,0)</f>
        <v>698</v>
      </c>
      <c r="K10" s="14">
        <v>0</v>
      </c>
      <c r="L10" s="14">
        <v>0</v>
      </c>
      <c r="M10" s="14">
        <v>0</v>
      </c>
      <c r="N10" s="2">
        <v>0</v>
      </c>
      <c r="O10" s="2">
        <v>0</v>
      </c>
      <c r="P10" s="4">
        <f t="shared" si="1"/>
        <v>698</v>
      </c>
      <c r="Q10" s="4">
        <f t="shared" si="2"/>
        <v>6278</v>
      </c>
      <c r="R10" s="3" t="s">
        <v>82</v>
      </c>
      <c r="S10" s="5">
        <v>45122</v>
      </c>
    </row>
    <row r="11" spans="1:19" ht="24.75" customHeight="1">
      <c r="A11" s="13">
        <v>45108</v>
      </c>
      <c r="B11" s="2">
        <v>44900</v>
      </c>
      <c r="C11" s="2">
        <v>18858</v>
      </c>
      <c r="D11" s="2">
        <v>2020</v>
      </c>
      <c r="E11" s="2">
        <v>0</v>
      </c>
      <c r="F11" s="2">
        <v>700</v>
      </c>
      <c r="G11" s="2">
        <v>0</v>
      </c>
      <c r="H11" s="2">
        <v>0</v>
      </c>
      <c r="I11" s="4">
        <f t="shared" si="0"/>
        <v>66478</v>
      </c>
      <c r="J11" s="14">
        <v>6376</v>
      </c>
      <c r="K11" s="14">
        <v>0</v>
      </c>
      <c r="L11" s="14">
        <v>0</v>
      </c>
      <c r="M11" s="14">
        <v>0</v>
      </c>
      <c r="N11" s="2">
        <v>1000</v>
      </c>
      <c r="O11" s="2">
        <v>200</v>
      </c>
      <c r="P11" s="4">
        <f t="shared" si="1"/>
        <v>7576</v>
      </c>
      <c r="Q11" s="4">
        <f t="shared" si="2"/>
        <v>58902</v>
      </c>
      <c r="R11" s="3" t="s">
        <v>79</v>
      </c>
      <c r="S11" s="5">
        <v>45141</v>
      </c>
    </row>
    <row r="12" spans="1:19" ht="24.75" customHeight="1">
      <c r="A12" s="13">
        <v>45139</v>
      </c>
      <c r="B12" s="2">
        <v>44900</v>
      </c>
      <c r="C12" s="2">
        <v>18858</v>
      </c>
      <c r="D12" s="2">
        <v>2020</v>
      </c>
      <c r="E12" s="2">
        <v>0</v>
      </c>
      <c r="F12" s="2">
        <v>700</v>
      </c>
      <c r="G12" s="2">
        <v>0</v>
      </c>
      <c r="H12" s="2">
        <v>0</v>
      </c>
      <c r="I12" s="4">
        <f t="shared" si="0"/>
        <v>66478</v>
      </c>
      <c r="J12" s="14">
        <v>6376</v>
      </c>
      <c r="K12" s="14">
        <v>0</v>
      </c>
      <c r="L12" s="14">
        <v>0</v>
      </c>
      <c r="M12" s="14">
        <v>0</v>
      </c>
      <c r="N12" s="2">
        <v>1000</v>
      </c>
      <c r="O12" s="2">
        <v>200</v>
      </c>
      <c r="P12" s="4">
        <f t="shared" si="1"/>
        <v>7576</v>
      </c>
      <c r="Q12" s="4">
        <f t="shared" si="2"/>
        <v>58902</v>
      </c>
      <c r="R12" s="3" t="s">
        <v>77</v>
      </c>
      <c r="S12" s="5">
        <v>45170</v>
      </c>
    </row>
    <row r="13" spans="1:19" ht="24.75" customHeight="1">
      <c r="A13" s="13">
        <v>45170</v>
      </c>
      <c r="B13" s="2">
        <v>44900</v>
      </c>
      <c r="C13" s="2">
        <v>18858</v>
      </c>
      <c r="D13" s="2">
        <v>2020</v>
      </c>
      <c r="E13" s="2">
        <v>0</v>
      </c>
      <c r="F13" s="2">
        <v>700</v>
      </c>
      <c r="G13" s="2">
        <v>0</v>
      </c>
      <c r="H13" s="2">
        <v>0</v>
      </c>
      <c r="I13" s="4">
        <f t="shared" ref="I13" si="3">B13+C13+D13+E13+F13+G13-H13</f>
        <v>66478</v>
      </c>
      <c r="J13" s="14">
        <v>6376</v>
      </c>
      <c r="K13" s="14">
        <v>0</v>
      </c>
      <c r="L13" s="14">
        <v>0</v>
      </c>
      <c r="M13" s="14">
        <v>0</v>
      </c>
      <c r="N13" s="2">
        <v>1000</v>
      </c>
      <c r="O13" s="2">
        <v>200</v>
      </c>
      <c r="P13" s="4">
        <f t="shared" si="1"/>
        <v>7576</v>
      </c>
      <c r="Q13" s="4">
        <f t="shared" si="2"/>
        <v>58902</v>
      </c>
      <c r="R13" s="3" t="s">
        <v>74</v>
      </c>
      <c r="S13" s="5">
        <v>45198</v>
      </c>
    </row>
    <row r="14" spans="1:19" ht="24.75" customHeight="1">
      <c r="A14" s="13">
        <v>45200</v>
      </c>
      <c r="B14" s="2">
        <v>44900</v>
      </c>
      <c r="C14" s="2">
        <v>18858</v>
      </c>
      <c r="D14" s="2">
        <v>2020</v>
      </c>
      <c r="E14" s="2">
        <v>0</v>
      </c>
      <c r="F14" s="2">
        <v>700</v>
      </c>
      <c r="G14" s="2">
        <v>0</v>
      </c>
      <c r="H14" s="2">
        <v>0</v>
      </c>
      <c r="I14" s="4">
        <f t="shared" ref="I14" si="4">B14+C14+D14+E14+F14+G14-H14</f>
        <v>66478</v>
      </c>
      <c r="J14" s="14">
        <v>6376</v>
      </c>
      <c r="K14" s="14">
        <v>0</v>
      </c>
      <c r="L14" s="14">
        <v>0</v>
      </c>
      <c r="M14" s="14">
        <v>0</v>
      </c>
      <c r="N14" s="2">
        <v>1000</v>
      </c>
      <c r="O14" s="2">
        <v>200</v>
      </c>
      <c r="P14" s="4">
        <f t="shared" ref="P14" si="5">SUM(J14:O14)</f>
        <v>7576</v>
      </c>
      <c r="Q14" s="4">
        <f t="shared" ref="Q14" si="6">I14-P14</f>
        <v>58902</v>
      </c>
      <c r="R14" s="3" t="s">
        <v>83</v>
      </c>
      <c r="S14" s="5">
        <v>45230</v>
      </c>
    </row>
    <row r="15" spans="1:19" ht="24.75" customHeight="1">
      <c r="A15" s="13" t="s">
        <v>70</v>
      </c>
      <c r="B15" s="2">
        <v>6908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4">
        <f>B15+C15+D15+E15+F15+G15-H15</f>
        <v>6908</v>
      </c>
      <c r="J15" s="14">
        <v>0</v>
      </c>
      <c r="K15" s="14">
        <v>0</v>
      </c>
      <c r="L15" s="14">
        <v>0</v>
      </c>
      <c r="M15" s="14">
        <v>0</v>
      </c>
      <c r="N15" s="2">
        <v>0</v>
      </c>
      <c r="O15" s="2">
        <v>0</v>
      </c>
      <c r="P15" s="4">
        <f>SUM(J15:O15)</f>
        <v>0</v>
      </c>
      <c r="Q15" s="4">
        <f>I15-P15</f>
        <v>6908</v>
      </c>
      <c r="R15" s="3" t="s">
        <v>100</v>
      </c>
      <c r="S15" s="5">
        <v>45255</v>
      </c>
    </row>
    <row r="16" spans="1:19" ht="30">
      <c r="A16" s="15" t="s">
        <v>103</v>
      </c>
      <c r="B16" s="2">
        <v>0</v>
      </c>
      <c r="C16" s="2">
        <v>7184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4">
        <f t="shared" ref="I16:I17" si="7">B16+C16+D16+E16+F16+G16-H16</f>
        <v>7184</v>
      </c>
      <c r="J16" s="14">
        <v>718</v>
      </c>
      <c r="K16" s="14">
        <v>0</v>
      </c>
      <c r="L16" s="14">
        <v>0</v>
      </c>
      <c r="M16" s="14">
        <v>0</v>
      </c>
      <c r="N16" s="2">
        <v>0</v>
      </c>
      <c r="O16" s="2">
        <v>0</v>
      </c>
      <c r="P16" s="4">
        <f t="shared" ref="P16:P17" si="8">SUM(J16:O16)</f>
        <v>718</v>
      </c>
      <c r="Q16" s="4">
        <f t="shared" ref="Q16:Q17" si="9">I16-P16</f>
        <v>6466</v>
      </c>
      <c r="R16" s="3" t="s">
        <v>104</v>
      </c>
      <c r="S16" s="5">
        <v>45255</v>
      </c>
    </row>
    <row r="17" spans="1:19" ht="24.75" customHeight="1">
      <c r="A17" s="13">
        <v>45231</v>
      </c>
      <c r="B17" s="2">
        <v>44900</v>
      </c>
      <c r="C17" s="2">
        <v>20654</v>
      </c>
      <c r="D17" s="2">
        <v>2020</v>
      </c>
      <c r="E17" s="2">
        <v>0</v>
      </c>
      <c r="F17" s="2">
        <v>700</v>
      </c>
      <c r="G17" s="2">
        <v>0</v>
      </c>
      <c r="H17" s="2">
        <v>0</v>
      </c>
      <c r="I17" s="4">
        <f t="shared" si="7"/>
        <v>68274</v>
      </c>
      <c r="J17" s="14">
        <v>6555</v>
      </c>
      <c r="K17" s="14">
        <v>0</v>
      </c>
      <c r="L17" s="14">
        <v>0</v>
      </c>
      <c r="M17" s="14">
        <v>0</v>
      </c>
      <c r="N17" s="2">
        <v>1000</v>
      </c>
      <c r="O17" s="2">
        <v>200</v>
      </c>
      <c r="P17" s="4">
        <f t="shared" si="8"/>
        <v>7755</v>
      </c>
      <c r="Q17" s="4">
        <f t="shared" si="9"/>
        <v>60519</v>
      </c>
      <c r="R17" s="3" t="s">
        <v>111</v>
      </c>
      <c r="S17" s="5">
        <v>45260</v>
      </c>
    </row>
    <row r="18" spans="1:19" ht="24.75" customHeight="1">
      <c r="A18" s="13">
        <v>45261</v>
      </c>
      <c r="B18" s="2">
        <v>44900</v>
      </c>
      <c r="C18" s="2">
        <v>20654</v>
      </c>
      <c r="D18" s="2">
        <v>2020</v>
      </c>
      <c r="E18" s="2">
        <v>0</v>
      </c>
      <c r="F18" s="2">
        <v>700</v>
      </c>
      <c r="G18" s="2">
        <v>0</v>
      </c>
      <c r="H18" s="2">
        <v>0</v>
      </c>
      <c r="I18" s="4">
        <f t="shared" ref="I18" si="10">B18+C18+D18+E18+F18+G18-H18</f>
        <v>68274</v>
      </c>
      <c r="J18" s="14">
        <v>6555</v>
      </c>
      <c r="K18" s="14">
        <v>0</v>
      </c>
      <c r="L18" s="14">
        <v>0</v>
      </c>
      <c r="M18" s="14">
        <v>0</v>
      </c>
      <c r="N18" s="2">
        <v>1000</v>
      </c>
      <c r="O18" s="2">
        <v>200</v>
      </c>
      <c r="P18" s="4">
        <f t="shared" ref="P18" si="11">SUM(J18:O18)</f>
        <v>7755</v>
      </c>
      <c r="Q18" s="4">
        <f t="shared" ref="Q18" si="12">I18-P18</f>
        <v>60519</v>
      </c>
      <c r="R18" s="3" t="s">
        <v>112</v>
      </c>
      <c r="S18" s="5">
        <v>45295</v>
      </c>
    </row>
    <row r="19" spans="1:19" ht="24.75" customHeight="1">
      <c r="A19" s="13">
        <v>45292</v>
      </c>
      <c r="B19" s="2">
        <v>44900</v>
      </c>
      <c r="C19" s="2">
        <v>20654</v>
      </c>
      <c r="D19" s="2">
        <v>2020</v>
      </c>
      <c r="E19" s="2">
        <v>0</v>
      </c>
      <c r="F19" s="2">
        <v>700</v>
      </c>
      <c r="G19" s="2">
        <v>0</v>
      </c>
      <c r="H19" s="2">
        <v>0</v>
      </c>
      <c r="I19" s="4">
        <f t="shared" ref="I19" si="13">B19+C19+D19+E19+F19+G19-H19</f>
        <v>68274</v>
      </c>
      <c r="J19" s="14">
        <v>6555</v>
      </c>
      <c r="K19" s="14">
        <v>0</v>
      </c>
      <c r="L19" s="14">
        <v>0</v>
      </c>
      <c r="M19" s="14">
        <v>0</v>
      </c>
      <c r="N19" s="2">
        <v>1000</v>
      </c>
      <c r="O19" s="2">
        <v>200</v>
      </c>
      <c r="P19" s="4">
        <f t="shared" ref="P19" si="14">SUM(J19:O19)</f>
        <v>7755</v>
      </c>
      <c r="Q19" s="4">
        <f t="shared" ref="Q19" si="15">I19-P19</f>
        <v>60519</v>
      </c>
      <c r="R19" s="3" t="s">
        <v>114</v>
      </c>
      <c r="S19" s="5">
        <v>45323</v>
      </c>
    </row>
    <row r="20" spans="1:19" ht="24.75" customHeight="1">
      <c r="A20" s="13">
        <v>45323</v>
      </c>
      <c r="B20" s="21">
        <v>44900</v>
      </c>
      <c r="C20" s="21">
        <v>20654</v>
      </c>
      <c r="D20" s="21">
        <v>2020</v>
      </c>
      <c r="E20" s="21">
        <v>0</v>
      </c>
      <c r="F20" s="21">
        <v>700</v>
      </c>
      <c r="G20" s="21">
        <v>0</v>
      </c>
      <c r="H20" s="21">
        <v>0</v>
      </c>
      <c r="I20" s="4">
        <f t="shared" ref="I20" si="16">B20+C20+D20+E20+F20+G20-H20</f>
        <v>68274</v>
      </c>
      <c r="J20" s="14">
        <v>6555</v>
      </c>
      <c r="K20" s="14">
        <v>0</v>
      </c>
      <c r="L20" s="14">
        <v>0</v>
      </c>
      <c r="M20" s="14">
        <v>0</v>
      </c>
      <c r="N20" s="21">
        <v>25000</v>
      </c>
      <c r="O20" s="21">
        <v>200</v>
      </c>
      <c r="P20" s="4">
        <f t="shared" ref="P20" si="17">SUM(J20:O20)</f>
        <v>31755</v>
      </c>
      <c r="Q20" s="4">
        <f t="shared" ref="Q20" si="18">I20-P20</f>
        <v>36519</v>
      </c>
      <c r="R20" s="20" t="s">
        <v>114</v>
      </c>
      <c r="S20" s="5">
        <v>45352</v>
      </c>
    </row>
    <row r="21" spans="1:19" ht="24.75" customHeight="1">
      <c r="A21" s="3" t="s">
        <v>1</v>
      </c>
      <c r="B21" s="3">
        <f>SUBTOTAL(9,B6:B20)</f>
        <v>540508</v>
      </c>
      <c r="C21" s="3">
        <f t="shared" ref="C21:Q21" si="19">SUBTOTAL(9,C6:C20)</f>
        <v>241968</v>
      </c>
      <c r="D21" s="3">
        <f t="shared" si="19"/>
        <v>24240</v>
      </c>
      <c r="E21" s="3">
        <f t="shared" si="19"/>
        <v>0</v>
      </c>
      <c r="F21" s="3">
        <f t="shared" si="19"/>
        <v>8400</v>
      </c>
      <c r="G21" s="3">
        <f t="shared" si="19"/>
        <v>0</v>
      </c>
      <c r="H21" s="3">
        <f t="shared" si="19"/>
        <v>0</v>
      </c>
      <c r="I21" s="3">
        <f t="shared" si="19"/>
        <v>815116</v>
      </c>
      <c r="J21" s="3">
        <f t="shared" si="19"/>
        <v>77556</v>
      </c>
      <c r="K21" s="3">
        <f t="shared" si="19"/>
        <v>0</v>
      </c>
      <c r="L21" s="3">
        <f t="shared" si="19"/>
        <v>0</v>
      </c>
      <c r="M21" s="3">
        <f t="shared" si="19"/>
        <v>0</v>
      </c>
      <c r="N21" s="3">
        <f t="shared" si="19"/>
        <v>36000</v>
      </c>
      <c r="O21" s="3">
        <f t="shared" si="19"/>
        <v>2400</v>
      </c>
      <c r="P21" s="3">
        <f t="shared" si="19"/>
        <v>115956</v>
      </c>
      <c r="Q21" s="3">
        <f t="shared" si="19"/>
        <v>699160</v>
      </c>
      <c r="R21" s="4"/>
      <c r="S21" s="16"/>
    </row>
  </sheetData>
  <autoFilter ref="A5:S20">
    <sortState ref="A6:T18">
      <sortCondition ref="S5"/>
    </sortState>
  </autoFilter>
  <mergeCells count="9">
    <mergeCell ref="R3:S3"/>
    <mergeCell ref="A1:Q1"/>
    <mergeCell ref="A2:C2"/>
    <mergeCell ref="E2:K2"/>
    <mergeCell ref="M2:Q2"/>
    <mergeCell ref="A3:A4"/>
    <mergeCell ref="B3:I3"/>
    <mergeCell ref="J3:P3"/>
    <mergeCell ref="Q3:Q4"/>
  </mergeCells>
  <pageMargins left="0.41" right="0.15748031496062992" top="0.6" bottom="0.31496062992125984" header="0.31496062992125984" footer="0.31496062992125984"/>
  <pageSetup paperSize="9" scale="85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S21"/>
  <sheetViews>
    <sheetView zoomScale="87" zoomScaleNormal="87" workbookViewId="0">
      <selection activeCell="R20" sqref="R20:S20"/>
    </sheetView>
  </sheetViews>
  <sheetFormatPr defaultRowHeight="15"/>
  <cols>
    <col min="1" max="1" width="14.28515625" style="1" bestFit="1" customWidth="1"/>
    <col min="2" max="2" width="10.140625" style="1" bestFit="1" customWidth="1"/>
    <col min="3" max="3" width="8" style="1" bestFit="1" customWidth="1"/>
    <col min="4" max="4" width="6.85546875" style="1" bestFit="1" customWidth="1"/>
    <col min="5" max="6" width="5.85546875" style="1" bestFit="1" customWidth="1"/>
    <col min="7" max="7" width="7.85546875" style="1" customWidth="1"/>
    <col min="8" max="8" width="8.42578125" style="1" customWidth="1"/>
    <col min="9" max="9" width="9.28515625" style="1" bestFit="1" customWidth="1"/>
    <col min="10" max="10" width="8.85546875" style="1" customWidth="1"/>
    <col min="11" max="11" width="7" style="1" bestFit="1" customWidth="1"/>
    <col min="12" max="12" width="5.42578125" style="1" bestFit="1" customWidth="1"/>
    <col min="13" max="13" width="7" style="1" bestFit="1" customWidth="1"/>
    <col min="14" max="14" width="8.28515625" style="1" bestFit="1" customWidth="1"/>
    <col min="15" max="15" width="5.85546875" style="1" bestFit="1" customWidth="1"/>
    <col min="16" max="16" width="8" style="1" bestFit="1" customWidth="1"/>
    <col min="17" max="17" width="11.7109375" style="1" customWidth="1"/>
    <col min="18" max="18" width="11.85546875" style="1" bestFit="1" customWidth="1"/>
    <col min="19" max="19" width="11.5703125" style="1" bestFit="1" customWidth="1"/>
    <col min="20" max="16384" width="9.140625" style="1"/>
  </cols>
  <sheetData>
    <row r="1" spans="1:19" ht="24.75" customHeight="1">
      <c r="A1" s="24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6"/>
      <c r="S1" s="6"/>
    </row>
    <row r="2" spans="1:19" ht="24" customHeight="1">
      <c r="A2" s="25" t="s">
        <v>58</v>
      </c>
      <c r="B2" s="25"/>
      <c r="C2" s="25"/>
      <c r="D2" s="8"/>
      <c r="E2" s="26" t="s">
        <v>23</v>
      </c>
      <c r="F2" s="26"/>
      <c r="G2" s="26"/>
      <c r="H2" s="26"/>
      <c r="I2" s="26"/>
      <c r="J2" s="26"/>
      <c r="K2" s="26"/>
      <c r="L2" s="9"/>
      <c r="M2" s="27" t="s">
        <v>43</v>
      </c>
      <c r="N2" s="27"/>
      <c r="O2" s="27"/>
      <c r="P2" s="27"/>
      <c r="Q2" s="27"/>
      <c r="R2" s="7"/>
      <c r="S2" s="10"/>
    </row>
    <row r="3" spans="1:19" ht="24" customHeight="1">
      <c r="A3" s="28" t="s">
        <v>3</v>
      </c>
      <c r="B3" s="29" t="s">
        <v>0</v>
      </c>
      <c r="C3" s="29"/>
      <c r="D3" s="29"/>
      <c r="E3" s="29"/>
      <c r="F3" s="29"/>
      <c r="G3" s="29"/>
      <c r="H3" s="29"/>
      <c r="I3" s="29"/>
      <c r="J3" s="28" t="s">
        <v>12</v>
      </c>
      <c r="K3" s="28"/>
      <c r="L3" s="28"/>
      <c r="M3" s="28"/>
      <c r="N3" s="28"/>
      <c r="O3" s="28"/>
      <c r="P3" s="28"/>
      <c r="Q3" s="30" t="s">
        <v>44</v>
      </c>
      <c r="R3" s="23" t="s">
        <v>17</v>
      </c>
      <c r="S3" s="23"/>
    </row>
    <row r="4" spans="1:19" ht="30">
      <c r="A4" s="28"/>
      <c r="B4" s="2" t="s">
        <v>7</v>
      </c>
      <c r="C4" s="2" t="s">
        <v>5</v>
      </c>
      <c r="D4" s="2" t="s">
        <v>8</v>
      </c>
      <c r="E4" s="2" t="s">
        <v>9</v>
      </c>
      <c r="F4" s="2" t="s">
        <v>10</v>
      </c>
      <c r="G4" s="2" t="s">
        <v>11</v>
      </c>
      <c r="H4" s="12" t="s">
        <v>20</v>
      </c>
      <c r="I4" s="3" t="s">
        <v>1</v>
      </c>
      <c r="J4" s="12" t="s">
        <v>19</v>
      </c>
      <c r="K4" s="12" t="s">
        <v>18</v>
      </c>
      <c r="L4" s="2" t="s">
        <v>14</v>
      </c>
      <c r="M4" s="12" t="s">
        <v>21</v>
      </c>
      <c r="N4" s="2" t="s">
        <v>4</v>
      </c>
      <c r="O4" s="2" t="s">
        <v>6</v>
      </c>
      <c r="P4" s="3" t="s">
        <v>2</v>
      </c>
      <c r="Q4" s="30"/>
      <c r="R4" s="3" t="s">
        <v>15</v>
      </c>
      <c r="S4" s="3" t="s">
        <v>16</v>
      </c>
    </row>
    <row r="5" spans="1:19" ht="21" customHeight="1">
      <c r="A5" s="12">
        <v>1</v>
      </c>
      <c r="B5" s="2">
        <v>2</v>
      </c>
      <c r="C5" s="12">
        <v>3</v>
      </c>
      <c r="D5" s="2">
        <v>4</v>
      </c>
      <c r="E5" s="12">
        <v>5</v>
      </c>
      <c r="F5" s="2">
        <v>6</v>
      </c>
      <c r="G5" s="12">
        <v>7</v>
      </c>
      <c r="H5" s="2">
        <v>8</v>
      </c>
      <c r="I5" s="12">
        <v>9</v>
      </c>
      <c r="J5" s="2">
        <v>10</v>
      </c>
      <c r="K5" s="12">
        <v>11</v>
      </c>
      <c r="L5" s="2">
        <v>12</v>
      </c>
      <c r="M5" s="12">
        <v>13</v>
      </c>
      <c r="N5" s="2">
        <v>14</v>
      </c>
      <c r="O5" s="12">
        <v>15</v>
      </c>
      <c r="P5" s="2">
        <v>16</v>
      </c>
      <c r="Q5" s="12">
        <v>17</v>
      </c>
      <c r="R5" s="2">
        <v>18</v>
      </c>
      <c r="S5" s="12">
        <v>19</v>
      </c>
    </row>
    <row r="6" spans="1:19" ht="24.75" customHeight="1">
      <c r="A6" s="13">
        <v>44986</v>
      </c>
      <c r="B6" s="2">
        <v>43600</v>
      </c>
      <c r="C6" s="2">
        <v>16568</v>
      </c>
      <c r="D6" s="2">
        <v>2020</v>
      </c>
      <c r="E6" s="2">
        <v>0</v>
      </c>
      <c r="F6" s="2">
        <v>700</v>
      </c>
      <c r="G6" s="2">
        <v>0</v>
      </c>
      <c r="H6" s="2">
        <v>0</v>
      </c>
      <c r="I6" s="4">
        <f t="shared" ref="I6:I12" si="0">B6+C6+D6+E6+F6+G6-H6</f>
        <v>62888</v>
      </c>
      <c r="J6" s="14">
        <v>6017</v>
      </c>
      <c r="K6" s="14">
        <v>0</v>
      </c>
      <c r="L6" s="14">
        <v>0</v>
      </c>
      <c r="M6" s="14">
        <v>0</v>
      </c>
      <c r="N6" s="2">
        <v>1000</v>
      </c>
      <c r="O6" s="2">
        <v>200</v>
      </c>
      <c r="P6" s="4">
        <f t="shared" ref="P6:P13" si="1">SUM(J6:O6)</f>
        <v>7217</v>
      </c>
      <c r="Q6" s="4">
        <f t="shared" ref="Q6:Q13" si="2">I6-P6</f>
        <v>55671</v>
      </c>
      <c r="R6" s="3" t="s">
        <v>89</v>
      </c>
      <c r="S6" s="5">
        <v>45022</v>
      </c>
    </row>
    <row r="7" spans="1:19" ht="24.75" customHeight="1">
      <c r="A7" s="13">
        <v>45017</v>
      </c>
      <c r="B7" s="2">
        <v>43600</v>
      </c>
      <c r="C7" s="2">
        <v>16568</v>
      </c>
      <c r="D7" s="2">
        <v>2020</v>
      </c>
      <c r="E7" s="2">
        <v>0</v>
      </c>
      <c r="F7" s="2">
        <v>700</v>
      </c>
      <c r="G7" s="2">
        <v>0</v>
      </c>
      <c r="H7" s="2">
        <v>0</v>
      </c>
      <c r="I7" s="4">
        <f t="shared" si="0"/>
        <v>62888</v>
      </c>
      <c r="J7" s="14">
        <v>6017</v>
      </c>
      <c r="K7" s="14">
        <v>0</v>
      </c>
      <c r="L7" s="14">
        <v>0</v>
      </c>
      <c r="M7" s="14">
        <v>0</v>
      </c>
      <c r="N7" s="2">
        <v>1000</v>
      </c>
      <c r="O7" s="2">
        <v>200</v>
      </c>
      <c r="P7" s="4">
        <f t="shared" si="1"/>
        <v>7217</v>
      </c>
      <c r="Q7" s="4">
        <f t="shared" si="2"/>
        <v>55671</v>
      </c>
      <c r="R7" s="3" t="s">
        <v>82</v>
      </c>
      <c r="S7" s="5">
        <v>45043</v>
      </c>
    </row>
    <row r="8" spans="1:19" ht="24.75" customHeight="1">
      <c r="A8" s="13">
        <v>45047</v>
      </c>
      <c r="B8" s="2">
        <v>43600</v>
      </c>
      <c r="C8" s="2">
        <v>18312</v>
      </c>
      <c r="D8" s="2">
        <v>2020</v>
      </c>
      <c r="E8" s="2">
        <v>0</v>
      </c>
      <c r="F8" s="2">
        <v>700</v>
      </c>
      <c r="G8" s="2">
        <v>0</v>
      </c>
      <c r="H8" s="2">
        <v>0</v>
      </c>
      <c r="I8" s="4">
        <f t="shared" si="0"/>
        <v>64632</v>
      </c>
      <c r="J8" s="14">
        <v>6191</v>
      </c>
      <c r="K8" s="14">
        <v>0</v>
      </c>
      <c r="L8" s="14">
        <v>0</v>
      </c>
      <c r="M8" s="14">
        <v>0</v>
      </c>
      <c r="N8" s="2">
        <v>1000</v>
      </c>
      <c r="O8" s="2">
        <v>200</v>
      </c>
      <c r="P8" s="4">
        <f t="shared" si="1"/>
        <v>7391</v>
      </c>
      <c r="Q8" s="4">
        <f t="shared" si="2"/>
        <v>57241</v>
      </c>
      <c r="R8" s="3" t="s">
        <v>87</v>
      </c>
      <c r="S8" s="5">
        <v>45077</v>
      </c>
    </row>
    <row r="9" spans="1:19" ht="24.75" customHeight="1">
      <c r="A9" s="13">
        <v>45078</v>
      </c>
      <c r="B9" s="2">
        <v>43600</v>
      </c>
      <c r="C9" s="2">
        <v>18312</v>
      </c>
      <c r="D9" s="2">
        <v>2020</v>
      </c>
      <c r="E9" s="2">
        <v>0</v>
      </c>
      <c r="F9" s="2">
        <v>700</v>
      </c>
      <c r="G9" s="2">
        <v>0</v>
      </c>
      <c r="H9" s="2">
        <v>0</v>
      </c>
      <c r="I9" s="4">
        <f t="shared" si="0"/>
        <v>64632</v>
      </c>
      <c r="J9" s="14">
        <v>6191</v>
      </c>
      <c r="K9" s="14">
        <v>0</v>
      </c>
      <c r="L9" s="14">
        <v>0</v>
      </c>
      <c r="M9" s="14">
        <v>0</v>
      </c>
      <c r="N9" s="2">
        <v>1000</v>
      </c>
      <c r="O9" s="2">
        <v>200</v>
      </c>
      <c r="P9" s="4">
        <f t="shared" si="1"/>
        <v>7391</v>
      </c>
      <c r="Q9" s="4">
        <f t="shared" si="2"/>
        <v>57241</v>
      </c>
      <c r="R9" s="3" t="s">
        <v>84</v>
      </c>
      <c r="S9" s="5">
        <v>45112</v>
      </c>
    </row>
    <row r="10" spans="1:19" ht="30">
      <c r="A10" s="15" t="s">
        <v>81</v>
      </c>
      <c r="B10" s="2">
        <v>0</v>
      </c>
      <c r="C10" s="2">
        <v>6976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4">
        <f t="shared" si="0"/>
        <v>6976</v>
      </c>
      <c r="J10" s="14">
        <f>ROUND(C10*10%,0)</f>
        <v>698</v>
      </c>
      <c r="K10" s="14">
        <v>0</v>
      </c>
      <c r="L10" s="14">
        <v>0</v>
      </c>
      <c r="M10" s="14">
        <v>0</v>
      </c>
      <c r="N10" s="2">
        <v>0</v>
      </c>
      <c r="O10" s="2">
        <v>0</v>
      </c>
      <c r="P10" s="4">
        <f t="shared" si="1"/>
        <v>698</v>
      </c>
      <c r="Q10" s="4">
        <f t="shared" si="2"/>
        <v>6278</v>
      </c>
      <c r="R10" s="3" t="s">
        <v>82</v>
      </c>
      <c r="S10" s="5">
        <v>45122</v>
      </c>
    </row>
    <row r="11" spans="1:19" ht="24.75" customHeight="1">
      <c r="A11" s="13">
        <v>45108</v>
      </c>
      <c r="B11" s="2">
        <v>43600</v>
      </c>
      <c r="C11" s="2">
        <v>18312</v>
      </c>
      <c r="D11" s="2">
        <v>2020</v>
      </c>
      <c r="E11" s="2">
        <v>0</v>
      </c>
      <c r="F11" s="2">
        <v>700</v>
      </c>
      <c r="G11" s="2">
        <v>0</v>
      </c>
      <c r="H11" s="2">
        <v>0</v>
      </c>
      <c r="I11" s="4">
        <f t="shared" si="0"/>
        <v>64632</v>
      </c>
      <c r="J11" s="14">
        <v>6191</v>
      </c>
      <c r="K11" s="14">
        <v>0</v>
      </c>
      <c r="L11" s="14">
        <v>0</v>
      </c>
      <c r="M11" s="14">
        <v>0</v>
      </c>
      <c r="N11" s="2">
        <v>1000</v>
      </c>
      <c r="O11" s="2">
        <v>200</v>
      </c>
      <c r="P11" s="4">
        <f t="shared" si="1"/>
        <v>7391</v>
      </c>
      <c r="Q11" s="4">
        <f t="shared" si="2"/>
        <v>57241</v>
      </c>
      <c r="R11" s="3" t="s">
        <v>79</v>
      </c>
      <c r="S11" s="5">
        <v>45141</v>
      </c>
    </row>
    <row r="12" spans="1:19" ht="24.75" customHeight="1">
      <c r="A12" s="13">
        <v>45139</v>
      </c>
      <c r="B12" s="2">
        <v>43600</v>
      </c>
      <c r="C12" s="2">
        <v>18312</v>
      </c>
      <c r="D12" s="2">
        <v>2020</v>
      </c>
      <c r="E12" s="2">
        <v>0</v>
      </c>
      <c r="F12" s="2">
        <v>700</v>
      </c>
      <c r="G12" s="2">
        <v>0</v>
      </c>
      <c r="H12" s="2">
        <v>0</v>
      </c>
      <c r="I12" s="4">
        <f t="shared" si="0"/>
        <v>64632</v>
      </c>
      <c r="J12" s="14">
        <v>6191</v>
      </c>
      <c r="K12" s="14">
        <v>0</v>
      </c>
      <c r="L12" s="14">
        <v>0</v>
      </c>
      <c r="M12" s="14">
        <v>0</v>
      </c>
      <c r="N12" s="2">
        <v>1000</v>
      </c>
      <c r="O12" s="2">
        <v>200</v>
      </c>
      <c r="P12" s="4">
        <f t="shared" si="1"/>
        <v>7391</v>
      </c>
      <c r="Q12" s="4">
        <f t="shared" si="2"/>
        <v>57241</v>
      </c>
      <c r="R12" s="3" t="s">
        <v>77</v>
      </c>
      <c r="S12" s="5">
        <v>45170</v>
      </c>
    </row>
    <row r="13" spans="1:19" ht="24.75" customHeight="1">
      <c r="A13" s="13">
        <v>45170</v>
      </c>
      <c r="B13" s="2">
        <v>43600</v>
      </c>
      <c r="C13" s="2">
        <v>18312</v>
      </c>
      <c r="D13" s="2">
        <v>2020</v>
      </c>
      <c r="E13" s="2">
        <v>0</v>
      </c>
      <c r="F13" s="2">
        <v>700</v>
      </c>
      <c r="G13" s="2">
        <v>0</v>
      </c>
      <c r="H13" s="2">
        <v>0</v>
      </c>
      <c r="I13" s="4">
        <f t="shared" ref="I13" si="3">B13+C13+D13+E13+F13+G13-H13</f>
        <v>64632</v>
      </c>
      <c r="J13" s="14">
        <v>6191</v>
      </c>
      <c r="K13" s="14">
        <v>0</v>
      </c>
      <c r="L13" s="14">
        <v>0</v>
      </c>
      <c r="M13" s="14">
        <v>0</v>
      </c>
      <c r="N13" s="2">
        <v>1000</v>
      </c>
      <c r="O13" s="2">
        <v>200</v>
      </c>
      <c r="P13" s="4">
        <f t="shared" si="1"/>
        <v>7391</v>
      </c>
      <c r="Q13" s="4">
        <f t="shared" si="2"/>
        <v>57241</v>
      </c>
      <c r="R13" s="3" t="s">
        <v>74</v>
      </c>
      <c r="S13" s="5">
        <v>45198</v>
      </c>
    </row>
    <row r="14" spans="1:19" ht="24.75" customHeight="1">
      <c r="A14" s="13">
        <v>45200</v>
      </c>
      <c r="B14" s="2">
        <v>43600</v>
      </c>
      <c r="C14" s="2">
        <v>18312</v>
      </c>
      <c r="D14" s="2">
        <v>2020</v>
      </c>
      <c r="E14" s="2">
        <v>0</v>
      </c>
      <c r="F14" s="2">
        <v>700</v>
      </c>
      <c r="G14" s="2">
        <v>0</v>
      </c>
      <c r="H14" s="2">
        <v>0</v>
      </c>
      <c r="I14" s="4">
        <f t="shared" ref="I14" si="4">B14+C14+D14+E14+F14+G14-H14</f>
        <v>64632</v>
      </c>
      <c r="J14" s="14">
        <v>6191</v>
      </c>
      <c r="K14" s="14">
        <v>0</v>
      </c>
      <c r="L14" s="14">
        <v>0</v>
      </c>
      <c r="M14" s="14">
        <v>0</v>
      </c>
      <c r="N14" s="2">
        <v>1000</v>
      </c>
      <c r="O14" s="2">
        <v>200</v>
      </c>
      <c r="P14" s="4">
        <f t="shared" ref="P14" si="5">SUM(J14:O14)</f>
        <v>7391</v>
      </c>
      <c r="Q14" s="4">
        <f t="shared" ref="Q14" si="6">I14-P14</f>
        <v>57241</v>
      </c>
      <c r="R14" s="3" t="s">
        <v>83</v>
      </c>
      <c r="S14" s="5">
        <v>45230</v>
      </c>
    </row>
    <row r="15" spans="1:19" ht="24.75" customHeight="1">
      <c r="A15" s="13" t="s">
        <v>70</v>
      </c>
      <c r="B15" s="2">
        <v>6908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4">
        <f>B15+C15+D15+E15+F15+G15-H15</f>
        <v>6908</v>
      </c>
      <c r="J15" s="14">
        <v>0</v>
      </c>
      <c r="K15" s="14">
        <v>0</v>
      </c>
      <c r="L15" s="14">
        <v>0</v>
      </c>
      <c r="M15" s="14">
        <v>0</v>
      </c>
      <c r="N15" s="2">
        <v>0</v>
      </c>
      <c r="O15" s="2">
        <v>0</v>
      </c>
      <c r="P15" s="4">
        <f>SUM(J15:O15)</f>
        <v>0</v>
      </c>
      <c r="Q15" s="4">
        <f>I15-P15</f>
        <v>6908</v>
      </c>
      <c r="R15" s="3" t="s">
        <v>100</v>
      </c>
      <c r="S15" s="5">
        <v>45255</v>
      </c>
    </row>
    <row r="16" spans="1:19" ht="30">
      <c r="A16" s="15" t="s">
        <v>103</v>
      </c>
      <c r="B16" s="2">
        <v>0</v>
      </c>
      <c r="C16" s="2">
        <v>6976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4">
        <f t="shared" ref="I16:I17" si="7">B16+C16+D16+E16+F16+G16-H16</f>
        <v>6976</v>
      </c>
      <c r="J16" s="14">
        <v>698</v>
      </c>
      <c r="K16" s="14">
        <v>0</v>
      </c>
      <c r="L16" s="14">
        <v>0</v>
      </c>
      <c r="M16" s="14">
        <v>0</v>
      </c>
      <c r="N16" s="2">
        <v>0</v>
      </c>
      <c r="O16" s="2">
        <v>0</v>
      </c>
      <c r="P16" s="4">
        <f t="shared" ref="P16:P17" si="8">SUM(J16:O16)</f>
        <v>698</v>
      </c>
      <c r="Q16" s="4">
        <f t="shared" ref="Q16:Q17" si="9">I16-P16</f>
        <v>6278</v>
      </c>
      <c r="R16" s="3" t="s">
        <v>104</v>
      </c>
      <c r="S16" s="5">
        <v>45255</v>
      </c>
    </row>
    <row r="17" spans="1:19" ht="24.75" customHeight="1">
      <c r="A17" s="13">
        <v>45231</v>
      </c>
      <c r="B17" s="2">
        <v>43600</v>
      </c>
      <c r="C17" s="2">
        <v>20056</v>
      </c>
      <c r="D17" s="2">
        <v>2020</v>
      </c>
      <c r="E17" s="2">
        <v>0</v>
      </c>
      <c r="F17" s="2">
        <v>700</v>
      </c>
      <c r="G17" s="2">
        <v>0</v>
      </c>
      <c r="H17" s="2">
        <v>0</v>
      </c>
      <c r="I17" s="4">
        <f t="shared" si="7"/>
        <v>66376</v>
      </c>
      <c r="J17" s="14">
        <v>6366</v>
      </c>
      <c r="K17" s="14">
        <v>0</v>
      </c>
      <c r="L17" s="14">
        <v>0</v>
      </c>
      <c r="M17" s="14">
        <v>0</v>
      </c>
      <c r="N17" s="2">
        <v>1000</v>
      </c>
      <c r="O17" s="2">
        <v>200</v>
      </c>
      <c r="P17" s="4">
        <f t="shared" si="8"/>
        <v>7566</v>
      </c>
      <c r="Q17" s="4">
        <f t="shared" si="9"/>
        <v>58810</v>
      </c>
      <c r="R17" s="3" t="s">
        <v>111</v>
      </c>
      <c r="S17" s="5">
        <v>45260</v>
      </c>
    </row>
    <row r="18" spans="1:19" ht="24.75" customHeight="1">
      <c r="A18" s="13">
        <v>45261</v>
      </c>
      <c r="B18" s="2">
        <v>43600</v>
      </c>
      <c r="C18" s="2">
        <v>20056</v>
      </c>
      <c r="D18" s="2">
        <v>2020</v>
      </c>
      <c r="E18" s="2">
        <v>0</v>
      </c>
      <c r="F18" s="2">
        <v>700</v>
      </c>
      <c r="G18" s="2">
        <v>0</v>
      </c>
      <c r="H18" s="2">
        <v>0</v>
      </c>
      <c r="I18" s="4">
        <f t="shared" ref="I18" si="10">B18+C18+D18+E18+F18+G18-H18</f>
        <v>66376</v>
      </c>
      <c r="J18" s="14">
        <v>6366</v>
      </c>
      <c r="K18" s="14">
        <v>0</v>
      </c>
      <c r="L18" s="14">
        <v>0</v>
      </c>
      <c r="M18" s="14">
        <v>0</v>
      </c>
      <c r="N18" s="2">
        <v>1000</v>
      </c>
      <c r="O18" s="2">
        <v>200</v>
      </c>
      <c r="P18" s="4">
        <f t="shared" ref="P18" si="11">SUM(J18:O18)</f>
        <v>7566</v>
      </c>
      <c r="Q18" s="4">
        <f t="shared" ref="Q18" si="12">I18-P18</f>
        <v>58810</v>
      </c>
      <c r="R18" s="3" t="s">
        <v>112</v>
      </c>
      <c r="S18" s="5">
        <v>45295</v>
      </c>
    </row>
    <row r="19" spans="1:19" ht="24.75" customHeight="1">
      <c r="A19" s="13">
        <v>45292</v>
      </c>
      <c r="B19" s="2">
        <v>44900</v>
      </c>
      <c r="C19" s="2">
        <v>20654</v>
      </c>
      <c r="D19" s="2">
        <v>2020</v>
      </c>
      <c r="E19" s="2">
        <v>0</v>
      </c>
      <c r="F19" s="2">
        <v>700</v>
      </c>
      <c r="G19" s="2">
        <v>0</v>
      </c>
      <c r="H19" s="2">
        <v>0</v>
      </c>
      <c r="I19" s="4">
        <f t="shared" ref="I19" si="13">B19+C19+D19+E19+F19+G19-H19</f>
        <v>68274</v>
      </c>
      <c r="J19" s="14">
        <v>6555</v>
      </c>
      <c r="K19" s="14">
        <v>0</v>
      </c>
      <c r="L19" s="14">
        <v>0</v>
      </c>
      <c r="M19" s="14">
        <v>0</v>
      </c>
      <c r="N19" s="2">
        <v>1000</v>
      </c>
      <c r="O19" s="2">
        <v>200</v>
      </c>
      <c r="P19" s="4">
        <f t="shared" ref="P19" si="14">SUM(J19:O19)</f>
        <v>7755</v>
      </c>
      <c r="Q19" s="4">
        <f t="shared" ref="Q19" si="15">I19-P19</f>
        <v>60519</v>
      </c>
      <c r="R19" s="3" t="s">
        <v>114</v>
      </c>
      <c r="S19" s="5">
        <v>45323</v>
      </c>
    </row>
    <row r="20" spans="1:19" ht="24.75" customHeight="1">
      <c r="A20" s="13">
        <v>45323</v>
      </c>
      <c r="B20" s="21">
        <v>44900</v>
      </c>
      <c r="C20" s="21">
        <v>20654</v>
      </c>
      <c r="D20" s="21">
        <v>2020</v>
      </c>
      <c r="E20" s="21">
        <v>0</v>
      </c>
      <c r="F20" s="21">
        <v>700</v>
      </c>
      <c r="G20" s="21">
        <v>0</v>
      </c>
      <c r="H20" s="21">
        <v>0</v>
      </c>
      <c r="I20" s="4">
        <f t="shared" ref="I20" si="16">B20+C20+D20+E20+F20+G20-H20</f>
        <v>68274</v>
      </c>
      <c r="J20" s="14">
        <v>6555</v>
      </c>
      <c r="K20" s="14">
        <v>0</v>
      </c>
      <c r="L20" s="14">
        <v>0</v>
      </c>
      <c r="M20" s="14">
        <v>0</v>
      </c>
      <c r="N20" s="21">
        <v>22000</v>
      </c>
      <c r="O20" s="21">
        <v>200</v>
      </c>
      <c r="P20" s="4">
        <f t="shared" ref="P20" si="17">SUM(J20:O20)</f>
        <v>28755</v>
      </c>
      <c r="Q20" s="4">
        <f t="shared" ref="Q20" si="18">I20-P20</f>
        <v>39519</v>
      </c>
      <c r="R20" s="20" t="s">
        <v>114</v>
      </c>
      <c r="S20" s="5">
        <v>45352</v>
      </c>
    </row>
    <row r="21" spans="1:19" ht="24.75" customHeight="1">
      <c r="A21" s="3" t="s">
        <v>1</v>
      </c>
      <c r="B21" s="3">
        <f>SUBTOTAL(9,B6:B20)</f>
        <v>532708</v>
      </c>
      <c r="C21" s="3">
        <f t="shared" ref="C21:Q21" si="19">SUBTOTAL(9,C6:C20)</f>
        <v>238380</v>
      </c>
      <c r="D21" s="3">
        <f t="shared" si="19"/>
        <v>24240</v>
      </c>
      <c r="E21" s="3">
        <f t="shared" si="19"/>
        <v>0</v>
      </c>
      <c r="F21" s="3">
        <f t="shared" si="19"/>
        <v>8400</v>
      </c>
      <c r="G21" s="3">
        <f t="shared" si="19"/>
        <v>0</v>
      </c>
      <c r="H21" s="3">
        <f t="shared" si="19"/>
        <v>0</v>
      </c>
      <c r="I21" s="3">
        <f t="shared" si="19"/>
        <v>803728</v>
      </c>
      <c r="J21" s="3">
        <f t="shared" si="19"/>
        <v>76418</v>
      </c>
      <c r="K21" s="3">
        <f t="shared" si="19"/>
        <v>0</v>
      </c>
      <c r="L21" s="3">
        <f t="shared" si="19"/>
        <v>0</v>
      </c>
      <c r="M21" s="3">
        <f t="shared" si="19"/>
        <v>0</v>
      </c>
      <c r="N21" s="3">
        <f t="shared" si="19"/>
        <v>33000</v>
      </c>
      <c r="O21" s="3">
        <f t="shared" si="19"/>
        <v>2400</v>
      </c>
      <c r="P21" s="3">
        <f t="shared" si="19"/>
        <v>111818</v>
      </c>
      <c r="Q21" s="3">
        <f t="shared" si="19"/>
        <v>691910</v>
      </c>
      <c r="R21" s="4"/>
      <c r="S21" s="16"/>
    </row>
  </sheetData>
  <autoFilter ref="A5:S20">
    <filterColumn colId="18"/>
    <sortState ref="A6:T18">
      <sortCondition ref="S5"/>
    </sortState>
  </autoFilter>
  <mergeCells count="9">
    <mergeCell ref="R3:S3"/>
    <mergeCell ref="A1:Q1"/>
    <mergeCell ref="A2:C2"/>
    <mergeCell ref="E2:K2"/>
    <mergeCell ref="M2:Q2"/>
    <mergeCell ref="A3:A4"/>
    <mergeCell ref="B3:I3"/>
    <mergeCell ref="J3:P3"/>
    <mergeCell ref="Q3:Q4"/>
  </mergeCells>
  <pageMargins left="0.41" right="0.15748031496062992" top="0.6" bottom="0.31496062992125984" header="0.31496062992125984" footer="0.31496062992125984"/>
  <pageSetup paperSize="9" scale="85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21"/>
  <sheetViews>
    <sheetView zoomScale="87" zoomScaleNormal="87" workbookViewId="0">
      <selection activeCell="R20" sqref="R20:S20"/>
    </sheetView>
  </sheetViews>
  <sheetFormatPr defaultRowHeight="15"/>
  <cols>
    <col min="1" max="1" width="14.28515625" style="1" bestFit="1" customWidth="1"/>
    <col min="2" max="2" width="10.140625" style="1" bestFit="1" customWidth="1"/>
    <col min="3" max="3" width="8" style="1" bestFit="1" customWidth="1"/>
    <col min="4" max="4" width="6.85546875" style="1" bestFit="1" customWidth="1"/>
    <col min="5" max="6" width="5.85546875" style="1" bestFit="1" customWidth="1"/>
    <col min="7" max="7" width="7.85546875" style="1" customWidth="1"/>
    <col min="8" max="8" width="8.42578125" style="1" customWidth="1"/>
    <col min="9" max="9" width="9.28515625" style="1" bestFit="1" customWidth="1"/>
    <col min="10" max="10" width="8.85546875" style="1" customWidth="1"/>
    <col min="11" max="11" width="7" style="1" bestFit="1" customWidth="1"/>
    <col min="12" max="12" width="5.42578125" style="1" bestFit="1" customWidth="1"/>
    <col min="13" max="13" width="7" style="1" bestFit="1" customWidth="1"/>
    <col min="14" max="14" width="8.28515625" style="1" bestFit="1" customWidth="1"/>
    <col min="15" max="15" width="5.85546875" style="1" bestFit="1" customWidth="1"/>
    <col min="16" max="16" width="8" style="1" bestFit="1" customWidth="1"/>
    <col min="17" max="17" width="11.7109375" style="1" customWidth="1"/>
    <col min="18" max="18" width="11.85546875" style="1" bestFit="1" customWidth="1"/>
    <col min="19" max="19" width="11.5703125" style="1" bestFit="1" customWidth="1"/>
    <col min="20" max="16384" width="9.140625" style="1"/>
  </cols>
  <sheetData>
    <row r="1" spans="1:19" ht="24.75" customHeight="1">
      <c r="A1" s="24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6"/>
      <c r="S1" s="6"/>
    </row>
    <row r="2" spans="1:19" ht="24" customHeight="1">
      <c r="A2" s="25" t="s">
        <v>60</v>
      </c>
      <c r="B2" s="25"/>
      <c r="C2" s="25"/>
      <c r="D2" s="8"/>
      <c r="E2" s="26" t="s">
        <v>23</v>
      </c>
      <c r="F2" s="26"/>
      <c r="G2" s="26"/>
      <c r="H2" s="26"/>
      <c r="I2" s="26"/>
      <c r="J2" s="26"/>
      <c r="K2" s="26"/>
      <c r="L2" s="9"/>
      <c r="M2" s="27" t="s">
        <v>43</v>
      </c>
      <c r="N2" s="27"/>
      <c r="O2" s="27"/>
      <c r="P2" s="27"/>
      <c r="Q2" s="27"/>
      <c r="R2" s="7"/>
      <c r="S2" s="10"/>
    </row>
    <row r="3" spans="1:19" ht="24" customHeight="1">
      <c r="A3" s="28" t="s">
        <v>3</v>
      </c>
      <c r="B3" s="29" t="s">
        <v>0</v>
      </c>
      <c r="C3" s="29"/>
      <c r="D3" s="29"/>
      <c r="E3" s="29"/>
      <c r="F3" s="29"/>
      <c r="G3" s="29"/>
      <c r="H3" s="29"/>
      <c r="I3" s="29"/>
      <c r="J3" s="28" t="s">
        <v>12</v>
      </c>
      <c r="K3" s="28"/>
      <c r="L3" s="28"/>
      <c r="M3" s="28"/>
      <c r="N3" s="28"/>
      <c r="O3" s="28"/>
      <c r="P3" s="28"/>
      <c r="Q3" s="30" t="s">
        <v>44</v>
      </c>
      <c r="R3" s="23" t="s">
        <v>17</v>
      </c>
      <c r="S3" s="23"/>
    </row>
    <row r="4" spans="1:19" ht="30">
      <c r="A4" s="28"/>
      <c r="B4" s="2" t="s">
        <v>7</v>
      </c>
      <c r="C4" s="2" t="s">
        <v>5</v>
      </c>
      <c r="D4" s="2" t="s">
        <v>8</v>
      </c>
      <c r="E4" s="2" t="s">
        <v>9</v>
      </c>
      <c r="F4" s="2" t="s">
        <v>10</v>
      </c>
      <c r="G4" s="2" t="s">
        <v>11</v>
      </c>
      <c r="H4" s="12" t="s">
        <v>20</v>
      </c>
      <c r="I4" s="3" t="s">
        <v>1</v>
      </c>
      <c r="J4" s="12" t="s">
        <v>19</v>
      </c>
      <c r="K4" s="12" t="s">
        <v>18</v>
      </c>
      <c r="L4" s="2" t="s">
        <v>14</v>
      </c>
      <c r="M4" s="12" t="s">
        <v>21</v>
      </c>
      <c r="N4" s="2" t="s">
        <v>4</v>
      </c>
      <c r="O4" s="2" t="s">
        <v>6</v>
      </c>
      <c r="P4" s="3" t="s">
        <v>2</v>
      </c>
      <c r="Q4" s="30"/>
      <c r="R4" s="3" t="s">
        <v>15</v>
      </c>
      <c r="S4" s="3" t="s">
        <v>16</v>
      </c>
    </row>
    <row r="5" spans="1:19" ht="21" customHeight="1">
      <c r="A5" s="12">
        <v>1</v>
      </c>
      <c r="B5" s="2">
        <v>2</v>
      </c>
      <c r="C5" s="12">
        <v>3</v>
      </c>
      <c r="D5" s="2">
        <v>4</v>
      </c>
      <c r="E5" s="12">
        <v>5</v>
      </c>
      <c r="F5" s="2">
        <v>6</v>
      </c>
      <c r="G5" s="12">
        <v>7</v>
      </c>
      <c r="H5" s="2">
        <v>8</v>
      </c>
      <c r="I5" s="12">
        <v>9</v>
      </c>
      <c r="J5" s="2">
        <v>10</v>
      </c>
      <c r="K5" s="12">
        <v>11</v>
      </c>
      <c r="L5" s="2">
        <v>12</v>
      </c>
      <c r="M5" s="12">
        <v>13</v>
      </c>
      <c r="N5" s="2">
        <v>14</v>
      </c>
      <c r="O5" s="12">
        <v>15</v>
      </c>
      <c r="P5" s="2">
        <v>16</v>
      </c>
      <c r="Q5" s="12">
        <v>17</v>
      </c>
      <c r="R5" s="2">
        <v>18</v>
      </c>
      <c r="S5" s="12">
        <v>19</v>
      </c>
    </row>
    <row r="6" spans="1:19" ht="24.75" customHeight="1">
      <c r="A6" s="13">
        <v>44986</v>
      </c>
      <c r="B6" s="2">
        <v>39900</v>
      </c>
      <c r="C6" s="2">
        <v>15162</v>
      </c>
      <c r="D6" s="2">
        <v>2020</v>
      </c>
      <c r="E6" s="2">
        <v>0</v>
      </c>
      <c r="F6" s="2">
        <v>700</v>
      </c>
      <c r="G6" s="2">
        <v>0</v>
      </c>
      <c r="H6" s="2">
        <v>0</v>
      </c>
      <c r="I6" s="4">
        <f t="shared" ref="I6:I12" si="0">B6+C6+D6+E6+F6+G6-H6</f>
        <v>57782</v>
      </c>
      <c r="J6" s="14">
        <v>5506</v>
      </c>
      <c r="K6" s="14">
        <v>0</v>
      </c>
      <c r="L6" s="14">
        <v>0</v>
      </c>
      <c r="M6" s="14">
        <v>0</v>
      </c>
      <c r="N6" s="2">
        <v>1000</v>
      </c>
      <c r="O6" s="2">
        <v>200</v>
      </c>
      <c r="P6" s="4">
        <f t="shared" ref="P6:P13" si="1">SUM(J6:O6)</f>
        <v>6706</v>
      </c>
      <c r="Q6" s="4">
        <f t="shared" ref="Q6:Q13" si="2">I6-P6</f>
        <v>51076</v>
      </c>
      <c r="R6" s="3" t="s">
        <v>89</v>
      </c>
      <c r="S6" s="5">
        <v>45022</v>
      </c>
    </row>
    <row r="7" spans="1:19" ht="24.75" customHeight="1">
      <c r="A7" s="13">
        <v>45017</v>
      </c>
      <c r="B7" s="2">
        <v>39900</v>
      </c>
      <c r="C7" s="2">
        <v>15162</v>
      </c>
      <c r="D7" s="2">
        <v>2020</v>
      </c>
      <c r="E7" s="2">
        <v>0</v>
      </c>
      <c r="F7" s="2">
        <v>700</v>
      </c>
      <c r="G7" s="2">
        <v>0</v>
      </c>
      <c r="H7" s="2">
        <v>0</v>
      </c>
      <c r="I7" s="4">
        <f t="shared" si="0"/>
        <v>57782</v>
      </c>
      <c r="J7" s="14">
        <v>5506</v>
      </c>
      <c r="K7" s="14">
        <v>0</v>
      </c>
      <c r="L7" s="14">
        <v>0</v>
      </c>
      <c r="M7" s="14">
        <v>0</v>
      </c>
      <c r="N7" s="2">
        <v>1000</v>
      </c>
      <c r="O7" s="2">
        <v>200</v>
      </c>
      <c r="P7" s="4">
        <f t="shared" si="1"/>
        <v>6706</v>
      </c>
      <c r="Q7" s="4">
        <f t="shared" si="2"/>
        <v>51076</v>
      </c>
      <c r="R7" s="3" t="s">
        <v>82</v>
      </c>
      <c r="S7" s="5">
        <v>45043</v>
      </c>
    </row>
    <row r="8" spans="1:19" ht="24.75" customHeight="1">
      <c r="A8" s="13">
        <v>45047</v>
      </c>
      <c r="B8" s="2">
        <v>39900</v>
      </c>
      <c r="C8" s="2">
        <v>16758</v>
      </c>
      <c r="D8" s="2">
        <v>2020</v>
      </c>
      <c r="E8" s="2">
        <v>0</v>
      </c>
      <c r="F8" s="2">
        <v>700</v>
      </c>
      <c r="G8" s="2">
        <v>0</v>
      </c>
      <c r="H8" s="2">
        <v>0</v>
      </c>
      <c r="I8" s="4">
        <f t="shared" si="0"/>
        <v>59378</v>
      </c>
      <c r="J8" s="14">
        <v>5666</v>
      </c>
      <c r="K8" s="14">
        <v>0</v>
      </c>
      <c r="L8" s="14">
        <v>0</v>
      </c>
      <c r="M8" s="14">
        <v>0</v>
      </c>
      <c r="N8" s="2">
        <v>1000</v>
      </c>
      <c r="O8" s="2">
        <v>200</v>
      </c>
      <c r="P8" s="4">
        <f t="shared" si="1"/>
        <v>6866</v>
      </c>
      <c r="Q8" s="4">
        <f t="shared" si="2"/>
        <v>52512</v>
      </c>
      <c r="R8" s="3" t="s">
        <v>87</v>
      </c>
      <c r="S8" s="5">
        <v>45077</v>
      </c>
    </row>
    <row r="9" spans="1:19" ht="24.75" customHeight="1">
      <c r="A9" s="13">
        <v>45078</v>
      </c>
      <c r="B9" s="2">
        <v>39900</v>
      </c>
      <c r="C9" s="2">
        <v>16758</v>
      </c>
      <c r="D9" s="2">
        <v>2020</v>
      </c>
      <c r="E9" s="2">
        <v>0</v>
      </c>
      <c r="F9" s="2">
        <v>700</v>
      </c>
      <c r="G9" s="2">
        <v>0</v>
      </c>
      <c r="H9" s="2">
        <v>0</v>
      </c>
      <c r="I9" s="4">
        <f t="shared" si="0"/>
        <v>59378</v>
      </c>
      <c r="J9" s="14">
        <v>5666</v>
      </c>
      <c r="K9" s="14">
        <v>0</v>
      </c>
      <c r="L9" s="14">
        <v>0</v>
      </c>
      <c r="M9" s="14">
        <v>0</v>
      </c>
      <c r="N9" s="2">
        <v>1000</v>
      </c>
      <c r="O9" s="2">
        <v>200</v>
      </c>
      <c r="P9" s="4">
        <f t="shared" si="1"/>
        <v>6866</v>
      </c>
      <c r="Q9" s="4">
        <f t="shared" si="2"/>
        <v>52512</v>
      </c>
      <c r="R9" s="3" t="s">
        <v>84</v>
      </c>
      <c r="S9" s="5">
        <v>45112</v>
      </c>
    </row>
    <row r="10" spans="1:19" ht="30">
      <c r="A10" s="15" t="s">
        <v>81</v>
      </c>
      <c r="B10" s="2">
        <v>0</v>
      </c>
      <c r="C10" s="2">
        <v>6384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4">
        <f t="shared" si="0"/>
        <v>6384</v>
      </c>
      <c r="J10" s="14">
        <f>ROUND(C10*10%,0)</f>
        <v>638</v>
      </c>
      <c r="K10" s="14">
        <v>0</v>
      </c>
      <c r="L10" s="14">
        <v>0</v>
      </c>
      <c r="M10" s="14">
        <v>0</v>
      </c>
      <c r="N10" s="2">
        <v>0</v>
      </c>
      <c r="O10" s="2">
        <v>0</v>
      </c>
      <c r="P10" s="4">
        <f t="shared" si="1"/>
        <v>638</v>
      </c>
      <c r="Q10" s="4">
        <f t="shared" si="2"/>
        <v>5746</v>
      </c>
      <c r="R10" s="3" t="s">
        <v>82</v>
      </c>
      <c r="S10" s="5">
        <v>45122</v>
      </c>
    </row>
    <row r="11" spans="1:19" ht="24.75" customHeight="1">
      <c r="A11" s="13">
        <v>45108</v>
      </c>
      <c r="B11" s="2">
        <v>41100</v>
      </c>
      <c r="C11" s="2">
        <v>17262</v>
      </c>
      <c r="D11" s="2">
        <v>2020</v>
      </c>
      <c r="E11" s="2">
        <v>0</v>
      </c>
      <c r="F11" s="2">
        <v>700</v>
      </c>
      <c r="G11" s="2">
        <v>0</v>
      </c>
      <c r="H11" s="2">
        <v>0</v>
      </c>
      <c r="I11" s="4">
        <f t="shared" si="0"/>
        <v>61082</v>
      </c>
      <c r="J11" s="14">
        <v>5836</v>
      </c>
      <c r="K11" s="14">
        <v>0</v>
      </c>
      <c r="L11" s="14">
        <v>0</v>
      </c>
      <c r="M11" s="14">
        <v>0</v>
      </c>
      <c r="N11" s="2">
        <v>1000</v>
      </c>
      <c r="O11" s="2">
        <v>200</v>
      </c>
      <c r="P11" s="4">
        <f t="shared" si="1"/>
        <v>7036</v>
      </c>
      <c r="Q11" s="4">
        <f t="shared" si="2"/>
        <v>54046</v>
      </c>
      <c r="R11" s="3" t="s">
        <v>79</v>
      </c>
      <c r="S11" s="5">
        <v>45141</v>
      </c>
    </row>
    <row r="12" spans="1:19" ht="24.75" customHeight="1">
      <c r="A12" s="13">
        <v>45139</v>
      </c>
      <c r="B12" s="2">
        <v>41100</v>
      </c>
      <c r="C12" s="2">
        <v>17262</v>
      </c>
      <c r="D12" s="2">
        <v>2020</v>
      </c>
      <c r="E12" s="2">
        <v>0</v>
      </c>
      <c r="F12" s="2">
        <v>700</v>
      </c>
      <c r="G12" s="2">
        <v>0</v>
      </c>
      <c r="H12" s="2">
        <v>0</v>
      </c>
      <c r="I12" s="4">
        <f t="shared" si="0"/>
        <v>61082</v>
      </c>
      <c r="J12" s="14">
        <v>5836</v>
      </c>
      <c r="K12" s="14">
        <v>0</v>
      </c>
      <c r="L12" s="14">
        <v>0</v>
      </c>
      <c r="M12" s="14">
        <v>0</v>
      </c>
      <c r="N12" s="2">
        <v>1000</v>
      </c>
      <c r="O12" s="2">
        <v>200</v>
      </c>
      <c r="P12" s="4">
        <f t="shared" si="1"/>
        <v>7036</v>
      </c>
      <c r="Q12" s="4">
        <f t="shared" si="2"/>
        <v>54046</v>
      </c>
      <c r="R12" s="3" t="s">
        <v>77</v>
      </c>
      <c r="S12" s="5">
        <v>45170</v>
      </c>
    </row>
    <row r="13" spans="1:19" ht="24.75" customHeight="1">
      <c r="A13" s="13">
        <v>45170</v>
      </c>
      <c r="B13" s="2">
        <v>41100</v>
      </c>
      <c r="C13" s="2">
        <v>17262</v>
      </c>
      <c r="D13" s="2">
        <v>2020</v>
      </c>
      <c r="E13" s="2">
        <v>0</v>
      </c>
      <c r="F13" s="2">
        <v>700</v>
      </c>
      <c r="G13" s="2">
        <v>0</v>
      </c>
      <c r="H13" s="2">
        <v>0</v>
      </c>
      <c r="I13" s="4">
        <f t="shared" ref="I13" si="3">B13+C13+D13+E13+F13+G13-H13</f>
        <v>61082</v>
      </c>
      <c r="J13" s="14">
        <v>5836</v>
      </c>
      <c r="K13" s="14">
        <v>0</v>
      </c>
      <c r="L13" s="14">
        <v>0</v>
      </c>
      <c r="M13" s="14">
        <v>0</v>
      </c>
      <c r="N13" s="2">
        <v>1000</v>
      </c>
      <c r="O13" s="2">
        <v>200</v>
      </c>
      <c r="P13" s="4">
        <f t="shared" si="1"/>
        <v>7036</v>
      </c>
      <c r="Q13" s="4">
        <f t="shared" si="2"/>
        <v>54046</v>
      </c>
      <c r="R13" s="3" t="s">
        <v>74</v>
      </c>
      <c r="S13" s="5">
        <v>45198</v>
      </c>
    </row>
    <row r="14" spans="1:19" ht="24.75" customHeight="1">
      <c r="A14" s="13">
        <v>45200</v>
      </c>
      <c r="B14" s="2">
        <v>41100</v>
      </c>
      <c r="C14" s="2">
        <v>17262</v>
      </c>
      <c r="D14" s="2">
        <v>2020</v>
      </c>
      <c r="E14" s="2">
        <v>0</v>
      </c>
      <c r="F14" s="2">
        <v>700</v>
      </c>
      <c r="G14" s="2">
        <v>0</v>
      </c>
      <c r="H14" s="2">
        <v>0</v>
      </c>
      <c r="I14" s="4">
        <f t="shared" ref="I14" si="4">B14+C14+D14+E14+F14+G14-H14</f>
        <v>61082</v>
      </c>
      <c r="J14" s="14">
        <v>5836</v>
      </c>
      <c r="K14" s="14">
        <v>0</v>
      </c>
      <c r="L14" s="14">
        <v>0</v>
      </c>
      <c r="M14" s="14">
        <v>0</v>
      </c>
      <c r="N14" s="2">
        <v>1000</v>
      </c>
      <c r="O14" s="2">
        <v>200</v>
      </c>
      <c r="P14" s="4">
        <f t="shared" ref="P14" si="5">SUM(J14:O14)</f>
        <v>7036</v>
      </c>
      <c r="Q14" s="4">
        <f t="shared" ref="Q14" si="6">I14-P14</f>
        <v>54046</v>
      </c>
      <c r="R14" s="3" t="s">
        <v>83</v>
      </c>
      <c r="S14" s="5">
        <v>45230</v>
      </c>
    </row>
    <row r="15" spans="1:19" ht="24.75" customHeight="1">
      <c r="A15" s="13" t="s">
        <v>70</v>
      </c>
      <c r="B15" s="2">
        <v>6908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4">
        <f>B15+C15+D15+E15+F15+G15-H15</f>
        <v>6908</v>
      </c>
      <c r="J15" s="14">
        <v>0</v>
      </c>
      <c r="K15" s="14">
        <v>0</v>
      </c>
      <c r="L15" s="14">
        <v>0</v>
      </c>
      <c r="M15" s="14">
        <v>0</v>
      </c>
      <c r="N15" s="2">
        <v>0</v>
      </c>
      <c r="O15" s="2">
        <v>0</v>
      </c>
      <c r="P15" s="4">
        <f>SUM(J15:O15)</f>
        <v>0</v>
      </c>
      <c r="Q15" s="4">
        <f>I15-P15</f>
        <v>6908</v>
      </c>
      <c r="R15" s="3" t="s">
        <v>100</v>
      </c>
      <c r="S15" s="5">
        <v>45255</v>
      </c>
    </row>
    <row r="16" spans="1:19" ht="30">
      <c r="A16" s="15" t="s">
        <v>103</v>
      </c>
      <c r="B16" s="2">
        <v>0</v>
      </c>
      <c r="C16" s="2">
        <v>6576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4">
        <f t="shared" ref="I16:I17" si="7">B16+C16+D16+E16+F16+G16-H16</f>
        <v>6576</v>
      </c>
      <c r="J16" s="14">
        <v>658</v>
      </c>
      <c r="K16" s="14">
        <v>0</v>
      </c>
      <c r="L16" s="14">
        <v>0</v>
      </c>
      <c r="M16" s="14">
        <v>0</v>
      </c>
      <c r="N16" s="2">
        <v>0</v>
      </c>
      <c r="O16" s="2">
        <v>0</v>
      </c>
      <c r="P16" s="4">
        <f t="shared" ref="P16:P17" si="8">SUM(J16:O16)</f>
        <v>658</v>
      </c>
      <c r="Q16" s="4">
        <f t="shared" ref="Q16:Q17" si="9">I16-P16</f>
        <v>5918</v>
      </c>
      <c r="R16" s="3" t="s">
        <v>104</v>
      </c>
      <c r="S16" s="5">
        <v>45255</v>
      </c>
    </row>
    <row r="17" spans="1:19" ht="24.75" customHeight="1">
      <c r="A17" s="13">
        <v>45231</v>
      </c>
      <c r="B17" s="2">
        <v>41100</v>
      </c>
      <c r="C17" s="2">
        <v>18906</v>
      </c>
      <c r="D17" s="2">
        <v>2020</v>
      </c>
      <c r="E17" s="2">
        <v>0</v>
      </c>
      <c r="F17" s="2">
        <v>700</v>
      </c>
      <c r="G17" s="2">
        <v>0</v>
      </c>
      <c r="H17" s="2">
        <v>0</v>
      </c>
      <c r="I17" s="4">
        <f t="shared" si="7"/>
        <v>62726</v>
      </c>
      <c r="J17" s="14">
        <v>6001</v>
      </c>
      <c r="K17" s="14">
        <v>0</v>
      </c>
      <c r="L17" s="14">
        <v>0</v>
      </c>
      <c r="M17" s="14">
        <v>0</v>
      </c>
      <c r="N17" s="2">
        <v>1000</v>
      </c>
      <c r="O17" s="2">
        <v>200</v>
      </c>
      <c r="P17" s="4">
        <f t="shared" si="8"/>
        <v>7201</v>
      </c>
      <c r="Q17" s="4">
        <f t="shared" si="9"/>
        <v>55525</v>
      </c>
      <c r="R17" s="3" t="s">
        <v>111</v>
      </c>
      <c r="S17" s="5">
        <v>45260</v>
      </c>
    </row>
    <row r="18" spans="1:19" ht="24.75" customHeight="1">
      <c r="A18" s="13">
        <v>45261</v>
      </c>
      <c r="B18" s="2">
        <v>41100</v>
      </c>
      <c r="C18" s="2">
        <v>18906</v>
      </c>
      <c r="D18" s="2">
        <v>2020</v>
      </c>
      <c r="E18" s="2">
        <v>0</v>
      </c>
      <c r="F18" s="2">
        <v>700</v>
      </c>
      <c r="G18" s="2">
        <v>0</v>
      </c>
      <c r="H18" s="2">
        <v>0</v>
      </c>
      <c r="I18" s="4">
        <f t="shared" ref="I18" si="10">B18+C18+D18+E18+F18+G18-H18</f>
        <v>62726</v>
      </c>
      <c r="J18" s="14">
        <v>6001</v>
      </c>
      <c r="K18" s="14">
        <v>0</v>
      </c>
      <c r="L18" s="14">
        <v>0</v>
      </c>
      <c r="M18" s="14">
        <v>0</v>
      </c>
      <c r="N18" s="2">
        <v>1000</v>
      </c>
      <c r="O18" s="2">
        <v>200</v>
      </c>
      <c r="P18" s="4">
        <f t="shared" ref="P18" si="11">SUM(J18:O18)</f>
        <v>7201</v>
      </c>
      <c r="Q18" s="4">
        <f t="shared" ref="Q18" si="12">I18-P18</f>
        <v>55525</v>
      </c>
      <c r="R18" s="3" t="s">
        <v>112</v>
      </c>
      <c r="S18" s="5">
        <v>45295</v>
      </c>
    </row>
    <row r="19" spans="1:19" ht="24.75" customHeight="1">
      <c r="A19" s="13">
        <v>45292</v>
      </c>
      <c r="B19" s="2">
        <v>41100</v>
      </c>
      <c r="C19" s="2">
        <v>18906</v>
      </c>
      <c r="D19" s="2">
        <v>2020</v>
      </c>
      <c r="E19" s="2">
        <v>0</v>
      </c>
      <c r="F19" s="2">
        <v>700</v>
      </c>
      <c r="G19" s="2">
        <v>0</v>
      </c>
      <c r="H19" s="2">
        <v>0</v>
      </c>
      <c r="I19" s="4">
        <f t="shared" ref="I19" si="13">B19+C19+D19+E19+F19+G19-H19</f>
        <v>62726</v>
      </c>
      <c r="J19" s="14">
        <v>6001</v>
      </c>
      <c r="K19" s="14">
        <v>0</v>
      </c>
      <c r="L19" s="14">
        <v>0</v>
      </c>
      <c r="M19" s="14">
        <v>0</v>
      </c>
      <c r="N19" s="2">
        <v>1000</v>
      </c>
      <c r="O19" s="2">
        <v>200</v>
      </c>
      <c r="P19" s="4">
        <f t="shared" ref="P19" si="14">SUM(J19:O19)</f>
        <v>7201</v>
      </c>
      <c r="Q19" s="4">
        <f t="shared" ref="Q19" si="15">I19-P19</f>
        <v>55525</v>
      </c>
      <c r="R19" s="3" t="s">
        <v>114</v>
      </c>
      <c r="S19" s="5">
        <v>45323</v>
      </c>
    </row>
    <row r="20" spans="1:19" ht="24.75" customHeight="1">
      <c r="A20" s="13">
        <v>45323</v>
      </c>
      <c r="B20" s="21">
        <v>41100</v>
      </c>
      <c r="C20" s="21">
        <v>18906</v>
      </c>
      <c r="D20" s="21">
        <v>2020</v>
      </c>
      <c r="E20" s="21">
        <v>0</v>
      </c>
      <c r="F20" s="21">
        <v>700</v>
      </c>
      <c r="G20" s="21">
        <v>0</v>
      </c>
      <c r="H20" s="21">
        <v>0</v>
      </c>
      <c r="I20" s="4">
        <f t="shared" ref="I20" si="16">B20+C20+D20+E20+F20+G20-H20</f>
        <v>62726</v>
      </c>
      <c r="J20" s="14">
        <v>6001</v>
      </c>
      <c r="K20" s="14">
        <v>0</v>
      </c>
      <c r="L20" s="14">
        <v>0</v>
      </c>
      <c r="M20" s="14">
        <v>0</v>
      </c>
      <c r="N20" s="21">
        <v>0</v>
      </c>
      <c r="O20" s="21">
        <v>200</v>
      </c>
      <c r="P20" s="4">
        <f t="shared" ref="P20" si="17">SUM(J20:O20)</f>
        <v>6201</v>
      </c>
      <c r="Q20" s="4">
        <f t="shared" ref="Q20" si="18">I20-P20</f>
        <v>56525</v>
      </c>
      <c r="R20" s="20" t="s">
        <v>114</v>
      </c>
      <c r="S20" s="5">
        <v>45352</v>
      </c>
    </row>
    <row r="21" spans="1:19" ht="24.75" customHeight="1">
      <c r="A21" s="3" t="s">
        <v>1</v>
      </c>
      <c r="B21" s="3">
        <f>SUBTOTAL(9,B6:B20)</f>
        <v>495308</v>
      </c>
      <c r="C21" s="3">
        <f t="shared" ref="C21:Q21" si="19">SUBTOTAL(9,C6:C20)</f>
        <v>221472</v>
      </c>
      <c r="D21" s="3">
        <f t="shared" si="19"/>
        <v>24240</v>
      </c>
      <c r="E21" s="3">
        <f t="shared" si="19"/>
        <v>0</v>
      </c>
      <c r="F21" s="3">
        <f t="shared" si="19"/>
        <v>8400</v>
      </c>
      <c r="G21" s="3">
        <f t="shared" si="19"/>
        <v>0</v>
      </c>
      <c r="H21" s="3">
        <f t="shared" si="19"/>
        <v>0</v>
      </c>
      <c r="I21" s="3">
        <f t="shared" si="19"/>
        <v>749420</v>
      </c>
      <c r="J21" s="3">
        <f t="shared" si="19"/>
        <v>70988</v>
      </c>
      <c r="K21" s="3">
        <f t="shared" si="19"/>
        <v>0</v>
      </c>
      <c r="L21" s="3">
        <f t="shared" si="19"/>
        <v>0</v>
      </c>
      <c r="M21" s="3">
        <f t="shared" si="19"/>
        <v>0</v>
      </c>
      <c r="N21" s="3">
        <f t="shared" si="19"/>
        <v>11000</v>
      </c>
      <c r="O21" s="3">
        <f t="shared" si="19"/>
        <v>2400</v>
      </c>
      <c r="P21" s="3">
        <f t="shared" si="19"/>
        <v>84388</v>
      </c>
      <c r="Q21" s="3">
        <f t="shared" si="19"/>
        <v>665032</v>
      </c>
      <c r="R21" s="4"/>
      <c r="S21" s="16"/>
    </row>
  </sheetData>
  <autoFilter ref="A5:S20">
    <sortState ref="A6:T18">
      <sortCondition ref="S5"/>
    </sortState>
  </autoFilter>
  <mergeCells count="9">
    <mergeCell ref="R3:S3"/>
    <mergeCell ref="A1:Q1"/>
    <mergeCell ref="A2:C2"/>
    <mergeCell ref="E2:K2"/>
    <mergeCell ref="M2:Q2"/>
    <mergeCell ref="A3:A4"/>
    <mergeCell ref="B3:I3"/>
    <mergeCell ref="J3:P3"/>
    <mergeCell ref="Q3:Q4"/>
  </mergeCells>
  <pageMargins left="0.41" right="0.15748031496062992" top="0.6" bottom="0.31496062992125984" header="0.31496062992125984" footer="0.31496062992125984"/>
  <pageSetup paperSize="9"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5"/>
  <sheetViews>
    <sheetView zoomScale="87" zoomScaleNormal="87" workbookViewId="0">
      <selection activeCell="R14" sqref="R14:S14"/>
    </sheetView>
  </sheetViews>
  <sheetFormatPr defaultRowHeight="15"/>
  <cols>
    <col min="1" max="1" width="14.28515625" style="1" bestFit="1" customWidth="1"/>
    <col min="2" max="2" width="10.140625" style="1" bestFit="1" customWidth="1"/>
    <col min="3" max="3" width="8" style="1" bestFit="1" customWidth="1"/>
    <col min="4" max="4" width="6.85546875" style="1" bestFit="1" customWidth="1"/>
    <col min="5" max="6" width="5.85546875" style="1" bestFit="1" customWidth="1"/>
    <col min="7" max="7" width="7.85546875" style="1" customWidth="1"/>
    <col min="8" max="8" width="8.42578125" style="1" customWidth="1"/>
    <col min="9" max="9" width="9.28515625" style="1" bestFit="1" customWidth="1"/>
    <col min="10" max="10" width="8.85546875" style="1" customWidth="1"/>
    <col min="11" max="11" width="7" style="1" bestFit="1" customWidth="1"/>
    <col min="12" max="12" width="5.42578125" style="1" bestFit="1" customWidth="1"/>
    <col min="13" max="13" width="7" style="1" bestFit="1" customWidth="1"/>
    <col min="14" max="14" width="8.28515625" style="1" bestFit="1" customWidth="1"/>
    <col min="15" max="15" width="5.85546875" style="1" bestFit="1" customWidth="1"/>
    <col min="16" max="16" width="8" style="1" bestFit="1" customWidth="1"/>
    <col min="17" max="17" width="11.7109375" style="1" customWidth="1"/>
    <col min="18" max="18" width="11.85546875" style="1" bestFit="1" customWidth="1"/>
    <col min="19" max="19" width="11.5703125" style="1" bestFit="1" customWidth="1"/>
    <col min="20" max="16384" width="9.140625" style="1"/>
  </cols>
  <sheetData>
    <row r="1" spans="1:19" ht="24.75" customHeight="1">
      <c r="A1" s="24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6"/>
      <c r="S1" s="6"/>
    </row>
    <row r="2" spans="1:19" ht="24" customHeight="1">
      <c r="A2" s="25" t="s">
        <v>71</v>
      </c>
      <c r="B2" s="25"/>
      <c r="C2" s="25"/>
      <c r="D2" s="8"/>
      <c r="E2" s="26" t="s">
        <v>52</v>
      </c>
      <c r="F2" s="26"/>
      <c r="G2" s="26"/>
      <c r="H2" s="26"/>
      <c r="I2" s="26"/>
      <c r="J2" s="26"/>
      <c r="K2" s="26"/>
      <c r="L2" s="9"/>
      <c r="M2" s="27" t="s">
        <v>43</v>
      </c>
      <c r="N2" s="27"/>
      <c r="O2" s="27"/>
      <c r="P2" s="27"/>
      <c r="Q2" s="27"/>
      <c r="R2" s="7"/>
      <c r="S2" s="10"/>
    </row>
    <row r="3" spans="1:19" ht="24" customHeight="1">
      <c r="A3" s="28" t="s">
        <v>3</v>
      </c>
      <c r="B3" s="29" t="s">
        <v>0</v>
      </c>
      <c r="C3" s="29"/>
      <c r="D3" s="29"/>
      <c r="E3" s="29"/>
      <c r="F3" s="29"/>
      <c r="G3" s="29"/>
      <c r="H3" s="29"/>
      <c r="I3" s="29"/>
      <c r="J3" s="28" t="s">
        <v>12</v>
      </c>
      <c r="K3" s="28"/>
      <c r="L3" s="28"/>
      <c r="M3" s="28"/>
      <c r="N3" s="28"/>
      <c r="O3" s="28"/>
      <c r="P3" s="28"/>
      <c r="Q3" s="30" t="s">
        <v>44</v>
      </c>
      <c r="R3" s="23" t="s">
        <v>17</v>
      </c>
      <c r="S3" s="23"/>
    </row>
    <row r="4" spans="1:19" ht="30">
      <c r="A4" s="28"/>
      <c r="B4" s="2" t="s">
        <v>7</v>
      </c>
      <c r="C4" s="2" t="s">
        <v>5</v>
      </c>
      <c r="D4" s="2" t="s">
        <v>8</v>
      </c>
      <c r="E4" s="2" t="s">
        <v>9</v>
      </c>
      <c r="F4" s="2" t="s">
        <v>10</v>
      </c>
      <c r="G4" s="2" t="s">
        <v>11</v>
      </c>
      <c r="H4" s="12" t="s">
        <v>20</v>
      </c>
      <c r="I4" s="3" t="s">
        <v>1</v>
      </c>
      <c r="J4" s="12" t="s">
        <v>19</v>
      </c>
      <c r="K4" s="12" t="s">
        <v>18</v>
      </c>
      <c r="L4" s="2" t="s">
        <v>14</v>
      </c>
      <c r="M4" s="12" t="s">
        <v>21</v>
      </c>
      <c r="N4" s="2" t="s">
        <v>4</v>
      </c>
      <c r="O4" s="2" t="s">
        <v>6</v>
      </c>
      <c r="P4" s="3" t="s">
        <v>2</v>
      </c>
      <c r="Q4" s="30"/>
      <c r="R4" s="3" t="s">
        <v>15</v>
      </c>
      <c r="S4" s="3" t="s">
        <v>16</v>
      </c>
    </row>
    <row r="5" spans="1:19" ht="21" customHeight="1">
      <c r="A5" s="12">
        <v>1</v>
      </c>
      <c r="B5" s="2">
        <v>2</v>
      </c>
      <c r="C5" s="12">
        <v>3</v>
      </c>
      <c r="D5" s="2">
        <v>4</v>
      </c>
      <c r="E5" s="12">
        <v>5</v>
      </c>
      <c r="F5" s="2">
        <v>6</v>
      </c>
      <c r="G5" s="12">
        <v>7</v>
      </c>
      <c r="H5" s="2">
        <v>8</v>
      </c>
      <c r="I5" s="12">
        <v>9</v>
      </c>
      <c r="J5" s="2">
        <v>10</v>
      </c>
      <c r="K5" s="12">
        <v>11</v>
      </c>
      <c r="L5" s="2">
        <v>12</v>
      </c>
      <c r="M5" s="12">
        <v>13</v>
      </c>
      <c r="N5" s="2">
        <v>14</v>
      </c>
      <c r="O5" s="12">
        <v>15</v>
      </c>
      <c r="P5" s="2">
        <v>16</v>
      </c>
      <c r="Q5" s="12">
        <v>17</v>
      </c>
      <c r="R5" s="2">
        <v>18</v>
      </c>
      <c r="S5" s="12">
        <v>19</v>
      </c>
    </row>
    <row r="6" spans="1:19" ht="24.75" customHeight="1">
      <c r="A6" s="13">
        <v>45108</v>
      </c>
      <c r="B6" s="2">
        <v>122900</v>
      </c>
      <c r="C6" s="2">
        <v>51618</v>
      </c>
      <c r="D6" s="2">
        <v>4480</v>
      </c>
      <c r="E6" s="2">
        <v>0</v>
      </c>
      <c r="F6" s="2">
        <v>0</v>
      </c>
      <c r="G6" s="2">
        <v>0</v>
      </c>
      <c r="H6" s="2">
        <v>0</v>
      </c>
      <c r="I6" s="4">
        <f t="shared" ref="I6" si="0">B6+C6+D6+E6+F6+G6-H6</f>
        <v>178998</v>
      </c>
      <c r="J6" s="14">
        <v>20000</v>
      </c>
      <c r="K6" s="14">
        <v>0</v>
      </c>
      <c r="L6" s="14">
        <v>0</v>
      </c>
      <c r="M6" s="14">
        <v>0</v>
      </c>
      <c r="N6" s="2">
        <v>30000</v>
      </c>
      <c r="O6" s="2">
        <v>400</v>
      </c>
      <c r="P6" s="4">
        <f t="shared" ref="P6:P8" si="1">SUM(J6:O6)</f>
        <v>50400</v>
      </c>
      <c r="Q6" s="4">
        <f t="shared" ref="Q6:Q14" si="2">I6-P6</f>
        <v>128598</v>
      </c>
      <c r="R6" s="3" t="s">
        <v>80</v>
      </c>
      <c r="S6" s="5">
        <v>45141</v>
      </c>
    </row>
    <row r="7" spans="1:19" ht="24.75" customHeight="1">
      <c r="A7" s="13">
        <v>45139</v>
      </c>
      <c r="B7" s="2">
        <v>122900</v>
      </c>
      <c r="C7" s="2">
        <v>51618</v>
      </c>
      <c r="D7" s="2">
        <v>4480</v>
      </c>
      <c r="E7" s="2">
        <v>0</v>
      </c>
      <c r="F7" s="2">
        <v>0</v>
      </c>
      <c r="G7" s="2">
        <v>0</v>
      </c>
      <c r="H7" s="2">
        <v>0</v>
      </c>
      <c r="I7" s="4">
        <f t="shared" ref="I7" si="3">B7+C7+D7+E7+F7+G7-H7</f>
        <v>178998</v>
      </c>
      <c r="J7" s="14">
        <v>20000</v>
      </c>
      <c r="K7" s="14">
        <v>0</v>
      </c>
      <c r="L7" s="14">
        <v>0</v>
      </c>
      <c r="M7" s="14">
        <v>0</v>
      </c>
      <c r="N7" s="2">
        <v>30000</v>
      </c>
      <c r="O7" s="2">
        <v>400</v>
      </c>
      <c r="P7" s="4">
        <f t="shared" si="1"/>
        <v>50400</v>
      </c>
      <c r="Q7" s="4">
        <f t="shared" si="2"/>
        <v>128598</v>
      </c>
      <c r="R7" s="3" t="s">
        <v>78</v>
      </c>
      <c r="S7" s="5">
        <v>45170</v>
      </c>
    </row>
    <row r="8" spans="1:19" ht="24.75" customHeight="1">
      <c r="A8" s="13">
        <v>45170</v>
      </c>
      <c r="B8" s="2">
        <v>122900</v>
      </c>
      <c r="C8" s="2">
        <v>51618</v>
      </c>
      <c r="D8" s="2">
        <v>4480</v>
      </c>
      <c r="E8" s="2">
        <v>0</v>
      </c>
      <c r="F8" s="2">
        <v>0</v>
      </c>
      <c r="G8" s="2">
        <v>0</v>
      </c>
      <c r="H8" s="2">
        <v>0</v>
      </c>
      <c r="I8" s="4">
        <f t="shared" ref="I8" si="4">B8+C8+D8+E8+F8+G8-H8</f>
        <v>178998</v>
      </c>
      <c r="J8" s="14">
        <v>20000</v>
      </c>
      <c r="K8" s="14">
        <v>0</v>
      </c>
      <c r="L8" s="14">
        <v>0</v>
      </c>
      <c r="M8" s="14">
        <v>0</v>
      </c>
      <c r="N8" s="2">
        <v>30000</v>
      </c>
      <c r="O8" s="2">
        <v>400</v>
      </c>
      <c r="P8" s="4">
        <f t="shared" si="1"/>
        <v>50400</v>
      </c>
      <c r="Q8" s="4">
        <f t="shared" si="2"/>
        <v>128598</v>
      </c>
      <c r="R8" s="3" t="s">
        <v>75</v>
      </c>
      <c r="S8" s="5">
        <v>45198</v>
      </c>
    </row>
    <row r="9" spans="1:19" ht="24.75" customHeight="1">
      <c r="A9" s="13">
        <v>45200</v>
      </c>
      <c r="B9" s="2">
        <v>122900</v>
      </c>
      <c r="C9" s="2">
        <v>51618</v>
      </c>
      <c r="D9" s="2">
        <v>4480</v>
      </c>
      <c r="E9" s="2">
        <v>0</v>
      </c>
      <c r="F9" s="2">
        <v>0</v>
      </c>
      <c r="G9" s="2">
        <v>0</v>
      </c>
      <c r="H9" s="2">
        <v>0</v>
      </c>
      <c r="I9" s="4">
        <f t="shared" ref="I9:I10" si="5">B9+C9+D9+E9+F9+G9-H9</f>
        <v>178998</v>
      </c>
      <c r="J9" s="14">
        <v>20000</v>
      </c>
      <c r="K9" s="14">
        <v>0</v>
      </c>
      <c r="L9" s="14">
        <v>0</v>
      </c>
      <c r="M9" s="14">
        <v>0</v>
      </c>
      <c r="N9" s="2">
        <v>30000</v>
      </c>
      <c r="O9" s="2">
        <v>400</v>
      </c>
      <c r="P9" s="4">
        <f t="shared" ref="P9:P10" si="6">SUM(J9:O9)</f>
        <v>50400</v>
      </c>
      <c r="Q9" s="4">
        <f t="shared" ref="Q9:Q10" si="7">I9-P9</f>
        <v>128598</v>
      </c>
      <c r="R9" s="3" t="s">
        <v>98</v>
      </c>
      <c r="S9" s="5">
        <v>45230</v>
      </c>
    </row>
    <row r="10" spans="1:19" ht="30">
      <c r="A10" s="15" t="s">
        <v>103</v>
      </c>
      <c r="B10" s="2">
        <v>0</v>
      </c>
      <c r="C10" s="2">
        <v>19664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4">
        <f t="shared" si="5"/>
        <v>19664</v>
      </c>
      <c r="J10" s="14">
        <f>I10</f>
        <v>19664</v>
      </c>
      <c r="K10" s="14">
        <v>0</v>
      </c>
      <c r="L10" s="14">
        <v>0</v>
      </c>
      <c r="M10" s="14">
        <v>0</v>
      </c>
      <c r="N10" s="2">
        <v>0</v>
      </c>
      <c r="O10" s="2">
        <v>0</v>
      </c>
      <c r="P10" s="4">
        <f t="shared" si="6"/>
        <v>19664</v>
      </c>
      <c r="Q10" s="4">
        <f t="shared" si="7"/>
        <v>0</v>
      </c>
      <c r="R10" s="3" t="s">
        <v>109</v>
      </c>
      <c r="S10" s="5">
        <v>45255</v>
      </c>
    </row>
    <row r="11" spans="1:19" ht="24.75" customHeight="1">
      <c r="A11" s="13">
        <v>45231</v>
      </c>
      <c r="B11" s="2">
        <v>122900</v>
      </c>
      <c r="C11" s="2">
        <v>56534</v>
      </c>
      <c r="D11" s="2">
        <v>4480</v>
      </c>
      <c r="E11" s="2">
        <v>0</v>
      </c>
      <c r="F11" s="2">
        <v>0</v>
      </c>
      <c r="G11" s="2">
        <v>0</v>
      </c>
      <c r="H11" s="2">
        <v>0</v>
      </c>
      <c r="I11" s="4">
        <f t="shared" ref="I11" si="8">B11+C11+D11+E11+F11+G11-H11</f>
        <v>183914</v>
      </c>
      <c r="J11" s="14">
        <v>20000</v>
      </c>
      <c r="K11" s="14">
        <v>0</v>
      </c>
      <c r="L11" s="14">
        <v>0</v>
      </c>
      <c r="M11" s="14">
        <v>0</v>
      </c>
      <c r="N11" s="2">
        <v>30000</v>
      </c>
      <c r="O11" s="2">
        <v>400</v>
      </c>
      <c r="P11" s="4">
        <f t="shared" ref="P11" si="9">SUM(J11:O11)</f>
        <v>50400</v>
      </c>
      <c r="Q11" s="4">
        <f t="shared" ref="Q11" si="10">I11-P11</f>
        <v>133514</v>
      </c>
      <c r="R11" s="3" t="s">
        <v>110</v>
      </c>
      <c r="S11" s="5">
        <v>45260</v>
      </c>
    </row>
    <row r="12" spans="1:19" ht="24.75" customHeight="1">
      <c r="A12" s="13">
        <v>45261</v>
      </c>
      <c r="B12" s="2">
        <v>122900</v>
      </c>
      <c r="C12" s="2">
        <v>56534</v>
      </c>
      <c r="D12" s="2">
        <v>4480</v>
      </c>
      <c r="E12" s="2">
        <v>0</v>
      </c>
      <c r="F12" s="2">
        <v>0</v>
      </c>
      <c r="G12" s="2">
        <v>0</v>
      </c>
      <c r="H12" s="2">
        <v>0</v>
      </c>
      <c r="I12" s="4">
        <f t="shared" ref="I12" si="11">B12+C12+D12+E12+F12+G12-H12</f>
        <v>183914</v>
      </c>
      <c r="J12" s="14">
        <v>20000</v>
      </c>
      <c r="K12" s="14">
        <v>0</v>
      </c>
      <c r="L12" s="14">
        <v>0</v>
      </c>
      <c r="M12" s="14">
        <v>0</v>
      </c>
      <c r="N12" s="2">
        <v>30000</v>
      </c>
      <c r="O12" s="2">
        <v>400</v>
      </c>
      <c r="P12" s="4">
        <f t="shared" ref="P12" si="12">SUM(J12:O12)</f>
        <v>50400</v>
      </c>
      <c r="Q12" s="4">
        <f t="shared" ref="Q12" si="13">I12-P12</f>
        <v>133514</v>
      </c>
      <c r="R12" s="3" t="s">
        <v>80</v>
      </c>
      <c r="S12" s="5">
        <v>45295</v>
      </c>
    </row>
    <row r="13" spans="1:19" ht="24.75" customHeight="1">
      <c r="A13" s="13">
        <v>45292</v>
      </c>
      <c r="B13" s="2">
        <v>122900</v>
      </c>
      <c r="C13" s="2">
        <v>56534</v>
      </c>
      <c r="D13" s="2">
        <v>4480</v>
      </c>
      <c r="E13" s="2">
        <v>0</v>
      </c>
      <c r="F13" s="2">
        <v>0</v>
      </c>
      <c r="G13" s="2">
        <v>0</v>
      </c>
      <c r="H13" s="2">
        <v>0</v>
      </c>
      <c r="I13" s="4">
        <f t="shared" ref="I13" si="14">B13+C13+D13+E13+F13+G13-H13</f>
        <v>183914</v>
      </c>
      <c r="J13" s="14">
        <v>20000</v>
      </c>
      <c r="K13" s="14">
        <v>0</v>
      </c>
      <c r="L13" s="14">
        <v>0</v>
      </c>
      <c r="M13" s="14">
        <v>0</v>
      </c>
      <c r="N13" s="2">
        <v>30000</v>
      </c>
      <c r="O13" s="2">
        <v>400</v>
      </c>
      <c r="P13" s="4">
        <f t="shared" ref="P13" si="15">SUM(J13:O13)</f>
        <v>50400</v>
      </c>
      <c r="Q13" s="4">
        <f t="shared" ref="Q13" si="16">I13-P13</f>
        <v>133514</v>
      </c>
      <c r="R13" s="3" t="s">
        <v>113</v>
      </c>
      <c r="S13" s="5">
        <v>45323</v>
      </c>
    </row>
    <row r="14" spans="1:19" ht="24.75" customHeight="1">
      <c r="A14" s="13">
        <v>45323</v>
      </c>
      <c r="B14" s="21">
        <v>122900</v>
      </c>
      <c r="C14" s="21">
        <v>56534</v>
      </c>
      <c r="D14" s="21">
        <v>4480</v>
      </c>
      <c r="E14" s="21">
        <v>0</v>
      </c>
      <c r="F14" s="21">
        <v>0</v>
      </c>
      <c r="G14" s="21">
        <v>0</v>
      </c>
      <c r="H14" s="21">
        <v>0</v>
      </c>
      <c r="I14" s="4">
        <f t="shared" ref="I14" si="17">B14+C14+D14+E14+F14+G14-H14</f>
        <v>183914</v>
      </c>
      <c r="J14" s="14">
        <v>20000</v>
      </c>
      <c r="K14" s="14">
        <v>0</v>
      </c>
      <c r="L14" s="14">
        <v>0</v>
      </c>
      <c r="M14" s="14">
        <v>0</v>
      </c>
      <c r="N14" s="21">
        <v>28000</v>
      </c>
      <c r="O14" s="21">
        <v>400</v>
      </c>
      <c r="P14" s="4">
        <f t="shared" ref="P14" si="18">SUM(J14:O14)</f>
        <v>48400</v>
      </c>
      <c r="Q14" s="4">
        <f t="shared" si="2"/>
        <v>135514</v>
      </c>
      <c r="R14" s="20" t="s">
        <v>113</v>
      </c>
      <c r="S14" s="5">
        <v>45352</v>
      </c>
    </row>
    <row r="15" spans="1:19" ht="24.75" customHeight="1">
      <c r="A15" s="3" t="s">
        <v>1</v>
      </c>
      <c r="B15" s="3">
        <f t="shared" ref="B15:Q15" si="19">SUBTOTAL(9,B6:B14)</f>
        <v>983200</v>
      </c>
      <c r="C15" s="3">
        <f t="shared" si="19"/>
        <v>452272</v>
      </c>
      <c r="D15" s="3">
        <f t="shared" si="19"/>
        <v>35840</v>
      </c>
      <c r="E15" s="3">
        <f t="shared" si="19"/>
        <v>0</v>
      </c>
      <c r="F15" s="3">
        <f t="shared" si="19"/>
        <v>0</v>
      </c>
      <c r="G15" s="3">
        <f t="shared" si="19"/>
        <v>0</v>
      </c>
      <c r="H15" s="3">
        <f t="shared" si="19"/>
        <v>0</v>
      </c>
      <c r="I15" s="3">
        <f t="shared" si="19"/>
        <v>1471312</v>
      </c>
      <c r="J15" s="3">
        <f t="shared" si="19"/>
        <v>179664</v>
      </c>
      <c r="K15" s="3">
        <f t="shared" si="19"/>
        <v>0</v>
      </c>
      <c r="L15" s="3">
        <f t="shared" si="19"/>
        <v>0</v>
      </c>
      <c r="M15" s="3">
        <f t="shared" si="19"/>
        <v>0</v>
      </c>
      <c r="N15" s="3">
        <f t="shared" si="19"/>
        <v>238000</v>
      </c>
      <c r="O15" s="3">
        <f t="shared" si="19"/>
        <v>3200</v>
      </c>
      <c r="P15" s="3">
        <f t="shared" si="19"/>
        <v>420864</v>
      </c>
      <c r="Q15" s="3">
        <f t="shared" si="19"/>
        <v>1050448</v>
      </c>
      <c r="R15" s="4"/>
      <c r="S15" s="16"/>
    </row>
  </sheetData>
  <autoFilter ref="A5:S14">
    <sortState ref="A6:T18">
      <sortCondition ref="S5"/>
    </sortState>
  </autoFilter>
  <mergeCells count="9">
    <mergeCell ref="R3:S3"/>
    <mergeCell ref="A1:Q1"/>
    <mergeCell ref="A2:C2"/>
    <mergeCell ref="E2:K2"/>
    <mergeCell ref="M2:Q2"/>
    <mergeCell ref="A3:A4"/>
    <mergeCell ref="B3:I3"/>
    <mergeCell ref="J3:P3"/>
    <mergeCell ref="Q3:Q4"/>
  </mergeCells>
  <pageMargins left="0.41" right="0.15748031496062992" top="0.6" bottom="0.31496062992125984" header="0.31496062992125984" footer="0.31496062992125984"/>
  <pageSetup paperSize="9" scale="85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S13"/>
  <sheetViews>
    <sheetView zoomScale="87" zoomScaleNormal="87" workbookViewId="0">
      <selection activeCell="R12" sqref="R12:S12"/>
    </sheetView>
  </sheetViews>
  <sheetFormatPr defaultRowHeight="15"/>
  <cols>
    <col min="1" max="1" width="14.28515625" style="1" bestFit="1" customWidth="1"/>
    <col min="2" max="2" width="10.140625" style="1" bestFit="1" customWidth="1"/>
    <col min="3" max="3" width="8" style="1" bestFit="1" customWidth="1"/>
    <col min="4" max="4" width="6.85546875" style="1" bestFit="1" customWidth="1"/>
    <col min="5" max="6" width="5.85546875" style="1" bestFit="1" customWidth="1"/>
    <col min="7" max="7" width="7.85546875" style="1" customWidth="1"/>
    <col min="8" max="8" width="8.42578125" style="1" customWidth="1"/>
    <col min="9" max="9" width="9.28515625" style="1" bestFit="1" customWidth="1"/>
    <col min="10" max="10" width="8.85546875" style="1" customWidth="1"/>
    <col min="11" max="11" width="7" style="1" bestFit="1" customWidth="1"/>
    <col min="12" max="12" width="5.42578125" style="1" bestFit="1" customWidth="1"/>
    <col min="13" max="13" width="7" style="1" bestFit="1" customWidth="1"/>
    <col min="14" max="14" width="8.28515625" style="1" bestFit="1" customWidth="1"/>
    <col min="15" max="15" width="5.85546875" style="1" bestFit="1" customWidth="1"/>
    <col min="16" max="16" width="8" style="1" bestFit="1" customWidth="1"/>
    <col min="17" max="17" width="11.7109375" style="1" customWidth="1"/>
    <col min="18" max="18" width="11.85546875" style="1" bestFit="1" customWidth="1"/>
    <col min="19" max="19" width="11.5703125" style="1" bestFit="1" customWidth="1"/>
    <col min="20" max="16384" width="9.140625" style="1"/>
  </cols>
  <sheetData>
    <row r="1" spans="1:19" ht="24.75" customHeight="1">
      <c r="A1" s="24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6"/>
      <c r="S1" s="6"/>
    </row>
    <row r="2" spans="1:19" ht="24" customHeight="1">
      <c r="A2" s="25" t="s">
        <v>101</v>
      </c>
      <c r="B2" s="25"/>
      <c r="C2" s="25"/>
      <c r="D2" s="8"/>
      <c r="E2" s="26" t="s">
        <v>23</v>
      </c>
      <c r="F2" s="26"/>
      <c r="G2" s="26"/>
      <c r="H2" s="26"/>
      <c r="I2" s="26"/>
      <c r="J2" s="26"/>
      <c r="K2" s="26"/>
      <c r="L2" s="9"/>
      <c r="M2" s="27" t="s">
        <v>43</v>
      </c>
      <c r="N2" s="27"/>
      <c r="O2" s="27"/>
      <c r="P2" s="27"/>
      <c r="Q2" s="27"/>
      <c r="R2" s="7"/>
      <c r="S2" s="10"/>
    </row>
    <row r="3" spans="1:19" ht="24" customHeight="1">
      <c r="A3" s="28" t="s">
        <v>3</v>
      </c>
      <c r="B3" s="29" t="s">
        <v>0</v>
      </c>
      <c r="C3" s="29"/>
      <c r="D3" s="29"/>
      <c r="E3" s="29"/>
      <c r="F3" s="29"/>
      <c r="G3" s="29"/>
      <c r="H3" s="29"/>
      <c r="I3" s="29"/>
      <c r="J3" s="28" t="s">
        <v>12</v>
      </c>
      <c r="K3" s="28"/>
      <c r="L3" s="28"/>
      <c r="M3" s="28"/>
      <c r="N3" s="28"/>
      <c r="O3" s="28"/>
      <c r="P3" s="28"/>
      <c r="Q3" s="30" t="s">
        <v>44</v>
      </c>
      <c r="R3" s="23" t="s">
        <v>17</v>
      </c>
      <c r="S3" s="23"/>
    </row>
    <row r="4" spans="1:19" ht="30">
      <c r="A4" s="28"/>
      <c r="B4" s="2" t="s">
        <v>7</v>
      </c>
      <c r="C4" s="2" t="s">
        <v>5</v>
      </c>
      <c r="D4" s="2" t="s">
        <v>8</v>
      </c>
      <c r="E4" s="2" t="s">
        <v>9</v>
      </c>
      <c r="F4" s="2" t="s">
        <v>10</v>
      </c>
      <c r="G4" s="2" t="s">
        <v>11</v>
      </c>
      <c r="H4" s="12" t="s">
        <v>20</v>
      </c>
      <c r="I4" s="3" t="s">
        <v>1</v>
      </c>
      <c r="J4" s="12" t="s">
        <v>19</v>
      </c>
      <c r="K4" s="12" t="s">
        <v>18</v>
      </c>
      <c r="L4" s="2" t="s">
        <v>14</v>
      </c>
      <c r="M4" s="12" t="s">
        <v>21</v>
      </c>
      <c r="N4" s="2" t="s">
        <v>4</v>
      </c>
      <c r="O4" s="2" t="s">
        <v>6</v>
      </c>
      <c r="P4" s="3" t="s">
        <v>2</v>
      </c>
      <c r="Q4" s="30"/>
      <c r="R4" s="3" t="s">
        <v>15</v>
      </c>
      <c r="S4" s="3" t="s">
        <v>16</v>
      </c>
    </row>
    <row r="5" spans="1:19" ht="21" customHeight="1">
      <c r="A5" s="12">
        <v>1</v>
      </c>
      <c r="B5" s="2">
        <v>2</v>
      </c>
      <c r="C5" s="12">
        <v>3</v>
      </c>
      <c r="D5" s="2">
        <v>4</v>
      </c>
      <c r="E5" s="12">
        <v>5</v>
      </c>
      <c r="F5" s="2">
        <v>6</v>
      </c>
      <c r="G5" s="12">
        <v>7</v>
      </c>
      <c r="H5" s="2">
        <v>8</v>
      </c>
      <c r="I5" s="12">
        <v>9</v>
      </c>
      <c r="J5" s="2">
        <v>10</v>
      </c>
      <c r="K5" s="12">
        <v>11</v>
      </c>
      <c r="L5" s="2">
        <v>12</v>
      </c>
      <c r="M5" s="12">
        <v>13</v>
      </c>
      <c r="N5" s="2">
        <v>14</v>
      </c>
      <c r="O5" s="12">
        <v>15</v>
      </c>
      <c r="P5" s="2">
        <v>16</v>
      </c>
      <c r="Q5" s="12">
        <v>17</v>
      </c>
      <c r="R5" s="2">
        <v>18</v>
      </c>
      <c r="S5" s="12">
        <v>19</v>
      </c>
    </row>
    <row r="6" spans="1:19" ht="24.75" customHeight="1">
      <c r="A6" s="13" t="s">
        <v>70</v>
      </c>
      <c r="B6" s="2">
        <v>6908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4">
        <f>B6+C6+D6+E6+F6+G6-H6</f>
        <v>6908</v>
      </c>
      <c r="J6" s="14">
        <v>0</v>
      </c>
      <c r="K6" s="14">
        <v>0</v>
      </c>
      <c r="L6" s="14">
        <v>0</v>
      </c>
      <c r="M6" s="14">
        <v>0</v>
      </c>
      <c r="N6" s="2">
        <v>0</v>
      </c>
      <c r="O6" s="2">
        <v>0</v>
      </c>
      <c r="P6" s="4">
        <f>SUM(J6:O6)</f>
        <v>0</v>
      </c>
      <c r="Q6" s="4">
        <f>I6-P6</f>
        <v>6908</v>
      </c>
      <c r="R6" s="3" t="s">
        <v>100</v>
      </c>
      <c r="S6" s="5">
        <v>45255</v>
      </c>
    </row>
    <row r="7" spans="1:19" ht="24.75" customHeight="1">
      <c r="A7" s="13">
        <v>45200</v>
      </c>
      <c r="B7" s="2">
        <v>46200</v>
      </c>
      <c r="C7" s="2">
        <v>19404</v>
      </c>
      <c r="D7" s="2">
        <v>2020</v>
      </c>
      <c r="E7" s="2">
        <v>0</v>
      </c>
      <c r="F7" s="2">
        <v>700</v>
      </c>
      <c r="G7" s="2">
        <v>0</v>
      </c>
      <c r="H7" s="2">
        <v>0</v>
      </c>
      <c r="I7" s="4">
        <f>B7+C7+D7+E7+F7+G7-H7</f>
        <v>68324</v>
      </c>
      <c r="J7" s="14">
        <v>6560</v>
      </c>
      <c r="K7" s="14">
        <v>0</v>
      </c>
      <c r="L7" s="14">
        <v>0</v>
      </c>
      <c r="M7" s="14">
        <v>0</v>
      </c>
      <c r="N7" s="2">
        <v>2000</v>
      </c>
      <c r="O7" s="2">
        <v>200</v>
      </c>
      <c r="P7" s="4">
        <f>SUM(J7:O7)</f>
        <v>8760</v>
      </c>
      <c r="Q7" s="4">
        <f>I7-P7</f>
        <v>59564</v>
      </c>
      <c r="R7" s="3" t="s">
        <v>102</v>
      </c>
      <c r="S7" s="5">
        <v>45255</v>
      </c>
    </row>
    <row r="8" spans="1:19" ht="30">
      <c r="A8" s="15" t="s">
        <v>103</v>
      </c>
      <c r="B8" s="2">
        <v>0</v>
      </c>
      <c r="C8" s="2">
        <v>7392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4">
        <f t="shared" ref="I8" si="0">B8+C8+D8+E8+F8+G8-H8</f>
        <v>7392</v>
      </c>
      <c r="J8" s="14">
        <v>740</v>
      </c>
      <c r="K8" s="14">
        <v>0</v>
      </c>
      <c r="L8" s="14">
        <v>0</v>
      </c>
      <c r="M8" s="14">
        <v>0</v>
      </c>
      <c r="N8" s="2">
        <v>0</v>
      </c>
      <c r="O8" s="2">
        <v>0</v>
      </c>
      <c r="P8" s="4">
        <f t="shared" ref="P8" si="1">SUM(J8:O8)</f>
        <v>740</v>
      </c>
      <c r="Q8" s="4">
        <f t="shared" ref="Q8" si="2">I8-P8</f>
        <v>6652</v>
      </c>
      <c r="R8" s="3" t="s">
        <v>104</v>
      </c>
      <c r="S8" s="5">
        <v>45255</v>
      </c>
    </row>
    <row r="9" spans="1:19" ht="24.75" customHeight="1">
      <c r="A9" s="13">
        <v>45231</v>
      </c>
      <c r="B9" s="2">
        <v>46200</v>
      </c>
      <c r="C9" s="2">
        <v>21252</v>
      </c>
      <c r="D9" s="2">
        <v>2020</v>
      </c>
      <c r="E9" s="2">
        <v>0</v>
      </c>
      <c r="F9" s="2">
        <v>700</v>
      </c>
      <c r="G9" s="2">
        <v>0</v>
      </c>
      <c r="H9" s="2">
        <v>0</v>
      </c>
      <c r="I9" s="4">
        <f>B9+C9+D9+E9+F9+G9-H9</f>
        <v>70172</v>
      </c>
      <c r="J9" s="14">
        <v>6745</v>
      </c>
      <c r="K9" s="14">
        <v>0</v>
      </c>
      <c r="L9" s="14">
        <v>0</v>
      </c>
      <c r="M9" s="14">
        <v>0</v>
      </c>
      <c r="N9" s="2">
        <v>2000</v>
      </c>
      <c r="O9" s="2">
        <v>200</v>
      </c>
      <c r="P9" s="4">
        <f>SUM(J9:O9)</f>
        <v>8945</v>
      </c>
      <c r="Q9" s="4">
        <f>I9-P9</f>
        <v>61227</v>
      </c>
      <c r="R9" s="3" t="s">
        <v>111</v>
      </c>
      <c r="S9" s="5">
        <v>45260</v>
      </c>
    </row>
    <row r="10" spans="1:19" ht="24.75" customHeight="1">
      <c r="A10" s="13">
        <v>45261</v>
      </c>
      <c r="B10" s="2">
        <v>46200</v>
      </c>
      <c r="C10" s="2">
        <v>21252</v>
      </c>
      <c r="D10" s="2">
        <v>2020</v>
      </c>
      <c r="E10" s="2">
        <v>0</v>
      </c>
      <c r="F10" s="2">
        <v>700</v>
      </c>
      <c r="G10" s="2">
        <v>0</v>
      </c>
      <c r="H10" s="2">
        <v>0</v>
      </c>
      <c r="I10" s="4">
        <f>B10+C10+D10+E10+F10+G10-H10</f>
        <v>70172</v>
      </c>
      <c r="J10" s="14">
        <v>6745</v>
      </c>
      <c r="K10" s="14">
        <v>0</v>
      </c>
      <c r="L10" s="14">
        <v>0</v>
      </c>
      <c r="M10" s="14">
        <v>0</v>
      </c>
      <c r="N10" s="2">
        <v>2000</v>
      </c>
      <c r="O10" s="2">
        <v>200</v>
      </c>
      <c r="P10" s="4">
        <f>SUM(J10:O10)</f>
        <v>8945</v>
      </c>
      <c r="Q10" s="4">
        <f>I10-P10</f>
        <v>61227</v>
      </c>
      <c r="R10" s="3" t="s">
        <v>112</v>
      </c>
      <c r="S10" s="5">
        <v>45295</v>
      </c>
    </row>
    <row r="11" spans="1:19" ht="24.75" customHeight="1">
      <c r="A11" s="13">
        <v>45292</v>
      </c>
      <c r="B11" s="2">
        <v>46200</v>
      </c>
      <c r="C11" s="2">
        <v>21252</v>
      </c>
      <c r="D11" s="2">
        <v>2020</v>
      </c>
      <c r="E11" s="2">
        <v>0</v>
      </c>
      <c r="F11" s="2">
        <v>700</v>
      </c>
      <c r="G11" s="2">
        <v>0</v>
      </c>
      <c r="H11" s="2">
        <v>0</v>
      </c>
      <c r="I11" s="4">
        <f>B11+C11+D11+E11+F11+G11-H11</f>
        <v>70172</v>
      </c>
      <c r="J11" s="14">
        <v>6745</v>
      </c>
      <c r="K11" s="14">
        <v>0</v>
      </c>
      <c r="L11" s="14">
        <v>0</v>
      </c>
      <c r="M11" s="14">
        <v>0</v>
      </c>
      <c r="N11" s="2">
        <v>2000</v>
      </c>
      <c r="O11" s="2">
        <v>200</v>
      </c>
      <c r="P11" s="4">
        <f>SUM(J11:O11)</f>
        <v>8945</v>
      </c>
      <c r="Q11" s="4">
        <f>I11-P11</f>
        <v>61227</v>
      </c>
      <c r="R11" s="3" t="s">
        <v>114</v>
      </c>
      <c r="S11" s="5">
        <v>45323</v>
      </c>
    </row>
    <row r="12" spans="1:19" ht="24.75" customHeight="1">
      <c r="A12" s="13">
        <v>45323</v>
      </c>
      <c r="B12" s="21">
        <v>46200</v>
      </c>
      <c r="C12" s="21">
        <v>21252</v>
      </c>
      <c r="D12" s="21">
        <v>2020</v>
      </c>
      <c r="E12" s="21">
        <v>0</v>
      </c>
      <c r="F12" s="21">
        <v>700</v>
      </c>
      <c r="G12" s="21">
        <v>0</v>
      </c>
      <c r="H12" s="21">
        <v>0</v>
      </c>
      <c r="I12" s="4">
        <f>B12+C12+D12+E12+F12+G12-H12</f>
        <v>70172</v>
      </c>
      <c r="J12" s="14">
        <v>6745</v>
      </c>
      <c r="K12" s="14">
        <v>0</v>
      </c>
      <c r="L12" s="14">
        <v>0</v>
      </c>
      <c r="M12" s="14">
        <v>0</v>
      </c>
      <c r="N12" s="21">
        <v>15000</v>
      </c>
      <c r="O12" s="21">
        <v>200</v>
      </c>
      <c r="P12" s="4">
        <f>SUM(J12:O12)</f>
        <v>21945</v>
      </c>
      <c r="Q12" s="4">
        <f>I12-P12</f>
        <v>48227</v>
      </c>
      <c r="R12" s="20" t="s">
        <v>114</v>
      </c>
      <c r="S12" s="5">
        <v>45352</v>
      </c>
    </row>
    <row r="13" spans="1:19" ht="24.75" customHeight="1">
      <c r="A13" s="3" t="s">
        <v>1</v>
      </c>
      <c r="B13" s="3">
        <f t="shared" ref="B13:Q13" si="3">SUBTOTAL(9,B6:B12)</f>
        <v>237908</v>
      </c>
      <c r="C13" s="3">
        <f t="shared" si="3"/>
        <v>111804</v>
      </c>
      <c r="D13" s="3">
        <f t="shared" si="3"/>
        <v>10100</v>
      </c>
      <c r="E13" s="3">
        <f t="shared" si="3"/>
        <v>0</v>
      </c>
      <c r="F13" s="3">
        <f t="shared" si="3"/>
        <v>3500</v>
      </c>
      <c r="G13" s="3">
        <f t="shared" si="3"/>
        <v>0</v>
      </c>
      <c r="H13" s="3">
        <f t="shared" si="3"/>
        <v>0</v>
      </c>
      <c r="I13" s="3">
        <f t="shared" si="3"/>
        <v>363312</v>
      </c>
      <c r="J13" s="3">
        <f t="shared" si="3"/>
        <v>34280</v>
      </c>
      <c r="K13" s="3">
        <f t="shared" si="3"/>
        <v>0</v>
      </c>
      <c r="L13" s="3">
        <f t="shared" si="3"/>
        <v>0</v>
      </c>
      <c r="M13" s="3">
        <f t="shared" si="3"/>
        <v>0</v>
      </c>
      <c r="N13" s="3">
        <f t="shared" si="3"/>
        <v>23000</v>
      </c>
      <c r="O13" s="3">
        <f t="shared" si="3"/>
        <v>1000</v>
      </c>
      <c r="P13" s="3">
        <f t="shared" si="3"/>
        <v>58280</v>
      </c>
      <c r="Q13" s="3">
        <f t="shared" si="3"/>
        <v>305032</v>
      </c>
      <c r="R13" s="4"/>
      <c r="S13" s="16"/>
    </row>
  </sheetData>
  <autoFilter ref="A5:S12">
    <sortState ref="A6:T18">
      <sortCondition ref="S5"/>
    </sortState>
  </autoFilter>
  <mergeCells count="9">
    <mergeCell ref="R3:S3"/>
    <mergeCell ref="A1:Q1"/>
    <mergeCell ref="A2:C2"/>
    <mergeCell ref="E2:K2"/>
    <mergeCell ref="M2:Q2"/>
    <mergeCell ref="A3:A4"/>
    <mergeCell ref="B3:I3"/>
    <mergeCell ref="J3:P3"/>
    <mergeCell ref="Q3:Q4"/>
  </mergeCells>
  <pageMargins left="0.41" right="0.15748031496062992" top="0.6" bottom="0.31496062992125984" header="0.31496062992125984" footer="0.31496062992125984"/>
  <pageSetup paperSize="9" scale="85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S16"/>
  <sheetViews>
    <sheetView zoomScale="87" zoomScaleNormal="87" workbookViewId="0">
      <selection activeCell="R15" sqref="R15:S15"/>
    </sheetView>
  </sheetViews>
  <sheetFormatPr defaultRowHeight="15"/>
  <cols>
    <col min="1" max="1" width="14.28515625" style="1" bestFit="1" customWidth="1"/>
    <col min="2" max="2" width="10.140625" style="1" bestFit="1" customWidth="1"/>
    <col min="3" max="3" width="8" style="1" bestFit="1" customWidth="1"/>
    <col min="4" max="4" width="6.85546875" style="1" bestFit="1" customWidth="1"/>
    <col min="5" max="6" width="5.85546875" style="1" bestFit="1" customWidth="1"/>
    <col min="7" max="7" width="7.85546875" style="1" customWidth="1"/>
    <col min="8" max="8" width="8.42578125" style="1" customWidth="1"/>
    <col min="9" max="9" width="9.28515625" style="1" bestFit="1" customWidth="1"/>
    <col min="10" max="10" width="8.85546875" style="1" customWidth="1"/>
    <col min="11" max="11" width="7" style="1" bestFit="1" customWidth="1"/>
    <col min="12" max="12" width="5.42578125" style="1" bestFit="1" customWidth="1"/>
    <col min="13" max="13" width="7" style="1" bestFit="1" customWidth="1"/>
    <col min="14" max="14" width="8.28515625" style="1" bestFit="1" customWidth="1"/>
    <col min="15" max="15" width="5.85546875" style="1" bestFit="1" customWidth="1"/>
    <col min="16" max="16" width="8" style="1" bestFit="1" customWidth="1"/>
    <col min="17" max="17" width="11.7109375" style="1" customWidth="1"/>
    <col min="18" max="18" width="11.85546875" style="1" bestFit="1" customWidth="1"/>
    <col min="19" max="19" width="11.5703125" style="1" bestFit="1" customWidth="1"/>
    <col min="20" max="16384" width="9.140625" style="1"/>
  </cols>
  <sheetData>
    <row r="1" spans="1:19" ht="24.75" customHeight="1">
      <c r="A1" s="24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6"/>
      <c r="S1" s="6"/>
    </row>
    <row r="2" spans="1:19" ht="24" customHeight="1">
      <c r="A2" s="25" t="s">
        <v>72</v>
      </c>
      <c r="B2" s="25"/>
      <c r="C2" s="25"/>
      <c r="D2" s="8"/>
      <c r="E2" s="26" t="s">
        <v>27</v>
      </c>
      <c r="F2" s="26"/>
      <c r="G2" s="26"/>
      <c r="H2" s="26"/>
      <c r="I2" s="26"/>
      <c r="J2" s="26"/>
      <c r="K2" s="26"/>
      <c r="L2" s="9"/>
      <c r="M2" s="27" t="s">
        <v>43</v>
      </c>
      <c r="N2" s="27"/>
      <c r="O2" s="27"/>
      <c r="P2" s="27"/>
      <c r="Q2" s="27"/>
      <c r="R2" s="7"/>
      <c r="S2" s="10"/>
    </row>
    <row r="3" spans="1:19" ht="24" customHeight="1">
      <c r="A3" s="28" t="s">
        <v>3</v>
      </c>
      <c r="B3" s="29" t="s">
        <v>0</v>
      </c>
      <c r="C3" s="29"/>
      <c r="D3" s="29"/>
      <c r="E3" s="29"/>
      <c r="F3" s="29"/>
      <c r="G3" s="29"/>
      <c r="H3" s="29"/>
      <c r="I3" s="29"/>
      <c r="J3" s="28" t="s">
        <v>12</v>
      </c>
      <c r="K3" s="28"/>
      <c r="L3" s="28"/>
      <c r="M3" s="28"/>
      <c r="N3" s="28"/>
      <c r="O3" s="28"/>
      <c r="P3" s="28"/>
      <c r="Q3" s="30" t="s">
        <v>44</v>
      </c>
      <c r="R3" s="23" t="s">
        <v>17</v>
      </c>
      <c r="S3" s="23"/>
    </row>
    <row r="4" spans="1:19" ht="30">
      <c r="A4" s="28"/>
      <c r="B4" s="2" t="s">
        <v>7</v>
      </c>
      <c r="C4" s="2" t="s">
        <v>5</v>
      </c>
      <c r="D4" s="2" t="s">
        <v>8</v>
      </c>
      <c r="E4" s="2" t="s">
        <v>9</v>
      </c>
      <c r="F4" s="2" t="s">
        <v>10</v>
      </c>
      <c r="G4" s="2" t="s">
        <v>11</v>
      </c>
      <c r="H4" s="12" t="s">
        <v>20</v>
      </c>
      <c r="I4" s="3" t="s">
        <v>1</v>
      </c>
      <c r="J4" s="12" t="s">
        <v>19</v>
      </c>
      <c r="K4" s="12" t="s">
        <v>18</v>
      </c>
      <c r="L4" s="2" t="s">
        <v>14</v>
      </c>
      <c r="M4" s="12" t="s">
        <v>53</v>
      </c>
      <c r="N4" s="2" t="s">
        <v>4</v>
      </c>
      <c r="O4" s="2" t="s">
        <v>6</v>
      </c>
      <c r="P4" s="3" t="s">
        <v>2</v>
      </c>
      <c r="Q4" s="30"/>
      <c r="R4" s="3" t="s">
        <v>15</v>
      </c>
      <c r="S4" s="3" t="s">
        <v>16</v>
      </c>
    </row>
    <row r="5" spans="1:19" ht="21" customHeight="1">
      <c r="A5" s="12">
        <v>1</v>
      </c>
      <c r="B5" s="2">
        <v>2</v>
      </c>
      <c r="C5" s="12">
        <v>3</v>
      </c>
      <c r="D5" s="2">
        <v>4</v>
      </c>
      <c r="E5" s="12">
        <v>5</v>
      </c>
      <c r="F5" s="2">
        <v>6</v>
      </c>
      <c r="G5" s="12">
        <v>7</v>
      </c>
      <c r="H5" s="2">
        <v>8</v>
      </c>
      <c r="I5" s="12">
        <v>9</v>
      </c>
      <c r="J5" s="2">
        <v>10</v>
      </c>
      <c r="K5" s="12">
        <v>11</v>
      </c>
      <c r="L5" s="2">
        <v>12</v>
      </c>
      <c r="M5" s="12">
        <v>13</v>
      </c>
      <c r="N5" s="2">
        <v>14</v>
      </c>
      <c r="O5" s="12">
        <v>15</v>
      </c>
      <c r="P5" s="2">
        <v>16</v>
      </c>
      <c r="Q5" s="12">
        <v>17</v>
      </c>
      <c r="R5" s="2">
        <v>18</v>
      </c>
      <c r="S5" s="12">
        <v>19</v>
      </c>
    </row>
    <row r="6" spans="1:19" ht="24.75" customHeight="1">
      <c r="A6" s="13">
        <v>45108</v>
      </c>
      <c r="B6" s="2">
        <v>38100</v>
      </c>
      <c r="C6" s="2">
        <v>16002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4">
        <f t="shared" ref="I6" si="0">B6+C6+D6+E6+F6+G6-H6</f>
        <v>54102</v>
      </c>
      <c r="J6" s="14">
        <v>5410</v>
      </c>
      <c r="K6" s="14">
        <v>0</v>
      </c>
      <c r="L6" s="14">
        <v>0</v>
      </c>
      <c r="M6" s="14">
        <v>495</v>
      </c>
      <c r="N6" s="2">
        <v>0</v>
      </c>
      <c r="O6" s="2">
        <v>100</v>
      </c>
      <c r="P6" s="4">
        <f t="shared" ref="P6:P8" si="1">SUM(J6:O6)</f>
        <v>6005</v>
      </c>
      <c r="Q6" s="4">
        <f t="shared" ref="Q6:Q8" si="2">I6-P6</f>
        <v>48097</v>
      </c>
      <c r="R6" s="3" t="s">
        <v>79</v>
      </c>
      <c r="S6" s="5">
        <v>45141</v>
      </c>
    </row>
    <row r="7" spans="1:19" ht="24.75" customHeight="1">
      <c r="A7" s="13">
        <v>45139</v>
      </c>
      <c r="B7" s="2">
        <v>38100</v>
      </c>
      <c r="C7" s="2">
        <v>16002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4">
        <f t="shared" ref="I7" si="3">B7+C7+D7+E7+F7+G7-H7</f>
        <v>54102</v>
      </c>
      <c r="J7" s="14">
        <v>5410</v>
      </c>
      <c r="K7" s="14">
        <v>0</v>
      </c>
      <c r="L7" s="14">
        <v>0</v>
      </c>
      <c r="M7" s="14">
        <v>495</v>
      </c>
      <c r="N7" s="2">
        <v>0</v>
      </c>
      <c r="O7" s="2">
        <v>100</v>
      </c>
      <c r="P7" s="4">
        <f t="shared" si="1"/>
        <v>6005</v>
      </c>
      <c r="Q7" s="4">
        <f t="shared" si="2"/>
        <v>48097</v>
      </c>
      <c r="R7" s="3" t="s">
        <v>77</v>
      </c>
      <c r="S7" s="5">
        <v>45170</v>
      </c>
    </row>
    <row r="8" spans="1:19" ht="24.75" customHeight="1">
      <c r="A8" s="13">
        <v>45170</v>
      </c>
      <c r="B8" s="2">
        <v>38100</v>
      </c>
      <c r="C8" s="2">
        <v>16002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4">
        <f t="shared" ref="I8" si="4">B8+C8+D8+E8+F8+G8-H8</f>
        <v>54102</v>
      </c>
      <c r="J8" s="14">
        <v>5410</v>
      </c>
      <c r="K8" s="14">
        <v>0</v>
      </c>
      <c r="L8" s="14">
        <v>0</v>
      </c>
      <c r="M8" s="14">
        <v>495</v>
      </c>
      <c r="N8" s="2">
        <v>0</v>
      </c>
      <c r="O8" s="2">
        <v>100</v>
      </c>
      <c r="P8" s="4">
        <f t="shared" si="1"/>
        <v>6005</v>
      </c>
      <c r="Q8" s="4">
        <f t="shared" si="2"/>
        <v>48097</v>
      </c>
      <c r="R8" s="3" t="s">
        <v>74</v>
      </c>
      <c r="S8" s="5">
        <v>45198</v>
      </c>
    </row>
    <row r="9" spans="1:19" ht="24.75" customHeight="1">
      <c r="A9" s="13">
        <v>45200</v>
      </c>
      <c r="B9" s="2">
        <v>38100</v>
      </c>
      <c r="C9" s="2">
        <v>16002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4">
        <f t="shared" ref="I9" si="5">B9+C9+D9+E9+F9+G9-H9</f>
        <v>54102</v>
      </c>
      <c r="J9" s="14">
        <v>5410</v>
      </c>
      <c r="K9" s="14">
        <v>0</v>
      </c>
      <c r="L9" s="14">
        <v>0</v>
      </c>
      <c r="M9" s="14">
        <v>495</v>
      </c>
      <c r="N9" s="2">
        <v>0</v>
      </c>
      <c r="O9" s="2">
        <v>100</v>
      </c>
      <c r="P9" s="4">
        <f t="shared" ref="P9" si="6">SUM(J9:O9)</f>
        <v>6005</v>
      </c>
      <c r="Q9" s="4">
        <f t="shared" ref="Q9" si="7">I9-P9</f>
        <v>48097</v>
      </c>
      <c r="R9" s="3" t="s">
        <v>83</v>
      </c>
      <c r="S9" s="5">
        <v>45230</v>
      </c>
    </row>
    <row r="10" spans="1:19" ht="24.75" customHeight="1">
      <c r="A10" s="13" t="s">
        <v>70</v>
      </c>
      <c r="B10" s="2">
        <v>6908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4">
        <f>B10+C10+D10+E10+F10+G10-H10</f>
        <v>6908</v>
      </c>
      <c r="J10" s="14">
        <v>0</v>
      </c>
      <c r="K10" s="14">
        <v>0</v>
      </c>
      <c r="L10" s="14">
        <v>0</v>
      </c>
      <c r="M10" s="14">
        <v>0</v>
      </c>
      <c r="N10" s="2">
        <v>0</v>
      </c>
      <c r="O10" s="2">
        <v>0</v>
      </c>
      <c r="P10" s="4">
        <f>SUM(J10:O10)</f>
        <v>0</v>
      </c>
      <c r="Q10" s="4">
        <f>I10-P10</f>
        <v>6908</v>
      </c>
      <c r="R10" s="3" t="s">
        <v>100</v>
      </c>
      <c r="S10" s="5">
        <v>45255</v>
      </c>
    </row>
    <row r="11" spans="1:19" ht="30">
      <c r="A11" s="15" t="s">
        <v>103</v>
      </c>
      <c r="B11" s="2">
        <v>0</v>
      </c>
      <c r="C11" s="2">
        <v>6096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4">
        <f t="shared" ref="I11:I12" si="8">B11+C11+D11+E11+F11+G11-H11</f>
        <v>6096</v>
      </c>
      <c r="J11" s="14">
        <v>610</v>
      </c>
      <c r="K11" s="14">
        <v>0</v>
      </c>
      <c r="L11" s="14">
        <v>0</v>
      </c>
      <c r="M11" s="14">
        <v>0</v>
      </c>
      <c r="N11" s="2">
        <v>0</v>
      </c>
      <c r="O11" s="2">
        <v>0</v>
      </c>
      <c r="P11" s="4">
        <f t="shared" ref="P11:P12" si="9">SUM(J11:O11)</f>
        <v>610</v>
      </c>
      <c r="Q11" s="4">
        <f t="shared" ref="Q11:Q12" si="10">I11-P11</f>
        <v>5486</v>
      </c>
      <c r="R11" s="3" t="s">
        <v>104</v>
      </c>
      <c r="S11" s="5">
        <v>45255</v>
      </c>
    </row>
    <row r="12" spans="1:19" ht="24.75" customHeight="1">
      <c r="A12" s="13">
        <v>45231</v>
      </c>
      <c r="B12" s="2">
        <v>38100</v>
      </c>
      <c r="C12" s="2">
        <v>17526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4">
        <f t="shared" si="8"/>
        <v>55626</v>
      </c>
      <c r="J12" s="14">
        <v>5563</v>
      </c>
      <c r="K12" s="14">
        <v>0</v>
      </c>
      <c r="L12" s="14">
        <v>0</v>
      </c>
      <c r="M12" s="14">
        <v>495</v>
      </c>
      <c r="N12" s="2">
        <v>0</v>
      </c>
      <c r="O12" s="2">
        <v>100</v>
      </c>
      <c r="P12" s="4">
        <f t="shared" si="9"/>
        <v>6158</v>
      </c>
      <c r="Q12" s="4">
        <f t="shared" si="10"/>
        <v>49468</v>
      </c>
      <c r="R12" s="3" t="s">
        <v>111</v>
      </c>
      <c r="S12" s="5">
        <v>45260</v>
      </c>
    </row>
    <row r="13" spans="1:19" ht="24.75" customHeight="1">
      <c r="A13" s="13">
        <v>45261</v>
      </c>
      <c r="B13" s="2">
        <v>38100</v>
      </c>
      <c r="C13" s="2">
        <v>17526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4">
        <f t="shared" ref="I13" si="11">B13+C13+D13+E13+F13+G13-H13</f>
        <v>55626</v>
      </c>
      <c r="J13" s="14">
        <v>5563</v>
      </c>
      <c r="K13" s="14">
        <v>0</v>
      </c>
      <c r="L13" s="14">
        <v>0</v>
      </c>
      <c r="M13" s="14">
        <v>495</v>
      </c>
      <c r="N13" s="2">
        <v>0</v>
      </c>
      <c r="O13" s="2">
        <v>100</v>
      </c>
      <c r="P13" s="4">
        <f t="shared" ref="P13" si="12">SUM(J13:O13)</f>
        <v>6158</v>
      </c>
      <c r="Q13" s="4">
        <f t="shared" ref="Q13" si="13">I13-P13</f>
        <v>49468</v>
      </c>
      <c r="R13" s="3" t="s">
        <v>112</v>
      </c>
      <c r="S13" s="5">
        <v>45295</v>
      </c>
    </row>
    <row r="14" spans="1:19" ht="24.75" customHeight="1">
      <c r="A14" s="13">
        <v>45292</v>
      </c>
      <c r="B14" s="2">
        <v>39200</v>
      </c>
      <c r="C14" s="2">
        <v>18032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4">
        <f t="shared" ref="I14" si="14">B14+C14+D14+E14+F14+G14-H14</f>
        <v>57232</v>
      </c>
      <c r="J14" s="14">
        <v>5723</v>
      </c>
      <c r="K14" s="14">
        <v>0</v>
      </c>
      <c r="L14" s="14">
        <v>0</v>
      </c>
      <c r="M14" s="14">
        <v>495</v>
      </c>
      <c r="N14" s="2">
        <v>0</v>
      </c>
      <c r="O14" s="2">
        <v>100</v>
      </c>
      <c r="P14" s="4">
        <f t="shared" ref="P14" si="15">SUM(J14:O14)</f>
        <v>6318</v>
      </c>
      <c r="Q14" s="4">
        <f t="shared" ref="Q14" si="16">I14-P14</f>
        <v>50914</v>
      </c>
      <c r="R14" s="3" t="s">
        <v>114</v>
      </c>
      <c r="S14" s="5">
        <v>45323</v>
      </c>
    </row>
    <row r="15" spans="1:19" ht="24.75" customHeight="1">
      <c r="A15" s="13">
        <v>45323</v>
      </c>
      <c r="B15" s="21">
        <v>39200</v>
      </c>
      <c r="C15" s="21">
        <v>18032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4">
        <f t="shared" ref="I15" si="17">B15+C15+D15+E15+F15+G15-H15</f>
        <v>57232</v>
      </c>
      <c r="J15" s="14">
        <v>5723</v>
      </c>
      <c r="K15" s="14">
        <v>0</v>
      </c>
      <c r="L15" s="14">
        <v>0</v>
      </c>
      <c r="M15" s="14">
        <v>495</v>
      </c>
      <c r="N15" s="21">
        <v>0</v>
      </c>
      <c r="O15" s="21">
        <v>100</v>
      </c>
      <c r="P15" s="4">
        <f t="shared" ref="P15" si="18">SUM(J15:O15)</f>
        <v>6318</v>
      </c>
      <c r="Q15" s="4">
        <f t="shared" ref="Q15" si="19">I15-P15</f>
        <v>50914</v>
      </c>
      <c r="R15" s="20" t="s">
        <v>114</v>
      </c>
      <c r="S15" s="5">
        <v>45352</v>
      </c>
    </row>
    <row r="16" spans="1:19" ht="24.75" customHeight="1">
      <c r="A16" s="3" t="s">
        <v>1</v>
      </c>
      <c r="B16" s="3">
        <f t="shared" ref="B16:Q16" si="20">SUBTOTAL(9,B6:B15)</f>
        <v>313908</v>
      </c>
      <c r="C16" s="3">
        <f t="shared" si="20"/>
        <v>141220</v>
      </c>
      <c r="D16" s="3">
        <f t="shared" si="20"/>
        <v>0</v>
      </c>
      <c r="E16" s="3">
        <f t="shared" si="20"/>
        <v>0</v>
      </c>
      <c r="F16" s="3">
        <f t="shared" si="20"/>
        <v>0</v>
      </c>
      <c r="G16" s="3">
        <f t="shared" si="20"/>
        <v>0</v>
      </c>
      <c r="H16" s="3">
        <f t="shared" si="20"/>
        <v>0</v>
      </c>
      <c r="I16" s="3">
        <f t="shared" si="20"/>
        <v>455128</v>
      </c>
      <c r="J16" s="3">
        <f t="shared" si="20"/>
        <v>44822</v>
      </c>
      <c r="K16" s="3">
        <f t="shared" si="20"/>
        <v>0</v>
      </c>
      <c r="L16" s="3">
        <f t="shared" si="20"/>
        <v>0</v>
      </c>
      <c r="M16" s="3">
        <f t="shared" si="20"/>
        <v>3960</v>
      </c>
      <c r="N16" s="3">
        <f t="shared" si="20"/>
        <v>0</v>
      </c>
      <c r="O16" s="3">
        <f t="shared" si="20"/>
        <v>800</v>
      </c>
      <c r="P16" s="3">
        <f t="shared" si="20"/>
        <v>49582</v>
      </c>
      <c r="Q16" s="3">
        <f t="shared" si="20"/>
        <v>405546</v>
      </c>
      <c r="R16" s="4"/>
      <c r="S16" s="16"/>
    </row>
  </sheetData>
  <autoFilter ref="A5:S5">
    <sortState ref="A6:T18">
      <sortCondition ref="S5"/>
    </sortState>
  </autoFilter>
  <mergeCells count="9">
    <mergeCell ref="R3:S3"/>
    <mergeCell ref="A1:Q1"/>
    <mergeCell ref="A2:C2"/>
    <mergeCell ref="E2:K2"/>
    <mergeCell ref="M2:Q2"/>
    <mergeCell ref="A3:A4"/>
    <mergeCell ref="B3:I3"/>
    <mergeCell ref="J3:P3"/>
    <mergeCell ref="Q3:Q4"/>
  </mergeCells>
  <pageMargins left="0.41" right="0.15748031496062992" top="0.6" bottom="0.31496062992125984" header="0.31496062992125984" footer="0.31496062992125984"/>
  <pageSetup paperSize="9"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S21"/>
  <sheetViews>
    <sheetView zoomScale="87" zoomScaleNormal="87" workbookViewId="0">
      <selection activeCell="J4" sqref="J4"/>
    </sheetView>
  </sheetViews>
  <sheetFormatPr defaultRowHeight="15"/>
  <cols>
    <col min="1" max="1" width="14.28515625" style="1" bestFit="1" customWidth="1"/>
    <col min="2" max="2" width="10.140625" style="1" bestFit="1" customWidth="1"/>
    <col min="3" max="3" width="8" style="1" bestFit="1" customWidth="1"/>
    <col min="4" max="4" width="6.85546875" style="1" bestFit="1" customWidth="1"/>
    <col min="5" max="6" width="5.85546875" style="1" bestFit="1" customWidth="1"/>
    <col min="7" max="7" width="7.85546875" style="1" customWidth="1"/>
    <col min="8" max="8" width="8.42578125" style="1" customWidth="1"/>
    <col min="9" max="9" width="9.28515625" style="1" bestFit="1" customWidth="1"/>
    <col min="10" max="10" width="8.85546875" style="1" customWidth="1"/>
    <col min="11" max="11" width="7" style="1" bestFit="1" customWidth="1"/>
    <col min="12" max="12" width="5.42578125" style="1" bestFit="1" customWidth="1"/>
    <col min="13" max="13" width="7" style="1" bestFit="1" customWidth="1"/>
    <col min="14" max="14" width="8.28515625" style="1" bestFit="1" customWidth="1"/>
    <col min="15" max="15" width="5.85546875" style="1" bestFit="1" customWidth="1"/>
    <col min="16" max="16" width="8" style="1" bestFit="1" customWidth="1"/>
    <col min="17" max="17" width="11.7109375" style="1" customWidth="1"/>
    <col min="18" max="18" width="11.85546875" style="1" bestFit="1" customWidth="1"/>
    <col min="19" max="19" width="11.5703125" style="1" bestFit="1" customWidth="1"/>
    <col min="20" max="16384" width="9.140625" style="1"/>
  </cols>
  <sheetData>
    <row r="1" spans="1:19" ht="24.75" customHeight="1">
      <c r="A1" s="24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6"/>
      <c r="S1" s="6"/>
    </row>
    <row r="2" spans="1:19" ht="24" customHeight="1">
      <c r="A2" s="25" t="s">
        <v>62</v>
      </c>
      <c r="B2" s="25"/>
      <c r="C2" s="25"/>
      <c r="D2" s="8"/>
      <c r="E2" s="26" t="s">
        <v>123</v>
      </c>
      <c r="F2" s="26"/>
      <c r="G2" s="26"/>
      <c r="H2" s="26"/>
      <c r="I2" s="26"/>
      <c r="J2" s="26"/>
      <c r="K2" s="26"/>
      <c r="L2" s="9"/>
      <c r="M2" s="27" t="s">
        <v>43</v>
      </c>
      <c r="N2" s="27"/>
      <c r="O2" s="27"/>
      <c r="P2" s="27"/>
      <c r="Q2" s="27"/>
      <c r="R2" s="7"/>
      <c r="S2" s="10"/>
    </row>
    <row r="3" spans="1:19" ht="24" customHeight="1">
      <c r="A3" s="28" t="s">
        <v>3</v>
      </c>
      <c r="B3" s="29" t="s">
        <v>0</v>
      </c>
      <c r="C3" s="29"/>
      <c r="D3" s="29"/>
      <c r="E3" s="29"/>
      <c r="F3" s="29"/>
      <c r="G3" s="29"/>
      <c r="H3" s="29"/>
      <c r="I3" s="29"/>
      <c r="J3" s="28" t="s">
        <v>12</v>
      </c>
      <c r="K3" s="28"/>
      <c r="L3" s="28"/>
      <c r="M3" s="28"/>
      <c r="N3" s="28"/>
      <c r="O3" s="28"/>
      <c r="P3" s="28"/>
      <c r="Q3" s="30" t="s">
        <v>44</v>
      </c>
      <c r="R3" s="23" t="s">
        <v>17</v>
      </c>
      <c r="S3" s="23"/>
    </row>
    <row r="4" spans="1:19" ht="30">
      <c r="A4" s="28"/>
      <c r="B4" s="2" t="s">
        <v>7</v>
      </c>
      <c r="C4" s="2" t="s">
        <v>5</v>
      </c>
      <c r="D4" s="2" t="s">
        <v>8</v>
      </c>
      <c r="E4" s="2" t="s">
        <v>9</v>
      </c>
      <c r="F4" s="2" t="s">
        <v>10</v>
      </c>
      <c r="G4" s="2" t="s">
        <v>11</v>
      </c>
      <c r="H4" s="12" t="s">
        <v>20</v>
      </c>
      <c r="I4" s="3" t="s">
        <v>1</v>
      </c>
      <c r="J4" s="12" t="s">
        <v>19</v>
      </c>
      <c r="K4" s="12" t="s">
        <v>18</v>
      </c>
      <c r="L4" s="2" t="s">
        <v>14</v>
      </c>
      <c r="M4" s="12" t="s">
        <v>21</v>
      </c>
      <c r="N4" s="2" t="s">
        <v>4</v>
      </c>
      <c r="O4" s="2" t="s">
        <v>6</v>
      </c>
      <c r="P4" s="3" t="s">
        <v>2</v>
      </c>
      <c r="Q4" s="30"/>
      <c r="R4" s="3" t="s">
        <v>15</v>
      </c>
      <c r="S4" s="3" t="s">
        <v>16</v>
      </c>
    </row>
    <row r="5" spans="1:19" ht="21" customHeight="1">
      <c r="A5" s="12">
        <v>1</v>
      </c>
      <c r="B5" s="2">
        <v>2</v>
      </c>
      <c r="C5" s="12">
        <v>3</v>
      </c>
      <c r="D5" s="2">
        <v>4</v>
      </c>
      <c r="E5" s="12">
        <v>5</v>
      </c>
      <c r="F5" s="2">
        <v>6</v>
      </c>
      <c r="G5" s="12">
        <v>7</v>
      </c>
      <c r="H5" s="2">
        <v>8</v>
      </c>
      <c r="I5" s="12">
        <v>9</v>
      </c>
      <c r="J5" s="2">
        <v>10</v>
      </c>
      <c r="K5" s="12">
        <v>11</v>
      </c>
      <c r="L5" s="2">
        <v>12</v>
      </c>
      <c r="M5" s="12">
        <v>13</v>
      </c>
      <c r="N5" s="2">
        <v>14</v>
      </c>
      <c r="O5" s="12">
        <v>15</v>
      </c>
      <c r="P5" s="2">
        <v>16</v>
      </c>
      <c r="Q5" s="12">
        <v>17</v>
      </c>
      <c r="R5" s="2">
        <v>18</v>
      </c>
      <c r="S5" s="12">
        <v>19</v>
      </c>
    </row>
    <row r="6" spans="1:19" ht="29.25" customHeight="1">
      <c r="A6" s="13">
        <v>44986</v>
      </c>
      <c r="B6" s="2">
        <v>25200</v>
      </c>
      <c r="C6" s="2">
        <v>9576</v>
      </c>
      <c r="D6" s="2">
        <v>1200</v>
      </c>
      <c r="E6" s="2">
        <v>0</v>
      </c>
      <c r="F6" s="2">
        <v>0</v>
      </c>
      <c r="G6" s="2">
        <v>0</v>
      </c>
      <c r="H6" s="2">
        <v>0</v>
      </c>
      <c r="I6" s="4">
        <f t="shared" ref="I6:I12" si="0">B6+C6+D6+E6+F6+G6-H6</f>
        <v>35976</v>
      </c>
      <c r="J6" s="14">
        <v>3478</v>
      </c>
      <c r="K6" s="14">
        <v>0</v>
      </c>
      <c r="L6" s="14">
        <v>0</v>
      </c>
      <c r="M6" s="14">
        <v>0</v>
      </c>
      <c r="N6" s="2">
        <v>0</v>
      </c>
      <c r="O6" s="2">
        <v>100</v>
      </c>
      <c r="P6" s="4">
        <f t="shared" ref="P6:P13" si="1">SUM(J6:O6)</f>
        <v>3578</v>
      </c>
      <c r="Q6" s="4">
        <f t="shared" ref="Q6:Q13" si="2">I6-P6</f>
        <v>32398</v>
      </c>
      <c r="R6" s="3" t="s">
        <v>89</v>
      </c>
      <c r="S6" s="5">
        <v>45022</v>
      </c>
    </row>
    <row r="7" spans="1:19" ht="24.75" customHeight="1">
      <c r="A7" s="13">
        <v>45017</v>
      </c>
      <c r="B7" s="2">
        <v>25200</v>
      </c>
      <c r="C7" s="2">
        <v>9576</v>
      </c>
      <c r="D7" s="2">
        <v>1200</v>
      </c>
      <c r="E7" s="2">
        <v>0</v>
      </c>
      <c r="F7" s="2">
        <v>0</v>
      </c>
      <c r="G7" s="2">
        <v>0</v>
      </c>
      <c r="H7" s="2">
        <v>0</v>
      </c>
      <c r="I7" s="4">
        <f t="shared" si="0"/>
        <v>35976</v>
      </c>
      <c r="J7" s="14">
        <v>3478</v>
      </c>
      <c r="K7" s="14">
        <v>0</v>
      </c>
      <c r="L7" s="14">
        <v>0</v>
      </c>
      <c r="M7" s="14">
        <v>0</v>
      </c>
      <c r="N7" s="2">
        <v>0</v>
      </c>
      <c r="O7" s="2">
        <v>100</v>
      </c>
      <c r="P7" s="4">
        <f t="shared" si="1"/>
        <v>3578</v>
      </c>
      <c r="Q7" s="4">
        <f t="shared" si="2"/>
        <v>32398</v>
      </c>
      <c r="R7" s="3" t="s">
        <v>82</v>
      </c>
      <c r="S7" s="5">
        <v>45043</v>
      </c>
    </row>
    <row r="8" spans="1:19" ht="24.75" customHeight="1">
      <c r="A8" s="13">
        <v>45047</v>
      </c>
      <c r="B8" s="2">
        <v>25200</v>
      </c>
      <c r="C8" s="2">
        <v>10584</v>
      </c>
      <c r="D8" s="2">
        <v>1200</v>
      </c>
      <c r="E8" s="2">
        <v>0</v>
      </c>
      <c r="F8" s="2">
        <v>0</v>
      </c>
      <c r="G8" s="2">
        <v>0</v>
      </c>
      <c r="H8" s="2">
        <v>0</v>
      </c>
      <c r="I8" s="4">
        <f t="shared" si="0"/>
        <v>36984</v>
      </c>
      <c r="J8" s="14">
        <v>3578</v>
      </c>
      <c r="K8" s="14">
        <v>0</v>
      </c>
      <c r="L8" s="14">
        <v>0</v>
      </c>
      <c r="M8" s="14">
        <v>0</v>
      </c>
      <c r="N8" s="2">
        <v>0</v>
      </c>
      <c r="O8" s="2">
        <v>100</v>
      </c>
      <c r="P8" s="4">
        <f t="shared" si="1"/>
        <v>3678</v>
      </c>
      <c r="Q8" s="4">
        <f t="shared" si="2"/>
        <v>33306</v>
      </c>
      <c r="R8" s="3" t="s">
        <v>87</v>
      </c>
      <c r="S8" s="5">
        <v>45077</v>
      </c>
    </row>
    <row r="9" spans="1:19" ht="24.75" customHeight="1">
      <c r="A9" s="13">
        <v>45078</v>
      </c>
      <c r="B9" s="2">
        <v>25200</v>
      </c>
      <c r="C9" s="2">
        <v>10584</v>
      </c>
      <c r="D9" s="2">
        <v>1200</v>
      </c>
      <c r="E9" s="2">
        <v>0</v>
      </c>
      <c r="F9" s="2">
        <v>0</v>
      </c>
      <c r="G9" s="2">
        <v>0</v>
      </c>
      <c r="H9" s="2">
        <v>0</v>
      </c>
      <c r="I9" s="4">
        <f t="shared" si="0"/>
        <v>36984</v>
      </c>
      <c r="J9" s="14">
        <v>3578</v>
      </c>
      <c r="K9" s="14">
        <v>0</v>
      </c>
      <c r="L9" s="14">
        <v>0</v>
      </c>
      <c r="M9" s="14">
        <v>0</v>
      </c>
      <c r="N9" s="2">
        <v>0</v>
      </c>
      <c r="O9" s="2">
        <v>100</v>
      </c>
      <c r="P9" s="4">
        <f t="shared" si="1"/>
        <v>3678</v>
      </c>
      <c r="Q9" s="4">
        <f t="shared" si="2"/>
        <v>33306</v>
      </c>
      <c r="R9" s="3" t="s">
        <v>84</v>
      </c>
      <c r="S9" s="5">
        <v>45112</v>
      </c>
    </row>
    <row r="10" spans="1:19" ht="30">
      <c r="A10" s="15" t="s">
        <v>81</v>
      </c>
      <c r="B10" s="2">
        <v>0</v>
      </c>
      <c r="C10" s="2">
        <v>4032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4">
        <f t="shared" si="0"/>
        <v>4032</v>
      </c>
      <c r="J10" s="14">
        <f>ROUND(C10*10%,0)</f>
        <v>403</v>
      </c>
      <c r="K10" s="14">
        <v>0</v>
      </c>
      <c r="L10" s="14">
        <v>0</v>
      </c>
      <c r="M10" s="14">
        <v>0</v>
      </c>
      <c r="N10" s="2">
        <v>0</v>
      </c>
      <c r="O10" s="2">
        <v>0</v>
      </c>
      <c r="P10" s="4">
        <f t="shared" si="1"/>
        <v>403</v>
      </c>
      <c r="Q10" s="4">
        <f t="shared" si="2"/>
        <v>3629</v>
      </c>
      <c r="R10" s="3" t="s">
        <v>82</v>
      </c>
      <c r="S10" s="5">
        <v>45122</v>
      </c>
    </row>
    <row r="11" spans="1:19" ht="24.75" customHeight="1">
      <c r="A11" s="13">
        <v>45108</v>
      </c>
      <c r="B11" s="2">
        <v>26000</v>
      </c>
      <c r="C11" s="2">
        <v>10920</v>
      </c>
      <c r="D11" s="2">
        <v>1200</v>
      </c>
      <c r="E11" s="2">
        <v>0</v>
      </c>
      <c r="F11" s="2">
        <v>0</v>
      </c>
      <c r="G11" s="2">
        <v>0</v>
      </c>
      <c r="H11" s="2">
        <v>0</v>
      </c>
      <c r="I11" s="4">
        <f t="shared" si="0"/>
        <v>38120</v>
      </c>
      <c r="J11" s="14">
        <v>3692</v>
      </c>
      <c r="K11" s="14">
        <v>0</v>
      </c>
      <c r="L11" s="14">
        <v>0</v>
      </c>
      <c r="M11" s="14">
        <v>0</v>
      </c>
      <c r="N11" s="2">
        <v>0</v>
      </c>
      <c r="O11" s="2">
        <v>100</v>
      </c>
      <c r="P11" s="4">
        <f t="shared" ref="P11" si="3">SUM(J11:O11)</f>
        <v>3792</v>
      </c>
      <c r="Q11" s="4">
        <f t="shared" si="2"/>
        <v>34328</v>
      </c>
      <c r="R11" s="3" t="s">
        <v>79</v>
      </c>
      <c r="S11" s="5">
        <v>45141</v>
      </c>
    </row>
    <row r="12" spans="1:19" ht="24.75" customHeight="1">
      <c r="A12" s="13">
        <v>45139</v>
      </c>
      <c r="B12" s="2">
        <v>26000</v>
      </c>
      <c r="C12" s="2">
        <v>10920</v>
      </c>
      <c r="D12" s="2">
        <v>1200</v>
      </c>
      <c r="E12" s="2">
        <v>0</v>
      </c>
      <c r="F12" s="2">
        <v>0</v>
      </c>
      <c r="G12" s="2">
        <v>0</v>
      </c>
      <c r="H12" s="2">
        <v>0</v>
      </c>
      <c r="I12" s="4">
        <f t="shared" si="0"/>
        <v>38120</v>
      </c>
      <c r="J12" s="14">
        <v>3692</v>
      </c>
      <c r="K12" s="14">
        <v>0</v>
      </c>
      <c r="L12" s="14">
        <v>0</v>
      </c>
      <c r="M12" s="14">
        <v>0</v>
      </c>
      <c r="N12" s="2">
        <v>0</v>
      </c>
      <c r="O12" s="2">
        <v>100</v>
      </c>
      <c r="P12" s="4">
        <f t="shared" si="1"/>
        <v>3792</v>
      </c>
      <c r="Q12" s="4">
        <f t="shared" si="2"/>
        <v>34328</v>
      </c>
      <c r="R12" s="3" t="s">
        <v>77</v>
      </c>
      <c r="S12" s="5">
        <v>45170</v>
      </c>
    </row>
    <row r="13" spans="1:19" ht="24.75" customHeight="1">
      <c r="A13" s="13">
        <v>45170</v>
      </c>
      <c r="B13" s="2">
        <v>26000</v>
      </c>
      <c r="C13" s="2">
        <v>10920</v>
      </c>
      <c r="D13" s="2">
        <v>1200</v>
      </c>
      <c r="E13" s="2">
        <v>0</v>
      </c>
      <c r="F13" s="2">
        <v>0</v>
      </c>
      <c r="G13" s="2">
        <v>0</v>
      </c>
      <c r="H13" s="2">
        <v>0</v>
      </c>
      <c r="I13" s="4">
        <f t="shared" ref="I13" si="4">B13+C13+D13+E13+F13+G13-H13</f>
        <v>38120</v>
      </c>
      <c r="J13" s="14">
        <v>3692</v>
      </c>
      <c r="K13" s="14">
        <v>0</v>
      </c>
      <c r="L13" s="14">
        <v>0</v>
      </c>
      <c r="M13" s="14">
        <v>0</v>
      </c>
      <c r="N13" s="2">
        <v>0</v>
      </c>
      <c r="O13" s="2">
        <v>100</v>
      </c>
      <c r="P13" s="4">
        <f t="shared" si="1"/>
        <v>3792</v>
      </c>
      <c r="Q13" s="4">
        <f t="shared" si="2"/>
        <v>34328</v>
      </c>
      <c r="R13" s="3" t="s">
        <v>74</v>
      </c>
      <c r="S13" s="5">
        <v>45198</v>
      </c>
    </row>
    <row r="14" spans="1:19" ht="24.75" customHeight="1">
      <c r="A14" s="13">
        <v>45200</v>
      </c>
      <c r="B14" s="2">
        <v>26000</v>
      </c>
      <c r="C14" s="2">
        <v>10920</v>
      </c>
      <c r="D14" s="2">
        <v>1200</v>
      </c>
      <c r="E14" s="2">
        <v>0</v>
      </c>
      <c r="F14" s="2">
        <v>0</v>
      </c>
      <c r="G14" s="2">
        <v>0</v>
      </c>
      <c r="H14" s="2">
        <v>0</v>
      </c>
      <c r="I14" s="4">
        <f t="shared" ref="I14" si="5">B14+C14+D14+E14+F14+G14-H14</f>
        <v>38120</v>
      </c>
      <c r="J14" s="14">
        <v>3692</v>
      </c>
      <c r="K14" s="14">
        <v>0</v>
      </c>
      <c r="L14" s="14">
        <v>0</v>
      </c>
      <c r="M14" s="14">
        <v>0</v>
      </c>
      <c r="N14" s="2">
        <v>0</v>
      </c>
      <c r="O14" s="2">
        <v>100</v>
      </c>
      <c r="P14" s="4">
        <f t="shared" ref="P14" si="6">SUM(J14:O14)</f>
        <v>3792</v>
      </c>
      <c r="Q14" s="4">
        <f t="shared" ref="Q14" si="7">I14-P14</f>
        <v>34328</v>
      </c>
      <c r="R14" s="3" t="s">
        <v>83</v>
      </c>
      <c r="S14" s="5">
        <v>45230</v>
      </c>
    </row>
    <row r="15" spans="1:19" ht="24.75" customHeight="1">
      <c r="A15" s="13" t="s">
        <v>70</v>
      </c>
      <c r="B15" s="2">
        <v>6908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4">
        <f>B15+C15+D15+E15+F15+G15-H15</f>
        <v>6908</v>
      </c>
      <c r="J15" s="14">
        <v>0</v>
      </c>
      <c r="K15" s="14">
        <v>0</v>
      </c>
      <c r="L15" s="14">
        <v>0</v>
      </c>
      <c r="M15" s="14">
        <v>0</v>
      </c>
      <c r="N15" s="2">
        <v>0</v>
      </c>
      <c r="O15" s="2">
        <v>0</v>
      </c>
      <c r="P15" s="4">
        <f>SUM(J15:O15)</f>
        <v>0</v>
      </c>
      <c r="Q15" s="4">
        <f>I15-P15</f>
        <v>6908</v>
      </c>
      <c r="R15" s="3" t="s">
        <v>100</v>
      </c>
      <c r="S15" s="5">
        <v>45255</v>
      </c>
    </row>
    <row r="16" spans="1:19" ht="30">
      <c r="A16" s="15" t="s">
        <v>103</v>
      </c>
      <c r="B16" s="2">
        <v>0</v>
      </c>
      <c r="C16" s="2">
        <v>4160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4">
        <f t="shared" ref="I16:I17" si="8">B16+C16+D16+E16+F16+G16-H16</f>
        <v>4160</v>
      </c>
      <c r="J16" s="14">
        <v>416</v>
      </c>
      <c r="K16" s="14">
        <v>0</v>
      </c>
      <c r="L16" s="14">
        <v>0</v>
      </c>
      <c r="M16" s="14">
        <v>0</v>
      </c>
      <c r="N16" s="2">
        <v>0</v>
      </c>
      <c r="O16" s="2">
        <v>0</v>
      </c>
      <c r="P16" s="4">
        <f t="shared" ref="P16:P17" si="9">SUM(J16:O16)</f>
        <v>416</v>
      </c>
      <c r="Q16" s="4">
        <f t="shared" ref="Q16:Q17" si="10">I16-P16</f>
        <v>3744</v>
      </c>
      <c r="R16" s="3" t="s">
        <v>104</v>
      </c>
      <c r="S16" s="5">
        <v>45255</v>
      </c>
    </row>
    <row r="17" spans="1:19" ht="24.75" customHeight="1">
      <c r="A17" s="13">
        <v>45231</v>
      </c>
      <c r="B17" s="2">
        <v>26000</v>
      </c>
      <c r="C17" s="2">
        <v>11960</v>
      </c>
      <c r="D17" s="2">
        <v>1200</v>
      </c>
      <c r="E17" s="2">
        <v>0</v>
      </c>
      <c r="F17" s="2">
        <v>0</v>
      </c>
      <c r="G17" s="2">
        <v>0</v>
      </c>
      <c r="H17" s="2">
        <v>0</v>
      </c>
      <c r="I17" s="4">
        <f t="shared" si="8"/>
        <v>39160</v>
      </c>
      <c r="J17" s="14">
        <v>3796</v>
      </c>
      <c r="K17" s="14">
        <v>0</v>
      </c>
      <c r="L17" s="14">
        <v>0</v>
      </c>
      <c r="M17" s="14">
        <v>0</v>
      </c>
      <c r="N17" s="2">
        <v>0</v>
      </c>
      <c r="O17" s="2">
        <v>100</v>
      </c>
      <c r="P17" s="4">
        <f t="shared" si="9"/>
        <v>3896</v>
      </c>
      <c r="Q17" s="4">
        <f t="shared" si="10"/>
        <v>35264</v>
      </c>
      <c r="R17" s="3" t="s">
        <v>111</v>
      </c>
      <c r="S17" s="5">
        <v>45260</v>
      </c>
    </row>
    <row r="18" spans="1:19" ht="24.75" customHeight="1">
      <c r="A18" s="13">
        <v>45261</v>
      </c>
      <c r="B18" s="2">
        <v>26000</v>
      </c>
      <c r="C18" s="2">
        <v>11960</v>
      </c>
      <c r="D18" s="2">
        <v>1200</v>
      </c>
      <c r="E18" s="2">
        <v>0</v>
      </c>
      <c r="F18" s="2">
        <v>0</v>
      </c>
      <c r="G18" s="2">
        <v>0</v>
      </c>
      <c r="H18" s="2">
        <v>0</v>
      </c>
      <c r="I18" s="4">
        <f t="shared" ref="I18" si="11">B18+C18+D18+E18+F18+G18-H18</f>
        <v>39160</v>
      </c>
      <c r="J18" s="14">
        <v>3796</v>
      </c>
      <c r="K18" s="14">
        <v>0</v>
      </c>
      <c r="L18" s="14">
        <v>0</v>
      </c>
      <c r="M18" s="14">
        <v>0</v>
      </c>
      <c r="N18" s="2">
        <v>0</v>
      </c>
      <c r="O18" s="2">
        <v>100</v>
      </c>
      <c r="P18" s="4">
        <f t="shared" ref="P18" si="12">SUM(J18:O18)</f>
        <v>3896</v>
      </c>
      <c r="Q18" s="4">
        <f t="shared" ref="Q18" si="13">I18-P18</f>
        <v>35264</v>
      </c>
      <c r="R18" s="3" t="s">
        <v>112</v>
      </c>
      <c r="S18" s="5">
        <v>45295</v>
      </c>
    </row>
    <row r="19" spans="1:19" ht="24.75" customHeight="1">
      <c r="A19" s="13">
        <v>45292</v>
      </c>
      <c r="B19" s="2">
        <v>26000</v>
      </c>
      <c r="C19" s="2">
        <v>11960</v>
      </c>
      <c r="D19" s="2">
        <v>1200</v>
      </c>
      <c r="E19" s="2">
        <v>0</v>
      </c>
      <c r="F19" s="2">
        <v>0</v>
      </c>
      <c r="G19" s="2">
        <v>0</v>
      </c>
      <c r="H19" s="2">
        <v>0</v>
      </c>
      <c r="I19" s="4">
        <f t="shared" ref="I19" si="14">B19+C19+D19+E19+F19+G19-H19</f>
        <v>39160</v>
      </c>
      <c r="J19" s="14">
        <v>3796</v>
      </c>
      <c r="K19" s="14">
        <v>0</v>
      </c>
      <c r="L19" s="14">
        <v>0</v>
      </c>
      <c r="M19" s="14">
        <v>0</v>
      </c>
      <c r="N19" s="2">
        <v>0</v>
      </c>
      <c r="O19" s="2">
        <v>100</v>
      </c>
      <c r="P19" s="4">
        <f t="shared" ref="P19" si="15">SUM(J19:O19)</f>
        <v>3896</v>
      </c>
      <c r="Q19" s="4">
        <f t="shared" ref="Q19" si="16">I19-P19</f>
        <v>35264</v>
      </c>
      <c r="R19" s="3" t="s">
        <v>114</v>
      </c>
      <c r="S19" s="5">
        <v>45323</v>
      </c>
    </row>
    <row r="20" spans="1:19" ht="24.75" customHeight="1">
      <c r="A20" s="13">
        <v>45323</v>
      </c>
      <c r="B20" s="21">
        <v>26000</v>
      </c>
      <c r="C20" s="21">
        <v>11960</v>
      </c>
      <c r="D20" s="21">
        <v>1200</v>
      </c>
      <c r="E20" s="21">
        <v>0</v>
      </c>
      <c r="F20" s="21">
        <v>0</v>
      </c>
      <c r="G20" s="21">
        <v>0</v>
      </c>
      <c r="H20" s="21">
        <v>0</v>
      </c>
      <c r="I20" s="4">
        <f t="shared" ref="I20" si="17">B20+C20+D20+E20+F20+G20-H20</f>
        <v>39160</v>
      </c>
      <c r="J20" s="14">
        <v>3796</v>
      </c>
      <c r="K20" s="14">
        <v>0</v>
      </c>
      <c r="L20" s="14">
        <v>0</v>
      </c>
      <c r="M20" s="14">
        <v>0</v>
      </c>
      <c r="N20" s="21">
        <v>0</v>
      </c>
      <c r="O20" s="21">
        <v>100</v>
      </c>
      <c r="P20" s="4">
        <f t="shared" ref="P20" si="18">SUM(J20:O20)</f>
        <v>3896</v>
      </c>
      <c r="Q20" s="4">
        <f t="shared" ref="Q20" si="19">I20-P20</f>
        <v>35264</v>
      </c>
      <c r="R20" s="20" t="s">
        <v>114</v>
      </c>
      <c r="S20" s="5">
        <v>45352</v>
      </c>
    </row>
    <row r="21" spans="1:19" ht="24.75" customHeight="1">
      <c r="A21" s="3" t="s">
        <v>1</v>
      </c>
      <c r="B21" s="3">
        <f>SUBTOTAL(9,B6:B20)</f>
        <v>315708</v>
      </c>
      <c r="C21" s="3">
        <f t="shared" ref="C21:Q21" si="20">SUBTOTAL(9,C6:C20)</f>
        <v>140032</v>
      </c>
      <c r="D21" s="3">
        <f t="shared" si="20"/>
        <v>14400</v>
      </c>
      <c r="E21" s="3">
        <f t="shared" si="20"/>
        <v>0</v>
      </c>
      <c r="F21" s="3">
        <f t="shared" si="20"/>
        <v>0</v>
      </c>
      <c r="G21" s="3">
        <f t="shared" si="20"/>
        <v>0</v>
      </c>
      <c r="H21" s="3">
        <f t="shared" si="20"/>
        <v>0</v>
      </c>
      <c r="I21" s="3">
        <f t="shared" si="20"/>
        <v>470140</v>
      </c>
      <c r="J21" s="3">
        <f t="shared" si="20"/>
        <v>44883</v>
      </c>
      <c r="K21" s="3">
        <f t="shared" si="20"/>
        <v>0</v>
      </c>
      <c r="L21" s="3">
        <f t="shared" si="20"/>
        <v>0</v>
      </c>
      <c r="M21" s="3">
        <f t="shared" si="20"/>
        <v>0</v>
      </c>
      <c r="N21" s="3">
        <f t="shared" si="20"/>
        <v>0</v>
      </c>
      <c r="O21" s="3">
        <f t="shared" si="20"/>
        <v>1200</v>
      </c>
      <c r="P21" s="3">
        <f t="shared" si="20"/>
        <v>46083</v>
      </c>
      <c r="Q21" s="3">
        <f t="shared" si="20"/>
        <v>424057</v>
      </c>
      <c r="R21" s="4"/>
      <c r="S21" s="16"/>
    </row>
  </sheetData>
  <autoFilter ref="A5:S20">
    <sortState ref="A6:T18">
      <sortCondition ref="S5"/>
    </sortState>
  </autoFilter>
  <mergeCells count="9">
    <mergeCell ref="R3:S3"/>
    <mergeCell ref="A1:Q1"/>
    <mergeCell ref="A2:C2"/>
    <mergeCell ref="E2:K2"/>
    <mergeCell ref="M2:Q2"/>
    <mergeCell ref="A3:A4"/>
    <mergeCell ref="B3:I3"/>
    <mergeCell ref="J3:P3"/>
    <mergeCell ref="Q3:Q4"/>
  </mergeCells>
  <pageMargins left="0.41" right="0.15748031496062992" top="0.6" bottom="0.31496062992125984" header="0.31496062992125984" footer="0.31496062992125984"/>
  <pageSetup paperSize="9" scale="85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S21"/>
  <sheetViews>
    <sheetView zoomScale="87" zoomScaleNormal="87" workbookViewId="0">
      <selection activeCell="R20" sqref="R20:S20"/>
    </sheetView>
  </sheetViews>
  <sheetFormatPr defaultRowHeight="15"/>
  <cols>
    <col min="1" max="1" width="14.28515625" style="1" bestFit="1" customWidth="1"/>
    <col min="2" max="2" width="10.140625" style="1" bestFit="1" customWidth="1"/>
    <col min="3" max="3" width="8" style="1" bestFit="1" customWidth="1"/>
    <col min="4" max="4" width="6.85546875" style="1" bestFit="1" customWidth="1"/>
    <col min="5" max="6" width="5.85546875" style="1" bestFit="1" customWidth="1"/>
    <col min="7" max="7" width="7.85546875" style="1" customWidth="1"/>
    <col min="8" max="8" width="8.42578125" style="1" customWidth="1"/>
    <col min="9" max="9" width="9.28515625" style="1" bestFit="1" customWidth="1"/>
    <col min="10" max="10" width="8.85546875" style="1" customWidth="1"/>
    <col min="11" max="11" width="7" style="1" bestFit="1" customWidth="1"/>
    <col min="12" max="12" width="8.28515625" style="1" bestFit="1" customWidth="1"/>
    <col min="13" max="13" width="7" style="1" bestFit="1" customWidth="1"/>
    <col min="14" max="14" width="8.28515625" style="1" bestFit="1" customWidth="1"/>
    <col min="15" max="15" width="5.85546875" style="1" bestFit="1" customWidth="1"/>
    <col min="16" max="16" width="8" style="1" bestFit="1" customWidth="1"/>
    <col min="17" max="17" width="11.7109375" style="1" customWidth="1"/>
    <col min="18" max="18" width="11.85546875" style="1" bestFit="1" customWidth="1"/>
    <col min="19" max="19" width="11.5703125" style="1" bestFit="1" customWidth="1"/>
    <col min="20" max="16384" width="9.140625" style="1"/>
  </cols>
  <sheetData>
    <row r="1" spans="1:19" ht="24.75" customHeight="1">
      <c r="A1" s="24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6"/>
      <c r="S1" s="6"/>
    </row>
    <row r="2" spans="1:19" ht="24" customHeight="1">
      <c r="A2" s="25" t="s">
        <v>64</v>
      </c>
      <c r="B2" s="25"/>
      <c r="C2" s="25"/>
      <c r="D2" s="8"/>
      <c r="E2" s="26" t="s">
        <v>50</v>
      </c>
      <c r="F2" s="26"/>
      <c r="G2" s="26"/>
      <c r="H2" s="26"/>
      <c r="I2" s="26"/>
      <c r="J2" s="26"/>
      <c r="K2" s="26"/>
      <c r="L2" s="9"/>
      <c r="M2" s="27" t="s">
        <v>43</v>
      </c>
      <c r="N2" s="27"/>
      <c r="O2" s="27"/>
      <c r="P2" s="27"/>
      <c r="Q2" s="27"/>
      <c r="R2" s="7"/>
      <c r="S2" s="10"/>
    </row>
    <row r="3" spans="1:19" ht="24" customHeight="1">
      <c r="A3" s="28" t="s">
        <v>3</v>
      </c>
      <c r="B3" s="29" t="s">
        <v>0</v>
      </c>
      <c r="C3" s="29"/>
      <c r="D3" s="29"/>
      <c r="E3" s="29"/>
      <c r="F3" s="29"/>
      <c r="G3" s="29"/>
      <c r="H3" s="29"/>
      <c r="I3" s="29"/>
      <c r="J3" s="28" t="s">
        <v>12</v>
      </c>
      <c r="K3" s="28"/>
      <c r="L3" s="28"/>
      <c r="M3" s="28"/>
      <c r="N3" s="28"/>
      <c r="O3" s="28"/>
      <c r="P3" s="28"/>
      <c r="Q3" s="30" t="s">
        <v>44</v>
      </c>
      <c r="R3" s="23" t="s">
        <v>17</v>
      </c>
      <c r="S3" s="23"/>
    </row>
    <row r="4" spans="1:19" ht="30">
      <c r="A4" s="28"/>
      <c r="B4" s="2" t="s">
        <v>7</v>
      </c>
      <c r="C4" s="2" t="s">
        <v>5</v>
      </c>
      <c r="D4" s="2" t="s">
        <v>8</v>
      </c>
      <c r="E4" s="2" t="s">
        <v>9</v>
      </c>
      <c r="F4" s="2" t="s">
        <v>33</v>
      </c>
      <c r="G4" s="2" t="s">
        <v>10</v>
      </c>
      <c r="H4" s="12" t="s">
        <v>20</v>
      </c>
      <c r="I4" s="3" t="s">
        <v>1</v>
      </c>
      <c r="J4" s="12" t="s">
        <v>19</v>
      </c>
      <c r="K4" s="12" t="s">
        <v>18</v>
      </c>
      <c r="L4" s="2" t="s">
        <v>37</v>
      </c>
      <c r="M4" s="12" t="s">
        <v>21</v>
      </c>
      <c r="N4" s="2" t="s">
        <v>4</v>
      </c>
      <c r="O4" s="2" t="s">
        <v>6</v>
      </c>
      <c r="P4" s="3" t="s">
        <v>2</v>
      </c>
      <c r="Q4" s="30"/>
      <c r="R4" s="3" t="s">
        <v>15</v>
      </c>
      <c r="S4" s="3" t="s">
        <v>16</v>
      </c>
    </row>
    <row r="5" spans="1:19" ht="21" customHeight="1">
      <c r="A5" s="12">
        <v>1</v>
      </c>
      <c r="B5" s="2">
        <v>2</v>
      </c>
      <c r="C5" s="12">
        <v>3</v>
      </c>
      <c r="D5" s="2">
        <v>4</v>
      </c>
      <c r="E5" s="12">
        <v>5</v>
      </c>
      <c r="F5" s="2">
        <v>6</v>
      </c>
      <c r="G5" s="12">
        <v>7</v>
      </c>
      <c r="H5" s="2">
        <v>8</v>
      </c>
      <c r="I5" s="12">
        <v>9</v>
      </c>
      <c r="J5" s="2">
        <v>10</v>
      </c>
      <c r="K5" s="12">
        <v>11</v>
      </c>
      <c r="L5" s="2">
        <v>12</v>
      </c>
      <c r="M5" s="12">
        <v>13</v>
      </c>
      <c r="N5" s="2">
        <v>14</v>
      </c>
      <c r="O5" s="12">
        <v>15</v>
      </c>
      <c r="P5" s="2">
        <v>16</v>
      </c>
      <c r="Q5" s="12">
        <v>17</v>
      </c>
      <c r="R5" s="2">
        <v>18</v>
      </c>
      <c r="S5" s="12">
        <v>19</v>
      </c>
    </row>
    <row r="6" spans="1:19" ht="26.25" customHeight="1">
      <c r="A6" s="13">
        <v>44986</v>
      </c>
      <c r="B6" s="2">
        <v>28400</v>
      </c>
      <c r="C6" s="2">
        <v>10792</v>
      </c>
      <c r="D6" s="2">
        <v>1160</v>
      </c>
      <c r="E6" s="2">
        <v>0</v>
      </c>
      <c r="F6" s="2">
        <v>40</v>
      </c>
      <c r="G6" s="2">
        <v>0</v>
      </c>
      <c r="H6" s="2">
        <v>0</v>
      </c>
      <c r="I6" s="4">
        <f t="shared" ref="I6:I12" si="0">B6+C6+D6+E6+F6+G6-H6</f>
        <v>40392</v>
      </c>
      <c r="J6" s="14">
        <v>3919</v>
      </c>
      <c r="K6" s="14">
        <v>0</v>
      </c>
      <c r="L6" s="14">
        <v>0</v>
      </c>
      <c r="M6" s="14">
        <v>0</v>
      </c>
      <c r="N6" s="2">
        <v>0</v>
      </c>
      <c r="O6" s="2">
        <v>100</v>
      </c>
      <c r="P6" s="4">
        <f t="shared" ref="P6:P13" si="1">SUM(J6:O6)</f>
        <v>4019</v>
      </c>
      <c r="Q6" s="4">
        <f t="shared" ref="Q6:Q13" si="2">I6-P6</f>
        <v>36373</v>
      </c>
      <c r="R6" s="3" t="s">
        <v>89</v>
      </c>
      <c r="S6" s="5">
        <v>45022</v>
      </c>
    </row>
    <row r="7" spans="1:19" ht="24.75" customHeight="1">
      <c r="A7" s="13">
        <v>45017</v>
      </c>
      <c r="B7" s="2">
        <v>28400</v>
      </c>
      <c r="C7" s="2">
        <v>10792</v>
      </c>
      <c r="D7" s="2">
        <v>1160</v>
      </c>
      <c r="E7" s="2">
        <v>0</v>
      </c>
      <c r="F7" s="2">
        <v>40</v>
      </c>
      <c r="G7" s="2">
        <v>0</v>
      </c>
      <c r="H7" s="2">
        <v>0</v>
      </c>
      <c r="I7" s="4">
        <f t="shared" si="0"/>
        <v>40392</v>
      </c>
      <c r="J7" s="14">
        <v>3919</v>
      </c>
      <c r="K7" s="14">
        <v>0</v>
      </c>
      <c r="L7" s="14">
        <v>0</v>
      </c>
      <c r="M7" s="14">
        <v>0</v>
      </c>
      <c r="N7" s="2">
        <v>0</v>
      </c>
      <c r="O7" s="2">
        <v>100</v>
      </c>
      <c r="P7" s="4">
        <f t="shared" si="1"/>
        <v>4019</v>
      </c>
      <c r="Q7" s="4">
        <f t="shared" si="2"/>
        <v>36373</v>
      </c>
      <c r="R7" s="3" t="s">
        <v>82</v>
      </c>
      <c r="S7" s="5">
        <v>45043</v>
      </c>
    </row>
    <row r="8" spans="1:19" ht="24.75" customHeight="1">
      <c r="A8" s="13">
        <v>45047</v>
      </c>
      <c r="B8" s="2">
        <v>28400</v>
      </c>
      <c r="C8" s="2">
        <v>11928</v>
      </c>
      <c r="D8" s="2">
        <v>1160</v>
      </c>
      <c r="E8" s="2">
        <v>0</v>
      </c>
      <c r="F8" s="2">
        <v>40</v>
      </c>
      <c r="G8" s="2">
        <v>0</v>
      </c>
      <c r="H8" s="2">
        <v>0</v>
      </c>
      <c r="I8" s="4">
        <f t="shared" si="0"/>
        <v>41528</v>
      </c>
      <c r="J8" s="14">
        <v>4033</v>
      </c>
      <c r="K8" s="14">
        <v>0</v>
      </c>
      <c r="L8" s="14">
        <v>0</v>
      </c>
      <c r="M8" s="14">
        <v>0</v>
      </c>
      <c r="N8" s="2">
        <v>0</v>
      </c>
      <c r="O8" s="2">
        <v>100</v>
      </c>
      <c r="P8" s="4">
        <f t="shared" si="1"/>
        <v>4133</v>
      </c>
      <c r="Q8" s="4">
        <f t="shared" si="2"/>
        <v>37395</v>
      </c>
      <c r="R8" s="3" t="s">
        <v>87</v>
      </c>
      <c r="S8" s="5">
        <v>45077</v>
      </c>
    </row>
    <row r="9" spans="1:19" ht="24.75" customHeight="1">
      <c r="A9" s="13">
        <v>45078</v>
      </c>
      <c r="B9" s="2">
        <v>28400</v>
      </c>
      <c r="C9" s="2">
        <v>11928</v>
      </c>
      <c r="D9" s="2">
        <v>1160</v>
      </c>
      <c r="E9" s="2">
        <v>0</v>
      </c>
      <c r="F9" s="2">
        <v>40</v>
      </c>
      <c r="G9" s="2">
        <v>0</v>
      </c>
      <c r="H9" s="2">
        <v>0</v>
      </c>
      <c r="I9" s="4">
        <f t="shared" si="0"/>
        <v>41528</v>
      </c>
      <c r="J9" s="14">
        <v>4033</v>
      </c>
      <c r="K9" s="14">
        <v>0</v>
      </c>
      <c r="L9" s="14">
        <v>0</v>
      </c>
      <c r="M9" s="14">
        <v>0</v>
      </c>
      <c r="N9" s="2">
        <v>0</v>
      </c>
      <c r="O9" s="2">
        <v>100</v>
      </c>
      <c r="P9" s="4">
        <f t="shared" si="1"/>
        <v>4133</v>
      </c>
      <c r="Q9" s="4">
        <f t="shared" si="2"/>
        <v>37395</v>
      </c>
      <c r="R9" s="3" t="s">
        <v>84</v>
      </c>
      <c r="S9" s="5">
        <v>45112</v>
      </c>
    </row>
    <row r="10" spans="1:19" ht="30">
      <c r="A10" s="15" t="s">
        <v>81</v>
      </c>
      <c r="B10" s="2">
        <v>0</v>
      </c>
      <c r="C10" s="2">
        <v>4544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4">
        <f t="shared" si="0"/>
        <v>4544</v>
      </c>
      <c r="J10" s="14">
        <f>ROUND(C10*10%,0)</f>
        <v>454</v>
      </c>
      <c r="K10" s="14">
        <v>0</v>
      </c>
      <c r="L10" s="14">
        <v>0</v>
      </c>
      <c r="M10" s="14">
        <v>0</v>
      </c>
      <c r="N10" s="2">
        <v>0</v>
      </c>
      <c r="O10" s="2">
        <v>0</v>
      </c>
      <c r="P10" s="4">
        <f t="shared" si="1"/>
        <v>454</v>
      </c>
      <c r="Q10" s="4">
        <f t="shared" si="2"/>
        <v>4090</v>
      </c>
      <c r="R10" s="3" t="s">
        <v>82</v>
      </c>
      <c r="S10" s="5">
        <v>45122</v>
      </c>
    </row>
    <row r="11" spans="1:19" ht="24.75" customHeight="1">
      <c r="A11" s="13">
        <v>45108</v>
      </c>
      <c r="B11" s="2">
        <v>28400</v>
      </c>
      <c r="C11" s="2">
        <v>11928</v>
      </c>
      <c r="D11" s="2">
        <v>1160</v>
      </c>
      <c r="E11" s="2">
        <v>0</v>
      </c>
      <c r="F11" s="2">
        <v>40</v>
      </c>
      <c r="G11" s="2">
        <v>0</v>
      </c>
      <c r="H11" s="2">
        <v>0</v>
      </c>
      <c r="I11" s="4">
        <f t="shared" si="0"/>
        <v>41528</v>
      </c>
      <c r="J11" s="14">
        <v>4033</v>
      </c>
      <c r="K11" s="14">
        <v>0</v>
      </c>
      <c r="L11" s="14">
        <v>0</v>
      </c>
      <c r="M11" s="14">
        <v>0</v>
      </c>
      <c r="N11" s="2">
        <v>0</v>
      </c>
      <c r="O11" s="2">
        <v>100</v>
      </c>
      <c r="P11" s="4">
        <f t="shared" si="1"/>
        <v>4133</v>
      </c>
      <c r="Q11" s="4">
        <f t="shared" si="2"/>
        <v>37395</v>
      </c>
      <c r="R11" s="3" t="s">
        <v>79</v>
      </c>
      <c r="S11" s="5">
        <v>45141</v>
      </c>
    </row>
    <row r="12" spans="1:19" ht="24.75" customHeight="1">
      <c r="A12" s="13">
        <v>45139</v>
      </c>
      <c r="B12" s="2">
        <v>28400</v>
      </c>
      <c r="C12" s="2">
        <v>11928</v>
      </c>
      <c r="D12" s="2">
        <v>1160</v>
      </c>
      <c r="E12" s="2">
        <v>0</v>
      </c>
      <c r="F12" s="2">
        <v>40</v>
      </c>
      <c r="G12" s="2">
        <v>0</v>
      </c>
      <c r="H12" s="2">
        <v>0</v>
      </c>
      <c r="I12" s="4">
        <f t="shared" si="0"/>
        <v>41528</v>
      </c>
      <c r="J12" s="14">
        <v>4033</v>
      </c>
      <c r="K12" s="14">
        <v>0</v>
      </c>
      <c r="L12" s="14">
        <v>0</v>
      </c>
      <c r="M12" s="14">
        <v>0</v>
      </c>
      <c r="N12" s="2">
        <v>0</v>
      </c>
      <c r="O12" s="2">
        <v>100</v>
      </c>
      <c r="P12" s="4">
        <f t="shared" si="1"/>
        <v>4133</v>
      </c>
      <c r="Q12" s="4">
        <f t="shared" si="2"/>
        <v>37395</v>
      </c>
      <c r="R12" s="3" t="s">
        <v>77</v>
      </c>
      <c r="S12" s="5">
        <v>45170</v>
      </c>
    </row>
    <row r="13" spans="1:19" ht="24.75" customHeight="1">
      <c r="A13" s="13">
        <v>45170</v>
      </c>
      <c r="B13" s="2">
        <v>28400</v>
      </c>
      <c r="C13" s="2">
        <v>11928</v>
      </c>
      <c r="D13" s="2">
        <v>1160</v>
      </c>
      <c r="E13" s="2">
        <v>0</v>
      </c>
      <c r="F13" s="2">
        <v>40</v>
      </c>
      <c r="G13" s="2">
        <v>0</v>
      </c>
      <c r="H13" s="2">
        <v>0</v>
      </c>
      <c r="I13" s="4">
        <f t="shared" ref="I13" si="3">B13+C13+D13+E13+F13+G13-H13</f>
        <v>41528</v>
      </c>
      <c r="J13" s="14">
        <v>4033</v>
      </c>
      <c r="K13" s="14">
        <v>0</v>
      </c>
      <c r="L13" s="14">
        <v>0</v>
      </c>
      <c r="M13" s="14">
        <v>0</v>
      </c>
      <c r="N13" s="2">
        <v>0</v>
      </c>
      <c r="O13" s="2">
        <v>100</v>
      </c>
      <c r="P13" s="4">
        <f t="shared" si="1"/>
        <v>4133</v>
      </c>
      <c r="Q13" s="4">
        <f t="shared" si="2"/>
        <v>37395</v>
      </c>
      <c r="R13" s="3" t="s">
        <v>74</v>
      </c>
      <c r="S13" s="5">
        <v>45198</v>
      </c>
    </row>
    <row r="14" spans="1:19" ht="24.75" customHeight="1">
      <c r="A14" s="13">
        <v>45200</v>
      </c>
      <c r="B14" s="2">
        <v>28400</v>
      </c>
      <c r="C14" s="2">
        <v>11928</v>
      </c>
      <c r="D14" s="2">
        <v>1160</v>
      </c>
      <c r="E14" s="2">
        <v>0</v>
      </c>
      <c r="F14" s="2">
        <v>40</v>
      </c>
      <c r="G14" s="2">
        <v>0</v>
      </c>
      <c r="H14" s="2">
        <v>0</v>
      </c>
      <c r="I14" s="4">
        <f t="shared" ref="I14" si="4">B14+C14+D14+E14+F14+G14-H14</f>
        <v>41528</v>
      </c>
      <c r="J14" s="14">
        <v>4033</v>
      </c>
      <c r="K14" s="14">
        <v>0</v>
      </c>
      <c r="L14" s="14">
        <v>0</v>
      </c>
      <c r="M14" s="14">
        <v>0</v>
      </c>
      <c r="N14" s="2">
        <v>0</v>
      </c>
      <c r="O14" s="2">
        <v>100</v>
      </c>
      <c r="P14" s="4">
        <f t="shared" ref="P14" si="5">SUM(J14:O14)</f>
        <v>4133</v>
      </c>
      <c r="Q14" s="4">
        <f t="shared" ref="Q14" si="6">I14-P14</f>
        <v>37395</v>
      </c>
      <c r="R14" s="3" t="s">
        <v>83</v>
      </c>
      <c r="S14" s="5">
        <v>45230</v>
      </c>
    </row>
    <row r="15" spans="1:19" ht="24.75" customHeight="1">
      <c r="A15" s="13" t="s">
        <v>70</v>
      </c>
      <c r="B15" s="2">
        <v>6908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4">
        <f>B15+C15+D15+E15+F15+G15-H15</f>
        <v>6908</v>
      </c>
      <c r="J15" s="14">
        <v>0</v>
      </c>
      <c r="K15" s="14">
        <v>0</v>
      </c>
      <c r="L15" s="14">
        <v>0</v>
      </c>
      <c r="M15" s="14">
        <v>0</v>
      </c>
      <c r="N15" s="2">
        <v>0</v>
      </c>
      <c r="O15" s="2">
        <v>0</v>
      </c>
      <c r="P15" s="4">
        <f>SUM(J15:O15)</f>
        <v>0</v>
      </c>
      <c r="Q15" s="4">
        <f>I15-P15</f>
        <v>6908</v>
      </c>
      <c r="R15" s="3" t="s">
        <v>100</v>
      </c>
      <c r="S15" s="5">
        <v>45255</v>
      </c>
    </row>
    <row r="16" spans="1:19" ht="30">
      <c r="A16" s="15" t="s">
        <v>103</v>
      </c>
      <c r="B16" s="2">
        <v>0</v>
      </c>
      <c r="C16" s="2">
        <v>4544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4">
        <f t="shared" ref="I16:I17" si="7">B16+C16+D16+E16+F16+G16-H16</f>
        <v>4544</v>
      </c>
      <c r="J16" s="14">
        <v>454</v>
      </c>
      <c r="K16" s="14">
        <v>0</v>
      </c>
      <c r="L16" s="14">
        <v>0</v>
      </c>
      <c r="M16" s="14">
        <v>0</v>
      </c>
      <c r="N16" s="2">
        <v>0</v>
      </c>
      <c r="O16" s="2">
        <v>0</v>
      </c>
      <c r="P16" s="4">
        <f t="shared" ref="P16:P17" si="8">SUM(J16:O16)</f>
        <v>454</v>
      </c>
      <c r="Q16" s="4">
        <f t="shared" ref="Q16:Q17" si="9">I16-P16</f>
        <v>4090</v>
      </c>
      <c r="R16" s="3" t="s">
        <v>104</v>
      </c>
      <c r="S16" s="5">
        <v>45255</v>
      </c>
    </row>
    <row r="17" spans="1:19" ht="24.75" customHeight="1">
      <c r="A17" s="13">
        <v>45231</v>
      </c>
      <c r="B17" s="2">
        <v>28400</v>
      </c>
      <c r="C17" s="2">
        <v>13064</v>
      </c>
      <c r="D17" s="2">
        <v>1160</v>
      </c>
      <c r="E17" s="2">
        <v>0</v>
      </c>
      <c r="F17" s="2">
        <v>40</v>
      </c>
      <c r="G17" s="2">
        <v>0</v>
      </c>
      <c r="H17" s="2">
        <v>0</v>
      </c>
      <c r="I17" s="4">
        <f t="shared" si="7"/>
        <v>42664</v>
      </c>
      <c r="J17" s="14">
        <v>4146</v>
      </c>
      <c r="K17" s="14">
        <v>0</v>
      </c>
      <c r="L17" s="14">
        <v>0</v>
      </c>
      <c r="M17" s="14">
        <v>0</v>
      </c>
      <c r="N17" s="2">
        <v>0</v>
      </c>
      <c r="O17" s="2">
        <v>100</v>
      </c>
      <c r="P17" s="4">
        <f t="shared" si="8"/>
        <v>4246</v>
      </c>
      <c r="Q17" s="4">
        <f t="shared" si="9"/>
        <v>38418</v>
      </c>
      <c r="R17" s="3" t="s">
        <v>111</v>
      </c>
      <c r="S17" s="5">
        <v>45260</v>
      </c>
    </row>
    <row r="18" spans="1:19" ht="24.75" customHeight="1">
      <c r="A18" s="13">
        <v>45261</v>
      </c>
      <c r="B18" s="2">
        <v>28400</v>
      </c>
      <c r="C18" s="2">
        <v>13064</v>
      </c>
      <c r="D18" s="2">
        <v>1160</v>
      </c>
      <c r="E18" s="2">
        <v>0</v>
      </c>
      <c r="F18" s="2">
        <v>40</v>
      </c>
      <c r="G18" s="2">
        <v>0</v>
      </c>
      <c r="H18" s="2">
        <v>0</v>
      </c>
      <c r="I18" s="4">
        <f t="shared" ref="I18" si="10">B18+C18+D18+E18+F18+G18-H18</f>
        <v>42664</v>
      </c>
      <c r="J18" s="14">
        <v>4146</v>
      </c>
      <c r="K18" s="14">
        <v>0</v>
      </c>
      <c r="L18" s="14">
        <v>0</v>
      </c>
      <c r="M18" s="14">
        <v>0</v>
      </c>
      <c r="N18" s="2">
        <v>0</v>
      </c>
      <c r="O18" s="2">
        <v>100</v>
      </c>
      <c r="P18" s="4">
        <f t="shared" ref="P18" si="11">SUM(J18:O18)</f>
        <v>4246</v>
      </c>
      <c r="Q18" s="4">
        <f t="shared" ref="Q18" si="12">I18-P18</f>
        <v>38418</v>
      </c>
      <c r="R18" s="3" t="s">
        <v>112</v>
      </c>
      <c r="S18" s="5">
        <v>45295</v>
      </c>
    </row>
    <row r="19" spans="1:19" ht="24.75" customHeight="1">
      <c r="A19" s="13">
        <v>45292</v>
      </c>
      <c r="B19" s="2">
        <v>29300</v>
      </c>
      <c r="C19" s="2">
        <v>13478</v>
      </c>
      <c r="D19" s="2">
        <v>1160</v>
      </c>
      <c r="E19" s="2">
        <v>0</v>
      </c>
      <c r="F19" s="2">
        <v>40</v>
      </c>
      <c r="G19" s="2">
        <v>0</v>
      </c>
      <c r="H19" s="2">
        <v>0</v>
      </c>
      <c r="I19" s="4">
        <f t="shared" ref="I19" si="13">B19+C19+D19+E19+F19+G19-H19</f>
        <v>43978</v>
      </c>
      <c r="J19" s="14">
        <v>4278</v>
      </c>
      <c r="K19" s="14">
        <v>0</v>
      </c>
      <c r="L19" s="14">
        <v>0</v>
      </c>
      <c r="M19" s="14">
        <v>0</v>
      </c>
      <c r="N19" s="2">
        <v>0</v>
      </c>
      <c r="O19" s="2">
        <v>100</v>
      </c>
      <c r="P19" s="4">
        <f t="shared" ref="P19" si="14">SUM(J19:O19)</f>
        <v>4378</v>
      </c>
      <c r="Q19" s="4">
        <f t="shared" ref="Q19" si="15">I19-P19</f>
        <v>39600</v>
      </c>
      <c r="R19" s="3" t="s">
        <v>114</v>
      </c>
      <c r="S19" s="5">
        <v>45323</v>
      </c>
    </row>
    <row r="20" spans="1:19" ht="24.75" customHeight="1">
      <c r="A20" s="13">
        <v>45323</v>
      </c>
      <c r="B20" s="21">
        <v>29300</v>
      </c>
      <c r="C20" s="21">
        <v>13478</v>
      </c>
      <c r="D20" s="21">
        <v>1160</v>
      </c>
      <c r="E20" s="21">
        <v>0</v>
      </c>
      <c r="F20" s="21">
        <v>40</v>
      </c>
      <c r="G20" s="21">
        <v>0</v>
      </c>
      <c r="H20" s="21">
        <v>0</v>
      </c>
      <c r="I20" s="4">
        <f t="shared" ref="I20" si="16">B20+C20+D20+E20+F20+G20-H20</f>
        <v>43978</v>
      </c>
      <c r="J20" s="14">
        <v>4278</v>
      </c>
      <c r="K20" s="14">
        <v>0</v>
      </c>
      <c r="L20" s="14">
        <v>0</v>
      </c>
      <c r="M20" s="14">
        <v>0</v>
      </c>
      <c r="N20" s="21">
        <v>0</v>
      </c>
      <c r="O20" s="21">
        <v>100</v>
      </c>
      <c r="P20" s="4">
        <f t="shared" ref="P20" si="17">SUM(J20:O20)</f>
        <v>4378</v>
      </c>
      <c r="Q20" s="4">
        <f t="shared" ref="Q20" si="18">I20-P20</f>
        <v>39600</v>
      </c>
      <c r="R20" s="20" t="s">
        <v>114</v>
      </c>
      <c r="S20" s="5">
        <v>45352</v>
      </c>
    </row>
    <row r="21" spans="1:19" ht="24.75" customHeight="1">
      <c r="A21" s="3" t="s">
        <v>1</v>
      </c>
      <c r="B21" s="3">
        <f>SUBTOTAL(9,B6:B20)</f>
        <v>349508</v>
      </c>
      <c r="C21" s="3">
        <f t="shared" ref="C21:Q21" si="19">SUBTOTAL(9,C6:C20)</f>
        <v>155324</v>
      </c>
      <c r="D21" s="3">
        <f t="shared" si="19"/>
        <v>13920</v>
      </c>
      <c r="E21" s="3">
        <f t="shared" si="19"/>
        <v>0</v>
      </c>
      <c r="F21" s="3">
        <f t="shared" si="19"/>
        <v>480</v>
      </c>
      <c r="G21" s="3">
        <f t="shared" si="19"/>
        <v>0</v>
      </c>
      <c r="H21" s="3">
        <f t="shared" si="19"/>
        <v>0</v>
      </c>
      <c r="I21" s="3">
        <f t="shared" si="19"/>
        <v>519232</v>
      </c>
      <c r="J21" s="3">
        <f t="shared" si="19"/>
        <v>49792</v>
      </c>
      <c r="K21" s="3">
        <f t="shared" si="19"/>
        <v>0</v>
      </c>
      <c r="L21" s="3">
        <f t="shared" si="19"/>
        <v>0</v>
      </c>
      <c r="M21" s="3">
        <f t="shared" si="19"/>
        <v>0</v>
      </c>
      <c r="N21" s="3">
        <f t="shared" si="19"/>
        <v>0</v>
      </c>
      <c r="O21" s="3">
        <f t="shared" si="19"/>
        <v>1200</v>
      </c>
      <c r="P21" s="3">
        <f t="shared" si="19"/>
        <v>50992</v>
      </c>
      <c r="Q21" s="3">
        <f t="shared" si="19"/>
        <v>468240</v>
      </c>
      <c r="R21" s="4"/>
      <c r="S21" s="16"/>
    </row>
  </sheetData>
  <autoFilter ref="A5:S20">
    <sortState ref="A6:T18">
      <sortCondition ref="S5"/>
    </sortState>
  </autoFilter>
  <mergeCells count="9">
    <mergeCell ref="R3:S3"/>
    <mergeCell ref="A1:Q1"/>
    <mergeCell ref="A2:C2"/>
    <mergeCell ref="E2:K2"/>
    <mergeCell ref="M2:Q2"/>
    <mergeCell ref="A3:A4"/>
    <mergeCell ref="B3:I3"/>
    <mergeCell ref="J3:P3"/>
    <mergeCell ref="Q3:Q4"/>
  </mergeCells>
  <pageMargins left="0.41" right="0.15748031496062992" top="0.6" bottom="0.31496062992125984" header="0.31496062992125984" footer="0.31496062992125984"/>
  <pageSetup paperSize="9" scale="85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S16"/>
  <sheetViews>
    <sheetView zoomScale="87" zoomScaleNormal="87" workbookViewId="0">
      <selection activeCell="R15" sqref="R15:S15"/>
    </sheetView>
  </sheetViews>
  <sheetFormatPr defaultRowHeight="15"/>
  <cols>
    <col min="1" max="1" width="14.28515625" style="1" bestFit="1" customWidth="1"/>
    <col min="2" max="2" width="10.140625" style="1" bestFit="1" customWidth="1"/>
    <col min="3" max="3" width="8" style="1" bestFit="1" customWidth="1"/>
    <col min="4" max="4" width="6.85546875" style="1" bestFit="1" customWidth="1"/>
    <col min="5" max="6" width="5.85546875" style="1" bestFit="1" customWidth="1"/>
    <col min="7" max="7" width="7.85546875" style="1" customWidth="1"/>
    <col min="8" max="8" width="8.42578125" style="1" customWidth="1"/>
    <col min="9" max="9" width="9.28515625" style="1" bestFit="1" customWidth="1"/>
    <col min="10" max="10" width="8.85546875" style="1" customWidth="1"/>
    <col min="11" max="11" width="7" style="1" bestFit="1" customWidth="1"/>
    <col min="12" max="12" width="8.28515625" style="1" bestFit="1" customWidth="1"/>
    <col min="13" max="13" width="7" style="1" bestFit="1" customWidth="1"/>
    <col min="14" max="14" width="8.28515625" style="1" bestFit="1" customWidth="1"/>
    <col min="15" max="15" width="5.85546875" style="1" bestFit="1" customWidth="1"/>
    <col min="16" max="16" width="8" style="1" bestFit="1" customWidth="1"/>
    <col min="17" max="17" width="11.7109375" style="1" customWidth="1"/>
    <col min="18" max="18" width="11.85546875" style="1" bestFit="1" customWidth="1"/>
    <col min="19" max="19" width="11.5703125" style="1" bestFit="1" customWidth="1"/>
    <col min="20" max="16384" width="9.140625" style="1"/>
  </cols>
  <sheetData>
    <row r="1" spans="1:19" ht="24.75" customHeight="1">
      <c r="A1" s="24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6"/>
      <c r="S1" s="6"/>
    </row>
    <row r="2" spans="1:19" ht="24" customHeight="1">
      <c r="A2" s="25" t="s">
        <v>73</v>
      </c>
      <c r="B2" s="25"/>
      <c r="C2" s="25"/>
      <c r="D2" s="8"/>
      <c r="E2" s="26" t="s">
        <v>50</v>
      </c>
      <c r="F2" s="26"/>
      <c r="G2" s="26"/>
      <c r="H2" s="26"/>
      <c r="I2" s="26"/>
      <c r="J2" s="26"/>
      <c r="K2" s="26"/>
      <c r="L2" s="9"/>
      <c r="M2" s="27" t="s">
        <v>43</v>
      </c>
      <c r="N2" s="27"/>
      <c r="O2" s="27"/>
      <c r="P2" s="27"/>
      <c r="Q2" s="27"/>
      <c r="R2" s="7"/>
      <c r="S2" s="10"/>
    </row>
    <row r="3" spans="1:19" ht="24" customHeight="1">
      <c r="A3" s="28" t="s">
        <v>3</v>
      </c>
      <c r="B3" s="29" t="s">
        <v>0</v>
      </c>
      <c r="C3" s="29"/>
      <c r="D3" s="29"/>
      <c r="E3" s="29"/>
      <c r="F3" s="29"/>
      <c r="G3" s="29"/>
      <c r="H3" s="29"/>
      <c r="I3" s="29"/>
      <c r="J3" s="28" t="s">
        <v>12</v>
      </c>
      <c r="K3" s="28"/>
      <c r="L3" s="28"/>
      <c r="M3" s="28"/>
      <c r="N3" s="28"/>
      <c r="O3" s="28"/>
      <c r="P3" s="28"/>
      <c r="Q3" s="30" t="s">
        <v>44</v>
      </c>
      <c r="R3" s="23" t="s">
        <v>17</v>
      </c>
      <c r="S3" s="23"/>
    </row>
    <row r="4" spans="1:19" ht="30">
      <c r="A4" s="28"/>
      <c r="B4" s="2" t="s">
        <v>7</v>
      </c>
      <c r="C4" s="2" t="s">
        <v>5</v>
      </c>
      <c r="D4" s="2" t="s">
        <v>8</v>
      </c>
      <c r="E4" s="2" t="s">
        <v>9</v>
      </c>
      <c r="F4" s="2" t="s">
        <v>33</v>
      </c>
      <c r="G4" s="2" t="s">
        <v>10</v>
      </c>
      <c r="H4" s="12" t="s">
        <v>20</v>
      </c>
      <c r="I4" s="3" t="s">
        <v>1</v>
      </c>
      <c r="J4" s="12" t="s">
        <v>19</v>
      </c>
      <c r="K4" s="12" t="s">
        <v>18</v>
      </c>
      <c r="L4" s="2" t="s">
        <v>37</v>
      </c>
      <c r="M4" s="12" t="s">
        <v>21</v>
      </c>
      <c r="N4" s="2" t="s">
        <v>4</v>
      </c>
      <c r="O4" s="2" t="s">
        <v>6</v>
      </c>
      <c r="P4" s="3" t="s">
        <v>2</v>
      </c>
      <c r="Q4" s="30"/>
      <c r="R4" s="3" t="s">
        <v>15</v>
      </c>
      <c r="S4" s="3" t="s">
        <v>16</v>
      </c>
    </row>
    <row r="5" spans="1:19" ht="21" customHeight="1">
      <c r="A5" s="12">
        <v>1</v>
      </c>
      <c r="B5" s="2">
        <v>2</v>
      </c>
      <c r="C5" s="12">
        <v>3</v>
      </c>
      <c r="D5" s="2">
        <v>4</v>
      </c>
      <c r="E5" s="12">
        <v>5</v>
      </c>
      <c r="F5" s="2">
        <v>6</v>
      </c>
      <c r="G5" s="12">
        <v>7</v>
      </c>
      <c r="H5" s="2">
        <v>8</v>
      </c>
      <c r="I5" s="12">
        <v>9</v>
      </c>
      <c r="J5" s="2">
        <v>10</v>
      </c>
      <c r="K5" s="12">
        <v>11</v>
      </c>
      <c r="L5" s="2">
        <v>12</v>
      </c>
      <c r="M5" s="12">
        <v>13</v>
      </c>
      <c r="N5" s="2">
        <v>14</v>
      </c>
      <c r="O5" s="12">
        <v>15</v>
      </c>
      <c r="P5" s="2">
        <v>16</v>
      </c>
      <c r="Q5" s="12">
        <v>17</v>
      </c>
      <c r="R5" s="2">
        <v>18</v>
      </c>
      <c r="S5" s="12">
        <v>19</v>
      </c>
    </row>
    <row r="6" spans="1:19" ht="24.75" customHeight="1">
      <c r="A6" s="13">
        <v>45108</v>
      </c>
      <c r="B6" s="2">
        <v>29300</v>
      </c>
      <c r="C6" s="2">
        <v>12306</v>
      </c>
      <c r="D6" s="2">
        <v>1160</v>
      </c>
      <c r="E6" s="2">
        <v>0</v>
      </c>
      <c r="F6" s="2">
        <v>0</v>
      </c>
      <c r="G6" s="2">
        <v>0</v>
      </c>
      <c r="H6" s="2">
        <v>0</v>
      </c>
      <c r="I6" s="4">
        <f>B6+C6+D6+E6+F6+G6-H6</f>
        <v>42766</v>
      </c>
      <c r="J6" s="14">
        <v>4161</v>
      </c>
      <c r="K6" s="14">
        <v>0</v>
      </c>
      <c r="L6" s="14">
        <v>0</v>
      </c>
      <c r="M6" s="14">
        <v>0</v>
      </c>
      <c r="N6" s="2">
        <v>0</v>
      </c>
      <c r="O6" s="2">
        <v>100</v>
      </c>
      <c r="P6" s="4">
        <f t="shared" ref="P6:P8" si="0">SUM(J6:O6)</f>
        <v>4261</v>
      </c>
      <c r="Q6" s="4">
        <f t="shared" ref="Q6:Q8" si="1">I6-P6</f>
        <v>38505</v>
      </c>
      <c r="R6" s="3" t="s">
        <v>79</v>
      </c>
      <c r="S6" s="5">
        <v>45141</v>
      </c>
    </row>
    <row r="7" spans="1:19" ht="24.75" customHeight="1">
      <c r="A7" s="13">
        <v>45139</v>
      </c>
      <c r="B7" s="2">
        <v>29300</v>
      </c>
      <c r="C7" s="2">
        <v>12306</v>
      </c>
      <c r="D7" s="2">
        <v>1160</v>
      </c>
      <c r="E7" s="2">
        <v>0</v>
      </c>
      <c r="F7" s="2">
        <v>0</v>
      </c>
      <c r="G7" s="2">
        <v>0</v>
      </c>
      <c r="H7" s="2">
        <v>0</v>
      </c>
      <c r="I7" s="4">
        <f>B7+C7+D7+E7+F7+G7-H7</f>
        <v>42766</v>
      </c>
      <c r="J7" s="14">
        <v>4161</v>
      </c>
      <c r="K7" s="14">
        <v>0</v>
      </c>
      <c r="L7" s="14">
        <v>0</v>
      </c>
      <c r="M7" s="14">
        <v>0</v>
      </c>
      <c r="N7" s="2">
        <v>0</v>
      </c>
      <c r="O7" s="2">
        <v>100</v>
      </c>
      <c r="P7" s="4">
        <f t="shared" si="0"/>
        <v>4261</v>
      </c>
      <c r="Q7" s="4">
        <f t="shared" si="1"/>
        <v>38505</v>
      </c>
      <c r="R7" s="3" t="s">
        <v>77</v>
      </c>
      <c r="S7" s="5">
        <v>45170</v>
      </c>
    </row>
    <row r="8" spans="1:19" ht="24.75" customHeight="1">
      <c r="A8" s="13">
        <v>45170</v>
      </c>
      <c r="B8" s="2">
        <v>29300</v>
      </c>
      <c r="C8" s="2">
        <v>12306</v>
      </c>
      <c r="D8" s="2">
        <v>1160</v>
      </c>
      <c r="E8" s="2">
        <v>0</v>
      </c>
      <c r="F8" s="2">
        <v>0</v>
      </c>
      <c r="G8" s="2">
        <v>0</v>
      </c>
      <c r="H8" s="2">
        <v>0</v>
      </c>
      <c r="I8" s="4">
        <f>B8+C8+D8+E8+F8+G8-H8</f>
        <v>42766</v>
      </c>
      <c r="J8" s="14">
        <v>4161</v>
      </c>
      <c r="K8" s="14">
        <v>0</v>
      </c>
      <c r="L8" s="14">
        <v>0</v>
      </c>
      <c r="M8" s="14">
        <v>0</v>
      </c>
      <c r="N8" s="2">
        <v>0</v>
      </c>
      <c r="O8" s="2">
        <v>100</v>
      </c>
      <c r="P8" s="4">
        <f t="shared" si="0"/>
        <v>4261</v>
      </c>
      <c r="Q8" s="4">
        <f t="shared" si="1"/>
        <v>38505</v>
      </c>
      <c r="R8" s="3" t="s">
        <v>74</v>
      </c>
      <c r="S8" s="5">
        <v>45198</v>
      </c>
    </row>
    <row r="9" spans="1:19" ht="24.75" customHeight="1">
      <c r="A9" s="13">
        <v>45200</v>
      </c>
      <c r="B9" s="2">
        <v>29300</v>
      </c>
      <c r="C9" s="2">
        <v>12306</v>
      </c>
      <c r="D9" s="2">
        <v>1160</v>
      </c>
      <c r="E9" s="2">
        <v>0</v>
      </c>
      <c r="F9" s="2">
        <v>0</v>
      </c>
      <c r="G9" s="2">
        <v>0</v>
      </c>
      <c r="H9" s="2">
        <v>0</v>
      </c>
      <c r="I9" s="4">
        <f>B9+C9+D9+E9+F9+G9-H9</f>
        <v>42766</v>
      </c>
      <c r="J9" s="14">
        <v>4161</v>
      </c>
      <c r="K9" s="14">
        <v>0</v>
      </c>
      <c r="L9" s="14">
        <v>0</v>
      </c>
      <c r="M9" s="14">
        <v>0</v>
      </c>
      <c r="N9" s="2">
        <v>0</v>
      </c>
      <c r="O9" s="2">
        <v>100</v>
      </c>
      <c r="P9" s="4">
        <f t="shared" ref="P9" si="2">SUM(J9:O9)</f>
        <v>4261</v>
      </c>
      <c r="Q9" s="4">
        <f t="shared" ref="Q9" si="3">I9-P9</f>
        <v>38505</v>
      </c>
      <c r="R9" s="3" t="s">
        <v>83</v>
      </c>
      <c r="S9" s="5">
        <v>45230</v>
      </c>
    </row>
    <row r="10" spans="1:19" ht="24.75" customHeight="1">
      <c r="A10" s="13" t="s">
        <v>70</v>
      </c>
      <c r="B10" s="2">
        <v>6908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4">
        <f>B10+C10+D10+E10+F10+G10-H10</f>
        <v>6908</v>
      </c>
      <c r="J10" s="14">
        <v>0</v>
      </c>
      <c r="K10" s="14">
        <v>0</v>
      </c>
      <c r="L10" s="14">
        <v>0</v>
      </c>
      <c r="M10" s="14">
        <v>0</v>
      </c>
      <c r="N10" s="2">
        <v>0</v>
      </c>
      <c r="O10" s="2">
        <v>0</v>
      </c>
      <c r="P10" s="4">
        <f>SUM(J10:O10)</f>
        <v>0</v>
      </c>
      <c r="Q10" s="4">
        <f>I10-P10</f>
        <v>6908</v>
      </c>
      <c r="R10" s="3" t="s">
        <v>100</v>
      </c>
      <c r="S10" s="5">
        <v>45255</v>
      </c>
    </row>
    <row r="11" spans="1:19" ht="30">
      <c r="A11" s="15" t="s">
        <v>103</v>
      </c>
      <c r="B11" s="2">
        <v>0</v>
      </c>
      <c r="C11" s="2">
        <v>4688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4">
        <f t="shared" ref="I11" si="4">B11+C11+D11+E11+F11+G11-H11</f>
        <v>4688</v>
      </c>
      <c r="J11" s="14">
        <v>469</v>
      </c>
      <c r="K11" s="14">
        <v>0</v>
      </c>
      <c r="L11" s="14">
        <v>0</v>
      </c>
      <c r="M11" s="14">
        <v>0</v>
      </c>
      <c r="N11" s="2">
        <v>0</v>
      </c>
      <c r="O11" s="2">
        <v>0</v>
      </c>
      <c r="P11" s="4">
        <f t="shared" ref="P11" si="5">SUM(J11:O11)</f>
        <v>469</v>
      </c>
      <c r="Q11" s="4">
        <f t="shared" ref="Q11:Q12" si="6">I11-P11</f>
        <v>4219</v>
      </c>
      <c r="R11" s="3" t="s">
        <v>104</v>
      </c>
      <c r="S11" s="5">
        <v>45255</v>
      </c>
    </row>
    <row r="12" spans="1:19" ht="24.75" customHeight="1">
      <c r="A12" s="13">
        <v>45231</v>
      </c>
      <c r="B12" s="2">
        <v>29300</v>
      </c>
      <c r="C12" s="2">
        <v>13478</v>
      </c>
      <c r="D12" s="2">
        <v>1160</v>
      </c>
      <c r="E12" s="2">
        <v>0</v>
      </c>
      <c r="F12" s="2">
        <v>0</v>
      </c>
      <c r="G12" s="2">
        <v>0</v>
      </c>
      <c r="H12" s="2">
        <v>0</v>
      </c>
      <c r="I12" s="4">
        <f>B12+C12+D12+E12+F12+G12-H12</f>
        <v>43938</v>
      </c>
      <c r="J12" s="14">
        <v>4278</v>
      </c>
      <c r="K12" s="14">
        <v>0</v>
      </c>
      <c r="L12" s="14">
        <v>0</v>
      </c>
      <c r="M12" s="14">
        <v>0</v>
      </c>
      <c r="N12" s="2">
        <v>0</v>
      </c>
      <c r="O12" s="2">
        <v>100</v>
      </c>
      <c r="P12" s="4">
        <f t="shared" ref="P12" si="7">SUM(J12:O12)</f>
        <v>4378</v>
      </c>
      <c r="Q12" s="4">
        <f t="shared" si="6"/>
        <v>39560</v>
      </c>
      <c r="R12" s="3" t="s">
        <v>111</v>
      </c>
      <c r="S12" s="5">
        <v>45260</v>
      </c>
    </row>
    <row r="13" spans="1:19" ht="24.75" customHeight="1">
      <c r="A13" s="13">
        <v>45261</v>
      </c>
      <c r="B13" s="2">
        <v>29300</v>
      </c>
      <c r="C13" s="2">
        <v>13478</v>
      </c>
      <c r="D13" s="2">
        <v>1160</v>
      </c>
      <c r="E13" s="2">
        <v>0</v>
      </c>
      <c r="F13" s="2">
        <v>0</v>
      </c>
      <c r="G13" s="2">
        <v>0</v>
      </c>
      <c r="H13" s="2">
        <v>0</v>
      </c>
      <c r="I13" s="4">
        <f>B13+C13+D13+E13+F13+G13-H13</f>
        <v>43938</v>
      </c>
      <c r="J13" s="14">
        <v>4278</v>
      </c>
      <c r="K13" s="14">
        <v>0</v>
      </c>
      <c r="L13" s="14">
        <v>0</v>
      </c>
      <c r="M13" s="14">
        <v>0</v>
      </c>
      <c r="N13" s="2">
        <v>0</v>
      </c>
      <c r="O13" s="2">
        <v>100</v>
      </c>
      <c r="P13" s="4">
        <f t="shared" ref="P13" si="8">SUM(J13:O13)</f>
        <v>4378</v>
      </c>
      <c r="Q13" s="4">
        <f t="shared" ref="Q13" si="9">I13-P13</f>
        <v>39560</v>
      </c>
      <c r="R13" s="3" t="s">
        <v>112</v>
      </c>
      <c r="S13" s="5">
        <v>45295</v>
      </c>
    </row>
    <row r="14" spans="1:19" ht="24.75" customHeight="1">
      <c r="A14" s="13">
        <v>45292</v>
      </c>
      <c r="B14" s="2">
        <v>29300</v>
      </c>
      <c r="C14" s="2">
        <v>13478</v>
      </c>
      <c r="D14" s="2">
        <v>1160</v>
      </c>
      <c r="E14" s="2">
        <v>0</v>
      </c>
      <c r="F14" s="2">
        <v>0</v>
      </c>
      <c r="G14" s="2">
        <v>0</v>
      </c>
      <c r="H14" s="2">
        <v>0</v>
      </c>
      <c r="I14" s="4">
        <f>B14+C14+D14+E14+F14+G14-H14</f>
        <v>43938</v>
      </c>
      <c r="J14" s="14">
        <v>4278</v>
      </c>
      <c r="K14" s="14">
        <v>0</v>
      </c>
      <c r="L14" s="14">
        <v>0</v>
      </c>
      <c r="M14" s="14">
        <v>0</v>
      </c>
      <c r="N14" s="2">
        <v>0</v>
      </c>
      <c r="O14" s="2">
        <v>100</v>
      </c>
      <c r="P14" s="4">
        <f t="shared" ref="P14" si="10">SUM(J14:O14)</f>
        <v>4378</v>
      </c>
      <c r="Q14" s="4">
        <f t="shared" ref="Q14" si="11">I14-P14</f>
        <v>39560</v>
      </c>
      <c r="R14" s="3" t="s">
        <v>114</v>
      </c>
      <c r="S14" s="5">
        <v>45323</v>
      </c>
    </row>
    <row r="15" spans="1:19" ht="24.75" customHeight="1">
      <c r="A15" s="13">
        <v>45323</v>
      </c>
      <c r="B15" s="21">
        <v>29300</v>
      </c>
      <c r="C15" s="21">
        <v>13478</v>
      </c>
      <c r="D15" s="21">
        <v>1160</v>
      </c>
      <c r="E15" s="21">
        <v>0</v>
      </c>
      <c r="F15" s="21">
        <v>0</v>
      </c>
      <c r="G15" s="21">
        <v>0</v>
      </c>
      <c r="H15" s="21">
        <v>0</v>
      </c>
      <c r="I15" s="4">
        <f>B15+C15+D15+E15+F15+G15-H15</f>
        <v>43938</v>
      </c>
      <c r="J15" s="14">
        <v>4278</v>
      </c>
      <c r="K15" s="14">
        <v>0</v>
      </c>
      <c r="L15" s="14">
        <v>0</v>
      </c>
      <c r="M15" s="14">
        <v>0</v>
      </c>
      <c r="N15" s="21">
        <v>0</v>
      </c>
      <c r="O15" s="21">
        <v>100</v>
      </c>
      <c r="P15" s="4">
        <f t="shared" ref="P15" si="12">SUM(J15:O15)</f>
        <v>4378</v>
      </c>
      <c r="Q15" s="4">
        <f t="shared" ref="Q15" si="13">I15-P15</f>
        <v>39560</v>
      </c>
      <c r="R15" s="20" t="s">
        <v>114</v>
      </c>
      <c r="S15" s="5">
        <v>45352</v>
      </c>
    </row>
    <row r="16" spans="1:19" ht="24.75" customHeight="1">
      <c r="A16" s="3" t="s">
        <v>1</v>
      </c>
      <c r="B16" s="3">
        <f t="shared" ref="B16:Q16" si="14">SUBTOTAL(9,B6:B15)</f>
        <v>241308</v>
      </c>
      <c r="C16" s="3">
        <f t="shared" si="14"/>
        <v>107824</v>
      </c>
      <c r="D16" s="3">
        <f t="shared" si="14"/>
        <v>9280</v>
      </c>
      <c r="E16" s="3">
        <f t="shared" si="14"/>
        <v>0</v>
      </c>
      <c r="F16" s="3">
        <f t="shared" si="14"/>
        <v>0</v>
      </c>
      <c r="G16" s="3">
        <f t="shared" si="14"/>
        <v>0</v>
      </c>
      <c r="H16" s="3">
        <f t="shared" si="14"/>
        <v>0</v>
      </c>
      <c r="I16" s="3">
        <f t="shared" si="14"/>
        <v>358412</v>
      </c>
      <c r="J16" s="3">
        <f t="shared" si="14"/>
        <v>34225</v>
      </c>
      <c r="K16" s="3">
        <f t="shared" si="14"/>
        <v>0</v>
      </c>
      <c r="L16" s="3">
        <f t="shared" si="14"/>
        <v>0</v>
      </c>
      <c r="M16" s="3">
        <f t="shared" si="14"/>
        <v>0</v>
      </c>
      <c r="N16" s="3">
        <f t="shared" si="14"/>
        <v>0</v>
      </c>
      <c r="O16" s="3">
        <f t="shared" si="14"/>
        <v>800</v>
      </c>
      <c r="P16" s="3">
        <f t="shared" si="14"/>
        <v>35025</v>
      </c>
      <c r="Q16" s="3">
        <f t="shared" si="14"/>
        <v>323387</v>
      </c>
      <c r="R16" s="4"/>
      <c r="S16" s="16"/>
    </row>
  </sheetData>
  <autoFilter ref="A5:S5">
    <sortState ref="A6:T18">
      <sortCondition ref="S5"/>
    </sortState>
  </autoFilter>
  <mergeCells count="9">
    <mergeCell ref="R3:S3"/>
    <mergeCell ref="A1:Q1"/>
    <mergeCell ref="A2:C2"/>
    <mergeCell ref="E2:K2"/>
    <mergeCell ref="M2:Q2"/>
    <mergeCell ref="A3:A4"/>
    <mergeCell ref="B3:I3"/>
    <mergeCell ref="J3:P3"/>
    <mergeCell ref="Q3:Q4"/>
  </mergeCells>
  <pageMargins left="0.41" right="0.15748031496062992" top="0.6" bottom="0.31496062992125984" header="0.31496062992125984" footer="0.31496062992125984"/>
  <pageSetup paperSize="9" scale="85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S11"/>
  <sheetViews>
    <sheetView zoomScale="87" zoomScaleNormal="87" workbookViewId="0">
      <selection activeCell="N15" sqref="N15"/>
    </sheetView>
  </sheetViews>
  <sheetFormatPr defaultRowHeight="15"/>
  <cols>
    <col min="1" max="1" width="14.28515625" style="1" bestFit="1" customWidth="1"/>
    <col min="2" max="2" width="10.140625" style="1" bestFit="1" customWidth="1"/>
    <col min="3" max="3" width="8" style="1" bestFit="1" customWidth="1"/>
    <col min="4" max="4" width="6.85546875" style="1" bestFit="1" customWidth="1"/>
    <col min="5" max="6" width="5.85546875" style="1" bestFit="1" customWidth="1"/>
    <col min="7" max="7" width="7.85546875" style="1" customWidth="1"/>
    <col min="8" max="8" width="8.42578125" style="1" customWidth="1"/>
    <col min="9" max="9" width="9.28515625" style="1" bestFit="1" customWidth="1"/>
    <col min="10" max="10" width="8.85546875" style="1" customWidth="1"/>
    <col min="11" max="11" width="7" style="1" bestFit="1" customWidth="1"/>
    <col min="12" max="12" width="8.28515625" style="1" bestFit="1" customWidth="1"/>
    <col min="13" max="13" width="7" style="1" bestFit="1" customWidth="1"/>
    <col min="14" max="14" width="8.28515625" style="1" bestFit="1" customWidth="1"/>
    <col min="15" max="15" width="5.85546875" style="1" bestFit="1" customWidth="1"/>
    <col min="16" max="16" width="8" style="1" bestFit="1" customWidth="1"/>
    <col min="17" max="17" width="11.7109375" style="1" customWidth="1"/>
    <col min="18" max="18" width="11.85546875" style="1" bestFit="1" customWidth="1"/>
    <col min="19" max="19" width="11.5703125" style="1" bestFit="1" customWidth="1"/>
    <col min="20" max="16384" width="9.140625" style="1"/>
  </cols>
  <sheetData>
    <row r="1" spans="1:19" ht="24.75" customHeight="1">
      <c r="A1" s="24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6"/>
      <c r="S1" s="6"/>
    </row>
    <row r="2" spans="1:19" ht="24" customHeight="1">
      <c r="A2" s="25" t="s">
        <v>63</v>
      </c>
      <c r="B2" s="25"/>
      <c r="C2" s="25"/>
      <c r="D2" s="8"/>
      <c r="E2" s="26" t="s">
        <v>50</v>
      </c>
      <c r="F2" s="26"/>
      <c r="G2" s="26"/>
      <c r="H2" s="26"/>
      <c r="I2" s="26"/>
      <c r="J2" s="26"/>
      <c r="K2" s="26"/>
      <c r="L2" s="9"/>
      <c r="M2" s="27" t="s">
        <v>43</v>
      </c>
      <c r="N2" s="27"/>
      <c r="O2" s="27"/>
      <c r="P2" s="27"/>
      <c r="Q2" s="27"/>
      <c r="R2" s="7"/>
      <c r="S2" s="10"/>
    </row>
    <row r="3" spans="1:19" ht="24" customHeight="1">
      <c r="A3" s="28" t="s">
        <v>3</v>
      </c>
      <c r="B3" s="29" t="s">
        <v>0</v>
      </c>
      <c r="C3" s="29"/>
      <c r="D3" s="29"/>
      <c r="E3" s="29"/>
      <c r="F3" s="29"/>
      <c r="G3" s="29"/>
      <c r="H3" s="29"/>
      <c r="I3" s="29"/>
      <c r="J3" s="28" t="s">
        <v>12</v>
      </c>
      <c r="K3" s="28"/>
      <c r="L3" s="28"/>
      <c r="M3" s="28"/>
      <c r="N3" s="28"/>
      <c r="O3" s="28"/>
      <c r="P3" s="28"/>
      <c r="Q3" s="30" t="s">
        <v>44</v>
      </c>
      <c r="R3" s="23" t="s">
        <v>17</v>
      </c>
      <c r="S3" s="23"/>
    </row>
    <row r="4" spans="1:19" ht="30">
      <c r="A4" s="28"/>
      <c r="B4" s="2" t="s">
        <v>7</v>
      </c>
      <c r="C4" s="2" t="s">
        <v>5</v>
      </c>
      <c r="D4" s="2" t="s">
        <v>8</v>
      </c>
      <c r="E4" s="2" t="s">
        <v>9</v>
      </c>
      <c r="F4" s="2" t="s">
        <v>33</v>
      </c>
      <c r="G4" s="2" t="s">
        <v>10</v>
      </c>
      <c r="H4" s="12" t="s">
        <v>20</v>
      </c>
      <c r="I4" s="3" t="s">
        <v>1</v>
      </c>
      <c r="J4" s="12" t="s">
        <v>19</v>
      </c>
      <c r="K4" s="12" t="s">
        <v>18</v>
      </c>
      <c r="L4" s="2" t="s">
        <v>37</v>
      </c>
      <c r="M4" s="12" t="s">
        <v>21</v>
      </c>
      <c r="N4" s="2" t="s">
        <v>4</v>
      </c>
      <c r="O4" s="2" t="s">
        <v>6</v>
      </c>
      <c r="P4" s="3" t="s">
        <v>2</v>
      </c>
      <c r="Q4" s="30"/>
      <c r="R4" s="3" t="s">
        <v>15</v>
      </c>
      <c r="S4" s="3" t="s">
        <v>16</v>
      </c>
    </row>
    <row r="5" spans="1:19" ht="21" customHeight="1">
      <c r="A5" s="12">
        <v>1</v>
      </c>
      <c r="B5" s="2">
        <v>2</v>
      </c>
      <c r="C5" s="12">
        <v>3</v>
      </c>
      <c r="D5" s="2">
        <v>4</v>
      </c>
      <c r="E5" s="12">
        <v>5</v>
      </c>
      <c r="F5" s="2">
        <v>6</v>
      </c>
      <c r="G5" s="12">
        <v>7</v>
      </c>
      <c r="H5" s="2">
        <v>8</v>
      </c>
      <c r="I5" s="12">
        <v>9</v>
      </c>
      <c r="J5" s="2">
        <v>10</v>
      </c>
      <c r="K5" s="12">
        <v>11</v>
      </c>
      <c r="L5" s="2">
        <v>12</v>
      </c>
      <c r="M5" s="12">
        <v>13</v>
      </c>
      <c r="N5" s="2">
        <v>14</v>
      </c>
      <c r="O5" s="12">
        <v>15</v>
      </c>
      <c r="P5" s="2">
        <v>16</v>
      </c>
      <c r="Q5" s="12">
        <v>17</v>
      </c>
      <c r="R5" s="2">
        <v>18</v>
      </c>
      <c r="S5" s="12">
        <v>19</v>
      </c>
    </row>
    <row r="6" spans="1:19" ht="26.25" customHeight="1">
      <c r="A6" s="13">
        <v>44986</v>
      </c>
      <c r="B6" s="2">
        <v>32000</v>
      </c>
      <c r="C6" s="2">
        <v>12160</v>
      </c>
      <c r="D6" s="2">
        <v>1160</v>
      </c>
      <c r="E6" s="2">
        <v>0</v>
      </c>
      <c r="F6" s="2">
        <v>40</v>
      </c>
      <c r="G6" s="2">
        <v>0</v>
      </c>
      <c r="H6" s="2">
        <v>0</v>
      </c>
      <c r="I6" s="4">
        <f>B6+C6+D6+E6+F6+G6-H6</f>
        <v>45360</v>
      </c>
      <c r="J6" s="14">
        <v>4416</v>
      </c>
      <c r="K6" s="14">
        <v>0</v>
      </c>
      <c r="L6" s="14">
        <v>0</v>
      </c>
      <c r="M6" s="14">
        <v>0</v>
      </c>
      <c r="N6" s="2">
        <v>0</v>
      </c>
      <c r="O6" s="2">
        <v>100</v>
      </c>
      <c r="P6" s="4">
        <f t="shared" ref="P6:P10" si="0">SUM(J6:O6)</f>
        <v>4516</v>
      </c>
      <c r="Q6" s="4">
        <f t="shared" ref="Q6:Q10" si="1">I6-P6</f>
        <v>40844</v>
      </c>
      <c r="R6" s="3" t="s">
        <v>89</v>
      </c>
      <c r="S6" s="5">
        <v>45022</v>
      </c>
    </row>
    <row r="7" spans="1:19" ht="24.75" customHeight="1">
      <c r="A7" s="13">
        <v>45017</v>
      </c>
      <c r="B7" s="2">
        <v>32000</v>
      </c>
      <c r="C7" s="2">
        <v>12160</v>
      </c>
      <c r="D7" s="2">
        <v>1160</v>
      </c>
      <c r="E7" s="2">
        <v>0</v>
      </c>
      <c r="F7" s="2">
        <v>40</v>
      </c>
      <c r="G7" s="2">
        <v>0</v>
      </c>
      <c r="H7" s="2">
        <v>0</v>
      </c>
      <c r="I7" s="4">
        <f>B7+C7+D7+E7+F7+G7-H7</f>
        <v>45360</v>
      </c>
      <c r="J7" s="14">
        <v>4416</v>
      </c>
      <c r="K7" s="14">
        <v>0</v>
      </c>
      <c r="L7" s="14">
        <v>0</v>
      </c>
      <c r="M7" s="14">
        <v>0</v>
      </c>
      <c r="N7" s="2">
        <v>0</v>
      </c>
      <c r="O7" s="2">
        <v>100</v>
      </c>
      <c r="P7" s="4">
        <f t="shared" si="0"/>
        <v>4516</v>
      </c>
      <c r="Q7" s="4">
        <f t="shared" si="1"/>
        <v>40844</v>
      </c>
      <c r="R7" s="3" t="s">
        <v>82</v>
      </c>
      <c r="S7" s="5">
        <v>45043</v>
      </c>
    </row>
    <row r="8" spans="1:19" ht="24.75" customHeight="1">
      <c r="A8" s="13">
        <v>45047</v>
      </c>
      <c r="B8" s="2">
        <v>32000</v>
      </c>
      <c r="C8" s="2">
        <v>13440</v>
      </c>
      <c r="D8" s="2">
        <v>1160</v>
      </c>
      <c r="E8" s="2">
        <v>0</v>
      </c>
      <c r="F8" s="2">
        <v>40</v>
      </c>
      <c r="G8" s="2">
        <v>0</v>
      </c>
      <c r="H8" s="2">
        <v>0</v>
      </c>
      <c r="I8" s="4">
        <f>B8+C8+D8+E8+F8+G8-H8</f>
        <v>46640</v>
      </c>
      <c r="J8" s="14">
        <v>4544</v>
      </c>
      <c r="K8" s="14">
        <v>0</v>
      </c>
      <c r="L8" s="14">
        <v>0</v>
      </c>
      <c r="M8" s="14">
        <v>0</v>
      </c>
      <c r="N8" s="2">
        <v>0</v>
      </c>
      <c r="O8" s="2">
        <v>100</v>
      </c>
      <c r="P8" s="4">
        <f t="shared" si="0"/>
        <v>4644</v>
      </c>
      <c r="Q8" s="4">
        <f t="shared" si="1"/>
        <v>41996</v>
      </c>
      <c r="R8" s="3" t="s">
        <v>87</v>
      </c>
      <c r="S8" s="5">
        <v>45077</v>
      </c>
    </row>
    <row r="9" spans="1:19" ht="24.75" customHeight="1">
      <c r="A9" s="13">
        <v>45078</v>
      </c>
      <c r="B9" s="2">
        <v>32000</v>
      </c>
      <c r="C9" s="2">
        <v>13440</v>
      </c>
      <c r="D9" s="2">
        <v>1160</v>
      </c>
      <c r="E9" s="2">
        <v>0</v>
      </c>
      <c r="F9" s="2">
        <v>40</v>
      </c>
      <c r="G9" s="2">
        <v>0</v>
      </c>
      <c r="H9" s="2">
        <v>0</v>
      </c>
      <c r="I9" s="4">
        <f>B9+C9+D9+E9+F9+G9-H9</f>
        <v>46640</v>
      </c>
      <c r="J9" s="14">
        <v>4544</v>
      </c>
      <c r="K9" s="14">
        <v>0</v>
      </c>
      <c r="L9" s="14">
        <v>0</v>
      </c>
      <c r="M9" s="14">
        <v>0</v>
      </c>
      <c r="N9" s="2">
        <v>0</v>
      </c>
      <c r="O9" s="2">
        <v>100</v>
      </c>
      <c r="P9" s="4">
        <f t="shared" si="0"/>
        <v>4644</v>
      </c>
      <c r="Q9" s="4">
        <f t="shared" si="1"/>
        <v>41996</v>
      </c>
      <c r="R9" s="3" t="s">
        <v>84</v>
      </c>
      <c r="S9" s="5">
        <v>45112</v>
      </c>
    </row>
    <row r="10" spans="1:19" ht="30">
      <c r="A10" s="15" t="s">
        <v>81</v>
      </c>
      <c r="B10" s="2">
        <v>0</v>
      </c>
      <c r="C10" s="2">
        <v>5120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4">
        <f>B10+C10+D10+E10+F10+G10-H10</f>
        <v>5120</v>
      </c>
      <c r="J10" s="14">
        <f>ROUND(C10*10%,0)</f>
        <v>512</v>
      </c>
      <c r="K10" s="14">
        <v>0</v>
      </c>
      <c r="L10" s="14">
        <v>0</v>
      </c>
      <c r="M10" s="14">
        <v>0</v>
      </c>
      <c r="N10" s="2">
        <v>0</v>
      </c>
      <c r="O10" s="2">
        <v>0</v>
      </c>
      <c r="P10" s="4">
        <f t="shared" si="0"/>
        <v>512</v>
      </c>
      <c r="Q10" s="4">
        <f t="shared" si="1"/>
        <v>4608</v>
      </c>
      <c r="R10" s="3" t="s">
        <v>82</v>
      </c>
      <c r="S10" s="5">
        <v>45122</v>
      </c>
    </row>
    <row r="11" spans="1:19" ht="24.75" customHeight="1">
      <c r="A11" s="3" t="s">
        <v>1</v>
      </c>
      <c r="B11" s="3">
        <f t="shared" ref="B11:Q11" si="2">SUBTOTAL(9,B6:B10)</f>
        <v>128000</v>
      </c>
      <c r="C11" s="3">
        <f t="shared" si="2"/>
        <v>56320</v>
      </c>
      <c r="D11" s="3">
        <f t="shared" si="2"/>
        <v>4640</v>
      </c>
      <c r="E11" s="3">
        <f t="shared" si="2"/>
        <v>0</v>
      </c>
      <c r="F11" s="3">
        <f t="shared" si="2"/>
        <v>160</v>
      </c>
      <c r="G11" s="3">
        <f t="shared" si="2"/>
        <v>0</v>
      </c>
      <c r="H11" s="3">
        <f t="shared" si="2"/>
        <v>0</v>
      </c>
      <c r="I11" s="3">
        <f t="shared" si="2"/>
        <v>189120</v>
      </c>
      <c r="J11" s="3">
        <f t="shared" si="2"/>
        <v>18432</v>
      </c>
      <c r="K11" s="3">
        <f t="shared" si="2"/>
        <v>0</v>
      </c>
      <c r="L11" s="3">
        <f t="shared" si="2"/>
        <v>0</v>
      </c>
      <c r="M11" s="3">
        <f t="shared" si="2"/>
        <v>0</v>
      </c>
      <c r="N11" s="3">
        <f t="shared" si="2"/>
        <v>0</v>
      </c>
      <c r="O11" s="3">
        <f t="shared" si="2"/>
        <v>400</v>
      </c>
      <c r="P11" s="3">
        <f t="shared" si="2"/>
        <v>18832</v>
      </c>
      <c r="Q11" s="3">
        <f t="shared" si="2"/>
        <v>170288</v>
      </c>
      <c r="R11" s="4"/>
      <c r="S11" s="16"/>
    </row>
  </sheetData>
  <autoFilter ref="A5:S10">
    <sortState ref="A6:T18">
      <sortCondition ref="S5"/>
    </sortState>
  </autoFilter>
  <mergeCells count="9">
    <mergeCell ref="R3:S3"/>
    <mergeCell ref="A1:Q1"/>
    <mergeCell ref="A2:C2"/>
    <mergeCell ref="E2:K2"/>
    <mergeCell ref="M2:Q2"/>
    <mergeCell ref="A3:A4"/>
    <mergeCell ref="B3:I3"/>
    <mergeCell ref="J3:P3"/>
    <mergeCell ref="Q3:Q4"/>
  </mergeCells>
  <pageMargins left="0.41" right="0.15748031496062992" top="0.6" bottom="0.31496062992125984" header="0.31496062992125984" footer="0.31496062992125984"/>
  <pageSetup paperSize="9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0"/>
  <sheetViews>
    <sheetView zoomScale="87" zoomScaleNormal="87" workbookViewId="0">
      <selection activeCell="R19" sqref="R19:S19"/>
    </sheetView>
  </sheetViews>
  <sheetFormatPr defaultRowHeight="15"/>
  <cols>
    <col min="1" max="1" width="14.28515625" style="1" bestFit="1" customWidth="1"/>
    <col min="2" max="2" width="10.140625" style="1" bestFit="1" customWidth="1"/>
    <col min="3" max="3" width="8" style="1" bestFit="1" customWidth="1"/>
    <col min="4" max="4" width="6.85546875" style="1" bestFit="1" customWidth="1"/>
    <col min="5" max="6" width="5.85546875" style="1" bestFit="1" customWidth="1"/>
    <col min="7" max="7" width="7.85546875" style="1" customWidth="1"/>
    <col min="8" max="8" width="8.42578125" style="1" customWidth="1"/>
    <col min="9" max="9" width="9.28515625" style="1" bestFit="1" customWidth="1"/>
    <col min="10" max="10" width="8.85546875" style="1" customWidth="1"/>
    <col min="11" max="11" width="7" style="1" bestFit="1" customWidth="1"/>
    <col min="12" max="12" width="5.42578125" style="1" bestFit="1" customWidth="1"/>
    <col min="13" max="13" width="7" style="1" bestFit="1" customWidth="1"/>
    <col min="14" max="14" width="8.28515625" style="1" bestFit="1" customWidth="1"/>
    <col min="15" max="15" width="5.85546875" style="1" bestFit="1" customWidth="1"/>
    <col min="16" max="16" width="8" style="1" bestFit="1" customWidth="1"/>
    <col min="17" max="17" width="11.7109375" style="1" customWidth="1"/>
    <col min="18" max="18" width="11.85546875" style="1" bestFit="1" customWidth="1"/>
    <col min="19" max="19" width="11.5703125" style="1" bestFit="1" customWidth="1"/>
    <col min="20" max="16384" width="9.140625" style="1"/>
  </cols>
  <sheetData>
    <row r="1" spans="1:19" ht="24.75" customHeight="1">
      <c r="A1" s="24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6"/>
      <c r="S1" s="6"/>
    </row>
    <row r="2" spans="1:19" ht="24" customHeight="1">
      <c r="A2" s="25" t="s">
        <v>46</v>
      </c>
      <c r="B2" s="25"/>
      <c r="C2" s="25"/>
      <c r="D2" s="8"/>
      <c r="E2" s="26" t="s">
        <v>23</v>
      </c>
      <c r="F2" s="26"/>
      <c r="G2" s="26"/>
      <c r="H2" s="26"/>
      <c r="I2" s="26"/>
      <c r="J2" s="26"/>
      <c r="K2" s="26"/>
      <c r="L2" s="9"/>
      <c r="M2" s="27" t="s">
        <v>43</v>
      </c>
      <c r="N2" s="27"/>
      <c r="O2" s="27"/>
      <c r="P2" s="27"/>
      <c r="Q2" s="27"/>
      <c r="R2" s="7"/>
      <c r="S2" s="10"/>
    </row>
    <row r="3" spans="1:19" ht="24" customHeight="1">
      <c r="A3" s="28" t="s">
        <v>3</v>
      </c>
      <c r="B3" s="29" t="s">
        <v>0</v>
      </c>
      <c r="C3" s="29"/>
      <c r="D3" s="29"/>
      <c r="E3" s="29"/>
      <c r="F3" s="29"/>
      <c r="G3" s="29"/>
      <c r="H3" s="29"/>
      <c r="I3" s="29"/>
      <c r="J3" s="28" t="s">
        <v>12</v>
      </c>
      <c r="K3" s="28"/>
      <c r="L3" s="28"/>
      <c r="M3" s="28"/>
      <c r="N3" s="28"/>
      <c r="O3" s="28"/>
      <c r="P3" s="28"/>
      <c r="Q3" s="30" t="s">
        <v>44</v>
      </c>
      <c r="R3" s="23" t="s">
        <v>17</v>
      </c>
      <c r="S3" s="23"/>
    </row>
    <row r="4" spans="1:19" ht="30">
      <c r="A4" s="28"/>
      <c r="B4" s="2" t="s">
        <v>7</v>
      </c>
      <c r="C4" s="2" t="s">
        <v>5</v>
      </c>
      <c r="D4" s="2" t="s">
        <v>8</v>
      </c>
      <c r="E4" s="2" t="s">
        <v>9</v>
      </c>
      <c r="F4" s="2" t="s">
        <v>10</v>
      </c>
      <c r="G4" s="2" t="s">
        <v>11</v>
      </c>
      <c r="H4" s="12" t="s">
        <v>20</v>
      </c>
      <c r="I4" s="3" t="s">
        <v>1</v>
      </c>
      <c r="J4" s="12" t="s">
        <v>19</v>
      </c>
      <c r="K4" s="12" t="s">
        <v>18</v>
      </c>
      <c r="L4" s="2" t="s">
        <v>14</v>
      </c>
      <c r="M4" s="12" t="s">
        <v>21</v>
      </c>
      <c r="N4" s="2" t="s">
        <v>4</v>
      </c>
      <c r="O4" s="2" t="s">
        <v>6</v>
      </c>
      <c r="P4" s="3" t="s">
        <v>2</v>
      </c>
      <c r="Q4" s="30"/>
      <c r="R4" s="3" t="s">
        <v>15</v>
      </c>
      <c r="S4" s="3" t="s">
        <v>16</v>
      </c>
    </row>
    <row r="5" spans="1:19" ht="21" customHeight="1">
      <c r="A5" s="12">
        <v>1</v>
      </c>
      <c r="B5" s="2">
        <v>2</v>
      </c>
      <c r="C5" s="12">
        <v>3</v>
      </c>
      <c r="D5" s="2">
        <v>4</v>
      </c>
      <c r="E5" s="12">
        <v>5</v>
      </c>
      <c r="F5" s="2">
        <v>6</v>
      </c>
      <c r="G5" s="12">
        <v>7</v>
      </c>
      <c r="H5" s="2">
        <v>8</v>
      </c>
      <c r="I5" s="12">
        <v>9</v>
      </c>
      <c r="J5" s="2">
        <v>10</v>
      </c>
      <c r="K5" s="12">
        <v>11</v>
      </c>
      <c r="L5" s="2">
        <v>12</v>
      </c>
      <c r="M5" s="12">
        <v>13</v>
      </c>
      <c r="N5" s="2">
        <v>14</v>
      </c>
      <c r="O5" s="12">
        <v>15</v>
      </c>
      <c r="P5" s="2">
        <v>16</v>
      </c>
      <c r="Q5" s="12">
        <v>17</v>
      </c>
      <c r="R5" s="2">
        <v>18</v>
      </c>
      <c r="S5" s="12">
        <v>19</v>
      </c>
    </row>
    <row r="6" spans="1:19" ht="24.75" customHeight="1">
      <c r="A6" s="13">
        <v>44986</v>
      </c>
      <c r="B6" s="2">
        <v>78500</v>
      </c>
      <c r="C6" s="2">
        <v>29830</v>
      </c>
      <c r="D6" s="2">
        <v>3780</v>
      </c>
      <c r="E6" s="2">
        <v>0</v>
      </c>
      <c r="F6" s="2">
        <v>700</v>
      </c>
      <c r="G6" s="2">
        <v>0</v>
      </c>
      <c r="H6" s="2">
        <v>0</v>
      </c>
      <c r="I6" s="4">
        <f t="shared" ref="I6:I12" si="0">B6+C6+D6+E6+F6+G6-H6</f>
        <v>112810</v>
      </c>
      <c r="J6" s="14">
        <v>12000</v>
      </c>
      <c r="K6" s="14">
        <v>0</v>
      </c>
      <c r="L6" s="14">
        <v>0</v>
      </c>
      <c r="M6" s="14">
        <v>0</v>
      </c>
      <c r="N6" s="2">
        <v>12000</v>
      </c>
      <c r="O6" s="2">
        <f>120+280</f>
        <v>400</v>
      </c>
      <c r="P6" s="4">
        <f t="shared" ref="P6:P13" si="1">SUM(J6:O6)</f>
        <v>24400</v>
      </c>
      <c r="Q6" s="4">
        <f t="shared" ref="Q6:Q13" si="2">I6-P6</f>
        <v>88410</v>
      </c>
      <c r="R6" s="3" t="s">
        <v>90</v>
      </c>
      <c r="S6" s="5">
        <v>45022</v>
      </c>
    </row>
    <row r="7" spans="1:19" ht="24.75" customHeight="1">
      <c r="A7" s="13">
        <v>45017</v>
      </c>
      <c r="B7" s="2">
        <v>78500</v>
      </c>
      <c r="C7" s="2">
        <v>29830</v>
      </c>
      <c r="D7" s="2">
        <v>3780</v>
      </c>
      <c r="E7" s="2">
        <v>0</v>
      </c>
      <c r="F7" s="2">
        <v>700</v>
      </c>
      <c r="G7" s="2">
        <v>0</v>
      </c>
      <c r="H7" s="2">
        <v>0</v>
      </c>
      <c r="I7" s="4">
        <f t="shared" si="0"/>
        <v>112810</v>
      </c>
      <c r="J7" s="14">
        <v>12000</v>
      </c>
      <c r="K7" s="14">
        <v>0</v>
      </c>
      <c r="L7" s="14">
        <v>0</v>
      </c>
      <c r="M7" s="14">
        <v>0</v>
      </c>
      <c r="N7" s="2">
        <v>12000</v>
      </c>
      <c r="O7" s="2">
        <f>120+280</f>
        <v>400</v>
      </c>
      <c r="P7" s="4">
        <f t="shared" si="1"/>
        <v>24400</v>
      </c>
      <c r="Q7" s="4">
        <f t="shared" si="2"/>
        <v>88410</v>
      </c>
      <c r="R7" s="3" t="s">
        <v>83</v>
      </c>
      <c r="S7" s="5">
        <v>45043</v>
      </c>
    </row>
    <row r="8" spans="1:19" ht="24.75" customHeight="1">
      <c r="A8" s="13">
        <v>45047</v>
      </c>
      <c r="B8" s="2">
        <v>78500</v>
      </c>
      <c r="C8" s="2">
        <v>32970</v>
      </c>
      <c r="D8" s="2">
        <v>3780</v>
      </c>
      <c r="E8" s="2">
        <v>0</v>
      </c>
      <c r="F8" s="2">
        <v>700</v>
      </c>
      <c r="G8" s="2">
        <v>0</v>
      </c>
      <c r="H8" s="2">
        <v>0</v>
      </c>
      <c r="I8" s="4">
        <f t="shared" si="0"/>
        <v>115950</v>
      </c>
      <c r="J8" s="14">
        <v>12000</v>
      </c>
      <c r="K8" s="14">
        <v>0</v>
      </c>
      <c r="L8" s="14">
        <v>0</v>
      </c>
      <c r="M8" s="14">
        <v>0</v>
      </c>
      <c r="N8" s="2">
        <v>12000</v>
      </c>
      <c r="O8" s="2">
        <f>120+280</f>
        <v>400</v>
      </c>
      <c r="P8" s="4">
        <f t="shared" ref="P8" si="3">SUM(J8:O8)</f>
        <v>24400</v>
      </c>
      <c r="Q8" s="4">
        <f t="shared" si="2"/>
        <v>91550</v>
      </c>
      <c r="R8" s="3" t="s">
        <v>88</v>
      </c>
      <c r="S8" s="5">
        <v>45077</v>
      </c>
    </row>
    <row r="9" spans="1:19" ht="24.75" customHeight="1">
      <c r="A9" s="13">
        <v>45078</v>
      </c>
      <c r="B9" s="2">
        <v>78500</v>
      </c>
      <c r="C9" s="2">
        <v>32970</v>
      </c>
      <c r="D9" s="2">
        <v>3780</v>
      </c>
      <c r="E9" s="2">
        <v>0</v>
      </c>
      <c r="F9" s="2">
        <v>700</v>
      </c>
      <c r="G9" s="2">
        <v>0</v>
      </c>
      <c r="H9" s="2">
        <v>0</v>
      </c>
      <c r="I9" s="4">
        <f t="shared" si="0"/>
        <v>115950</v>
      </c>
      <c r="J9" s="14">
        <v>12000</v>
      </c>
      <c r="K9" s="14">
        <v>0</v>
      </c>
      <c r="L9" s="14">
        <v>0</v>
      </c>
      <c r="M9" s="14">
        <v>0</v>
      </c>
      <c r="N9" s="2">
        <v>12000</v>
      </c>
      <c r="O9" s="2">
        <f>120+280</f>
        <v>400</v>
      </c>
      <c r="P9" s="4">
        <f t="shared" si="1"/>
        <v>24400</v>
      </c>
      <c r="Q9" s="4">
        <f t="shared" si="2"/>
        <v>91550</v>
      </c>
      <c r="R9" s="3" t="s">
        <v>85</v>
      </c>
      <c r="S9" s="5">
        <v>45112</v>
      </c>
    </row>
    <row r="10" spans="1:19" ht="30">
      <c r="A10" s="15" t="s">
        <v>81</v>
      </c>
      <c r="B10" s="2">
        <v>0</v>
      </c>
      <c r="C10" s="2">
        <v>12560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4">
        <f t="shared" si="0"/>
        <v>12560</v>
      </c>
      <c r="J10" s="14">
        <f>C10</f>
        <v>12560</v>
      </c>
      <c r="K10" s="14">
        <v>0</v>
      </c>
      <c r="L10" s="14">
        <v>0</v>
      </c>
      <c r="M10" s="14">
        <v>0</v>
      </c>
      <c r="N10" s="2">
        <v>0</v>
      </c>
      <c r="O10" s="2">
        <v>0</v>
      </c>
      <c r="P10" s="4">
        <f t="shared" si="1"/>
        <v>12560</v>
      </c>
      <c r="Q10" s="4">
        <f t="shared" si="2"/>
        <v>0</v>
      </c>
      <c r="R10" s="3" t="s">
        <v>83</v>
      </c>
      <c r="S10" s="5">
        <v>45122</v>
      </c>
    </row>
    <row r="11" spans="1:19" ht="24.75" customHeight="1">
      <c r="A11" s="13">
        <v>45108</v>
      </c>
      <c r="B11" s="2">
        <v>80900</v>
      </c>
      <c r="C11" s="2">
        <v>33978</v>
      </c>
      <c r="D11" s="2">
        <v>3780</v>
      </c>
      <c r="E11" s="2">
        <v>0</v>
      </c>
      <c r="F11" s="2">
        <v>700</v>
      </c>
      <c r="G11" s="2">
        <v>0</v>
      </c>
      <c r="H11" s="2">
        <v>0</v>
      </c>
      <c r="I11" s="4">
        <f t="shared" si="0"/>
        <v>119358</v>
      </c>
      <c r="J11" s="14">
        <v>12000</v>
      </c>
      <c r="K11" s="14">
        <v>0</v>
      </c>
      <c r="L11" s="14">
        <v>0</v>
      </c>
      <c r="M11" s="14">
        <v>0</v>
      </c>
      <c r="N11" s="2">
        <v>12000</v>
      </c>
      <c r="O11" s="2">
        <f>120+280</f>
        <v>400</v>
      </c>
      <c r="P11" s="4">
        <f t="shared" si="1"/>
        <v>24400</v>
      </c>
      <c r="Q11" s="4">
        <f t="shared" si="2"/>
        <v>94958</v>
      </c>
      <c r="R11" s="3" t="s">
        <v>80</v>
      </c>
      <c r="S11" s="5">
        <v>45141</v>
      </c>
    </row>
    <row r="12" spans="1:19" ht="24.75" customHeight="1">
      <c r="A12" s="13">
        <v>45139</v>
      </c>
      <c r="B12" s="2">
        <v>80900</v>
      </c>
      <c r="C12" s="2">
        <v>33978</v>
      </c>
      <c r="D12" s="2">
        <v>3780</v>
      </c>
      <c r="E12" s="2">
        <v>0</v>
      </c>
      <c r="F12" s="2">
        <v>700</v>
      </c>
      <c r="G12" s="2">
        <v>0</v>
      </c>
      <c r="H12" s="2">
        <v>0</v>
      </c>
      <c r="I12" s="4">
        <f t="shared" si="0"/>
        <v>119358</v>
      </c>
      <c r="J12" s="14">
        <v>12000</v>
      </c>
      <c r="K12" s="14">
        <v>0</v>
      </c>
      <c r="L12" s="14">
        <v>0</v>
      </c>
      <c r="M12" s="14">
        <v>0</v>
      </c>
      <c r="N12" s="2">
        <v>12000</v>
      </c>
      <c r="O12" s="2">
        <f>120+280</f>
        <v>400</v>
      </c>
      <c r="P12" s="4">
        <f t="shared" si="1"/>
        <v>24400</v>
      </c>
      <c r="Q12" s="4">
        <f t="shared" si="2"/>
        <v>94958</v>
      </c>
      <c r="R12" s="3" t="s">
        <v>78</v>
      </c>
      <c r="S12" s="5">
        <v>45170</v>
      </c>
    </row>
    <row r="13" spans="1:19" ht="24.75" customHeight="1">
      <c r="A13" s="13">
        <v>45170</v>
      </c>
      <c r="B13" s="2">
        <v>80900</v>
      </c>
      <c r="C13" s="2">
        <v>33978</v>
      </c>
      <c r="D13" s="2">
        <v>3780</v>
      </c>
      <c r="E13" s="2">
        <v>0</v>
      </c>
      <c r="F13" s="2">
        <v>700</v>
      </c>
      <c r="G13" s="2">
        <v>0</v>
      </c>
      <c r="H13" s="2">
        <v>0</v>
      </c>
      <c r="I13" s="4">
        <f t="shared" ref="I13" si="4">B13+C13+D13+E13+F13+G13-H13</f>
        <v>119358</v>
      </c>
      <c r="J13" s="14">
        <v>12000</v>
      </c>
      <c r="K13" s="14">
        <v>0</v>
      </c>
      <c r="L13" s="14">
        <v>0</v>
      </c>
      <c r="M13" s="14">
        <v>0</v>
      </c>
      <c r="N13" s="2">
        <v>12000</v>
      </c>
      <c r="O13" s="2">
        <f>120+280</f>
        <v>400</v>
      </c>
      <c r="P13" s="4">
        <f t="shared" si="1"/>
        <v>24400</v>
      </c>
      <c r="Q13" s="4">
        <f t="shared" si="2"/>
        <v>94958</v>
      </c>
      <c r="R13" s="3" t="s">
        <v>75</v>
      </c>
      <c r="S13" s="5">
        <v>45198</v>
      </c>
    </row>
    <row r="14" spans="1:19" ht="24.75" customHeight="1">
      <c r="A14" s="13">
        <v>45200</v>
      </c>
      <c r="B14" s="2">
        <v>80900</v>
      </c>
      <c r="C14" s="2">
        <v>33978</v>
      </c>
      <c r="D14" s="2">
        <v>3780</v>
      </c>
      <c r="E14" s="2">
        <v>0</v>
      </c>
      <c r="F14" s="2">
        <v>700</v>
      </c>
      <c r="G14" s="2">
        <v>0</v>
      </c>
      <c r="H14" s="2">
        <v>0</v>
      </c>
      <c r="I14" s="4">
        <f t="shared" ref="I14:I15" si="5">B14+C14+D14+E14+F14+G14-H14</f>
        <v>119358</v>
      </c>
      <c r="J14" s="14">
        <v>12000</v>
      </c>
      <c r="K14" s="14">
        <v>0</v>
      </c>
      <c r="L14" s="14">
        <v>0</v>
      </c>
      <c r="M14" s="14">
        <v>0</v>
      </c>
      <c r="N14" s="2">
        <v>12000</v>
      </c>
      <c r="O14" s="2">
        <f>120+280</f>
        <v>400</v>
      </c>
      <c r="P14" s="4">
        <f t="shared" ref="P14:P15" si="6">SUM(J14:O14)</f>
        <v>24400</v>
      </c>
      <c r="Q14" s="4">
        <f t="shared" ref="Q14:Q15" si="7">I14-P14</f>
        <v>94958</v>
      </c>
      <c r="R14" s="3" t="s">
        <v>98</v>
      </c>
      <c r="S14" s="5">
        <v>45230</v>
      </c>
    </row>
    <row r="15" spans="1:19" ht="30">
      <c r="A15" s="15" t="s">
        <v>103</v>
      </c>
      <c r="B15" s="2">
        <v>0</v>
      </c>
      <c r="C15" s="2">
        <v>12944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4">
        <f t="shared" si="5"/>
        <v>12944</v>
      </c>
      <c r="J15" s="14">
        <f>I15</f>
        <v>12944</v>
      </c>
      <c r="K15" s="14">
        <v>0</v>
      </c>
      <c r="L15" s="14">
        <v>0</v>
      </c>
      <c r="M15" s="14">
        <v>0</v>
      </c>
      <c r="N15" s="2">
        <v>0</v>
      </c>
      <c r="O15" s="2">
        <v>0</v>
      </c>
      <c r="P15" s="4">
        <f t="shared" si="6"/>
        <v>12944</v>
      </c>
      <c r="Q15" s="4">
        <f t="shared" si="7"/>
        <v>0</v>
      </c>
      <c r="R15" s="3" t="s">
        <v>109</v>
      </c>
      <c r="S15" s="5">
        <v>45255</v>
      </c>
    </row>
    <row r="16" spans="1:19" ht="24.75" customHeight="1">
      <c r="A16" s="13">
        <v>45231</v>
      </c>
      <c r="B16" s="2">
        <v>80900</v>
      </c>
      <c r="C16" s="2">
        <v>37214</v>
      </c>
      <c r="D16" s="2">
        <v>3780</v>
      </c>
      <c r="E16" s="2">
        <v>0</v>
      </c>
      <c r="F16" s="2">
        <v>700</v>
      </c>
      <c r="G16" s="2">
        <v>0</v>
      </c>
      <c r="H16" s="2">
        <v>0</v>
      </c>
      <c r="I16" s="4">
        <f t="shared" ref="I16" si="8">B16+C16+D16+E16+F16+G16-H16</f>
        <v>122594</v>
      </c>
      <c r="J16" s="14">
        <v>12000</v>
      </c>
      <c r="K16" s="14">
        <v>0</v>
      </c>
      <c r="L16" s="14">
        <v>0</v>
      </c>
      <c r="M16" s="14">
        <v>0</v>
      </c>
      <c r="N16" s="2">
        <v>22000</v>
      </c>
      <c r="O16" s="2">
        <f>120+280</f>
        <v>400</v>
      </c>
      <c r="P16" s="4">
        <f t="shared" ref="P16" si="9">SUM(J16:O16)</f>
        <v>34400</v>
      </c>
      <c r="Q16" s="4">
        <f t="shared" ref="Q16" si="10">I16-P16</f>
        <v>88194</v>
      </c>
      <c r="R16" s="3" t="s">
        <v>110</v>
      </c>
      <c r="S16" s="5">
        <v>45260</v>
      </c>
    </row>
    <row r="17" spans="1:19" ht="24.75" customHeight="1">
      <c r="A17" s="13">
        <v>45261</v>
      </c>
      <c r="B17" s="2">
        <v>80900</v>
      </c>
      <c r="C17" s="2">
        <v>37214</v>
      </c>
      <c r="D17" s="2">
        <v>3780</v>
      </c>
      <c r="E17" s="2">
        <v>0</v>
      </c>
      <c r="F17" s="2">
        <v>700</v>
      </c>
      <c r="G17" s="2">
        <v>0</v>
      </c>
      <c r="H17" s="2">
        <v>0</v>
      </c>
      <c r="I17" s="4">
        <f t="shared" ref="I17" si="11">B17+C17+D17+E17+F17+G17-H17</f>
        <v>122594</v>
      </c>
      <c r="J17" s="14">
        <v>12000</v>
      </c>
      <c r="K17" s="14">
        <v>0</v>
      </c>
      <c r="L17" s="14">
        <v>0</v>
      </c>
      <c r="M17" s="14">
        <v>0</v>
      </c>
      <c r="N17" s="2">
        <v>22000</v>
      </c>
      <c r="O17" s="2">
        <f>120+280</f>
        <v>400</v>
      </c>
      <c r="P17" s="4">
        <f t="shared" ref="P17" si="12">SUM(J17:O17)</f>
        <v>34400</v>
      </c>
      <c r="Q17" s="4">
        <f t="shared" ref="Q17" si="13">I17-P17</f>
        <v>88194</v>
      </c>
      <c r="R17" s="3" t="s">
        <v>80</v>
      </c>
      <c r="S17" s="5">
        <v>45295</v>
      </c>
    </row>
    <row r="18" spans="1:19" ht="24.75" customHeight="1">
      <c r="A18" s="13">
        <v>45292</v>
      </c>
      <c r="B18" s="2">
        <v>80900</v>
      </c>
      <c r="C18" s="2">
        <v>37214</v>
      </c>
      <c r="D18" s="2">
        <v>3780</v>
      </c>
      <c r="E18" s="2">
        <v>0</v>
      </c>
      <c r="F18" s="2">
        <v>700</v>
      </c>
      <c r="G18" s="2">
        <v>0</v>
      </c>
      <c r="H18" s="2">
        <v>0</v>
      </c>
      <c r="I18" s="4">
        <f t="shared" ref="I18" si="14">B18+C18+D18+E18+F18+G18-H18</f>
        <v>122594</v>
      </c>
      <c r="J18" s="14">
        <v>12000</v>
      </c>
      <c r="K18" s="14">
        <v>0</v>
      </c>
      <c r="L18" s="14">
        <v>0</v>
      </c>
      <c r="M18" s="14">
        <v>0</v>
      </c>
      <c r="N18" s="2">
        <v>0</v>
      </c>
      <c r="O18" s="2">
        <f>120+280</f>
        <v>400</v>
      </c>
      <c r="P18" s="4">
        <f t="shared" ref="P18" si="15">SUM(J18:O18)</f>
        <v>12400</v>
      </c>
      <c r="Q18" s="4">
        <f t="shared" ref="Q18" si="16">I18-P18</f>
        <v>110194</v>
      </c>
      <c r="R18" s="3" t="s">
        <v>113</v>
      </c>
      <c r="S18" s="5">
        <v>45323</v>
      </c>
    </row>
    <row r="19" spans="1:19" ht="24.75" customHeight="1">
      <c r="A19" s="13">
        <v>45323</v>
      </c>
      <c r="B19" s="21">
        <v>80900</v>
      </c>
      <c r="C19" s="21">
        <v>37214</v>
      </c>
      <c r="D19" s="21">
        <v>3780</v>
      </c>
      <c r="E19" s="21">
        <v>0</v>
      </c>
      <c r="F19" s="21">
        <v>700</v>
      </c>
      <c r="G19" s="21">
        <v>0</v>
      </c>
      <c r="H19" s="21">
        <v>0</v>
      </c>
      <c r="I19" s="4">
        <f t="shared" ref="I19" si="17">B19+C19+D19+E19+F19+G19-H19</f>
        <v>122594</v>
      </c>
      <c r="J19" s="14">
        <v>12000</v>
      </c>
      <c r="K19" s="14">
        <v>0</v>
      </c>
      <c r="L19" s="14">
        <v>0</v>
      </c>
      <c r="M19" s="14">
        <v>0</v>
      </c>
      <c r="N19" s="21">
        <v>0</v>
      </c>
      <c r="O19" s="21">
        <f>120+280</f>
        <v>400</v>
      </c>
      <c r="P19" s="4">
        <f t="shared" ref="P19" si="18">SUM(J19:O19)</f>
        <v>12400</v>
      </c>
      <c r="Q19" s="4">
        <f t="shared" ref="Q19" si="19">I19-P19</f>
        <v>110194</v>
      </c>
      <c r="R19" s="20" t="s">
        <v>113</v>
      </c>
      <c r="S19" s="5">
        <v>45352</v>
      </c>
    </row>
    <row r="20" spans="1:19" ht="24.75" customHeight="1">
      <c r="A20" s="3" t="s">
        <v>1</v>
      </c>
      <c r="B20" s="3">
        <f>SUBTOTAL(9,B6:B19)</f>
        <v>961200</v>
      </c>
      <c r="C20" s="3">
        <f t="shared" ref="C20:Q20" si="20">SUBTOTAL(9,C6:C19)</f>
        <v>435872</v>
      </c>
      <c r="D20" s="3">
        <f t="shared" si="20"/>
        <v>45360</v>
      </c>
      <c r="E20" s="3">
        <f t="shared" si="20"/>
        <v>0</v>
      </c>
      <c r="F20" s="3">
        <f t="shared" si="20"/>
        <v>8400</v>
      </c>
      <c r="G20" s="3">
        <f t="shared" si="20"/>
        <v>0</v>
      </c>
      <c r="H20" s="3">
        <f t="shared" si="20"/>
        <v>0</v>
      </c>
      <c r="I20" s="3">
        <f t="shared" si="20"/>
        <v>1450832</v>
      </c>
      <c r="J20" s="3">
        <f t="shared" si="20"/>
        <v>169504</v>
      </c>
      <c r="K20" s="3">
        <f t="shared" si="20"/>
        <v>0</v>
      </c>
      <c r="L20" s="3">
        <f t="shared" si="20"/>
        <v>0</v>
      </c>
      <c r="M20" s="3">
        <f t="shared" si="20"/>
        <v>0</v>
      </c>
      <c r="N20" s="3">
        <f t="shared" si="20"/>
        <v>140000</v>
      </c>
      <c r="O20" s="3">
        <f t="shared" si="20"/>
        <v>4800</v>
      </c>
      <c r="P20" s="3">
        <f t="shared" si="20"/>
        <v>314304</v>
      </c>
      <c r="Q20" s="3">
        <f t="shared" si="20"/>
        <v>1136528</v>
      </c>
      <c r="R20" s="4"/>
      <c r="S20" s="16"/>
    </row>
  </sheetData>
  <autoFilter ref="A5:S19">
    <sortState ref="A6:T18">
      <sortCondition ref="S5"/>
    </sortState>
  </autoFilter>
  <mergeCells count="9">
    <mergeCell ref="R3:S3"/>
    <mergeCell ref="A1:Q1"/>
    <mergeCell ref="A2:C2"/>
    <mergeCell ref="E2:K2"/>
    <mergeCell ref="M2:Q2"/>
    <mergeCell ref="A3:A4"/>
    <mergeCell ref="B3:I3"/>
    <mergeCell ref="J3:P3"/>
    <mergeCell ref="Q3:Q4"/>
  </mergeCells>
  <pageMargins left="0.41" right="0.15748031496062992" top="0.6" bottom="0.31496062992125984" header="0.31496062992125984" footer="0.31496062992125984"/>
  <pageSetup paperSize="9"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21"/>
  <sheetViews>
    <sheetView zoomScale="87" zoomScaleNormal="87" workbookViewId="0">
      <selection activeCell="R20" sqref="R20:S20"/>
    </sheetView>
  </sheetViews>
  <sheetFormatPr defaultRowHeight="15"/>
  <cols>
    <col min="1" max="1" width="14.28515625" style="1" bestFit="1" customWidth="1"/>
    <col min="2" max="2" width="10.140625" style="1" bestFit="1" customWidth="1"/>
    <col min="3" max="3" width="8" style="1" bestFit="1" customWidth="1"/>
    <col min="4" max="4" width="6.85546875" style="1" bestFit="1" customWidth="1"/>
    <col min="5" max="6" width="5.85546875" style="1" bestFit="1" customWidth="1"/>
    <col min="7" max="7" width="7.85546875" style="1" customWidth="1"/>
    <col min="8" max="8" width="8.42578125" style="1" customWidth="1"/>
    <col min="9" max="9" width="9.28515625" style="1" bestFit="1" customWidth="1"/>
    <col min="10" max="10" width="8.85546875" style="1" customWidth="1"/>
    <col min="11" max="11" width="7" style="1" bestFit="1" customWidth="1"/>
    <col min="12" max="12" width="5.42578125" style="1" bestFit="1" customWidth="1"/>
    <col min="13" max="13" width="7" style="1" bestFit="1" customWidth="1"/>
    <col min="14" max="14" width="8.28515625" style="1" bestFit="1" customWidth="1"/>
    <col min="15" max="15" width="5.85546875" style="1" bestFit="1" customWidth="1"/>
    <col min="16" max="16" width="8" style="1" bestFit="1" customWidth="1"/>
    <col min="17" max="17" width="11.7109375" style="1" customWidth="1"/>
    <col min="18" max="18" width="11.85546875" style="1" bestFit="1" customWidth="1"/>
    <col min="19" max="19" width="11.5703125" style="1" bestFit="1" customWidth="1"/>
    <col min="20" max="16384" width="9.140625" style="1"/>
  </cols>
  <sheetData>
    <row r="1" spans="1:19" ht="24.75" customHeight="1">
      <c r="A1" s="24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6"/>
      <c r="S1" s="6"/>
    </row>
    <row r="2" spans="1:19" ht="24" customHeight="1">
      <c r="A2" s="25" t="s">
        <v>41</v>
      </c>
      <c r="B2" s="25"/>
      <c r="C2" s="25"/>
      <c r="D2" s="8"/>
      <c r="E2" s="26" t="s">
        <v>23</v>
      </c>
      <c r="F2" s="26"/>
      <c r="G2" s="26"/>
      <c r="H2" s="26"/>
      <c r="I2" s="26"/>
      <c r="J2" s="26"/>
      <c r="K2" s="26"/>
      <c r="L2" s="9"/>
      <c r="M2" s="27" t="s">
        <v>43</v>
      </c>
      <c r="N2" s="27"/>
      <c r="O2" s="27"/>
      <c r="P2" s="27"/>
      <c r="Q2" s="27"/>
      <c r="R2" s="7"/>
      <c r="S2" s="10"/>
    </row>
    <row r="3" spans="1:19" ht="24" customHeight="1">
      <c r="A3" s="28" t="s">
        <v>3</v>
      </c>
      <c r="B3" s="29" t="s">
        <v>0</v>
      </c>
      <c r="C3" s="29"/>
      <c r="D3" s="29"/>
      <c r="E3" s="29"/>
      <c r="F3" s="29"/>
      <c r="G3" s="29"/>
      <c r="H3" s="29"/>
      <c r="I3" s="29"/>
      <c r="J3" s="28" t="s">
        <v>12</v>
      </c>
      <c r="K3" s="28"/>
      <c r="L3" s="28"/>
      <c r="M3" s="28"/>
      <c r="N3" s="28"/>
      <c r="O3" s="28"/>
      <c r="P3" s="28"/>
      <c r="Q3" s="30" t="s">
        <v>44</v>
      </c>
      <c r="R3" s="23" t="s">
        <v>17</v>
      </c>
      <c r="S3" s="23"/>
    </row>
    <row r="4" spans="1:19" ht="30">
      <c r="A4" s="28"/>
      <c r="B4" s="2" t="s">
        <v>7</v>
      </c>
      <c r="C4" s="2" t="s">
        <v>5</v>
      </c>
      <c r="D4" s="2" t="s">
        <v>8</v>
      </c>
      <c r="E4" s="2" t="s">
        <v>9</v>
      </c>
      <c r="F4" s="2" t="s">
        <v>10</v>
      </c>
      <c r="G4" s="2" t="s">
        <v>11</v>
      </c>
      <c r="H4" s="12" t="s">
        <v>20</v>
      </c>
      <c r="I4" s="3" t="s">
        <v>1</v>
      </c>
      <c r="J4" s="12" t="s">
        <v>19</v>
      </c>
      <c r="K4" s="12" t="s">
        <v>18</v>
      </c>
      <c r="L4" s="2" t="s">
        <v>14</v>
      </c>
      <c r="M4" s="12" t="s">
        <v>21</v>
      </c>
      <c r="N4" s="2" t="s">
        <v>4</v>
      </c>
      <c r="O4" s="2" t="s">
        <v>6</v>
      </c>
      <c r="P4" s="3" t="s">
        <v>2</v>
      </c>
      <c r="Q4" s="30"/>
      <c r="R4" s="3" t="s">
        <v>15</v>
      </c>
      <c r="S4" s="3" t="s">
        <v>16</v>
      </c>
    </row>
    <row r="5" spans="1:19" ht="21" customHeight="1">
      <c r="A5" s="12">
        <v>1</v>
      </c>
      <c r="B5" s="2">
        <v>2</v>
      </c>
      <c r="C5" s="12">
        <v>3</v>
      </c>
      <c r="D5" s="2">
        <v>4</v>
      </c>
      <c r="E5" s="12">
        <v>5</v>
      </c>
      <c r="F5" s="2">
        <v>6</v>
      </c>
      <c r="G5" s="12">
        <v>7</v>
      </c>
      <c r="H5" s="2">
        <v>8</v>
      </c>
      <c r="I5" s="12">
        <v>9</v>
      </c>
      <c r="J5" s="2">
        <v>10</v>
      </c>
      <c r="K5" s="12">
        <v>11</v>
      </c>
      <c r="L5" s="2">
        <v>12</v>
      </c>
      <c r="M5" s="12">
        <v>13</v>
      </c>
      <c r="N5" s="2">
        <v>14</v>
      </c>
      <c r="O5" s="12">
        <v>15</v>
      </c>
      <c r="P5" s="2">
        <v>16</v>
      </c>
      <c r="Q5" s="12">
        <v>17</v>
      </c>
      <c r="R5" s="2">
        <v>18</v>
      </c>
      <c r="S5" s="12">
        <v>19</v>
      </c>
    </row>
    <row r="6" spans="1:19" ht="24.75" customHeight="1">
      <c r="A6" s="13">
        <v>44986</v>
      </c>
      <c r="B6" s="2">
        <v>78500</v>
      </c>
      <c r="C6" s="2">
        <v>29830</v>
      </c>
      <c r="D6" s="2">
        <v>3780</v>
      </c>
      <c r="E6" s="2">
        <v>0</v>
      </c>
      <c r="F6" s="2">
        <v>700</v>
      </c>
      <c r="G6" s="2">
        <v>0</v>
      </c>
      <c r="H6" s="2">
        <v>0</v>
      </c>
      <c r="I6" s="4">
        <f t="shared" ref="I6:I12" si="0">B6+C6+D6+E6+F6+G6-H6</f>
        <v>112810</v>
      </c>
      <c r="J6" s="14">
        <v>8000</v>
      </c>
      <c r="K6" s="14">
        <v>0</v>
      </c>
      <c r="L6" s="14">
        <v>0</v>
      </c>
      <c r="M6" s="14">
        <v>0</v>
      </c>
      <c r="N6" s="2">
        <v>15000</v>
      </c>
      <c r="O6" s="2">
        <f>120+280</f>
        <v>400</v>
      </c>
      <c r="P6" s="4">
        <f t="shared" ref="P6:P8" si="1">SUM(J6:O6)</f>
        <v>23400</v>
      </c>
      <c r="Q6" s="4">
        <f t="shared" ref="Q6:Q10" si="2">I6-P6</f>
        <v>89410</v>
      </c>
      <c r="R6" s="3" t="s">
        <v>90</v>
      </c>
      <c r="S6" s="5">
        <v>45022</v>
      </c>
    </row>
    <row r="7" spans="1:19" ht="24.75" customHeight="1">
      <c r="A7" s="13">
        <v>45017</v>
      </c>
      <c r="B7" s="2">
        <v>78500</v>
      </c>
      <c r="C7" s="2">
        <v>29830</v>
      </c>
      <c r="D7" s="2">
        <v>3780</v>
      </c>
      <c r="E7" s="2">
        <v>0</v>
      </c>
      <c r="F7" s="2">
        <v>700</v>
      </c>
      <c r="G7" s="2">
        <v>0</v>
      </c>
      <c r="H7" s="2">
        <v>0</v>
      </c>
      <c r="I7" s="4">
        <f t="shared" si="0"/>
        <v>112810</v>
      </c>
      <c r="J7" s="14">
        <v>8000</v>
      </c>
      <c r="K7" s="14">
        <v>0</v>
      </c>
      <c r="L7" s="14">
        <v>0</v>
      </c>
      <c r="M7" s="14">
        <v>0</v>
      </c>
      <c r="N7" s="2">
        <v>15000</v>
      </c>
      <c r="O7" s="2">
        <f>120+280</f>
        <v>400</v>
      </c>
      <c r="P7" s="4">
        <f t="shared" ref="P7" si="3">SUM(J7:O7)</f>
        <v>23400</v>
      </c>
      <c r="Q7" s="4">
        <f t="shared" si="2"/>
        <v>89410</v>
      </c>
      <c r="R7" s="3" t="s">
        <v>83</v>
      </c>
      <c r="S7" s="5">
        <v>45043</v>
      </c>
    </row>
    <row r="8" spans="1:19" ht="24.75" customHeight="1">
      <c r="A8" s="13">
        <v>45047</v>
      </c>
      <c r="B8" s="2">
        <v>78500</v>
      </c>
      <c r="C8" s="2">
        <v>32970</v>
      </c>
      <c r="D8" s="2">
        <v>3780</v>
      </c>
      <c r="E8" s="2">
        <v>0</v>
      </c>
      <c r="F8" s="2">
        <v>700</v>
      </c>
      <c r="G8" s="2">
        <v>0</v>
      </c>
      <c r="H8" s="2">
        <v>0</v>
      </c>
      <c r="I8" s="4">
        <f t="shared" si="0"/>
        <v>115950</v>
      </c>
      <c r="J8" s="14">
        <v>8000</v>
      </c>
      <c r="K8" s="14">
        <v>0</v>
      </c>
      <c r="L8" s="14">
        <v>0</v>
      </c>
      <c r="M8" s="14">
        <v>0</v>
      </c>
      <c r="N8" s="2">
        <v>15000</v>
      </c>
      <c r="O8" s="2">
        <f>120+280</f>
        <v>400</v>
      </c>
      <c r="P8" s="4">
        <f t="shared" si="1"/>
        <v>23400</v>
      </c>
      <c r="Q8" s="4">
        <f t="shared" si="2"/>
        <v>92550</v>
      </c>
      <c r="R8" s="3" t="s">
        <v>88</v>
      </c>
      <c r="S8" s="5">
        <v>45077</v>
      </c>
    </row>
    <row r="9" spans="1:19" ht="24.75" customHeight="1">
      <c r="A9" s="13">
        <v>45078</v>
      </c>
      <c r="B9" s="2">
        <v>78500</v>
      </c>
      <c r="C9" s="2">
        <v>32970</v>
      </c>
      <c r="D9" s="2">
        <v>3780</v>
      </c>
      <c r="E9" s="2">
        <v>0</v>
      </c>
      <c r="F9" s="2">
        <v>700</v>
      </c>
      <c r="G9" s="2">
        <v>0</v>
      </c>
      <c r="H9" s="2">
        <v>0</v>
      </c>
      <c r="I9" s="4">
        <f t="shared" si="0"/>
        <v>115950</v>
      </c>
      <c r="J9" s="14">
        <v>8000</v>
      </c>
      <c r="K9" s="14">
        <v>0</v>
      </c>
      <c r="L9" s="14">
        <v>0</v>
      </c>
      <c r="M9" s="14">
        <v>0</v>
      </c>
      <c r="N9" s="2">
        <v>15000</v>
      </c>
      <c r="O9" s="2">
        <f>120+280</f>
        <v>400</v>
      </c>
      <c r="P9" s="4">
        <f t="shared" ref="P9:P10" si="4">SUM(J9:O9)</f>
        <v>23400</v>
      </c>
      <c r="Q9" s="4">
        <f t="shared" si="2"/>
        <v>92550</v>
      </c>
      <c r="R9" s="3" t="s">
        <v>85</v>
      </c>
      <c r="S9" s="5">
        <v>45112</v>
      </c>
    </row>
    <row r="10" spans="1:19" ht="30">
      <c r="A10" s="15" t="s">
        <v>81</v>
      </c>
      <c r="B10" s="2">
        <v>0</v>
      </c>
      <c r="C10" s="2">
        <v>12560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4">
        <f t="shared" si="0"/>
        <v>12560</v>
      </c>
      <c r="J10" s="14">
        <f>C10</f>
        <v>12560</v>
      </c>
      <c r="K10" s="14">
        <v>0</v>
      </c>
      <c r="L10" s="14">
        <v>0</v>
      </c>
      <c r="M10" s="14">
        <v>0</v>
      </c>
      <c r="N10" s="2">
        <v>0</v>
      </c>
      <c r="O10" s="2">
        <v>0</v>
      </c>
      <c r="P10" s="4">
        <f t="shared" si="4"/>
        <v>12560</v>
      </c>
      <c r="Q10" s="4">
        <f t="shared" si="2"/>
        <v>0</v>
      </c>
      <c r="R10" s="3" t="s">
        <v>83</v>
      </c>
      <c r="S10" s="5">
        <v>45122</v>
      </c>
    </row>
    <row r="11" spans="1:19" ht="24.75" customHeight="1">
      <c r="A11" s="13">
        <v>45108</v>
      </c>
      <c r="B11" s="2">
        <v>80900</v>
      </c>
      <c r="C11" s="2">
        <v>33978</v>
      </c>
      <c r="D11" s="2">
        <v>3780</v>
      </c>
      <c r="E11" s="2">
        <v>0</v>
      </c>
      <c r="F11" s="2">
        <v>700</v>
      </c>
      <c r="G11" s="2">
        <v>0</v>
      </c>
      <c r="H11" s="2">
        <v>0</v>
      </c>
      <c r="I11" s="4">
        <f t="shared" si="0"/>
        <v>119358</v>
      </c>
      <c r="J11" s="14">
        <v>8090</v>
      </c>
      <c r="K11" s="14">
        <v>0</v>
      </c>
      <c r="L11" s="14">
        <v>0</v>
      </c>
      <c r="M11" s="14">
        <v>0</v>
      </c>
      <c r="N11" s="2">
        <v>15000</v>
      </c>
      <c r="O11" s="2">
        <f>120+280</f>
        <v>400</v>
      </c>
      <c r="P11" s="4">
        <f t="shared" ref="P11:P13" si="5">SUM(J11:O11)</f>
        <v>23490</v>
      </c>
      <c r="Q11" s="4">
        <f t="shared" ref="Q11:Q17" si="6">I11-P11</f>
        <v>95868</v>
      </c>
      <c r="R11" s="3" t="s">
        <v>80</v>
      </c>
      <c r="S11" s="5">
        <v>45141</v>
      </c>
    </row>
    <row r="12" spans="1:19" ht="24.75" customHeight="1">
      <c r="A12" s="13">
        <v>45139</v>
      </c>
      <c r="B12" s="2">
        <v>80900</v>
      </c>
      <c r="C12" s="2">
        <v>33978</v>
      </c>
      <c r="D12" s="2">
        <v>3780</v>
      </c>
      <c r="E12" s="2">
        <v>0</v>
      </c>
      <c r="F12" s="2">
        <v>700</v>
      </c>
      <c r="G12" s="2">
        <v>0</v>
      </c>
      <c r="H12" s="2">
        <v>0</v>
      </c>
      <c r="I12" s="4">
        <f t="shared" si="0"/>
        <v>119358</v>
      </c>
      <c r="J12" s="14">
        <v>9000</v>
      </c>
      <c r="K12" s="14">
        <v>0</v>
      </c>
      <c r="L12" s="14">
        <v>0</v>
      </c>
      <c r="M12" s="14">
        <v>0</v>
      </c>
      <c r="N12" s="2">
        <v>15000</v>
      </c>
      <c r="O12" s="2">
        <f>120+280</f>
        <v>400</v>
      </c>
      <c r="P12" s="4">
        <f t="shared" si="5"/>
        <v>24400</v>
      </c>
      <c r="Q12" s="4">
        <f t="shared" si="6"/>
        <v>94958</v>
      </c>
      <c r="R12" s="3" t="s">
        <v>78</v>
      </c>
      <c r="S12" s="5">
        <v>45170</v>
      </c>
    </row>
    <row r="13" spans="1:19" ht="24.75" customHeight="1">
      <c r="A13" s="13">
        <v>45170</v>
      </c>
      <c r="B13" s="2">
        <v>80900</v>
      </c>
      <c r="C13" s="2">
        <v>33978</v>
      </c>
      <c r="D13" s="2">
        <v>3780</v>
      </c>
      <c r="E13" s="2">
        <v>0</v>
      </c>
      <c r="F13" s="2">
        <v>700</v>
      </c>
      <c r="G13" s="2">
        <v>0</v>
      </c>
      <c r="H13" s="2">
        <v>0</v>
      </c>
      <c r="I13" s="4">
        <f t="shared" ref="I13" si="7">B13+C13+D13+E13+F13+G13-H13</f>
        <v>119358</v>
      </c>
      <c r="J13" s="14">
        <v>9000</v>
      </c>
      <c r="K13" s="14">
        <v>0</v>
      </c>
      <c r="L13" s="14">
        <v>0</v>
      </c>
      <c r="M13" s="14">
        <v>0</v>
      </c>
      <c r="N13" s="2">
        <v>15000</v>
      </c>
      <c r="O13" s="2">
        <f>120+280</f>
        <v>400</v>
      </c>
      <c r="P13" s="4">
        <f t="shared" si="5"/>
        <v>24400</v>
      </c>
      <c r="Q13" s="4">
        <f t="shared" si="6"/>
        <v>94958</v>
      </c>
      <c r="R13" s="3" t="s">
        <v>75</v>
      </c>
      <c r="S13" s="5">
        <v>45198</v>
      </c>
    </row>
    <row r="14" spans="1:19" ht="24.75" customHeight="1">
      <c r="A14" s="13">
        <v>45200</v>
      </c>
      <c r="B14" s="2">
        <v>80900</v>
      </c>
      <c r="C14" s="2">
        <v>33978</v>
      </c>
      <c r="D14" s="2">
        <v>3780</v>
      </c>
      <c r="E14" s="2">
        <v>0</v>
      </c>
      <c r="F14" s="2">
        <v>700</v>
      </c>
      <c r="G14" s="2">
        <v>0</v>
      </c>
      <c r="H14" s="2">
        <v>0</v>
      </c>
      <c r="I14" s="4">
        <f t="shared" ref="I14" si="8">B14+C14+D14+E14+F14+G14-H14</f>
        <v>119358</v>
      </c>
      <c r="J14" s="14">
        <v>9000</v>
      </c>
      <c r="K14" s="14">
        <v>0</v>
      </c>
      <c r="L14" s="14">
        <v>0</v>
      </c>
      <c r="M14" s="14">
        <v>0</v>
      </c>
      <c r="N14" s="2">
        <v>15000</v>
      </c>
      <c r="O14" s="2">
        <f>120+280</f>
        <v>400</v>
      </c>
      <c r="P14" s="4">
        <f t="shared" ref="P14:P19" si="9">SUM(J14:O14)</f>
        <v>24400</v>
      </c>
      <c r="Q14" s="4">
        <f t="shared" ref="Q14" si="10">I14-P14</f>
        <v>94958</v>
      </c>
      <c r="R14" s="3" t="s">
        <v>98</v>
      </c>
      <c r="S14" s="5">
        <v>45230</v>
      </c>
    </row>
    <row r="15" spans="1:19" ht="24.75" customHeight="1">
      <c r="A15" s="13" t="s">
        <v>105</v>
      </c>
      <c r="B15" s="2">
        <v>32174</v>
      </c>
      <c r="C15" s="2">
        <v>10804</v>
      </c>
      <c r="D15" s="2">
        <v>8190</v>
      </c>
      <c r="E15" s="2">
        <v>0</v>
      </c>
      <c r="F15" s="2">
        <v>0</v>
      </c>
      <c r="G15" s="2">
        <v>0</v>
      </c>
      <c r="H15" s="2">
        <v>0</v>
      </c>
      <c r="I15" s="4">
        <f>B15+C15+D15+E15+F15+G15-H15</f>
        <v>51168</v>
      </c>
      <c r="J15" s="14">
        <v>0</v>
      </c>
      <c r="K15" s="14">
        <v>0</v>
      </c>
      <c r="L15" s="14">
        <v>0</v>
      </c>
      <c r="M15" s="14">
        <v>0</v>
      </c>
      <c r="N15" s="2">
        <v>1024</v>
      </c>
      <c r="O15" s="2">
        <v>0</v>
      </c>
      <c r="P15" s="4">
        <f t="shared" si="9"/>
        <v>1024</v>
      </c>
      <c r="Q15" s="4">
        <f>I15-P15</f>
        <v>50144</v>
      </c>
      <c r="R15" s="3" t="s">
        <v>107</v>
      </c>
      <c r="S15" s="5">
        <v>45255</v>
      </c>
    </row>
    <row r="16" spans="1:19" ht="30">
      <c r="A16" s="15" t="s">
        <v>103</v>
      </c>
      <c r="B16" s="2">
        <v>0</v>
      </c>
      <c r="C16" s="2">
        <v>12944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4">
        <f t="shared" ref="I16:I17" si="11">B16+C16+D16+E16+F16+G16-H16</f>
        <v>12944</v>
      </c>
      <c r="J16" s="14">
        <f>I16</f>
        <v>12944</v>
      </c>
      <c r="K16" s="14">
        <v>0</v>
      </c>
      <c r="L16" s="14">
        <v>0</v>
      </c>
      <c r="M16" s="14">
        <v>0</v>
      </c>
      <c r="N16" s="2">
        <v>0</v>
      </c>
      <c r="O16" s="2">
        <v>0</v>
      </c>
      <c r="P16" s="4">
        <f t="shared" si="9"/>
        <v>12944</v>
      </c>
      <c r="Q16" s="4">
        <f t="shared" ref="Q16" si="12">I16-P16</f>
        <v>0</v>
      </c>
      <c r="R16" s="3" t="s">
        <v>109</v>
      </c>
      <c r="S16" s="5">
        <v>45255</v>
      </c>
    </row>
    <row r="17" spans="1:19" ht="24.75" customHeight="1">
      <c r="A17" s="13">
        <v>45231</v>
      </c>
      <c r="B17" s="2">
        <v>80900</v>
      </c>
      <c r="C17" s="2">
        <v>37214</v>
      </c>
      <c r="D17" s="2">
        <v>3780</v>
      </c>
      <c r="E17" s="2">
        <v>0</v>
      </c>
      <c r="F17" s="2">
        <v>700</v>
      </c>
      <c r="G17" s="2">
        <v>0</v>
      </c>
      <c r="H17" s="2">
        <v>0</v>
      </c>
      <c r="I17" s="4">
        <f t="shared" si="11"/>
        <v>122594</v>
      </c>
      <c r="J17" s="14">
        <v>9000</v>
      </c>
      <c r="K17" s="14">
        <v>0</v>
      </c>
      <c r="L17" s="14">
        <v>0</v>
      </c>
      <c r="M17" s="14">
        <v>0</v>
      </c>
      <c r="N17" s="2">
        <v>15000</v>
      </c>
      <c r="O17" s="2">
        <v>400</v>
      </c>
      <c r="P17" s="4">
        <f t="shared" si="9"/>
        <v>24400</v>
      </c>
      <c r="Q17" s="4">
        <f t="shared" si="6"/>
        <v>98194</v>
      </c>
      <c r="R17" s="3" t="s">
        <v>110</v>
      </c>
      <c r="S17" s="5">
        <v>45260</v>
      </c>
    </row>
    <row r="18" spans="1:19" ht="24.75" customHeight="1">
      <c r="A18" s="13">
        <v>45261</v>
      </c>
      <c r="B18" s="2">
        <v>80900</v>
      </c>
      <c r="C18" s="2">
        <v>37214</v>
      </c>
      <c r="D18" s="2">
        <v>3780</v>
      </c>
      <c r="E18" s="2">
        <v>0</v>
      </c>
      <c r="F18" s="2">
        <v>700</v>
      </c>
      <c r="G18" s="2">
        <v>0</v>
      </c>
      <c r="H18" s="2">
        <v>0</v>
      </c>
      <c r="I18" s="4">
        <f t="shared" ref="I18" si="13">B18+C18+D18+E18+F18+G18-H18</f>
        <v>122594</v>
      </c>
      <c r="J18" s="14">
        <v>9000</v>
      </c>
      <c r="K18" s="14">
        <v>0</v>
      </c>
      <c r="L18" s="14">
        <v>0</v>
      </c>
      <c r="M18" s="14">
        <v>0</v>
      </c>
      <c r="N18" s="2">
        <v>15000</v>
      </c>
      <c r="O18" s="2">
        <v>400</v>
      </c>
      <c r="P18" s="4">
        <f t="shared" si="9"/>
        <v>24400</v>
      </c>
      <c r="Q18" s="4">
        <f t="shared" ref="Q18" si="14">I18-P18</f>
        <v>98194</v>
      </c>
      <c r="R18" s="3" t="s">
        <v>80</v>
      </c>
      <c r="S18" s="5">
        <v>45295</v>
      </c>
    </row>
    <row r="19" spans="1:19" ht="24.75" customHeight="1">
      <c r="A19" s="13">
        <v>45292</v>
      </c>
      <c r="B19" s="2">
        <v>80900</v>
      </c>
      <c r="C19" s="2">
        <v>37214</v>
      </c>
      <c r="D19" s="2">
        <v>3780</v>
      </c>
      <c r="E19" s="2">
        <v>0</v>
      </c>
      <c r="F19" s="2">
        <v>700</v>
      </c>
      <c r="G19" s="2">
        <v>0</v>
      </c>
      <c r="H19" s="2">
        <v>0</v>
      </c>
      <c r="I19" s="4">
        <f t="shared" ref="I19" si="15">B19+C19+D19+E19+F19+G19-H19</f>
        <v>122594</v>
      </c>
      <c r="J19" s="14">
        <v>9000</v>
      </c>
      <c r="K19" s="14">
        <v>0</v>
      </c>
      <c r="L19" s="14">
        <v>0</v>
      </c>
      <c r="M19" s="14">
        <v>0</v>
      </c>
      <c r="N19" s="2">
        <v>17000</v>
      </c>
      <c r="O19" s="2">
        <v>400</v>
      </c>
      <c r="P19" s="4">
        <f t="shared" si="9"/>
        <v>26400</v>
      </c>
      <c r="Q19" s="4">
        <f>I19-P19</f>
        <v>96194</v>
      </c>
      <c r="R19" s="3" t="s">
        <v>113</v>
      </c>
      <c r="S19" s="5">
        <v>45323</v>
      </c>
    </row>
    <row r="20" spans="1:19" ht="24.75" customHeight="1">
      <c r="A20" s="13">
        <v>45323</v>
      </c>
      <c r="B20" s="21">
        <v>80900</v>
      </c>
      <c r="C20" s="21">
        <v>37214</v>
      </c>
      <c r="D20" s="21">
        <v>3780</v>
      </c>
      <c r="E20" s="21">
        <v>0</v>
      </c>
      <c r="F20" s="21">
        <v>700</v>
      </c>
      <c r="G20" s="21">
        <v>0</v>
      </c>
      <c r="H20" s="21">
        <v>0</v>
      </c>
      <c r="I20" s="4">
        <f t="shared" ref="I20" si="16">B20+C20+D20+E20+F20+G20-H20</f>
        <v>122594</v>
      </c>
      <c r="J20" s="14">
        <v>9000</v>
      </c>
      <c r="K20" s="14">
        <v>0</v>
      </c>
      <c r="L20" s="14">
        <v>0</v>
      </c>
      <c r="M20" s="14">
        <v>0</v>
      </c>
      <c r="N20" s="21">
        <v>0</v>
      </c>
      <c r="O20" s="21">
        <v>400</v>
      </c>
      <c r="P20" s="4">
        <f t="shared" ref="P20" si="17">SUM(J20:O20)</f>
        <v>9400</v>
      </c>
      <c r="Q20" s="4">
        <f>I20-P20</f>
        <v>113194</v>
      </c>
      <c r="R20" s="20" t="s">
        <v>113</v>
      </c>
      <c r="S20" s="5">
        <v>45352</v>
      </c>
    </row>
    <row r="21" spans="1:19" ht="24.75" customHeight="1">
      <c r="A21" s="3" t="s">
        <v>1</v>
      </c>
      <c r="B21" s="3">
        <f>SUBTOTAL(9,B6:B20)</f>
        <v>993374</v>
      </c>
      <c r="C21" s="3">
        <f t="shared" ref="C21:Q21" si="18">SUBTOTAL(9,C6:C20)</f>
        <v>446676</v>
      </c>
      <c r="D21" s="3">
        <f t="shared" si="18"/>
        <v>53550</v>
      </c>
      <c r="E21" s="3">
        <f t="shared" si="18"/>
        <v>0</v>
      </c>
      <c r="F21" s="3">
        <f t="shared" si="18"/>
        <v>8400</v>
      </c>
      <c r="G21" s="3">
        <f t="shared" si="18"/>
        <v>0</v>
      </c>
      <c r="H21" s="3">
        <f t="shared" si="18"/>
        <v>0</v>
      </c>
      <c r="I21" s="3">
        <f t="shared" si="18"/>
        <v>1502000</v>
      </c>
      <c r="J21" s="3">
        <f t="shared" si="18"/>
        <v>128594</v>
      </c>
      <c r="K21" s="3">
        <f t="shared" si="18"/>
        <v>0</v>
      </c>
      <c r="L21" s="3">
        <f t="shared" si="18"/>
        <v>0</v>
      </c>
      <c r="M21" s="3">
        <f t="shared" si="18"/>
        <v>0</v>
      </c>
      <c r="N21" s="3">
        <f t="shared" si="18"/>
        <v>168024</v>
      </c>
      <c r="O21" s="3">
        <f t="shared" si="18"/>
        <v>4800</v>
      </c>
      <c r="P21" s="3">
        <f t="shared" si="18"/>
        <v>301418</v>
      </c>
      <c r="Q21" s="3">
        <f t="shared" si="18"/>
        <v>1200582</v>
      </c>
      <c r="R21" s="4"/>
      <c r="S21" s="16"/>
    </row>
  </sheetData>
  <autoFilter ref="A5:S20">
    <sortState ref="A6:T18">
      <sortCondition ref="S5"/>
    </sortState>
  </autoFilter>
  <mergeCells count="9">
    <mergeCell ref="A1:Q1"/>
    <mergeCell ref="R3:S3"/>
    <mergeCell ref="M2:Q2"/>
    <mergeCell ref="E2:K2"/>
    <mergeCell ref="A2:C2"/>
    <mergeCell ref="A3:A4"/>
    <mergeCell ref="B3:I3"/>
    <mergeCell ref="J3:P3"/>
    <mergeCell ref="Q3:Q4"/>
  </mergeCells>
  <pageMargins left="0.41" right="0.15748031496062992" top="0.6" bottom="0.31496062992125984" header="0.31496062992125984" footer="0.31496062992125984"/>
  <pageSetup paperSize="9"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25"/>
  <sheetViews>
    <sheetView topLeftCell="A7" zoomScale="87" zoomScaleNormal="87" workbookViewId="0">
      <selection activeCell="R24" sqref="R24:S24"/>
    </sheetView>
  </sheetViews>
  <sheetFormatPr defaultRowHeight="15"/>
  <cols>
    <col min="1" max="1" width="14.28515625" style="1" bestFit="1" customWidth="1"/>
    <col min="2" max="2" width="10.140625" style="1" bestFit="1" customWidth="1"/>
    <col min="3" max="3" width="8" style="1" bestFit="1" customWidth="1"/>
    <col min="4" max="4" width="6.85546875" style="1" bestFit="1" customWidth="1"/>
    <col min="5" max="6" width="5.85546875" style="1" bestFit="1" customWidth="1"/>
    <col min="7" max="7" width="7.85546875" style="1" customWidth="1"/>
    <col min="8" max="8" width="8.42578125" style="1" customWidth="1"/>
    <col min="9" max="9" width="9.28515625" style="1" bestFit="1" customWidth="1"/>
    <col min="10" max="10" width="8.85546875" style="1" customWidth="1"/>
    <col min="11" max="11" width="7" style="1" bestFit="1" customWidth="1"/>
    <col min="12" max="12" width="5.42578125" style="1" bestFit="1" customWidth="1"/>
    <col min="13" max="13" width="7" style="1" bestFit="1" customWidth="1"/>
    <col min="14" max="14" width="8.28515625" style="1" bestFit="1" customWidth="1"/>
    <col min="15" max="15" width="5.85546875" style="1" bestFit="1" customWidth="1"/>
    <col min="16" max="16" width="8" style="1" bestFit="1" customWidth="1"/>
    <col min="17" max="17" width="11.7109375" style="1" customWidth="1"/>
    <col min="18" max="18" width="11.85546875" style="1" bestFit="1" customWidth="1"/>
    <col min="19" max="19" width="11.5703125" style="1" bestFit="1" customWidth="1"/>
    <col min="20" max="16384" width="9.140625" style="1"/>
  </cols>
  <sheetData>
    <row r="1" spans="1:19" ht="24.75" customHeight="1">
      <c r="A1" s="24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6"/>
      <c r="S1" s="6"/>
    </row>
    <row r="2" spans="1:19" ht="24" customHeight="1">
      <c r="A2" s="25" t="s">
        <v>25</v>
      </c>
      <c r="B2" s="25"/>
      <c r="C2" s="25"/>
      <c r="D2" s="8"/>
      <c r="E2" s="26" t="s">
        <v>115</v>
      </c>
      <c r="F2" s="26"/>
      <c r="G2" s="26"/>
      <c r="H2" s="26"/>
      <c r="I2" s="26"/>
      <c r="J2" s="26"/>
      <c r="K2" s="26"/>
      <c r="L2" s="9"/>
      <c r="M2" s="27" t="s">
        <v>43</v>
      </c>
      <c r="N2" s="27"/>
      <c r="O2" s="27"/>
      <c r="P2" s="27"/>
      <c r="Q2" s="27"/>
      <c r="R2" s="7"/>
      <c r="S2" s="10"/>
    </row>
    <row r="3" spans="1:19" ht="24" customHeight="1">
      <c r="A3" s="28" t="s">
        <v>3</v>
      </c>
      <c r="B3" s="29" t="s">
        <v>0</v>
      </c>
      <c r="C3" s="29"/>
      <c r="D3" s="29"/>
      <c r="E3" s="29"/>
      <c r="F3" s="29"/>
      <c r="G3" s="29"/>
      <c r="H3" s="29"/>
      <c r="I3" s="29"/>
      <c r="J3" s="28" t="s">
        <v>12</v>
      </c>
      <c r="K3" s="28"/>
      <c r="L3" s="28"/>
      <c r="M3" s="28"/>
      <c r="N3" s="28"/>
      <c r="O3" s="28"/>
      <c r="P3" s="28"/>
      <c r="Q3" s="30" t="s">
        <v>44</v>
      </c>
      <c r="R3" s="23" t="s">
        <v>17</v>
      </c>
      <c r="S3" s="23"/>
    </row>
    <row r="4" spans="1:19" ht="30">
      <c r="A4" s="28"/>
      <c r="B4" s="2" t="s">
        <v>7</v>
      </c>
      <c r="C4" s="2" t="s">
        <v>5</v>
      </c>
      <c r="D4" s="2" t="s">
        <v>8</v>
      </c>
      <c r="E4" s="2" t="s">
        <v>9</v>
      </c>
      <c r="F4" s="2" t="s">
        <v>10</v>
      </c>
      <c r="G4" s="2" t="s">
        <v>11</v>
      </c>
      <c r="H4" s="12" t="s">
        <v>20</v>
      </c>
      <c r="I4" s="3" t="s">
        <v>1</v>
      </c>
      <c r="J4" s="12" t="s">
        <v>19</v>
      </c>
      <c r="K4" s="12" t="s">
        <v>18</v>
      </c>
      <c r="L4" s="2" t="s">
        <v>14</v>
      </c>
      <c r="M4" s="12" t="s">
        <v>21</v>
      </c>
      <c r="N4" s="2" t="s">
        <v>4</v>
      </c>
      <c r="O4" s="2" t="s">
        <v>6</v>
      </c>
      <c r="P4" s="3" t="s">
        <v>2</v>
      </c>
      <c r="Q4" s="30"/>
      <c r="R4" s="3" t="s">
        <v>15</v>
      </c>
      <c r="S4" s="3" t="s">
        <v>16</v>
      </c>
    </row>
    <row r="5" spans="1:19" ht="21" customHeight="1">
      <c r="A5" s="12">
        <v>1</v>
      </c>
      <c r="B5" s="2">
        <v>2</v>
      </c>
      <c r="C5" s="12">
        <v>3</v>
      </c>
      <c r="D5" s="2">
        <v>4</v>
      </c>
      <c r="E5" s="12">
        <v>5</v>
      </c>
      <c r="F5" s="2">
        <v>6</v>
      </c>
      <c r="G5" s="12">
        <v>7</v>
      </c>
      <c r="H5" s="2">
        <v>8</v>
      </c>
      <c r="I5" s="12">
        <v>9</v>
      </c>
      <c r="J5" s="2">
        <v>10</v>
      </c>
      <c r="K5" s="12">
        <v>11</v>
      </c>
      <c r="L5" s="2">
        <v>12</v>
      </c>
      <c r="M5" s="12">
        <v>13</v>
      </c>
      <c r="N5" s="2">
        <v>14</v>
      </c>
      <c r="O5" s="12">
        <v>15</v>
      </c>
      <c r="P5" s="2">
        <v>16</v>
      </c>
      <c r="Q5" s="12">
        <v>17</v>
      </c>
      <c r="R5" s="2">
        <v>18</v>
      </c>
      <c r="S5" s="12">
        <v>19</v>
      </c>
    </row>
    <row r="6" spans="1:19" ht="26.25" customHeight="1">
      <c r="A6" s="13">
        <v>44986</v>
      </c>
      <c r="B6" s="2">
        <v>64100</v>
      </c>
      <c r="C6" s="2">
        <v>24358</v>
      </c>
      <c r="D6" s="2">
        <v>2760</v>
      </c>
      <c r="E6" s="2">
        <v>0</v>
      </c>
      <c r="F6" s="2">
        <v>0</v>
      </c>
      <c r="G6" s="2">
        <v>0</v>
      </c>
      <c r="H6" s="2">
        <v>0</v>
      </c>
      <c r="I6" s="4">
        <f t="shared" ref="I6:I19" si="0">B6+C6+D6+E6+F6+G6-H6</f>
        <v>91218</v>
      </c>
      <c r="J6" s="14">
        <v>15000</v>
      </c>
      <c r="K6" s="14">
        <v>0</v>
      </c>
      <c r="L6" s="14">
        <v>0</v>
      </c>
      <c r="M6" s="14">
        <v>0</v>
      </c>
      <c r="N6" s="2">
        <v>6000</v>
      </c>
      <c r="O6" s="2">
        <v>200</v>
      </c>
      <c r="P6" s="4">
        <f t="shared" ref="P6:P19" si="1">SUM(J6:O6)</f>
        <v>21200</v>
      </c>
      <c r="Q6" s="4">
        <f t="shared" ref="Q6:Q19" si="2">I6-P6</f>
        <v>70018</v>
      </c>
      <c r="R6" s="3" t="s">
        <v>90</v>
      </c>
      <c r="S6" s="5">
        <v>45022</v>
      </c>
    </row>
    <row r="7" spans="1:19" ht="24.75" customHeight="1">
      <c r="A7" s="13">
        <v>45017</v>
      </c>
      <c r="B7" s="2">
        <v>64100</v>
      </c>
      <c r="C7" s="2">
        <v>24358</v>
      </c>
      <c r="D7" s="2">
        <v>2760</v>
      </c>
      <c r="E7" s="2">
        <v>0</v>
      </c>
      <c r="F7" s="2">
        <v>0</v>
      </c>
      <c r="G7" s="2">
        <v>0</v>
      </c>
      <c r="H7" s="2">
        <v>0</v>
      </c>
      <c r="I7" s="4">
        <f t="shared" si="0"/>
        <v>91218</v>
      </c>
      <c r="J7" s="14">
        <v>15000</v>
      </c>
      <c r="K7" s="14">
        <v>0</v>
      </c>
      <c r="L7" s="14">
        <v>0</v>
      </c>
      <c r="M7" s="14">
        <v>0</v>
      </c>
      <c r="N7" s="2">
        <v>6000</v>
      </c>
      <c r="O7" s="2">
        <v>200</v>
      </c>
      <c r="P7" s="4">
        <f t="shared" si="1"/>
        <v>21200</v>
      </c>
      <c r="Q7" s="4">
        <f t="shared" si="2"/>
        <v>70018</v>
      </c>
      <c r="R7" s="3" t="s">
        <v>83</v>
      </c>
      <c r="S7" s="5">
        <v>45043</v>
      </c>
    </row>
    <row r="8" spans="1:19" ht="24.75" customHeight="1">
      <c r="A8" s="17">
        <v>44181</v>
      </c>
      <c r="B8" s="2">
        <v>2006</v>
      </c>
      <c r="C8" s="2">
        <v>341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4">
        <f t="shared" si="0"/>
        <v>2347</v>
      </c>
      <c r="J8" s="14">
        <v>0</v>
      </c>
      <c r="K8" s="14">
        <v>0</v>
      </c>
      <c r="L8" s="14">
        <v>0</v>
      </c>
      <c r="M8" s="14">
        <v>0</v>
      </c>
      <c r="N8" s="2">
        <v>0</v>
      </c>
      <c r="O8" s="2">
        <v>0</v>
      </c>
      <c r="P8" s="4">
        <f t="shared" si="1"/>
        <v>0</v>
      </c>
      <c r="Q8" s="4">
        <f t="shared" si="2"/>
        <v>2347</v>
      </c>
      <c r="R8" s="3" t="s">
        <v>91</v>
      </c>
      <c r="S8" s="5">
        <v>45072</v>
      </c>
    </row>
    <row r="9" spans="1:19" ht="24.75" customHeight="1">
      <c r="A9" s="13">
        <v>45047</v>
      </c>
      <c r="B9" s="2">
        <v>66000</v>
      </c>
      <c r="C9" s="2">
        <v>27720</v>
      </c>
      <c r="D9" s="2">
        <v>2760</v>
      </c>
      <c r="E9" s="2">
        <v>0</v>
      </c>
      <c r="F9" s="2">
        <v>0</v>
      </c>
      <c r="G9" s="2">
        <v>0</v>
      </c>
      <c r="H9" s="2">
        <v>0</v>
      </c>
      <c r="I9" s="4">
        <f t="shared" si="0"/>
        <v>96480</v>
      </c>
      <c r="J9" s="14">
        <v>15000</v>
      </c>
      <c r="K9" s="14">
        <v>0</v>
      </c>
      <c r="L9" s="14">
        <v>0</v>
      </c>
      <c r="M9" s="14">
        <v>0</v>
      </c>
      <c r="N9" s="2">
        <v>4000</v>
      </c>
      <c r="O9" s="2">
        <v>200</v>
      </c>
      <c r="P9" s="4">
        <f t="shared" si="1"/>
        <v>19200</v>
      </c>
      <c r="Q9" s="4">
        <f t="shared" si="2"/>
        <v>77280</v>
      </c>
      <c r="R9" s="3" t="s">
        <v>88</v>
      </c>
      <c r="S9" s="5">
        <v>45077</v>
      </c>
    </row>
    <row r="10" spans="1:19" ht="24.75" customHeight="1">
      <c r="A10" s="17" t="s">
        <v>68</v>
      </c>
      <c r="B10" s="2">
        <f>1429200-1387400</f>
        <v>41800</v>
      </c>
      <c r="C10" s="2">
        <f>500790-486160</f>
        <v>14630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4">
        <f t="shared" si="0"/>
        <v>56430</v>
      </c>
      <c r="J10" s="14">
        <v>0</v>
      </c>
      <c r="K10" s="14">
        <v>0</v>
      </c>
      <c r="L10" s="14">
        <v>0</v>
      </c>
      <c r="M10" s="14">
        <v>0</v>
      </c>
      <c r="N10" s="2">
        <v>0</v>
      </c>
      <c r="O10" s="2">
        <v>0</v>
      </c>
      <c r="P10" s="4">
        <f t="shared" si="1"/>
        <v>0</v>
      </c>
      <c r="Q10" s="4">
        <f t="shared" si="2"/>
        <v>56430</v>
      </c>
      <c r="R10" s="3" t="s">
        <v>86</v>
      </c>
      <c r="S10" s="5">
        <v>45100</v>
      </c>
    </row>
    <row r="11" spans="1:19" ht="24.75" customHeight="1">
      <c r="A11" s="13">
        <v>45078</v>
      </c>
      <c r="B11" s="2">
        <v>66000</v>
      </c>
      <c r="C11" s="2">
        <v>27720</v>
      </c>
      <c r="D11" s="2">
        <v>2760</v>
      </c>
      <c r="E11" s="2">
        <v>0</v>
      </c>
      <c r="F11" s="2">
        <v>0</v>
      </c>
      <c r="G11" s="2">
        <v>0</v>
      </c>
      <c r="H11" s="2">
        <v>0</v>
      </c>
      <c r="I11" s="4">
        <f t="shared" si="0"/>
        <v>96480</v>
      </c>
      <c r="J11" s="14">
        <v>15000</v>
      </c>
      <c r="K11" s="14">
        <v>0</v>
      </c>
      <c r="L11" s="14">
        <v>0</v>
      </c>
      <c r="M11" s="14">
        <v>0</v>
      </c>
      <c r="N11" s="2">
        <v>4000</v>
      </c>
      <c r="O11" s="2">
        <v>200</v>
      </c>
      <c r="P11" s="4">
        <f t="shared" si="1"/>
        <v>19200</v>
      </c>
      <c r="Q11" s="4">
        <f t="shared" si="2"/>
        <v>77280</v>
      </c>
      <c r="R11" s="3" t="s">
        <v>85</v>
      </c>
      <c r="S11" s="5">
        <v>45112</v>
      </c>
    </row>
    <row r="12" spans="1:19" ht="30">
      <c r="A12" s="15" t="s">
        <v>81</v>
      </c>
      <c r="B12" s="2">
        <v>0</v>
      </c>
      <c r="C12" s="2">
        <v>10560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4">
        <f t="shared" si="0"/>
        <v>10560</v>
      </c>
      <c r="J12" s="14">
        <f>C12</f>
        <v>10560</v>
      </c>
      <c r="K12" s="14">
        <v>0</v>
      </c>
      <c r="L12" s="14">
        <v>0</v>
      </c>
      <c r="M12" s="14">
        <v>0</v>
      </c>
      <c r="N12" s="2">
        <v>0</v>
      </c>
      <c r="O12" s="2">
        <v>0</v>
      </c>
      <c r="P12" s="4">
        <f t="shared" si="1"/>
        <v>10560</v>
      </c>
      <c r="Q12" s="4">
        <f t="shared" si="2"/>
        <v>0</v>
      </c>
      <c r="R12" s="3" t="s">
        <v>83</v>
      </c>
      <c r="S12" s="5">
        <v>45122</v>
      </c>
    </row>
    <row r="13" spans="1:19" ht="24.75" customHeight="1">
      <c r="A13" s="17" t="s">
        <v>92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15635</v>
      </c>
      <c r="H13" s="2">
        <v>0</v>
      </c>
      <c r="I13" s="4">
        <f t="shared" si="0"/>
        <v>15635</v>
      </c>
      <c r="J13" s="14">
        <v>0</v>
      </c>
      <c r="K13" s="14">
        <v>0</v>
      </c>
      <c r="L13" s="14">
        <v>0</v>
      </c>
      <c r="M13" s="14">
        <v>0</v>
      </c>
      <c r="N13" s="2">
        <v>0</v>
      </c>
      <c r="O13" s="2">
        <v>0</v>
      </c>
      <c r="P13" s="4">
        <f t="shared" si="1"/>
        <v>0</v>
      </c>
      <c r="Q13" s="4">
        <f t="shared" si="2"/>
        <v>15635</v>
      </c>
      <c r="R13" s="3" t="s">
        <v>96</v>
      </c>
      <c r="S13" s="5">
        <v>45122</v>
      </c>
    </row>
    <row r="14" spans="1:19" ht="24.75" customHeight="1">
      <c r="A14" s="13">
        <v>45108</v>
      </c>
      <c r="B14" s="2">
        <v>68000</v>
      </c>
      <c r="C14" s="2">
        <v>28560</v>
      </c>
      <c r="D14" s="2">
        <v>2760</v>
      </c>
      <c r="E14" s="2">
        <v>0</v>
      </c>
      <c r="F14" s="2">
        <v>0</v>
      </c>
      <c r="G14" s="2">
        <v>0</v>
      </c>
      <c r="H14" s="2">
        <v>0</v>
      </c>
      <c r="I14" s="4">
        <f t="shared" si="0"/>
        <v>99320</v>
      </c>
      <c r="J14" s="14">
        <v>15000</v>
      </c>
      <c r="K14" s="14">
        <v>0</v>
      </c>
      <c r="L14" s="14">
        <v>0</v>
      </c>
      <c r="M14" s="14">
        <v>0</v>
      </c>
      <c r="N14" s="2">
        <v>4000</v>
      </c>
      <c r="O14" s="2">
        <v>200</v>
      </c>
      <c r="P14" s="4">
        <f t="shared" si="1"/>
        <v>19200</v>
      </c>
      <c r="Q14" s="4">
        <f t="shared" si="2"/>
        <v>80120</v>
      </c>
      <c r="R14" s="3" t="s">
        <v>80</v>
      </c>
      <c r="S14" s="5">
        <v>45141</v>
      </c>
    </row>
    <row r="15" spans="1:19" ht="24.75" customHeight="1">
      <c r="A15" s="13" t="s">
        <v>70</v>
      </c>
      <c r="B15" s="2">
        <v>6908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4">
        <f t="shared" si="0"/>
        <v>6908</v>
      </c>
      <c r="J15" s="14">
        <v>5181</v>
      </c>
      <c r="K15" s="14">
        <v>0</v>
      </c>
      <c r="L15" s="14">
        <v>0</v>
      </c>
      <c r="M15" s="14">
        <v>0</v>
      </c>
      <c r="N15" s="2">
        <v>0</v>
      </c>
      <c r="O15" s="2">
        <v>0</v>
      </c>
      <c r="P15" s="4">
        <f t="shared" si="1"/>
        <v>5181</v>
      </c>
      <c r="Q15" s="4">
        <f t="shared" si="2"/>
        <v>1727</v>
      </c>
      <c r="R15" s="3" t="s">
        <v>78</v>
      </c>
      <c r="S15" s="5">
        <v>45142</v>
      </c>
    </row>
    <row r="16" spans="1:19" ht="24.75" customHeight="1">
      <c r="A16" s="13">
        <v>45139</v>
      </c>
      <c r="B16" s="2">
        <v>68000</v>
      </c>
      <c r="C16" s="2">
        <v>28560</v>
      </c>
      <c r="D16" s="2">
        <v>2760</v>
      </c>
      <c r="E16" s="2">
        <v>0</v>
      </c>
      <c r="F16" s="2">
        <v>0</v>
      </c>
      <c r="G16" s="2">
        <v>0</v>
      </c>
      <c r="H16" s="2">
        <v>0</v>
      </c>
      <c r="I16" s="4">
        <f t="shared" si="0"/>
        <v>99320</v>
      </c>
      <c r="J16" s="14">
        <v>15000</v>
      </c>
      <c r="K16" s="14">
        <v>0</v>
      </c>
      <c r="L16" s="14">
        <v>0</v>
      </c>
      <c r="M16" s="14">
        <v>0</v>
      </c>
      <c r="N16" s="2">
        <v>4000</v>
      </c>
      <c r="O16" s="2">
        <v>200</v>
      </c>
      <c r="P16" s="4">
        <f t="shared" si="1"/>
        <v>19200</v>
      </c>
      <c r="Q16" s="4">
        <f t="shared" si="2"/>
        <v>80120</v>
      </c>
      <c r="R16" s="3" t="s">
        <v>78</v>
      </c>
      <c r="S16" s="5">
        <v>45170</v>
      </c>
    </row>
    <row r="17" spans="1:19" ht="24.75" customHeight="1">
      <c r="A17" s="13">
        <v>45170</v>
      </c>
      <c r="B17" s="2">
        <v>68000</v>
      </c>
      <c r="C17" s="2">
        <v>28560</v>
      </c>
      <c r="D17" s="2">
        <v>2760</v>
      </c>
      <c r="E17" s="2">
        <v>0</v>
      </c>
      <c r="F17" s="2">
        <v>0</v>
      </c>
      <c r="G17" s="2">
        <v>0</v>
      </c>
      <c r="H17" s="2">
        <v>0</v>
      </c>
      <c r="I17" s="4">
        <f t="shared" si="0"/>
        <v>99320</v>
      </c>
      <c r="J17" s="14">
        <v>15000</v>
      </c>
      <c r="K17" s="14">
        <v>0</v>
      </c>
      <c r="L17" s="14">
        <v>0</v>
      </c>
      <c r="M17" s="14">
        <v>0</v>
      </c>
      <c r="N17" s="2">
        <v>4000</v>
      </c>
      <c r="O17" s="2">
        <v>200</v>
      </c>
      <c r="P17" s="4">
        <f t="shared" si="1"/>
        <v>19200</v>
      </c>
      <c r="Q17" s="4">
        <f t="shared" si="2"/>
        <v>80120</v>
      </c>
      <c r="R17" s="3" t="s">
        <v>75</v>
      </c>
      <c r="S17" s="5">
        <v>45198</v>
      </c>
    </row>
    <row r="18" spans="1:19" ht="24.75" customHeight="1">
      <c r="A18" s="13">
        <v>45200</v>
      </c>
      <c r="B18" s="2">
        <v>68000</v>
      </c>
      <c r="C18" s="2">
        <v>28560</v>
      </c>
      <c r="D18" s="2">
        <v>2760</v>
      </c>
      <c r="E18" s="2">
        <v>0</v>
      </c>
      <c r="F18" s="2">
        <v>0</v>
      </c>
      <c r="G18" s="2">
        <v>0</v>
      </c>
      <c r="H18" s="2">
        <v>0</v>
      </c>
      <c r="I18" s="4">
        <f t="shared" si="0"/>
        <v>99320</v>
      </c>
      <c r="J18" s="14">
        <v>15000</v>
      </c>
      <c r="K18" s="14">
        <v>0</v>
      </c>
      <c r="L18" s="14">
        <v>0</v>
      </c>
      <c r="M18" s="14">
        <v>0</v>
      </c>
      <c r="N18" s="2">
        <v>4000</v>
      </c>
      <c r="O18" s="2">
        <v>200</v>
      </c>
      <c r="P18" s="4">
        <f t="shared" si="1"/>
        <v>19200</v>
      </c>
      <c r="Q18" s="4">
        <f t="shared" si="2"/>
        <v>80120</v>
      </c>
      <c r="R18" s="3" t="s">
        <v>98</v>
      </c>
      <c r="S18" s="5">
        <v>45230</v>
      </c>
    </row>
    <row r="19" spans="1:19" ht="24.75" customHeight="1">
      <c r="A19" s="13" t="s">
        <v>70</v>
      </c>
      <c r="B19" s="2">
        <v>6908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4">
        <f t="shared" si="0"/>
        <v>6908</v>
      </c>
      <c r="J19" s="14">
        <v>5181</v>
      </c>
      <c r="K19" s="14">
        <v>0</v>
      </c>
      <c r="L19" s="14">
        <v>0</v>
      </c>
      <c r="M19" s="14">
        <v>0</v>
      </c>
      <c r="N19" s="2">
        <v>0</v>
      </c>
      <c r="O19" s="2">
        <v>0</v>
      </c>
      <c r="P19" s="4">
        <f t="shared" si="1"/>
        <v>5181</v>
      </c>
      <c r="Q19" s="4">
        <f t="shared" si="2"/>
        <v>1727</v>
      </c>
      <c r="R19" s="3" t="s">
        <v>99</v>
      </c>
      <c r="S19" s="5">
        <v>45255</v>
      </c>
    </row>
    <row r="20" spans="1:19" ht="30">
      <c r="A20" s="15" t="s">
        <v>103</v>
      </c>
      <c r="B20" s="2">
        <v>0</v>
      </c>
      <c r="C20" s="2">
        <v>10880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4">
        <f t="shared" ref="I20" si="3">B20+C20+D20+E20+F20+G20-H20</f>
        <v>10880</v>
      </c>
      <c r="J20" s="14">
        <f>I20</f>
        <v>10880</v>
      </c>
      <c r="K20" s="14">
        <v>0</v>
      </c>
      <c r="L20" s="14">
        <v>0</v>
      </c>
      <c r="M20" s="14">
        <v>0</v>
      </c>
      <c r="N20" s="2">
        <v>0</v>
      </c>
      <c r="O20" s="2">
        <v>0</v>
      </c>
      <c r="P20" s="4">
        <f t="shared" ref="P20" si="4">SUM(J20:O20)</f>
        <v>10880</v>
      </c>
      <c r="Q20" s="4">
        <f t="shared" ref="Q20" si="5">I20-P20</f>
        <v>0</v>
      </c>
      <c r="R20" s="3" t="s">
        <v>109</v>
      </c>
      <c r="S20" s="5">
        <v>45255</v>
      </c>
    </row>
    <row r="21" spans="1:19" ht="24.75" customHeight="1">
      <c r="A21" s="13">
        <v>45231</v>
      </c>
      <c r="B21" s="2">
        <v>68000</v>
      </c>
      <c r="C21" s="2">
        <v>31280</v>
      </c>
      <c r="D21" s="2">
        <v>2760</v>
      </c>
      <c r="E21" s="2">
        <v>0</v>
      </c>
      <c r="F21" s="2">
        <v>0</v>
      </c>
      <c r="G21" s="2">
        <v>0</v>
      </c>
      <c r="H21" s="2">
        <v>0</v>
      </c>
      <c r="I21" s="4">
        <f>B21+C21+D21+E21+F21+G21-H21</f>
        <v>102040</v>
      </c>
      <c r="J21" s="14">
        <v>15000</v>
      </c>
      <c r="K21" s="14">
        <v>0</v>
      </c>
      <c r="L21" s="14">
        <v>0</v>
      </c>
      <c r="M21" s="14">
        <v>0</v>
      </c>
      <c r="N21" s="2">
        <v>4000</v>
      </c>
      <c r="O21" s="2">
        <v>200</v>
      </c>
      <c r="P21" s="4">
        <f>SUM(J21:O21)</f>
        <v>19200</v>
      </c>
      <c r="Q21" s="4">
        <f>I21-P21</f>
        <v>82840</v>
      </c>
      <c r="R21" s="3" t="s">
        <v>110</v>
      </c>
      <c r="S21" s="5">
        <v>45260</v>
      </c>
    </row>
    <row r="22" spans="1:19" ht="24.75" customHeight="1">
      <c r="A22" s="13">
        <v>45261</v>
      </c>
      <c r="B22" s="2">
        <v>68000</v>
      </c>
      <c r="C22" s="2">
        <v>31280</v>
      </c>
      <c r="D22" s="2">
        <v>2760</v>
      </c>
      <c r="E22" s="2">
        <v>0</v>
      </c>
      <c r="F22" s="2">
        <v>0</v>
      </c>
      <c r="G22" s="2">
        <v>0</v>
      </c>
      <c r="H22" s="2">
        <v>0</v>
      </c>
      <c r="I22" s="4">
        <f>B22+C22+D22+E22+F22+G22-H22</f>
        <v>102040</v>
      </c>
      <c r="J22" s="14">
        <v>15000</v>
      </c>
      <c r="K22" s="14">
        <v>0</v>
      </c>
      <c r="L22" s="14">
        <v>0</v>
      </c>
      <c r="M22" s="14">
        <v>0</v>
      </c>
      <c r="N22" s="2">
        <v>4000</v>
      </c>
      <c r="O22" s="2">
        <v>200</v>
      </c>
      <c r="P22" s="4">
        <f>SUM(J22:O22)</f>
        <v>19200</v>
      </c>
      <c r="Q22" s="4">
        <f>I22-P22</f>
        <v>82840</v>
      </c>
      <c r="R22" s="3" t="s">
        <v>80</v>
      </c>
      <c r="S22" s="5">
        <v>45295</v>
      </c>
    </row>
    <row r="23" spans="1:19" ht="24.75" customHeight="1">
      <c r="A23" s="13">
        <v>45292</v>
      </c>
      <c r="B23" s="2">
        <v>68000</v>
      </c>
      <c r="C23" s="2">
        <v>31280</v>
      </c>
      <c r="D23" s="2">
        <v>2760</v>
      </c>
      <c r="E23" s="2">
        <v>0</v>
      </c>
      <c r="F23" s="2">
        <v>0</v>
      </c>
      <c r="G23" s="2">
        <v>0</v>
      </c>
      <c r="H23" s="2">
        <v>0</v>
      </c>
      <c r="I23" s="4">
        <f>B23+C23+D23+E23+F23+G23-H23</f>
        <v>102040</v>
      </c>
      <c r="J23" s="14">
        <v>0</v>
      </c>
      <c r="K23" s="14">
        <v>0</v>
      </c>
      <c r="L23" s="14">
        <v>0</v>
      </c>
      <c r="M23" s="14">
        <v>0</v>
      </c>
      <c r="N23" s="2">
        <v>4000</v>
      </c>
      <c r="O23" s="2">
        <v>200</v>
      </c>
      <c r="P23" s="4">
        <f>SUM(J23:O23)</f>
        <v>4200</v>
      </c>
      <c r="Q23" s="4">
        <f>I23-P23</f>
        <v>97840</v>
      </c>
      <c r="R23" s="3" t="s">
        <v>113</v>
      </c>
      <c r="S23" s="5">
        <v>45323</v>
      </c>
    </row>
    <row r="24" spans="1:19" ht="24.75" customHeight="1">
      <c r="A24" s="13">
        <v>45323</v>
      </c>
      <c r="B24" s="21">
        <v>68000</v>
      </c>
      <c r="C24" s="21">
        <v>31280</v>
      </c>
      <c r="D24" s="21">
        <v>2760</v>
      </c>
      <c r="E24" s="21">
        <v>0</v>
      </c>
      <c r="F24" s="21">
        <v>0</v>
      </c>
      <c r="G24" s="21">
        <v>0</v>
      </c>
      <c r="H24" s="21">
        <v>0</v>
      </c>
      <c r="I24" s="4">
        <f>B24+C24+D24+E24+F24+G24-H24</f>
        <v>102040</v>
      </c>
      <c r="J24" s="14">
        <v>0</v>
      </c>
      <c r="K24" s="14">
        <v>0</v>
      </c>
      <c r="L24" s="14">
        <v>0</v>
      </c>
      <c r="M24" s="14">
        <v>0</v>
      </c>
      <c r="N24" s="21">
        <v>51000</v>
      </c>
      <c r="O24" s="21">
        <v>200</v>
      </c>
      <c r="P24" s="4">
        <f>SUM(J24:O24)</f>
        <v>51200</v>
      </c>
      <c r="Q24" s="4">
        <f>I24-P24</f>
        <v>50840</v>
      </c>
      <c r="R24" s="20" t="s">
        <v>113</v>
      </c>
      <c r="S24" s="5">
        <v>45352</v>
      </c>
    </row>
    <row r="25" spans="1:19" ht="24.75" customHeight="1">
      <c r="A25" s="3" t="s">
        <v>1</v>
      </c>
      <c r="B25" s="3">
        <f>SUBTOTAL(9,B6:B24)</f>
        <v>861822</v>
      </c>
      <c r="C25" s="3">
        <f t="shared" ref="C25:Q25" si="6">SUBTOTAL(9,C6:C24)</f>
        <v>379927</v>
      </c>
      <c r="D25" s="3">
        <f t="shared" si="6"/>
        <v>33120</v>
      </c>
      <c r="E25" s="3">
        <f t="shared" si="6"/>
        <v>0</v>
      </c>
      <c r="F25" s="3">
        <f t="shared" si="6"/>
        <v>0</v>
      </c>
      <c r="G25" s="3">
        <f t="shared" si="6"/>
        <v>15635</v>
      </c>
      <c r="H25" s="3">
        <f t="shared" si="6"/>
        <v>0</v>
      </c>
      <c r="I25" s="3">
        <f t="shared" si="6"/>
        <v>1290504</v>
      </c>
      <c r="J25" s="3">
        <f t="shared" si="6"/>
        <v>181802</v>
      </c>
      <c r="K25" s="3">
        <f t="shared" si="6"/>
        <v>0</v>
      </c>
      <c r="L25" s="3">
        <f t="shared" si="6"/>
        <v>0</v>
      </c>
      <c r="M25" s="3">
        <f t="shared" si="6"/>
        <v>0</v>
      </c>
      <c r="N25" s="3">
        <f t="shared" si="6"/>
        <v>99000</v>
      </c>
      <c r="O25" s="3">
        <f t="shared" si="6"/>
        <v>2400</v>
      </c>
      <c r="P25" s="3">
        <f t="shared" si="6"/>
        <v>283202</v>
      </c>
      <c r="Q25" s="3">
        <f t="shared" si="6"/>
        <v>1007302</v>
      </c>
      <c r="R25" s="4"/>
      <c r="S25" s="16"/>
    </row>
  </sheetData>
  <autoFilter ref="A5:S24">
    <sortState ref="A6:S22">
      <sortCondition ref="S5:S22"/>
    </sortState>
  </autoFilter>
  <mergeCells count="9">
    <mergeCell ref="R3:S3"/>
    <mergeCell ref="A1:Q1"/>
    <mergeCell ref="A2:C2"/>
    <mergeCell ref="E2:K2"/>
    <mergeCell ref="M2:Q2"/>
    <mergeCell ref="A3:A4"/>
    <mergeCell ref="B3:I3"/>
    <mergeCell ref="J3:P3"/>
    <mergeCell ref="Q3:Q4"/>
  </mergeCells>
  <pageMargins left="0.41" right="0.15748031496062992" top="0.6" bottom="0.31496062992125984" header="0.31496062992125984" footer="0.31496062992125984"/>
  <pageSetup paperSize="9" scale="8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3"/>
  <sheetViews>
    <sheetView zoomScale="87" zoomScaleNormal="87" workbookViewId="0">
      <selection activeCell="N14" sqref="N14"/>
    </sheetView>
  </sheetViews>
  <sheetFormatPr defaultRowHeight="15"/>
  <cols>
    <col min="1" max="1" width="14.28515625" style="1" bestFit="1" customWidth="1"/>
    <col min="2" max="2" width="10.140625" style="1" bestFit="1" customWidth="1"/>
    <col min="3" max="3" width="8" style="1" bestFit="1" customWidth="1"/>
    <col min="4" max="4" width="6.85546875" style="1" bestFit="1" customWidth="1"/>
    <col min="5" max="6" width="5.85546875" style="1" bestFit="1" customWidth="1"/>
    <col min="7" max="7" width="7.85546875" style="1" customWidth="1"/>
    <col min="8" max="8" width="8.42578125" style="1" customWidth="1"/>
    <col min="9" max="9" width="9.28515625" style="1" bestFit="1" customWidth="1"/>
    <col min="10" max="10" width="8.85546875" style="1" customWidth="1"/>
    <col min="11" max="11" width="7" style="1" bestFit="1" customWidth="1"/>
    <col min="12" max="12" width="5.42578125" style="1" bestFit="1" customWidth="1"/>
    <col min="13" max="13" width="7" style="1" bestFit="1" customWidth="1"/>
    <col min="14" max="14" width="8.28515625" style="1" bestFit="1" customWidth="1"/>
    <col min="15" max="15" width="5.85546875" style="1" bestFit="1" customWidth="1"/>
    <col min="16" max="16" width="8" style="1" bestFit="1" customWidth="1"/>
    <col min="17" max="17" width="11.7109375" style="1" customWidth="1"/>
    <col min="18" max="18" width="11.85546875" style="1" bestFit="1" customWidth="1"/>
    <col min="19" max="19" width="11.5703125" style="1" bestFit="1" customWidth="1"/>
    <col min="20" max="16384" width="9.140625" style="1"/>
  </cols>
  <sheetData>
    <row r="1" spans="1:19" ht="24.75" customHeight="1">
      <c r="A1" s="24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6"/>
      <c r="S1" s="6"/>
    </row>
    <row r="2" spans="1:19" ht="24" customHeight="1">
      <c r="A2" s="25" t="s">
        <v>26</v>
      </c>
      <c r="B2" s="25"/>
      <c r="C2" s="25"/>
      <c r="D2" s="8"/>
      <c r="E2" s="26" t="s">
        <v>27</v>
      </c>
      <c r="F2" s="26"/>
      <c r="G2" s="26"/>
      <c r="H2" s="26"/>
      <c r="I2" s="26"/>
      <c r="J2" s="26"/>
      <c r="K2" s="26"/>
      <c r="L2" s="9"/>
      <c r="M2" s="27" t="s">
        <v>43</v>
      </c>
      <c r="N2" s="27"/>
      <c r="O2" s="27"/>
      <c r="P2" s="27"/>
      <c r="Q2" s="27"/>
      <c r="R2" s="7"/>
      <c r="S2" s="10"/>
    </row>
    <row r="3" spans="1:19" ht="24" customHeight="1">
      <c r="A3" s="28" t="s">
        <v>3</v>
      </c>
      <c r="B3" s="29" t="s">
        <v>0</v>
      </c>
      <c r="C3" s="29"/>
      <c r="D3" s="29"/>
      <c r="E3" s="29"/>
      <c r="F3" s="29"/>
      <c r="G3" s="29"/>
      <c r="H3" s="29"/>
      <c r="I3" s="29"/>
      <c r="J3" s="28" t="s">
        <v>12</v>
      </c>
      <c r="K3" s="28"/>
      <c r="L3" s="28"/>
      <c r="M3" s="28"/>
      <c r="N3" s="28"/>
      <c r="O3" s="28"/>
      <c r="P3" s="28"/>
      <c r="Q3" s="30" t="s">
        <v>44</v>
      </c>
      <c r="R3" s="23" t="s">
        <v>17</v>
      </c>
      <c r="S3" s="23"/>
    </row>
    <row r="4" spans="1:19" ht="30">
      <c r="A4" s="28"/>
      <c r="B4" s="2" t="s">
        <v>7</v>
      </c>
      <c r="C4" s="2" t="s">
        <v>5</v>
      </c>
      <c r="D4" s="2" t="s">
        <v>8</v>
      </c>
      <c r="E4" s="2" t="s">
        <v>9</v>
      </c>
      <c r="F4" s="2" t="s">
        <v>10</v>
      </c>
      <c r="G4" s="2" t="s">
        <v>11</v>
      </c>
      <c r="H4" s="12" t="s">
        <v>20</v>
      </c>
      <c r="I4" s="3" t="s">
        <v>1</v>
      </c>
      <c r="J4" s="12" t="s">
        <v>19</v>
      </c>
      <c r="K4" s="12" t="s">
        <v>18</v>
      </c>
      <c r="L4" s="2" t="s">
        <v>14</v>
      </c>
      <c r="M4" s="12" t="s">
        <v>21</v>
      </c>
      <c r="N4" s="2" t="s">
        <v>4</v>
      </c>
      <c r="O4" s="2" t="s">
        <v>6</v>
      </c>
      <c r="P4" s="3" t="s">
        <v>2</v>
      </c>
      <c r="Q4" s="30"/>
      <c r="R4" s="3" t="s">
        <v>15</v>
      </c>
      <c r="S4" s="3" t="s">
        <v>16</v>
      </c>
    </row>
    <row r="5" spans="1:19" ht="21" customHeight="1">
      <c r="A5" s="12">
        <v>1</v>
      </c>
      <c r="B5" s="2">
        <v>2</v>
      </c>
      <c r="C5" s="12">
        <v>3</v>
      </c>
      <c r="D5" s="2">
        <v>4</v>
      </c>
      <c r="E5" s="12">
        <v>5</v>
      </c>
      <c r="F5" s="2">
        <v>6</v>
      </c>
      <c r="G5" s="12">
        <v>7</v>
      </c>
      <c r="H5" s="2">
        <v>8</v>
      </c>
      <c r="I5" s="12">
        <v>9</v>
      </c>
      <c r="J5" s="2">
        <v>10</v>
      </c>
      <c r="K5" s="12">
        <v>11</v>
      </c>
      <c r="L5" s="2">
        <v>12</v>
      </c>
      <c r="M5" s="12">
        <v>13</v>
      </c>
      <c r="N5" s="2">
        <v>14</v>
      </c>
      <c r="O5" s="12">
        <v>15</v>
      </c>
      <c r="P5" s="2">
        <v>16</v>
      </c>
      <c r="Q5" s="12">
        <v>17</v>
      </c>
      <c r="R5" s="2">
        <v>18</v>
      </c>
      <c r="S5" s="12">
        <v>19</v>
      </c>
    </row>
    <row r="6" spans="1:19" ht="26.25" customHeight="1">
      <c r="A6" s="13">
        <v>44986</v>
      </c>
      <c r="B6" s="2">
        <v>66000</v>
      </c>
      <c r="C6" s="2">
        <v>25080</v>
      </c>
      <c r="D6" s="2">
        <v>2760</v>
      </c>
      <c r="E6" s="2">
        <v>0</v>
      </c>
      <c r="F6" s="2">
        <v>0</v>
      </c>
      <c r="G6" s="2">
        <v>0</v>
      </c>
      <c r="H6" s="2">
        <v>0</v>
      </c>
      <c r="I6" s="4">
        <f t="shared" ref="I6:I22" si="0">B6+C6+D6+E6+F6+G6-H6</f>
        <v>93840</v>
      </c>
      <c r="J6" s="14">
        <v>6600</v>
      </c>
      <c r="K6" s="14">
        <v>0</v>
      </c>
      <c r="L6" s="14">
        <v>0</v>
      </c>
      <c r="M6" s="14">
        <v>0</v>
      </c>
      <c r="N6" s="2">
        <v>0</v>
      </c>
      <c r="O6" s="2">
        <v>200</v>
      </c>
      <c r="P6" s="4">
        <f t="shared" ref="P6:P22" si="1">SUM(J6:O6)</f>
        <v>6800</v>
      </c>
      <c r="Q6" s="4">
        <f t="shared" ref="Q6:Q22" si="2">I6-P6</f>
        <v>87040</v>
      </c>
      <c r="R6" s="3" t="s">
        <v>90</v>
      </c>
      <c r="S6" s="5">
        <v>45022</v>
      </c>
    </row>
    <row r="7" spans="1:19" ht="24.75" customHeight="1">
      <c r="A7" s="13">
        <v>45017</v>
      </c>
      <c r="B7" s="2">
        <v>66000</v>
      </c>
      <c r="C7" s="2">
        <v>25080</v>
      </c>
      <c r="D7" s="2">
        <v>2760</v>
      </c>
      <c r="E7" s="2">
        <v>0</v>
      </c>
      <c r="F7" s="2">
        <v>0</v>
      </c>
      <c r="G7" s="2">
        <v>0</v>
      </c>
      <c r="H7" s="2">
        <v>0</v>
      </c>
      <c r="I7" s="4">
        <f t="shared" si="0"/>
        <v>93840</v>
      </c>
      <c r="J7" s="14">
        <v>6600</v>
      </c>
      <c r="K7" s="14">
        <v>0</v>
      </c>
      <c r="L7" s="14">
        <v>0</v>
      </c>
      <c r="M7" s="14">
        <v>0</v>
      </c>
      <c r="N7" s="2">
        <v>0</v>
      </c>
      <c r="O7" s="2">
        <v>200</v>
      </c>
      <c r="P7" s="4">
        <f t="shared" si="1"/>
        <v>6800</v>
      </c>
      <c r="Q7" s="4">
        <f t="shared" si="2"/>
        <v>87040</v>
      </c>
      <c r="R7" s="3" t="s">
        <v>83</v>
      </c>
      <c r="S7" s="5">
        <v>45043</v>
      </c>
    </row>
    <row r="8" spans="1:19" ht="24.75" customHeight="1">
      <c r="A8" s="13">
        <v>45047</v>
      </c>
      <c r="B8" s="2">
        <v>66000</v>
      </c>
      <c r="C8" s="2">
        <v>27720</v>
      </c>
      <c r="D8" s="2">
        <v>2760</v>
      </c>
      <c r="E8" s="2">
        <v>0</v>
      </c>
      <c r="F8" s="2">
        <v>0</v>
      </c>
      <c r="G8" s="2">
        <v>0</v>
      </c>
      <c r="H8" s="2">
        <v>0</v>
      </c>
      <c r="I8" s="4">
        <f t="shared" si="0"/>
        <v>96480</v>
      </c>
      <c r="J8" s="14">
        <v>6600</v>
      </c>
      <c r="K8" s="14">
        <v>0</v>
      </c>
      <c r="L8" s="14">
        <v>0</v>
      </c>
      <c r="M8" s="14">
        <v>0</v>
      </c>
      <c r="N8" s="2">
        <v>0</v>
      </c>
      <c r="O8" s="2">
        <v>200</v>
      </c>
      <c r="P8" s="4">
        <f t="shared" si="1"/>
        <v>6800</v>
      </c>
      <c r="Q8" s="4">
        <f t="shared" si="2"/>
        <v>89680</v>
      </c>
      <c r="R8" s="3" t="s">
        <v>88</v>
      </c>
      <c r="S8" s="5">
        <v>45077</v>
      </c>
    </row>
    <row r="9" spans="1:19" ht="24.75" customHeight="1">
      <c r="A9" s="13">
        <v>45078</v>
      </c>
      <c r="B9" s="2">
        <v>66000</v>
      </c>
      <c r="C9" s="2">
        <v>27720</v>
      </c>
      <c r="D9" s="2">
        <v>2760</v>
      </c>
      <c r="E9" s="2">
        <v>0</v>
      </c>
      <c r="F9" s="2">
        <v>0</v>
      </c>
      <c r="G9" s="2">
        <v>0</v>
      </c>
      <c r="H9" s="2">
        <v>0</v>
      </c>
      <c r="I9" s="4">
        <f t="shared" si="0"/>
        <v>96480</v>
      </c>
      <c r="J9" s="14">
        <v>6600</v>
      </c>
      <c r="K9" s="14">
        <v>0</v>
      </c>
      <c r="L9" s="14">
        <v>0</v>
      </c>
      <c r="M9" s="14">
        <v>0</v>
      </c>
      <c r="N9" s="2">
        <v>0</v>
      </c>
      <c r="O9" s="2">
        <v>200</v>
      </c>
      <c r="P9" s="4">
        <f t="shared" si="1"/>
        <v>6800</v>
      </c>
      <c r="Q9" s="4">
        <f t="shared" si="2"/>
        <v>89680</v>
      </c>
      <c r="R9" s="3" t="s">
        <v>85</v>
      </c>
      <c r="S9" s="5">
        <v>45112</v>
      </c>
    </row>
    <row r="10" spans="1:19" ht="30">
      <c r="A10" s="15" t="s">
        <v>81</v>
      </c>
      <c r="B10" s="2">
        <v>0</v>
      </c>
      <c r="C10" s="2">
        <v>10560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4">
        <f t="shared" si="0"/>
        <v>10560</v>
      </c>
      <c r="J10" s="14">
        <f>C10</f>
        <v>10560</v>
      </c>
      <c r="K10" s="14">
        <v>0</v>
      </c>
      <c r="L10" s="14">
        <v>0</v>
      </c>
      <c r="M10" s="14">
        <v>0</v>
      </c>
      <c r="N10" s="2">
        <v>0</v>
      </c>
      <c r="O10" s="2">
        <v>0</v>
      </c>
      <c r="P10" s="4">
        <f t="shared" si="1"/>
        <v>10560</v>
      </c>
      <c r="Q10" s="4">
        <f t="shared" si="2"/>
        <v>0</v>
      </c>
      <c r="R10" s="3" t="s">
        <v>83</v>
      </c>
      <c r="S10" s="5">
        <v>45122</v>
      </c>
    </row>
    <row r="11" spans="1:19" ht="24.75" customHeight="1">
      <c r="A11" s="13">
        <v>45108</v>
      </c>
      <c r="B11" s="2">
        <v>68000</v>
      </c>
      <c r="C11" s="2">
        <v>28560</v>
      </c>
      <c r="D11" s="2">
        <v>2760</v>
      </c>
      <c r="E11" s="2">
        <v>0</v>
      </c>
      <c r="F11" s="2">
        <v>0</v>
      </c>
      <c r="G11" s="2">
        <v>0</v>
      </c>
      <c r="H11" s="2">
        <v>0</v>
      </c>
      <c r="I11" s="4">
        <f t="shared" si="0"/>
        <v>99320</v>
      </c>
      <c r="J11" s="14">
        <v>6800</v>
      </c>
      <c r="K11" s="14">
        <v>0</v>
      </c>
      <c r="L11" s="14">
        <v>0</v>
      </c>
      <c r="M11" s="14">
        <v>0</v>
      </c>
      <c r="N11" s="2">
        <v>0</v>
      </c>
      <c r="O11" s="2">
        <v>200</v>
      </c>
      <c r="P11" s="4">
        <f t="shared" si="1"/>
        <v>7000</v>
      </c>
      <c r="Q11" s="4">
        <f t="shared" si="2"/>
        <v>92320</v>
      </c>
      <c r="R11" s="3" t="s">
        <v>80</v>
      </c>
      <c r="S11" s="5">
        <v>45141</v>
      </c>
    </row>
    <row r="12" spans="1:19" ht="24.75" customHeight="1">
      <c r="A12" s="13">
        <v>45139</v>
      </c>
      <c r="B12" s="2">
        <v>68000</v>
      </c>
      <c r="C12" s="2">
        <v>28560</v>
      </c>
      <c r="D12" s="2">
        <v>2760</v>
      </c>
      <c r="E12" s="2">
        <v>0</v>
      </c>
      <c r="F12" s="2">
        <v>0</v>
      </c>
      <c r="G12" s="2">
        <v>0</v>
      </c>
      <c r="H12" s="2">
        <v>0</v>
      </c>
      <c r="I12" s="4">
        <f t="shared" si="0"/>
        <v>99320</v>
      </c>
      <c r="J12" s="14">
        <v>6800</v>
      </c>
      <c r="K12" s="14">
        <v>0</v>
      </c>
      <c r="L12" s="14">
        <v>0</v>
      </c>
      <c r="M12" s="14">
        <v>0</v>
      </c>
      <c r="N12" s="2">
        <v>0</v>
      </c>
      <c r="O12" s="2">
        <v>200</v>
      </c>
      <c r="P12" s="4">
        <f t="shared" si="1"/>
        <v>7000</v>
      </c>
      <c r="Q12" s="4">
        <f t="shared" si="2"/>
        <v>92320</v>
      </c>
      <c r="R12" s="3" t="s">
        <v>78</v>
      </c>
      <c r="S12" s="5">
        <v>45170</v>
      </c>
    </row>
    <row r="13" spans="1:19" ht="24.75" customHeight="1">
      <c r="A13" s="13">
        <v>45170</v>
      </c>
      <c r="B13" s="2">
        <v>68000</v>
      </c>
      <c r="C13" s="2">
        <v>28560</v>
      </c>
      <c r="D13" s="2">
        <v>2760</v>
      </c>
      <c r="E13" s="2">
        <v>0</v>
      </c>
      <c r="F13" s="2">
        <v>0</v>
      </c>
      <c r="G13" s="2">
        <v>0</v>
      </c>
      <c r="H13" s="2">
        <v>0</v>
      </c>
      <c r="I13" s="4">
        <f t="shared" si="0"/>
        <v>99320</v>
      </c>
      <c r="J13" s="14">
        <v>6800</v>
      </c>
      <c r="K13" s="14">
        <v>0</v>
      </c>
      <c r="L13" s="14">
        <v>0</v>
      </c>
      <c r="M13" s="14">
        <v>0</v>
      </c>
      <c r="N13" s="2">
        <v>0</v>
      </c>
      <c r="O13" s="2">
        <v>200</v>
      </c>
      <c r="P13" s="4">
        <f t="shared" si="1"/>
        <v>7000</v>
      </c>
      <c r="Q13" s="4">
        <f t="shared" si="2"/>
        <v>92320</v>
      </c>
      <c r="R13" s="3" t="s">
        <v>75</v>
      </c>
      <c r="S13" s="5">
        <v>45198</v>
      </c>
    </row>
    <row r="14" spans="1:19" ht="24.75" customHeight="1">
      <c r="A14" s="13">
        <v>45200</v>
      </c>
      <c r="B14" s="2">
        <v>68000</v>
      </c>
      <c r="C14" s="2">
        <v>28560</v>
      </c>
      <c r="D14" s="2">
        <v>2760</v>
      </c>
      <c r="E14" s="2">
        <v>0</v>
      </c>
      <c r="F14" s="2">
        <v>0</v>
      </c>
      <c r="G14" s="2">
        <v>0</v>
      </c>
      <c r="H14" s="2">
        <v>0</v>
      </c>
      <c r="I14" s="4">
        <f t="shared" si="0"/>
        <v>99320</v>
      </c>
      <c r="J14" s="14">
        <v>6800</v>
      </c>
      <c r="K14" s="14">
        <v>0</v>
      </c>
      <c r="L14" s="14">
        <v>0</v>
      </c>
      <c r="M14" s="14">
        <v>0</v>
      </c>
      <c r="N14" s="2">
        <v>0</v>
      </c>
      <c r="O14" s="2">
        <v>200</v>
      </c>
      <c r="P14" s="4">
        <f t="shared" si="1"/>
        <v>7000</v>
      </c>
      <c r="Q14" s="4">
        <f t="shared" si="2"/>
        <v>92320</v>
      </c>
      <c r="R14" s="3" t="s">
        <v>98</v>
      </c>
      <c r="S14" s="5">
        <v>45230</v>
      </c>
    </row>
    <row r="15" spans="1:19" ht="24.75" customHeight="1">
      <c r="A15" s="13" t="s">
        <v>70</v>
      </c>
      <c r="B15" s="2">
        <v>6908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4">
        <f t="shared" si="0"/>
        <v>6908</v>
      </c>
      <c r="J15" s="14">
        <v>5181</v>
      </c>
      <c r="K15" s="14">
        <v>0</v>
      </c>
      <c r="L15" s="14">
        <v>0</v>
      </c>
      <c r="M15" s="14">
        <v>0</v>
      </c>
      <c r="N15" s="2">
        <v>0</v>
      </c>
      <c r="O15" s="2">
        <v>0</v>
      </c>
      <c r="P15" s="4">
        <f t="shared" si="1"/>
        <v>5181</v>
      </c>
      <c r="Q15" s="4">
        <f t="shared" si="2"/>
        <v>1727</v>
      </c>
      <c r="R15" s="3" t="s">
        <v>99</v>
      </c>
      <c r="S15" s="5">
        <v>45255</v>
      </c>
    </row>
    <row r="16" spans="1:19" ht="30">
      <c r="A16" s="15" t="s">
        <v>103</v>
      </c>
      <c r="B16" s="2">
        <v>0</v>
      </c>
      <c r="C16" s="2">
        <v>10880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4">
        <f t="shared" si="0"/>
        <v>10880</v>
      </c>
      <c r="J16" s="14">
        <f>I16</f>
        <v>10880</v>
      </c>
      <c r="K16" s="14">
        <v>0</v>
      </c>
      <c r="L16" s="14">
        <v>0</v>
      </c>
      <c r="M16" s="14">
        <v>0</v>
      </c>
      <c r="N16" s="2">
        <v>0</v>
      </c>
      <c r="O16" s="2">
        <v>0</v>
      </c>
      <c r="P16" s="4">
        <f t="shared" si="1"/>
        <v>10880</v>
      </c>
      <c r="Q16" s="4">
        <f t="shared" si="2"/>
        <v>0</v>
      </c>
      <c r="R16" s="3" t="s">
        <v>109</v>
      </c>
      <c r="S16" s="5">
        <v>45255</v>
      </c>
    </row>
    <row r="17" spans="1:19" ht="24.75" customHeight="1">
      <c r="A17" s="13">
        <v>45231</v>
      </c>
      <c r="B17" s="2">
        <v>68000</v>
      </c>
      <c r="C17" s="2">
        <v>31280</v>
      </c>
      <c r="D17" s="2">
        <v>2760</v>
      </c>
      <c r="E17" s="2">
        <v>0</v>
      </c>
      <c r="F17" s="2">
        <v>0</v>
      </c>
      <c r="G17" s="2">
        <v>0</v>
      </c>
      <c r="H17" s="2">
        <v>0</v>
      </c>
      <c r="I17" s="4">
        <f t="shared" si="0"/>
        <v>102040</v>
      </c>
      <c r="J17" s="14">
        <v>6800</v>
      </c>
      <c r="K17" s="14">
        <v>0</v>
      </c>
      <c r="L17" s="14">
        <v>0</v>
      </c>
      <c r="M17" s="14">
        <v>0</v>
      </c>
      <c r="N17" s="2">
        <v>0</v>
      </c>
      <c r="O17" s="2">
        <v>200</v>
      </c>
      <c r="P17" s="4">
        <f t="shared" si="1"/>
        <v>7000</v>
      </c>
      <c r="Q17" s="4">
        <f t="shared" si="2"/>
        <v>95040</v>
      </c>
      <c r="R17" s="3" t="s">
        <v>110</v>
      </c>
      <c r="S17" s="5">
        <v>45260</v>
      </c>
    </row>
    <row r="18" spans="1:19" ht="24.75" customHeight="1">
      <c r="A18" s="13">
        <v>45261</v>
      </c>
      <c r="B18" s="2">
        <v>68000</v>
      </c>
      <c r="C18" s="2">
        <v>31280</v>
      </c>
      <c r="D18" s="2">
        <v>2760</v>
      </c>
      <c r="E18" s="2">
        <v>0</v>
      </c>
      <c r="F18" s="2">
        <v>0</v>
      </c>
      <c r="G18" s="2">
        <v>0</v>
      </c>
      <c r="H18" s="2">
        <v>0</v>
      </c>
      <c r="I18" s="4">
        <f t="shared" si="0"/>
        <v>102040</v>
      </c>
      <c r="J18" s="14">
        <v>6800</v>
      </c>
      <c r="K18" s="14">
        <v>0</v>
      </c>
      <c r="L18" s="14">
        <v>0</v>
      </c>
      <c r="M18" s="14">
        <v>0</v>
      </c>
      <c r="N18" s="2">
        <v>0</v>
      </c>
      <c r="O18" s="2">
        <v>200</v>
      </c>
      <c r="P18" s="4">
        <f t="shared" si="1"/>
        <v>7000</v>
      </c>
      <c r="Q18" s="4">
        <f t="shared" si="2"/>
        <v>95040</v>
      </c>
      <c r="R18" s="3" t="s">
        <v>80</v>
      </c>
      <c r="S18" s="5">
        <v>45295</v>
      </c>
    </row>
    <row r="19" spans="1:19" ht="24.75" customHeight="1">
      <c r="A19" s="13">
        <v>45292</v>
      </c>
      <c r="B19" s="2">
        <v>68000</v>
      </c>
      <c r="C19" s="2">
        <v>31280</v>
      </c>
      <c r="D19" s="2">
        <v>2760</v>
      </c>
      <c r="E19" s="2">
        <v>0</v>
      </c>
      <c r="F19" s="2">
        <v>0</v>
      </c>
      <c r="G19" s="2">
        <v>0</v>
      </c>
      <c r="H19" s="2">
        <v>0</v>
      </c>
      <c r="I19" s="4">
        <f t="shared" si="0"/>
        <v>102040</v>
      </c>
      <c r="J19" s="14">
        <v>6800</v>
      </c>
      <c r="K19" s="14">
        <v>0</v>
      </c>
      <c r="L19" s="14">
        <v>0</v>
      </c>
      <c r="M19" s="14">
        <v>0</v>
      </c>
      <c r="N19" s="2">
        <v>0</v>
      </c>
      <c r="O19" s="2">
        <v>200</v>
      </c>
      <c r="P19" s="4">
        <f t="shared" si="1"/>
        <v>7000</v>
      </c>
      <c r="Q19" s="4">
        <f t="shared" si="2"/>
        <v>95040</v>
      </c>
      <c r="R19" s="3" t="s">
        <v>113</v>
      </c>
      <c r="S19" s="5">
        <v>45323</v>
      </c>
    </row>
    <row r="20" spans="1:19" ht="24.75" customHeight="1">
      <c r="A20" s="13" t="s">
        <v>122</v>
      </c>
      <c r="B20" s="21">
        <v>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4">
        <f t="shared" si="0"/>
        <v>0</v>
      </c>
      <c r="J20" s="14">
        <v>0</v>
      </c>
      <c r="K20" s="14">
        <v>0</v>
      </c>
      <c r="L20" s="14">
        <v>0</v>
      </c>
      <c r="M20" s="14">
        <v>0</v>
      </c>
      <c r="N20" s="21">
        <v>50000</v>
      </c>
      <c r="O20" s="21">
        <v>0</v>
      </c>
      <c r="P20" s="4">
        <f t="shared" si="1"/>
        <v>50000</v>
      </c>
      <c r="Q20" s="4">
        <f t="shared" si="2"/>
        <v>-50000</v>
      </c>
      <c r="R20" s="22" t="s">
        <v>120</v>
      </c>
      <c r="S20" s="5">
        <v>45331</v>
      </c>
    </row>
    <row r="21" spans="1:19" ht="24.75" customHeight="1">
      <c r="A21" s="13" t="s">
        <v>122</v>
      </c>
      <c r="B21" s="21">
        <v>0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4">
        <f t="shared" si="0"/>
        <v>0</v>
      </c>
      <c r="J21" s="14">
        <v>0</v>
      </c>
      <c r="K21" s="14">
        <v>0</v>
      </c>
      <c r="L21" s="14">
        <v>0</v>
      </c>
      <c r="M21" s="14">
        <v>0</v>
      </c>
      <c r="N21" s="21">
        <v>50000</v>
      </c>
      <c r="O21" s="21">
        <v>0</v>
      </c>
      <c r="P21" s="4">
        <f t="shared" si="1"/>
        <v>50000</v>
      </c>
      <c r="Q21" s="4">
        <f t="shared" si="2"/>
        <v>-50000</v>
      </c>
      <c r="R21" s="22" t="s">
        <v>121</v>
      </c>
      <c r="S21" s="5">
        <v>45335</v>
      </c>
    </row>
    <row r="22" spans="1:19" ht="24.75" customHeight="1">
      <c r="A22" s="13">
        <v>45323</v>
      </c>
      <c r="B22" s="21">
        <v>68000</v>
      </c>
      <c r="C22" s="21">
        <v>31280</v>
      </c>
      <c r="D22" s="21">
        <v>2760</v>
      </c>
      <c r="E22" s="21">
        <v>0</v>
      </c>
      <c r="F22" s="21">
        <v>0</v>
      </c>
      <c r="G22" s="21">
        <v>0</v>
      </c>
      <c r="H22" s="21">
        <v>0</v>
      </c>
      <c r="I22" s="4">
        <f t="shared" si="0"/>
        <v>102040</v>
      </c>
      <c r="J22" s="14">
        <v>6800</v>
      </c>
      <c r="K22" s="14">
        <v>0</v>
      </c>
      <c r="L22" s="14">
        <v>0</v>
      </c>
      <c r="M22" s="14">
        <v>0</v>
      </c>
      <c r="N22" s="21">
        <v>0</v>
      </c>
      <c r="O22" s="21">
        <v>200</v>
      </c>
      <c r="P22" s="4">
        <f t="shared" si="1"/>
        <v>7000</v>
      </c>
      <c r="Q22" s="4">
        <f t="shared" si="2"/>
        <v>95040</v>
      </c>
      <c r="R22" s="20" t="s">
        <v>113</v>
      </c>
      <c r="S22" s="5">
        <v>45352</v>
      </c>
    </row>
    <row r="23" spans="1:19" ht="24.75" customHeight="1">
      <c r="A23" s="3" t="s">
        <v>1</v>
      </c>
      <c r="B23" s="3">
        <f>SUBTOTAL(9,B6:B22)</f>
        <v>814908</v>
      </c>
      <c r="C23" s="20">
        <f t="shared" ref="C23:Q23" si="3">SUBTOTAL(9,C6:C22)</f>
        <v>366400</v>
      </c>
      <c r="D23" s="20">
        <f t="shared" si="3"/>
        <v>33120</v>
      </c>
      <c r="E23" s="20">
        <f t="shared" si="3"/>
        <v>0</v>
      </c>
      <c r="F23" s="20">
        <f t="shared" si="3"/>
        <v>0</v>
      </c>
      <c r="G23" s="20">
        <f t="shared" si="3"/>
        <v>0</v>
      </c>
      <c r="H23" s="20">
        <f t="shared" si="3"/>
        <v>0</v>
      </c>
      <c r="I23" s="20">
        <f t="shared" si="3"/>
        <v>1214428</v>
      </c>
      <c r="J23" s="20">
        <f t="shared" si="3"/>
        <v>107421</v>
      </c>
      <c r="K23" s="20">
        <f t="shared" si="3"/>
        <v>0</v>
      </c>
      <c r="L23" s="20">
        <f t="shared" si="3"/>
        <v>0</v>
      </c>
      <c r="M23" s="20">
        <f t="shared" si="3"/>
        <v>0</v>
      </c>
      <c r="N23" s="20">
        <f t="shared" si="3"/>
        <v>100000</v>
      </c>
      <c r="O23" s="20">
        <f t="shared" si="3"/>
        <v>2400</v>
      </c>
      <c r="P23" s="20">
        <f t="shared" si="3"/>
        <v>209821</v>
      </c>
      <c r="Q23" s="20">
        <f t="shared" si="3"/>
        <v>1004607</v>
      </c>
      <c r="R23" s="4"/>
      <c r="S23" s="16"/>
    </row>
  </sheetData>
  <autoFilter ref="A5:S20">
    <sortState ref="A6:S22">
      <sortCondition ref="S5:S20"/>
    </sortState>
  </autoFilter>
  <mergeCells count="9">
    <mergeCell ref="R3:S3"/>
    <mergeCell ref="A1:Q1"/>
    <mergeCell ref="A2:C2"/>
    <mergeCell ref="E2:K2"/>
    <mergeCell ref="M2:Q2"/>
    <mergeCell ref="A3:A4"/>
    <mergeCell ref="B3:I3"/>
    <mergeCell ref="J3:P3"/>
    <mergeCell ref="Q3:Q4"/>
  </mergeCells>
  <pageMargins left="0.41" right="0.15748031496062992" top="0.6" bottom="0.31496062992125984" header="0.31496062992125984" footer="0.31496062992125984"/>
  <pageSetup paperSize="9" scale="8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S20"/>
  <sheetViews>
    <sheetView zoomScale="87" zoomScaleNormal="87" workbookViewId="0">
      <selection activeCell="R19" sqref="R19:S19"/>
    </sheetView>
  </sheetViews>
  <sheetFormatPr defaultRowHeight="15"/>
  <cols>
    <col min="1" max="1" width="14.28515625" style="1" bestFit="1" customWidth="1"/>
    <col min="2" max="2" width="10.140625" style="1" bestFit="1" customWidth="1"/>
    <col min="3" max="3" width="8" style="1" bestFit="1" customWidth="1"/>
    <col min="4" max="4" width="6.85546875" style="1" bestFit="1" customWidth="1"/>
    <col min="5" max="6" width="5.85546875" style="1" bestFit="1" customWidth="1"/>
    <col min="7" max="7" width="7.85546875" style="1" customWidth="1"/>
    <col min="8" max="8" width="8.42578125" style="1" customWidth="1"/>
    <col min="9" max="9" width="9.28515625" style="1" bestFit="1" customWidth="1"/>
    <col min="10" max="10" width="8.85546875" style="1" customWidth="1"/>
    <col min="11" max="11" width="7" style="1" bestFit="1" customWidth="1"/>
    <col min="12" max="12" width="5.42578125" style="1" bestFit="1" customWidth="1"/>
    <col min="13" max="13" width="7" style="1" bestFit="1" customWidth="1"/>
    <col min="14" max="14" width="8.28515625" style="1" bestFit="1" customWidth="1"/>
    <col min="15" max="15" width="5.85546875" style="1" bestFit="1" customWidth="1"/>
    <col min="16" max="16" width="8" style="1" bestFit="1" customWidth="1"/>
    <col min="17" max="17" width="11.7109375" style="1" customWidth="1"/>
    <col min="18" max="18" width="11.85546875" style="1" bestFit="1" customWidth="1"/>
    <col min="19" max="19" width="11.5703125" style="1" bestFit="1" customWidth="1"/>
    <col min="20" max="16384" width="9.140625" style="1"/>
  </cols>
  <sheetData>
    <row r="1" spans="1:19" ht="24.75" customHeight="1">
      <c r="A1" s="24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6"/>
      <c r="S1" s="6"/>
    </row>
    <row r="2" spans="1:19" ht="24" customHeight="1">
      <c r="A2" s="25" t="s">
        <v>22</v>
      </c>
      <c r="B2" s="25"/>
      <c r="C2" s="25"/>
      <c r="D2" s="8"/>
      <c r="E2" s="26" t="s">
        <v>23</v>
      </c>
      <c r="F2" s="26"/>
      <c r="G2" s="26"/>
      <c r="H2" s="26"/>
      <c r="I2" s="26"/>
      <c r="J2" s="26"/>
      <c r="K2" s="26"/>
      <c r="L2" s="9"/>
      <c r="M2" s="27" t="s">
        <v>43</v>
      </c>
      <c r="N2" s="27"/>
      <c r="O2" s="27"/>
      <c r="P2" s="27"/>
      <c r="Q2" s="27"/>
      <c r="R2" s="7"/>
      <c r="S2" s="10"/>
    </row>
    <row r="3" spans="1:19" ht="24" customHeight="1">
      <c r="A3" s="28" t="s">
        <v>3</v>
      </c>
      <c r="B3" s="29" t="s">
        <v>0</v>
      </c>
      <c r="C3" s="29"/>
      <c r="D3" s="29"/>
      <c r="E3" s="29"/>
      <c r="F3" s="29"/>
      <c r="G3" s="29"/>
      <c r="H3" s="29"/>
      <c r="I3" s="29"/>
      <c r="J3" s="28" t="s">
        <v>12</v>
      </c>
      <c r="K3" s="28"/>
      <c r="L3" s="28"/>
      <c r="M3" s="28"/>
      <c r="N3" s="28"/>
      <c r="O3" s="28"/>
      <c r="P3" s="28"/>
      <c r="Q3" s="30" t="s">
        <v>44</v>
      </c>
      <c r="R3" s="23" t="s">
        <v>17</v>
      </c>
      <c r="S3" s="23"/>
    </row>
    <row r="4" spans="1:19" ht="30">
      <c r="A4" s="28"/>
      <c r="B4" s="2" t="s">
        <v>7</v>
      </c>
      <c r="C4" s="2" t="s">
        <v>5</v>
      </c>
      <c r="D4" s="2" t="s">
        <v>8</v>
      </c>
      <c r="E4" s="2" t="s">
        <v>9</v>
      </c>
      <c r="F4" s="2" t="s">
        <v>10</v>
      </c>
      <c r="G4" s="2" t="s">
        <v>11</v>
      </c>
      <c r="H4" s="12" t="s">
        <v>20</v>
      </c>
      <c r="I4" s="3" t="s">
        <v>1</v>
      </c>
      <c r="J4" s="12" t="s">
        <v>19</v>
      </c>
      <c r="K4" s="12" t="s">
        <v>18</v>
      </c>
      <c r="L4" s="2" t="s">
        <v>14</v>
      </c>
      <c r="M4" s="12" t="s">
        <v>21</v>
      </c>
      <c r="N4" s="2" t="s">
        <v>4</v>
      </c>
      <c r="O4" s="2" t="s">
        <v>6</v>
      </c>
      <c r="P4" s="3" t="s">
        <v>2</v>
      </c>
      <c r="Q4" s="30"/>
      <c r="R4" s="3" t="s">
        <v>15</v>
      </c>
      <c r="S4" s="3" t="s">
        <v>16</v>
      </c>
    </row>
    <row r="5" spans="1:19" ht="21" customHeight="1">
      <c r="A5" s="12">
        <v>1</v>
      </c>
      <c r="B5" s="2">
        <v>2</v>
      </c>
      <c r="C5" s="12">
        <v>3</v>
      </c>
      <c r="D5" s="2">
        <v>4</v>
      </c>
      <c r="E5" s="12">
        <v>5</v>
      </c>
      <c r="F5" s="2">
        <v>6</v>
      </c>
      <c r="G5" s="12">
        <v>7</v>
      </c>
      <c r="H5" s="2">
        <v>8</v>
      </c>
      <c r="I5" s="12">
        <v>9</v>
      </c>
      <c r="J5" s="2">
        <v>10</v>
      </c>
      <c r="K5" s="12">
        <v>11</v>
      </c>
      <c r="L5" s="2">
        <v>12</v>
      </c>
      <c r="M5" s="12">
        <v>13</v>
      </c>
      <c r="N5" s="2">
        <v>14</v>
      </c>
      <c r="O5" s="12">
        <v>15</v>
      </c>
      <c r="P5" s="2">
        <v>16</v>
      </c>
      <c r="Q5" s="12">
        <v>17</v>
      </c>
      <c r="R5" s="2">
        <v>18</v>
      </c>
      <c r="S5" s="12">
        <v>19</v>
      </c>
    </row>
    <row r="6" spans="1:19" ht="24.75" customHeight="1">
      <c r="A6" s="13">
        <v>44986</v>
      </c>
      <c r="B6" s="2">
        <v>66000</v>
      </c>
      <c r="C6" s="2">
        <v>25080</v>
      </c>
      <c r="D6" s="2">
        <v>1840</v>
      </c>
      <c r="E6" s="2">
        <v>0</v>
      </c>
      <c r="F6" s="2">
        <v>700</v>
      </c>
      <c r="G6" s="2">
        <v>0</v>
      </c>
      <c r="H6" s="2">
        <v>0</v>
      </c>
      <c r="I6" s="4">
        <f t="shared" ref="I6:I12" si="0">B6+C6+D6+E6+F6+G6-H6</f>
        <v>93620</v>
      </c>
      <c r="J6" s="14">
        <v>10000</v>
      </c>
      <c r="K6" s="14">
        <v>0</v>
      </c>
      <c r="L6" s="14">
        <v>0</v>
      </c>
      <c r="M6" s="14">
        <v>0</v>
      </c>
      <c r="N6" s="2">
        <v>10000</v>
      </c>
      <c r="O6" s="2">
        <v>200</v>
      </c>
      <c r="P6" s="4">
        <f t="shared" ref="P6:P13" si="1">SUM(J6:O6)</f>
        <v>20200</v>
      </c>
      <c r="Q6" s="4">
        <f t="shared" ref="Q6:Q13" si="2">I6-P6</f>
        <v>73420</v>
      </c>
      <c r="R6" s="3" t="s">
        <v>90</v>
      </c>
      <c r="S6" s="5">
        <v>45022</v>
      </c>
    </row>
    <row r="7" spans="1:19" ht="24.75" customHeight="1">
      <c r="A7" s="13">
        <v>45017</v>
      </c>
      <c r="B7" s="2">
        <v>66000</v>
      </c>
      <c r="C7" s="2">
        <v>25080</v>
      </c>
      <c r="D7" s="2">
        <v>1840</v>
      </c>
      <c r="E7" s="2">
        <v>0</v>
      </c>
      <c r="F7" s="2">
        <v>700</v>
      </c>
      <c r="G7" s="2">
        <v>0</v>
      </c>
      <c r="H7" s="2">
        <v>0</v>
      </c>
      <c r="I7" s="4">
        <f t="shared" si="0"/>
        <v>93620</v>
      </c>
      <c r="J7" s="14">
        <v>10000</v>
      </c>
      <c r="K7" s="14">
        <v>0</v>
      </c>
      <c r="L7" s="14">
        <v>0</v>
      </c>
      <c r="M7" s="14">
        <v>0</v>
      </c>
      <c r="N7" s="2">
        <v>10000</v>
      </c>
      <c r="O7" s="2">
        <v>200</v>
      </c>
      <c r="P7" s="4">
        <f t="shared" si="1"/>
        <v>20200</v>
      </c>
      <c r="Q7" s="4">
        <f t="shared" si="2"/>
        <v>73420</v>
      </c>
      <c r="R7" s="3" t="s">
        <v>83</v>
      </c>
      <c r="S7" s="5">
        <v>45043</v>
      </c>
    </row>
    <row r="8" spans="1:19" ht="24.75" customHeight="1">
      <c r="A8" s="13">
        <v>45047</v>
      </c>
      <c r="B8" s="2">
        <v>66000</v>
      </c>
      <c r="C8" s="2">
        <v>27720</v>
      </c>
      <c r="D8" s="2">
        <v>1840</v>
      </c>
      <c r="E8" s="2">
        <v>0</v>
      </c>
      <c r="F8" s="2">
        <v>700</v>
      </c>
      <c r="G8" s="2">
        <v>0</v>
      </c>
      <c r="H8" s="2">
        <v>0</v>
      </c>
      <c r="I8" s="4">
        <f t="shared" si="0"/>
        <v>96260</v>
      </c>
      <c r="J8" s="14">
        <v>10000</v>
      </c>
      <c r="K8" s="14">
        <v>0</v>
      </c>
      <c r="L8" s="14">
        <v>0</v>
      </c>
      <c r="M8" s="14">
        <v>0</v>
      </c>
      <c r="N8" s="2">
        <v>10000</v>
      </c>
      <c r="O8" s="2">
        <v>200</v>
      </c>
      <c r="P8" s="4">
        <f t="shared" si="1"/>
        <v>20200</v>
      </c>
      <c r="Q8" s="4">
        <f t="shared" si="2"/>
        <v>76060</v>
      </c>
      <c r="R8" s="3" t="s">
        <v>88</v>
      </c>
      <c r="S8" s="5">
        <v>45077</v>
      </c>
    </row>
    <row r="9" spans="1:19" ht="24.75" customHeight="1">
      <c r="A9" s="13">
        <v>45078</v>
      </c>
      <c r="B9" s="2">
        <v>66000</v>
      </c>
      <c r="C9" s="2">
        <v>27720</v>
      </c>
      <c r="D9" s="2">
        <v>1840</v>
      </c>
      <c r="E9" s="2">
        <v>0</v>
      </c>
      <c r="F9" s="2">
        <v>700</v>
      </c>
      <c r="G9" s="2">
        <v>0</v>
      </c>
      <c r="H9" s="2">
        <v>0</v>
      </c>
      <c r="I9" s="4">
        <f t="shared" si="0"/>
        <v>96260</v>
      </c>
      <c r="J9" s="14">
        <v>10000</v>
      </c>
      <c r="K9" s="14">
        <v>0</v>
      </c>
      <c r="L9" s="14">
        <v>0</v>
      </c>
      <c r="M9" s="14">
        <v>0</v>
      </c>
      <c r="N9" s="2">
        <v>10000</v>
      </c>
      <c r="O9" s="2">
        <v>200</v>
      </c>
      <c r="P9" s="4">
        <f t="shared" si="1"/>
        <v>20200</v>
      </c>
      <c r="Q9" s="4">
        <f t="shared" si="2"/>
        <v>76060</v>
      </c>
      <c r="R9" s="3" t="s">
        <v>85</v>
      </c>
      <c r="S9" s="5">
        <v>45112</v>
      </c>
    </row>
    <row r="10" spans="1:19" ht="30">
      <c r="A10" s="15" t="s">
        <v>81</v>
      </c>
      <c r="B10" s="2">
        <v>0</v>
      </c>
      <c r="C10" s="2">
        <v>10560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4">
        <f t="shared" si="0"/>
        <v>10560</v>
      </c>
      <c r="J10" s="14">
        <f>C10</f>
        <v>10560</v>
      </c>
      <c r="K10" s="14">
        <v>0</v>
      </c>
      <c r="L10" s="14">
        <v>0</v>
      </c>
      <c r="M10" s="14">
        <v>0</v>
      </c>
      <c r="N10" s="2">
        <v>0</v>
      </c>
      <c r="O10" s="2">
        <v>0</v>
      </c>
      <c r="P10" s="4">
        <f t="shared" si="1"/>
        <v>10560</v>
      </c>
      <c r="Q10" s="4">
        <f t="shared" si="2"/>
        <v>0</v>
      </c>
      <c r="R10" s="3" t="s">
        <v>83</v>
      </c>
      <c r="S10" s="5">
        <v>45122</v>
      </c>
    </row>
    <row r="11" spans="1:19" ht="24.75" customHeight="1">
      <c r="A11" s="13">
        <v>45108</v>
      </c>
      <c r="B11" s="2">
        <v>68000</v>
      </c>
      <c r="C11" s="2">
        <v>28560</v>
      </c>
      <c r="D11" s="2">
        <v>1840</v>
      </c>
      <c r="E11" s="2">
        <v>0</v>
      </c>
      <c r="F11" s="2">
        <v>700</v>
      </c>
      <c r="G11" s="2">
        <v>0</v>
      </c>
      <c r="H11" s="2">
        <v>0</v>
      </c>
      <c r="I11" s="4">
        <f t="shared" si="0"/>
        <v>99100</v>
      </c>
      <c r="J11" s="14">
        <v>10000</v>
      </c>
      <c r="K11" s="14">
        <v>0</v>
      </c>
      <c r="L11" s="14">
        <v>0</v>
      </c>
      <c r="M11" s="14">
        <v>0</v>
      </c>
      <c r="N11" s="2">
        <v>10000</v>
      </c>
      <c r="O11" s="2">
        <v>200</v>
      </c>
      <c r="P11" s="4">
        <f t="shared" si="1"/>
        <v>20200</v>
      </c>
      <c r="Q11" s="4">
        <f t="shared" si="2"/>
        <v>78900</v>
      </c>
      <c r="R11" s="3" t="s">
        <v>80</v>
      </c>
      <c r="S11" s="5">
        <v>45141</v>
      </c>
    </row>
    <row r="12" spans="1:19" ht="24.75" customHeight="1">
      <c r="A12" s="13">
        <v>45139</v>
      </c>
      <c r="B12" s="2">
        <v>68000</v>
      </c>
      <c r="C12" s="2">
        <v>28560</v>
      </c>
      <c r="D12" s="2">
        <v>1840</v>
      </c>
      <c r="E12" s="2">
        <v>0</v>
      </c>
      <c r="F12" s="2">
        <v>700</v>
      </c>
      <c r="G12" s="2">
        <v>0</v>
      </c>
      <c r="H12" s="2">
        <v>0</v>
      </c>
      <c r="I12" s="4">
        <f t="shared" si="0"/>
        <v>99100</v>
      </c>
      <c r="J12" s="14">
        <v>10000</v>
      </c>
      <c r="K12" s="14">
        <v>0</v>
      </c>
      <c r="L12" s="14">
        <v>0</v>
      </c>
      <c r="M12" s="14">
        <v>0</v>
      </c>
      <c r="N12" s="2">
        <v>10000</v>
      </c>
      <c r="O12" s="2">
        <v>200</v>
      </c>
      <c r="P12" s="4">
        <f t="shared" si="1"/>
        <v>20200</v>
      </c>
      <c r="Q12" s="4">
        <f t="shared" si="2"/>
        <v>78900</v>
      </c>
      <c r="R12" s="3" t="s">
        <v>78</v>
      </c>
      <c r="S12" s="5">
        <v>45170</v>
      </c>
    </row>
    <row r="13" spans="1:19" ht="24.75" customHeight="1">
      <c r="A13" s="13">
        <v>45170</v>
      </c>
      <c r="B13" s="2">
        <v>68000</v>
      </c>
      <c r="C13" s="2">
        <v>28560</v>
      </c>
      <c r="D13" s="2">
        <v>1840</v>
      </c>
      <c r="E13" s="2">
        <v>0</v>
      </c>
      <c r="F13" s="2">
        <v>700</v>
      </c>
      <c r="G13" s="2">
        <v>0</v>
      </c>
      <c r="H13" s="2">
        <v>0</v>
      </c>
      <c r="I13" s="4">
        <f t="shared" ref="I13" si="3">B13+C13+D13+E13+F13+G13-H13</f>
        <v>99100</v>
      </c>
      <c r="J13" s="14">
        <v>10000</v>
      </c>
      <c r="K13" s="14">
        <v>0</v>
      </c>
      <c r="L13" s="14">
        <v>0</v>
      </c>
      <c r="M13" s="14">
        <v>0</v>
      </c>
      <c r="N13" s="2">
        <v>10000</v>
      </c>
      <c r="O13" s="2">
        <v>200</v>
      </c>
      <c r="P13" s="4">
        <f t="shared" si="1"/>
        <v>20200</v>
      </c>
      <c r="Q13" s="4">
        <f t="shared" si="2"/>
        <v>78900</v>
      </c>
      <c r="R13" s="3" t="s">
        <v>75</v>
      </c>
      <c r="S13" s="5">
        <v>45198</v>
      </c>
    </row>
    <row r="14" spans="1:19" ht="24.75" customHeight="1">
      <c r="A14" s="13">
        <v>45200</v>
      </c>
      <c r="B14" s="2">
        <v>68000</v>
      </c>
      <c r="C14" s="2">
        <v>28560</v>
      </c>
      <c r="D14" s="2">
        <v>1840</v>
      </c>
      <c r="E14" s="2">
        <v>0</v>
      </c>
      <c r="F14" s="2">
        <v>700</v>
      </c>
      <c r="G14" s="2">
        <v>0</v>
      </c>
      <c r="H14" s="2">
        <v>0</v>
      </c>
      <c r="I14" s="4">
        <f t="shared" ref="I14:I15" si="4">B14+C14+D14+E14+F14+G14-H14</f>
        <v>99100</v>
      </c>
      <c r="J14" s="14">
        <v>10000</v>
      </c>
      <c r="K14" s="14">
        <v>0</v>
      </c>
      <c r="L14" s="14">
        <v>0</v>
      </c>
      <c r="M14" s="14">
        <v>0</v>
      </c>
      <c r="N14" s="2">
        <v>10000</v>
      </c>
      <c r="O14" s="2">
        <v>200</v>
      </c>
      <c r="P14" s="4">
        <f t="shared" ref="P14:P15" si="5">SUM(J14:O14)</f>
        <v>20200</v>
      </c>
      <c r="Q14" s="4">
        <f t="shared" ref="Q14:Q15" si="6">I14-P14</f>
        <v>78900</v>
      </c>
      <c r="R14" s="3" t="s">
        <v>98</v>
      </c>
      <c r="S14" s="5">
        <v>45230</v>
      </c>
    </row>
    <row r="15" spans="1:19" ht="30">
      <c r="A15" s="15" t="s">
        <v>103</v>
      </c>
      <c r="B15" s="2">
        <v>0</v>
      </c>
      <c r="C15" s="2">
        <v>10880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4">
        <f t="shared" si="4"/>
        <v>10880</v>
      </c>
      <c r="J15" s="14">
        <f>I15</f>
        <v>10880</v>
      </c>
      <c r="K15" s="14">
        <v>0</v>
      </c>
      <c r="L15" s="14">
        <v>0</v>
      </c>
      <c r="M15" s="14">
        <v>0</v>
      </c>
      <c r="N15" s="2">
        <v>0</v>
      </c>
      <c r="O15" s="2">
        <v>0</v>
      </c>
      <c r="P15" s="4">
        <f t="shared" si="5"/>
        <v>10880</v>
      </c>
      <c r="Q15" s="4">
        <f t="shared" si="6"/>
        <v>0</v>
      </c>
      <c r="R15" s="3" t="s">
        <v>109</v>
      </c>
      <c r="S15" s="5">
        <v>45255</v>
      </c>
    </row>
    <row r="16" spans="1:19" ht="24.75" customHeight="1">
      <c r="A16" s="13">
        <v>45231</v>
      </c>
      <c r="B16" s="2">
        <v>68000</v>
      </c>
      <c r="C16" s="2">
        <v>31280</v>
      </c>
      <c r="D16" s="2">
        <v>1840</v>
      </c>
      <c r="E16" s="2">
        <v>0</v>
      </c>
      <c r="F16" s="2">
        <v>700</v>
      </c>
      <c r="G16" s="2">
        <v>0</v>
      </c>
      <c r="H16" s="2">
        <v>0</v>
      </c>
      <c r="I16" s="4">
        <f t="shared" ref="I16" si="7">B16+C16+D16+E16+F16+G16-H16</f>
        <v>101820</v>
      </c>
      <c r="J16" s="14">
        <v>10000</v>
      </c>
      <c r="K16" s="14">
        <v>0</v>
      </c>
      <c r="L16" s="14">
        <v>0</v>
      </c>
      <c r="M16" s="14">
        <v>0</v>
      </c>
      <c r="N16" s="2">
        <v>10000</v>
      </c>
      <c r="O16" s="2">
        <v>200</v>
      </c>
      <c r="P16" s="4">
        <f t="shared" ref="P16" si="8">SUM(J16:O16)</f>
        <v>20200</v>
      </c>
      <c r="Q16" s="4">
        <f t="shared" ref="Q16" si="9">I16-P16</f>
        <v>81620</v>
      </c>
      <c r="R16" s="3" t="s">
        <v>110</v>
      </c>
      <c r="S16" s="5">
        <v>45260</v>
      </c>
    </row>
    <row r="17" spans="1:19" ht="24.75" customHeight="1">
      <c r="A17" s="13">
        <v>45261</v>
      </c>
      <c r="B17" s="2">
        <v>68000</v>
      </c>
      <c r="C17" s="2">
        <v>31280</v>
      </c>
      <c r="D17" s="2">
        <v>1840</v>
      </c>
      <c r="E17" s="2">
        <v>0</v>
      </c>
      <c r="F17" s="2">
        <v>700</v>
      </c>
      <c r="G17" s="2">
        <v>0</v>
      </c>
      <c r="H17" s="2">
        <v>0</v>
      </c>
      <c r="I17" s="4">
        <f t="shared" ref="I17" si="10">B17+C17+D17+E17+F17+G17-H17</f>
        <v>101820</v>
      </c>
      <c r="J17" s="14">
        <v>10000</v>
      </c>
      <c r="K17" s="14">
        <v>0</v>
      </c>
      <c r="L17" s="14">
        <v>0</v>
      </c>
      <c r="M17" s="14">
        <v>0</v>
      </c>
      <c r="N17" s="2">
        <v>10000</v>
      </c>
      <c r="O17" s="2">
        <v>200</v>
      </c>
      <c r="P17" s="4">
        <f t="shared" ref="P17" si="11">SUM(J17:O17)</f>
        <v>20200</v>
      </c>
      <c r="Q17" s="4">
        <f t="shared" ref="Q17" si="12">I17-P17</f>
        <v>81620</v>
      </c>
      <c r="R17" s="3" t="s">
        <v>80</v>
      </c>
      <c r="S17" s="5">
        <v>45295</v>
      </c>
    </row>
    <row r="18" spans="1:19" ht="24.75" customHeight="1">
      <c r="A18" s="13">
        <v>45292</v>
      </c>
      <c r="B18" s="2">
        <v>68000</v>
      </c>
      <c r="C18" s="2">
        <v>31280</v>
      </c>
      <c r="D18" s="2">
        <v>1840</v>
      </c>
      <c r="E18" s="2">
        <v>0</v>
      </c>
      <c r="F18" s="2">
        <v>700</v>
      </c>
      <c r="G18" s="2">
        <v>0</v>
      </c>
      <c r="H18" s="2">
        <v>0</v>
      </c>
      <c r="I18" s="4">
        <f t="shared" ref="I18" si="13">B18+C18+D18+E18+F18+G18-H18</f>
        <v>101820</v>
      </c>
      <c r="J18" s="14">
        <v>10000</v>
      </c>
      <c r="K18" s="14">
        <v>0</v>
      </c>
      <c r="L18" s="14">
        <v>0</v>
      </c>
      <c r="M18" s="14">
        <v>0</v>
      </c>
      <c r="N18" s="2">
        <v>10000</v>
      </c>
      <c r="O18" s="2">
        <v>200</v>
      </c>
      <c r="P18" s="4">
        <f t="shared" ref="P18" si="14">SUM(J18:O18)</f>
        <v>20200</v>
      </c>
      <c r="Q18" s="4">
        <f t="shared" ref="Q18" si="15">I18-P18</f>
        <v>81620</v>
      </c>
      <c r="R18" s="3" t="s">
        <v>113</v>
      </c>
      <c r="S18" s="5">
        <v>45323</v>
      </c>
    </row>
    <row r="19" spans="1:19" ht="24.75" customHeight="1">
      <c r="A19" s="13">
        <v>45323</v>
      </c>
      <c r="B19" s="21">
        <v>68000</v>
      </c>
      <c r="C19" s="21">
        <v>31280</v>
      </c>
      <c r="D19" s="21">
        <v>1840</v>
      </c>
      <c r="E19" s="21">
        <v>0</v>
      </c>
      <c r="F19" s="21">
        <v>700</v>
      </c>
      <c r="G19" s="21">
        <v>0</v>
      </c>
      <c r="H19" s="21">
        <v>0</v>
      </c>
      <c r="I19" s="4">
        <f t="shared" ref="I19" si="16">B19+C19+D19+E19+F19+G19-H19</f>
        <v>101820</v>
      </c>
      <c r="J19" s="14">
        <v>10000</v>
      </c>
      <c r="K19" s="14">
        <v>0</v>
      </c>
      <c r="L19" s="14">
        <v>0</v>
      </c>
      <c r="M19" s="14">
        <v>0</v>
      </c>
      <c r="N19" s="21">
        <v>0</v>
      </c>
      <c r="O19" s="21">
        <v>200</v>
      </c>
      <c r="P19" s="4">
        <f t="shared" ref="P19" si="17">SUM(J19:O19)</f>
        <v>10200</v>
      </c>
      <c r="Q19" s="4">
        <f t="shared" ref="Q19" si="18">I19-P19</f>
        <v>91620</v>
      </c>
      <c r="R19" s="20" t="s">
        <v>113</v>
      </c>
      <c r="S19" s="5">
        <v>45352</v>
      </c>
    </row>
    <row r="20" spans="1:19" ht="24.75" customHeight="1">
      <c r="A20" s="3" t="s">
        <v>1</v>
      </c>
      <c r="B20" s="3">
        <f>SUBTOTAL(9,B6:B19)</f>
        <v>808000</v>
      </c>
      <c r="C20" s="3">
        <f t="shared" ref="C20:Q20" si="19">SUBTOTAL(9,C6:C19)</f>
        <v>366400</v>
      </c>
      <c r="D20" s="3">
        <f t="shared" si="19"/>
        <v>22080</v>
      </c>
      <c r="E20" s="3">
        <f t="shared" si="19"/>
        <v>0</v>
      </c>
      <c r="F20" s="3">
        <f t="shared" si="19"/>
        <v>8400</v>
      </c>
      <c r="G20" s="3">
        <f t="shared" si="19"/>
        <v>0</v>
      </c>
      <c r="H20" s="3">
        <f t="shared" si="19"/>
        <v>0</v>
      </c>
      <c r="I20" s="3">
        <f t="shared" si="19"/>
        <v>1204880</v>
      </c>
      <c r="J20" s="3">
        <f t="shared" si="19"/>
        <v>141440</v>
      </c>
      <c r="K20" s="3">
        <f t="shared" si="19"/>
        <v>0</v>
      </c>
      <c r="L20" s="3">
        <f t="shared" si="19"/>
        <v>0</v>
      </c>
      <c r="M20" s="3">
        <f t="shared" si="19"/>
        <v>0</v>
      </c>
      <c r="N20" s="3">
        <f t="shared" si="19"/>
        <v>110000</v>
      </c>
      <c r="O20" s="3">
        <f t="shared" si="19"/>
        <v>2400</v>
      </c>
      <c r="P20" s="3">
        <f t="shared" si="19"/>
        <v>253840</v>
      </c>
      <c r="Q20" s="3">
        <f t="shared" si="19"/>
        <v>951040</v>
      </c>
      <c r="R20" s="4"/>
      <c r="S20" s="16"/>
    </row>
  </sheetData>
  <autoFilter ref="A5:S19">
    <sortState ref="A6:T18">
      <sortCondition ref="S5"/>
    </sortState>
  </autoFilter>
  <mergeCells count="9">
    <mergeCell ref="R3:S3"/>
    <mergeCell ref="A1:Q1"/>
    <mergeCell ref="A2:C2"/>
    <mergeCell ref="E2:K2"/>
    <mergeCell ref="M2:Q2"/>
    <mergeCell ref="A3:A4"/>
    <mergeCell ref="B3:I3"/>
    <mergeCell ref="J3:P3"/>
    <mergeCell ref="Q3:Q4"/>
  </mergeCells>
  <pageMargins left="0.41" right="0.15748031496062992" top="0.6" bottom="0.31496062992125984" header="0.31496062992125984" footer="0.31496062992125984"/>
  <pageSetup paperSize="9" scale="8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S27"/>
  <sheetViews>
    <sheetView topLeftCell="A10" zoomScale="87" zoomScaleNormal="87" workbookViewId="0">
      <selection activeCell="R26" sqref="R26:S26"/>
    </sheetView>
  </sheetViews>
  <sheetFormatPr defaultRowHeight="15"/>
  <cols>
    <col min="1" max="1" width="14.28515625" style="1" bestFit="1" customWidth="1"/>
    <col min="2" max="2" width="10.140625" style="1" bestFit="1" customWidth="1"/>
    <col min="3" max="3" width="8" style="1" bestFit="1" customWidth="1"/>
    <col min="4" max="4" width="6.85546875" style="1" bestFit="1" customWidth="1"/>
    <col min="5" max="6" width="5.85546875" style="1" bestFit="1" customWidth="1"/>
    <col min="7" max="7" width="7.85546875" style="1" customWidth="1"/>
    <col min="8" max="8" width="8.42578125" style="1" customWidth="1"/>
    <col min="9" max="9" width="9.28515625" style="1" bestFit="1" customWidth="1"/>
    <col min="10" max="10" width="8.85546875" style="1" customWidth="1"/>
    <col min="11" max="11" width="7" style="1" bestFit="1" customWidth="1"/>
    <col min="12" max="12" width="5.42578125" style="1" bestFit="1" customWidth="1"/>
    <col min="13" max="13" width="7" style="1" bestFit="1" customWidth="1"/>
    <col min="14" max="14" width="8.28515625" style="1" bestFit="1" customWidth="1"/>
    <col min="15" max="15" width="5.85546875" style="1" bestFit="1" customWidth="1"/>
    <col min="16" max="16" width="8" style="1" bestFit="1" customWidth="1"/>
    <col min="17" max="17" width="11.7109375" style="1" customWidth="1"/>
    <col min="18" max="18" width="11.85546875" style="1" bestFit="1" customWidth="1"/>
    <col min="19" max="19" width="11.5703125" style="1" bestFit="1" customWidth="1"/>
    <col min="20" max="16384" width="9.140625" style="1"/>
  </cols>
  <sheetData>
    <row r="1" spans="1:19" ht="24.75" customHeight="1">
      <c r="A1" s="24" t="s">
        <v>13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6"/>
      <c r="S1" s="6"/>
    </row>
    <row r="2" spans="1:19" ht="24" customHeight="1">
      <c r="A2" s="25" t="s">
        <v>28</v>
      </c>
      <c r="B2" s="25"/>
      <c r="C2" s="25"/>
      <c r="D2" s="8"/>
      <c r="E2" s="26" t="s">
        <v>27</v>
      </c>
      <c r="F2" s="26"/>
      <c r="G2" s="26"/>
      <c r="H2" s="26"/>
      <c r="I2" s="26"/>
      <c r="J2" s="26"/>
      <c r="K2" s="26"/>
      <c r="L2" s="9"/>
      <c r="M2" s="27" t="s">
        <v>43</v>
      </c>
      <c r="N2" s="27"/>
      <c r="O2" s="27"/>
      <c r="P2" s="27"/>
      <c r="Q2" s="27"/>
      <c r="R2" s="7"/>
      <c r="S2" s="10"/>
    </row>
    <row r="3" spans="1:19" ht="18.75" customHeight="1">
      <c r="A3" s="28" t="s">
        <v>3</v>
      </c>
      <c r="B3" s="29" t="s">
        <v>0</v>
      </c>
      <c r="C3" s="29"/>
      <c r="D3" s="29"/>
      <c r="E3" s="29"/>
      <c r="F3" s="29"/>
      <c r="G3" s="29"/>
      <c r="H3" s="29"/>
      <c r="I3" s="29"/>
      <c r="J3" s="28" t="s">
        <v>12</v>
      </c>
      <c r="K3" s="28"/>
      <c r="L3" s="28"/>
      <c r="M3" s="28"/>
      <c r="N3" s="28"/>
      <c r="O3" s="28"/>
      <c r="P3" s="28"/>
      <c r="Q3" s="30" t="s">
        <v>44</v>
      </c>
      <c r="R3" s="23" t="s">
        <v>17</v>
      </c>
      <c r="S3" s="23"/>
    </row>
    <row r="4" spans="1:19" ht="30">
      <c r="A4" s="28"/>
      <c r="B4" s="2" t="s">
        <v>7</v>
      </c>
      <c r="C4" s="2" t="s">
        <v>5</v>
      </c>
      <c r="D4" s="2" t="s">
        <v>8</v>
      </c>
      <c r="E4" s="2" t="s">
        <v>9</v>
      </c>
      <c r="F4" s="2" t="s">
        <v>10</v>
      </c>
      <c r="G4" s="2" t="s">
        <v>11</v>
      </c>
      <c r="H4" s="12" t="s">
        <v>20</v>
      </c>
      <c r="I4" s="3" t="s">
        <v>1</v>
      </c>
      <c r="J4" s="12" t="s">
        <v>19</v>
      </c>
      <c r="K4" s="12" t="s">
        <v>18</v>
      </c>
      <c r="L4" s="2" t="s">
        <v>14</v>
      </c>
      <c r="M4" s="12" t="s">
        <v>21</v>
      </c>
      <c r="N4" s="2" t="s">
        <v>4</v>
      </c>
      <c r="O4" s="2" t="s">
        <v>6</v>
      </c>
      <c r="P4" s="3" t="s">
        <v>2</v>
      </c>
      <c r="Q4" s="30"/>
      <c r="R4" s="3" t="s">
        <v>15</v>
      </c>
      <c r="S4" s="3" t="s">
        <v>16</v>
      </c>
    </row>
    <row r="5" spans="1:19" ht="21" customHeight="1">
      <c r="A5" s="12">
        <v>1</v>
      </c>
      <c r="B5" s="2">
        <v>2</v>
      </c>
      <c r="C5" s="12">
        <v>3</v>
      </c>
      <c r="D5" s="2">
        <v>4</v>
      </c>
      <c r="E5" s="12">
        <v>5</v>
      </c>
      <c r="F5" s="2">
        <v>6</v>
      </c>
      <c r="G5" s="12">
        <v>7</v>
      </c>
      <c r="H5" s="2">
        <v>8</v>
      </c>
      <c r="I5" s="12">
        <v>9</v>
      </c>
      <c r="J5" s="2">
        <v>10</v>
      </c>
      <c r="K5" s="12">
        <v>11</v>
      </c>
      <c r="L5" s="2">
        <v>12</v>
      </c>
      <c r="M5" s="12">
        <v>13</v>
      </c>
      <c r="N5" s="2">
        <v>14</v>
      </c>
      <c r="O5" s="12">
        <v>15</v>
      </c>
      <c r="P5" s="2">
        <v>16</v>
      </c>
      <c r="Q5" s="12">
        <v>17</v>
      </c>
      <c r="R5" s="2">
        <v>18</v>
      </c>
      <c r="S5" s="12">
        <v>19</v>
      </c>
    </row>
    <row r="6" spans="1:19" ht="26.25" customHeight="1">
      <c r="A6" s="13">
        <v>44986</v>
      </c>
      <c r="B6" s="2">
        <v>56900</v>
      </c>
      <c r="C6" s="2">
        <v>21622</v>
      </c>
      <c r="D6" s="2">
        <v>2760</v>
      </c>
      <c r="E6" s="2">
        <v>0</v>
      </c>
      <c r="F6" s="2">
        <v>0</v>
      </c>
      <c r="G6" s="2">
        <v>0</v>
      </c>
      <c r="H6" s="2">
        <v>0</v>
      </c>
      <c r="I6" s="4">
        <f t="shared" ref="I6:I21" si="0">B6+C6+D6+E6+F6+G6-H6</f>
        <v>81282</v>
      </c>
      <c r="J6" s="14">
        <v>12000</v>
      </c>
      <c r="K6" s="14">
        <v>0</v>
      </c>
      <c r="L6" s="14">
        <v>0</v>
      </c>
      <c r="M6" s="14">
        <v>0</v>
      </c>
      <c r="N6" s="2">
        <v>5000</v>
      </c>
      <c r="O6" s="2">
        <v>200</v>
      </c>
      <c r="P6" s="4">
        <f t="shared" ref="P6:P21" si="1">SUM(J6:O6)</f>
        <v>17200</v>
      </c>
      <c r="Q6" s="4">
        <f t="shared" ref="Q6:Q21" si="2">I6-P6</f>
        <v>64082</v>
      </c>
      <c r="R6" s="3" t="s">
        <v>90</v>
      </c>
      <c r="S6" s="5">
        <v>45022</v>
      </c>
    </row>
    <row r="7" spans="1:19" ht="24.75" customHeight="1">
      <c r="A7" s="13">
        <v>45017</v>
      </c>
      <c r="B7" s="2">
        <v>56900</v>
      </c>
      <c r="C7" s="2">
        <v>21622</v>
      </c>
      <c r="D7" s="2">
        <v>2760</v>
      </c>
      <c r="E7" s="2">
        <v>0</v>
      </c>
      <c r="F7" s="2">
        <v>0</v>
      </c>
      <c r="G7" s="2">
        <v>0</v>
      </c>
      <c r="H7" s="2">
        <v>0</v>
      </c>
      <c r="I7" s="4">
        <f t="shared" si="0"/>
        <v>81282</v>
      </c>
      <c r="J7" s="14">
        <v>12000</v>
      </c>
      <c r="K7" s="14">
        <v>0</v>
      </c>
      <c r="L7" s="14">
        <v>0</v>
      </c>
      <c r="M7" s="14">
        <v>0</v>
      </c>
      <c r="N7" s="2">
        <v>5000</v>
      </c>
      <c r="O7" s="2">
        <v>200</v>
      </c>
      <c r="P7" s="4">
        <f t="shared" si="1"/>
        <v>17200</v>
      </c>
      <c r="Q7" s="4">
        <f t="shared" si="2"/>
        <v>64082</v>
      </c>
      <c r="R7" s="3" t="s">
        <v>83</v>
      </c>
      <c r="S7" s="5">
        <v>45043</v>
      </c>
    </row>
    <row r="8" spans="1:19" ht="24.75" customHeight="1">
      <c r="A8" s="17">
        <v>44181</v>
      </c>
      <c r="B8" s="2">
        <v>1729</v>
      </c>
      <c r="C8" s="2">
        <v>294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4">
        <f t="shared" si="0"/>
        <v>2023</v>
      </c>
      <c r="J8" s="14">
        <v>0</v>
      </c>
      <c r="K8" s="14">
        <v>0</v>
      </c>
      <c r="L8" s="14">
        <v>0</v>
      </c>
      <c r="M8" s="14">
        <v>0</v>
      </c>
      <c r="N8" s="2">
        <v>0</v>
      </c>
      <c r="O8" s="2">
        <v>0</v>
      </c>
      <c r="P8" s="4">
        <f t="shared" si="1"/>
        <v>0</v>
      </c>
      <c r="Q8" s="4">
        <f t="shared" si="2"/>
        <v>2023</v>
      </c>
      <c r="R8" s="3" t="s">
        <v>91</v>
      </c>
      <c r="S8" s="5">
        <v>45072</v>
      </c>
    </row>
    <row r="9" spans="1:19" ht="24.75" customHeight="1">
      <c r="A9" s="17" t="s">
        <v>92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434333</v>
      </c>
      <c r="H9" s="2">
        <v>0</v>
      </c>
      <c r="I9" s="4">
        <f t="shared" si="0"/>
        <v>434333</v>
      </c>
      <c r="J9" s="14">
        <v>0</v>
      </c>
      <c r="K9" s="14">
        <v>0</v>
      </c>
      <c r="L9" s="14">
        <v>0</v>
      </c>
      <c r="M9" s="14">
        <v>0</v>
      </c>
      <c r="N9" s="2">
        <v>0</v>
      </c>
      <c r="O9" s="2">
        <v>0</v>
      </c>
      <c r="P9" s="4">
        <f t="shared" si="1"/>
        <v>0</v>
      </c>
      <c r="Q9" s="4">
        <f t="shared" si="2"/>
        <v>434333</v>
      </c>
      <c r="R9" s="3" t="s">
        <v>93</v>
      </c>
      <c r="S9" s="5">
        <v>45072</v>
      </c>
    </row>
    <row r="10" spans="1:19" ht="24.75" customHeight="1">
      <c r="A10" s="13">
        <v>45047</v>
      </c>
      <c r="B10" s="2">
        <v>58600</v>
      </c>
      <c r="C10" s="2">
        <v>24612</v>
      </c>
      <c r="D10" s="2">
        <v>2760</v>
      </c>
      <c r="E10" s="2">
        <v>0</v>
      </c>
      <c r="F10" s="2">
        <v>0</v>
      </c>
      <c r="G10" s="2">
        <v>0</v>
      </c>
      <c r="H10" s="2">
        <v>0</v>
      </c>
      <c r="I10" s="4">
        <f t="shared" si="0"/>
        <v>85972</v>
      </c>
      <c r="J10" s="14">
        <v>12000</v>
      </c>
      <c r="K10" s="14">
        <v>0</v>
      </c>
      <c r="L10" s="14">
        <v>0</v>
      </c>
      <c r="M10" s="14">
        <v>0</v>
      </c>
      <c r="N10" s="2">
        <v>5000</v>
      </c>
      <c r="O10" s="2">
        <v>200</v>
      </c>
      <c r="P10" s="4">
        <f t="shared" si="1"/>
        <v>17200</v>
      </c>
      <c r="Q10" s="4">
        <f t="shared" si="2"/>
        <v>68772</v>
      </c>
      <c r="R10" s="3" t="s">
        <v>88</v>
      </c>
      <c r="S10" s="5">
        <v>45077</v>
      </c>
    </row>
    <row r="11" spans="1:19" ht="24.75" customHeight="1">
      <c r="A11" s="17" t="s">
        <v>68</v>
      </c>
      <c r="B11" s="2">
        <f>1268800-1231400</f>
        <v>37400</v>
      </c>
      <c r="C11" s="2">
        <f>444590-431500</f>
        <v>13090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4">
        <f t="shared" si="0"/>
        <v>50490</v>
      </c>
      <c r="J11" s="14">
        <v>0</v>
      </c>
      <c r="K11" s="14">
        <v>0</v>
      </c>
      <c r="L11" s="14">
        <v>0</v>
      </c>
      <c r="M11" s="14">
        <v>0</v>
      </c>
      <c r="N11" s="2">
        <v>0</v>
      </c>
      <c r="O11" s="2">
        <v>0</v>
      </c>
      <c r="P11" s="4">
        <f t="shared" si="1"/>
        <v>0</v>
      </c>
      <c r="Q11" s="4">
        <f t="shared" si="2"/>
        <v>50490</v>
      </c>
      <c r="R11" s="3" t="s">
        <v>86</v>
      </c>
      <c r="S11" s="5">
        <v>45100</v>
      </c>
    </row>
    <row r="12" spans="1:19" ht="24.75" customHeight="1">
      <c r="A12" s="13">
        <v>45078</v>
      </c>
      <c r="B12" s="2">
        <v>58600</v>
      </c>
      <c r="C12" s="2">
        <v>24612</v>
      </c>
      <c r="D12" s="2">
        <v>2760</v>
      </c>
      <c r="E12" s="2">
        <v>0</v>
      </c>
      <c r="F12" s="2">
        <v>0</v>
      </c>
      <c r="G12" s="2">
        <v>0</v>
      </c>
      <c r="H12" s="2">
        <v>0</v>
      </c>
      <c r="I12" s="4">
        <f t="shared" si="0"/>
        <v>85972</v>
      </c>
      <c r="J12" s="14">
        <v>12000</v>
      </c>
      <c r="K12" s="14">
        <v>0</v>
      </c>
      <c r="L12" s="14">
        <v>0</v>
      </c>
      <c r="M12" s="14">
        <v>0</v>
      </c>
      <c r="N12" s="2">
        <v>5000</v>
      </c>
      <c r="O12" s="2">
        <v>200</v>
      </c>
      <c r="P12" s="4">
        <f t="shared" si="1"/>
        <v>17200</v>
      </c>
      <c r="Q12" s="4">
        <f t="shared" si="2"/>
        <v>68772</v>
      </c>
      <c r="R12" s="3" t="s">
        <v>85</v>
      </c>
      <c r="S12" s="5">
        <v>45112</v>
      </c>
    </row>
    <row r="13" spans="1:19" ht="30">
      <c r="A13" s="15" t="s">
        <v>81</v>
      </c>
      <c r="B13" s="2">
        <v>0</v>
      </c>
      <c r="C13" s="2">
        <v>9376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4">
        <f t="shared" si="0"/>
        <v>9376</v>
      </c>
      <c r="J13" s="14">
        <f>C13</f>
        <v>9376</v>
      </c>
      <c r="K13" s="14">
        <v>0</v>
      </c>
      <c r="L13" s="14">
        <v>0</v>
      </c>
      <c r="M13" s="14">
        <v>0</v>
      </c>
      <c r="N13" s="2">
        <v>0</v>
      </c>
      <c r="O13" s="2">
        <v>0</v>
      </c>
      <c r="P13" s="4">
        <f t="shared" si="1"/>
        <v>9376</v>
      </c>
      <c r="Q13" s="4">
        <f t="shared" si="2"/>
        <v>0</v>
      </c>
      <c r="R13" s="3" t="s">
        <v>83</v>
      </c>
      <c r="S13" s="5">
        <v>45122</v>
      </c>
    </row>
    <row r="14" spans="1:19" ht="24.75" customHeight="1">
      <c r="A14" s="17" t="s">
        <v>92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66853</v>
      </c>
      <c r="H14" s="2">
        <v>0</v>
      </c>
      <c r="I14" s="4">
        <f t="shared" si="0"/>
        <v>66853</v>
      </c>
      <c r="J14" s="14">
        <v>0</v>
      </c>
      <c r="K14" s="14">
        <v>0</v>
      </c>
      <c r="L14" s="14">
        <v>0</v>
      </c>
      <c r="M14" s="14">
        <v>0</v>
      </c>
      <c r="N14" s="2">
        <v>0</v>
      </c>
      <c r="O14" s="2">
        <v>0</v>
      </c>
      <c r="P14" s="4">
        <f t="shared" si="1"/>
        <v>0</v>
      </c>
      <c r="Q14" s="4">
        <f t="shared" si="2"/>
        <v>66853</v>
      </c>
      <c r="R14" s="3" t="s">
        <v>94</v>
      </c>
      <c r="S14" s="5">
        <v>45122</v>
      </c>
    </row>
    <row r="15" spans="1:19" ht="24.75" customHeight="1">
      <c r="A15" s="13">
        <v>45108</v>
      </c>
      <c r="B15" s="2">
        <v>60400</v>
      </c>
      <c r="C15" s="2">
        <v>25368</v>
      </c>
      <c r="D15" s="2">
        <v>2760</v>
      </c>
      <c r="E15" s="2">
        <v>0</v>
      </c>
      <c r="F15" s="2">
        <v>0</v>
      </c>
      <c r="G15" s="2">
        <v>0</v>
      </c>
      <c r="H15" s="2">
        <v>0</v>
      </c>
      <c r="I15" s="4">
        <f t="shared" si="0"/>
        <v>88528</v>
      </c>
      <c r="J15" s="14">
        <v>12000</v>
      </c>
      <c r="K15" s="14">
        <v>0</v>
      </c>
      <c r="L15" s="14">
        <v>0</v>
      </c>
      <c r="M15" s="14">
        <v>0</v>
      </c>
      <c r="N15" s="2">
        <v>5000</v>
      </c>
      <c r="O15" s="2">
        <v>200</v>
      </c>
      <c r="P15" s="4">
        <f t="shared" si="1"/>
        <v>17200</v>
      </c>
      <c r="Q15" s="4">
        <f t="shared" si="2"/>
        <v>71328</v>
      </c>
      <c r="R15" s="3" t="s">
        <v>80</v>
      </c>
      <c r="S15" s="5">
        <v>45141</v>
      </c>
    </row>
    <row r="16" spans="1:19" ht="24.75" customHeight="1">
      <c r="A16" s="13" t="s">
        <v>70</v>
      </c>
      <c r="B16" s="2">
        <v>6908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4">
        <f t="shared" si="0"/>
        <v>6908</v>
      </c>
      <c r="J16" s="14">
        <v>5181</v>
      </c>
      <c r="K16" s="14">
        <v>0</v>
      </c>
      <c r="L16" s="14">
        <v>0</v>
      </c>
      <c r="M16" s="14">
        <v>0</v>
      </c>
      <c r="N16" s="2">
        <v>0</v>
      </c>
      <c r="O16" s="2">
        <v>0</v>
      </c>
      <c r="P16" s="4">
        <f t="shared" si="1"/>
        <v>5181</v>
      </c>
      <c r="Q16" s="4">
        <f t="shared" si="2"/>
        <v>1727</v>
      </c>
      <c r="R16" s="3" t="s">
        <v>77</v>
      </c>
      <c r="S16" s="5">
        <v>45142</v>
      </c>
    </row>
    <row r="17" spans="1:19" ht="24.75" customHeight="1">
      <c r="A17" s="13">
        <v>45139</v>
      </c>
      <c r="B17" s="2">
        <v>60400</v>
      </c>
      <c r="C17" s="2">
        <v>25368</v>
      </c>
      <c r="D17" s="2">
        <v>2760</v>
      </c>
      <c r="E17" s="2">
        <v>0</v>
      </c>
      <c r="F17" s="2">
        <v>0</v>
      </c>
      <c r="G17" s="2">
        <v>0</v>
      </c>
      <c r="H17" s="2">
        <v>0</v>
      </c>
      <c r="I17" s="4">
        <f t="shared" si="0"/>
        <v>88528</v>
      </c>
      <c r="J17" s="14">
        <v>12000</v>
      </c>
      <c r="K17" s="14">
        <v>0</v>
      </c>
      <c r="L17" s="14">
        <v>0</v>
      </c>
      <c r="M17" s="14">
        <v>0</v>
      </c>
      <c r="N17" s="2">
        <v>5000</v>
      </c>
      <c r="O17" s="2">
        <v>200</v>
      </c>
      <c r="P17" s="4">
        <f t="shared" si="1"/>
        <v>17200</v>
      </c>
      <c r="Q17" s="4">
        <f t="shared" si="2"/>
        <v>71328</v>
      </c>
      <c r="R17" s="3" t="s">
        <v>78</v>
      </c>
      <c r="S17" s="5">
        <v>45170</v>
      </c>
    </row>
    <row r="18" spans="1:19" ht="24.75" customHeight="1">
      <c r="A18" s="13">
        <v>45170</v>
      </c>
      <c r="B18" s="2">
        <v>60400</v>
      </c>
      <c r="C18" s="2">
        <v>25368</v>
      </c>
      <c r="D18" s="2">
        <v>2760</v>
      </c>
      <c r="E18" s="2">
        <v>0</v>
      </c>
      <c r="F18" s="2">
        <v>0</v>
      </c>
      <c r="G18" s="2">
        <v>0</v>
      </c>
      <c r="H18" s="2">
        <v>0</v>
      </c>
      <c r="I18" s="4">
        <f t="shared" si="0"/>
        <v>88528</v>
      </c>
      <c r="J18" s="14">
        <v>12000</v>
      </c>
      <c r="K18" s="14">
        <v>0</v>
      </c>
      <c r="L18" s="14">
        <v>0</v>
      </c>
      <c r="M18" s="14">
        <v>0</v>
      </c>
      <c r="N18" s="2">
        <v>5000</v>
      </c>
      <c r="O18" s="2">
        <v>200</v>
      </c>
      <c r="P18" s="4">
        <f t="shared" si="1"/>
        <v>17200</v>
      </c>
      <c r="Q18" s="4">
        <f t="shared" si="2"/>
        <v>71328</v>
      </c>
      <c r="R18" s="3" t="s">
        <v>75</v>
      </c>
      <c r="S18" s="5">
        <v>45198</v>
      </c>
    </row>
    <row r="19" spans="1:19" ht="24.75" customHeight="1">
      <c r="A19" s="17" t="s">
        <v>92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70016</v>
      </c>
      <c r="H19" s="2">
        <v>0</v>
      </c>
      <c r="I19" s="4">
        <f t="shared" si="0"/>
        <v>70016</v>
      </c>
      <c r="J19" s="14">
        <v>0</v>
      </c>
      <c r="K19" s="14">
        <v>0</v>
      </c>
      <c r="L19" s="14">
        <v>0</v>
      </c>
      <c r="M19" s="14">
        <v>0</v>
      </c>
      <c r="N19" s="2">
        <v>1400</v>
      </c>
      <c r="O19" s="2">
        <v>0</v>
      </c>
      <c r="P19" s="4">
        <f t="shared" si="1"/>
        <v>1400</v>
      </c>
      <c r="Q19" s="4">
        <f t="shared" si="2"/>
        <v>68616</v>
      </c>
      <c r="R19" s="3" t="s">
        <v>97</v>
      </c>
      <c r="S19" s="5">
        <v>45218</v>
      </c>
    </row>
    <row r="20" spans="1:19" ht="24.75" customHeight="1">
      <c r="A20" s="13">
        <v>45200</v>
      </c>
      <c r="B20" s="2">
        <v>60400</v>
      </c>
      <c r="C20" s="2">
        <v>25368</v>
      </c>
      <c r="D20" s="2">
        <v>2760</v>
      </c>
      <c r="E20" s="2">
        <v>0</v>
      </c>
      <c r="F20" s="2">
        <v>0</v>
      </c>
      <c r="G20" s="2">
        <v>0</v>
      </c>
      <c r="H20" s="2">
        <v>0</v>
      </c>
      <c r="I20" s="4">
        <f t="shared" si="0"/>
        <v>88528</v>
      </c>
      <c r="J20" s="14">
        <v>12000</v>
      </c>
      <c r="K20" s="14">
        <v>0</v>
      </c>
      <c r="L20" s="14">
        <v>0</v>
      </c>
      <c r="M20" s="14">
        <v>0</v>
      </c>
      <c r="N20" s="2">
        <v>5000</v>
      </c>
      <c r="O20" s="2">
        <v>200</v>
      </c>
      <c r="P20" s="4">
        <f t="shared" si="1"/>
        <v>17200</v>
      </c>
      <c r="Q20" s="4">
        <f t="shared" si="2"/>
        <v>71328</v>
      </c>
      <c r="R20" s="3" t="s">
        <v>98</v>
      </c>
      <c r="S20" s="5">
        <v>45230</v>
      </c>
    </row>
    <row r="21" spans="1:19" ht="24.75" customHeight="1">
      <c r="A21" s="13" t="s">
        <v>70</v>
      </c>
      <c r="B21" s="2">
        <v>6908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4">
        <f t="shared" si="0"/>
        <v>6908</v>
      </c>
      <c r="J21" s="14">
        <v>5181</v>
      </c>
      <c r="K21" s="14">
        <v>0</v>
      </c>
      <c r="L21" s="14">
        <v>0</v>
      </c>
      <c r="M21" s="14">
        <v>0</v>
      </c>
      <c r="N21" s="2">
        <v>0</v>
      </c>
      <c r="O21" s="2">
        <v>0</v>
      </c>
      <c r="P21" s="4">
        <f t="shared" si="1"/>
        <v>5181</v>
      </c>
      <c r="Q21" s="4">
        <f t="shared" si="2"/>
        <v>1727</v>
      </c>
      <c r="R21" s="3" t="s">
        <v>99</v>
      </c>
      <c r="S21" s="5">
        <v>45255</v>
      </c>
    </row>
    <row r="22" spans="1:19" ht="30">
      <c r="A22" s="15" t="s">
        <v>103</v>
      </c>
      <c r="B22" s="2">
        <v>0</v>
      </c>
      <c r="C22" s="2">
        <v>9664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4">
        <f t="shared" ref="I22" si="3">B22+C22+D22+E22+F22+G22-H22</f>
        <v>9664</v>
      </c>
      <c r="J22" s="14">
        <f>I22</f>
        <v>9664</v>
      </c>
      <c r="K22" s="14">
        <v>0</v>
      </c>
      <c r="L22" s="14">
        <v>0</v>
      </c>
      <c r="M22" s="14">
        <v>0</v>
      </c>
      <c r="N22" s="2">
        <v>0</v>
      </c>
      <c r="O22" s="2">
        <v>0</v>
      </c>
      <c r="P22" s="4">
        <f t="shared" ref="P22" si="4">SUM(J22:O22)</f>
        <v>9664</v>
      </c>
      <c r="Q22" s="4">
        <f t="shared" ref="Q22" si="5">I22-P22</f>
        <v>0</v>
      </c>
      <c r="R22" s="3" t="s">
        <v>109</v>
      </c>
      <c r="S22" s="5">
        <v>45255</v>
      </c>
    </row>
    <row r="23" spans="1:19" ht="24.75" customHeight="1">
      <c r="A23" s="13">
        <v>45231</v>
      </c>
      <c r="B23" s="2">
        <v>60400</v>
      </c>
      <c r="C23" s="2">
        <v>27784</v>
      </c>
      <c r="D23" s="2">
        <v>2760</v>
      </c>
      <c r="E23" s="2">
        <v>0</v>
      </c>
      <c r="F23" s="2">
        <v>0</v>
      </c>
      <c r="G23" s="2">
        <v>0</v>
      </c>
      <c r="H23" s="2">
        <v>0</v>
      </c>
      <c r="I23" s="4">
        <f>B23+C23+D23+E23+F23+G23-H23</f>
        <v>90944</v>
      </c>
      <c r="J23" s="14">
        <v>12000</v>
      </c>
      <c r="K23" s="14">
        <v>0</v>
      </c>
      <c r="L23" s="14">
        <v>0</v>
      </c>
      <c r="M23" s="14">
        <v>0</v>
      </c>
      <c r="N23" s="2">
        <v>5000</v>
      </c>
      <c r="O23" s="2">
        <v>200</v>
      </c>
      <c r="P23" s="4">
        <f>SUM(J23:O23)</f>
        <v>17200</v>
      </c>
      <c r="Q23" s="4">
        <f>I23-P23</f>
        <v>73744</v>
      </c>
      <c r="R23" s="3" t="s">
        <v>110</v>
      </c>
      <c r="S23" s="5">
        <v>45260</v>
      </c>
    </row>
    <row r="24" spans="1:19" ht="24.75" customHeight="1">
      <c r="A24" s="13">
        <v>45261</v>
      </c>
      <c r="B24" s="2">
        <v>60400</v>
      </c>
      <c r="C24" s="2">
        <v>27784</v>
      </c>
      <c r="D24" s="2">
        <v>2760</v>
      </c>
      <c r="E24" s="2">
        <v>0</v>
      </c>
      <c r="F24" s="2">
        <v>0</v>
      </c>
      <c r="G24" s="2">
        <v>0</v>
      </c>
      <c r="H24" s="2">
        <v>0</v>
      </c>
      <c r="I24" s="4">
        <f>B24+C24+D24+E24+F24+G24-H24</f>
        <v>90944</v>
      </c>
      <c r="J24" s="14">
        <v>12000</v>
      </c>
      <c r="K24" s="14">
        <v>0</v>
      </c>
      <c r="L24" s="14">
        <v>0</v>
      </c>
      <c r="M24" s="14">
        <v>0</v>
      </c>
      <c r="N24" s="2">
        <v>5000</v>
      </c>
      <c r="O24" s="2">
        <v>200</v>
      </c>
      <c r="P24" s="4">
        <f>SUM(J24:O24)</f>
        <v>17200</v>
      </c>
      <c r="Q24" s="4">
        <f>I24-P24</f>
        <v>73744</v>
      </c>
      <c r="R24" s="3" t="s">
        <v>80</v>
      </c>
      <c r="S24" s="5">
        <v>45295</v>
      </c>
    </row>
    <row r="25" spans="1:19" ht="24.75" customHeight="1">
      <c r="A25" s="13">
        <v>45292</v>
      </c>
      <c r="B25" s="2">
        <v>60400</v>
      </c>
      <c r="C25" s="2">
        <v>27784</v>
      </c>
      <c r="D25" s="2">
        <v>2760</v>
      </c>
      <c r="E25" s="2">
        <v>0</v>
      </c>
      <c r="F25" s="2">
        <v>0</v>
      </c>
      <c r="G25" s="2">
        <v>0</v>
      </c>
      <c r="H25" s="2">
        <v>0</v>
      </c>
      <c r="I25" s="4">
        <f>B25+C25+D25+E25+F25+G25-H25</f>
        <v>90944</v>
      </c>
      <c r="J25" s="14">
        <v>12000</v>
      </c>
      <c r="K25" s="14">
        <v>0</v>
      </c>
      <c r="L25" s="14">
        <v>0</v>
      </c>
      <c r="M25" s="14">
        <v>0</v>
      </c>
      <c r="N25" s="2">
        <v>5000</v>
      </c>
      <c r="O25" s="2">
        <v>200</v>
      </c>
      <c r="P25" s="4">
        <f>SUM(J25:O25)</f>
        <v>17200</v>
      </c>
      <c r="Q25" s="4">
        <f>I25-P25</f>
        <v>73744</v>
      </c>
      <c r="R25" s="3" t="s">
        <v>113</v>
      </c>
      <c r="S25" s="5">
        <v>45323</v>
      </c>
    </row>
    <row r="26" spans="1:19" ht="33" customHeight="1">
      <c r="A26" s="15" t="s">
        <v>116</v>
      </c>
      <c r="B26" s="11">
        <v>31241</v>
      </c>
      <c r="C26" s="11">
        <v>14371</v>
      </c>
      <c r="D26" s="11">
        <v>2760</v>
      </c>
      <c r="E26" s="11">
        <v>0</v>
      </c>
      <c r="F26" s="11">
        <v>0</v>
      </c>
      <c r="G26" s="11">
        <v>0</v>
      </c>
      <c r="H26" s="11">
        <v>0</v>
      </c>
      <c r="I26" s="4">
        <f>B26+C26+D26+E26+F26+G26-H26</f>
        <v>48372</v>
      </c>
      <c r="J26" s="14">
        <v>0</v>
      </c>
      <c r="K26" s="14">
        <v>0</v>
      </c>
      <c r="L26" s="14">
        <v>0</v>
      </c>
      <c r="M26" s="14">
        <v>0</v>
      </c>
      <c r="N26" s="11">
        <v>25000</v>
      </c>
      <c r="O26" s="11">
        <v>200</v>
      </c>
      <c r="P26" s="4">
        <f>SUM(J26:O26)</f>
        <v>25200</v>
      </c>
      <c r="Q26" s="4">
        <f>I26-P26</f>
        <v>23172</v>
      </c>
      <c r="R26" s="20" t="s">
        <v>113</v>
      </c>
      <c r="S26" s="5">
        <v>45352</v>
      </c>
    </row>
    <row r="27" spans="1:19" ht="24.75" customHeight="1">
      <c r="A27" s="3" t="s">
        <v>1</v>
      </c>
      <c r="B27" s="3">
        <f>SUBTOTAL(9,B6:B26)</f>
        <v>737986</v>
      </c>
      <c r="C27" s="3">
        <f t="shared" ref="C27:Q27" si="6">SUBTOTAL(9,C6:C26)</f>
        <v>324087</v>
      </c>
      <c r="D27" s="3">
        <f t="shared" si="6"/>
        <v>33120</v>
      </c>
      <c r="E27" s="3">
        <f t="shared" si="6"/>
        <v>0</v>
      </c>
      <c r="F27" s="3">
        <f t="shared" si="6"/>
        <v>0</v>
      </c>
      <c r="G27" s="3">
        <f t="shared" si="6"/>
        <v>571202</v>
      </c>
      <c r="H27" s="3">
        <f t="shared" si="6"/>
        <v>0</v>
      </c>
      <c r="I27" s="3">
        <f t="shared" si="6"/>
        <v>1666395</v>
      </c>
      <c r="J27" s="3">
        <f t="shared" si="6"/>
        <v>161402</v>
      </c>
      <c r="K27" s="3">
        <f t="shared" si="6"/>
        <v>0</v>
      </c>
      <c r="L27" s="3">
        <f t="shared" si="6"/>
        <v>0</v>
      </c>
      <c r="M27" s="3">
        <f t="shared" si="6"/>
        <v>0</v>
      </c>
      <c r="N27" s="3">
        <f t="shared" si="6"/>
        <v>81400</v>
      </c>
      <c r="O27" s="3">
        <f t="shared" si="6"/>
        <v>2400</v>
      </c>
      <c r="P27" s="3">
        <f t="shared" si="6"/>
        <v>245202</v>
      </c>
      <c r="Q27" s="3">
        <f t="shared" si="6"/>
        <v>1421193</v>
      </c>
      <c r="R27" s="4"/>
      <c r="S27" s="16"/>
    </row>
  </sheetData>
  <autoFilter ref="A5:S26">
    <sortState ref="A6:S23">
      <sortCondition ref="S5:S23"/>
    </sortState>
  </autoFilter>
  <mergeCells count="9">
    <mergeCell ref="R3:S3"/>
    <mergeCell ref="A1:Q1"/>
    <mergeCell ref="A2:C2"/>
    <mergeCell ref="E2:K2"/>
    <mergeCell ref="M2:Q2"/>
    <mergeCell ref="A3:A4"/>
    <mergeCell ref="B3:I3"/>
    <mergeCell ref="J3:P3"/>
    <mergeCell ref="Q3:Q4"/>
  </mergeCells>
  <pageMargins left="0.41" right="0.15748031496062992" top="0.19" bottom="0.19" header="0.17" footer="0.31496062992125984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Sanjay Kumar</vt:lpstr>
      <vt:lpstr>Muneer Khan</vt:lpstr>
      <vt:lpstr>Sahab Lal Sonkar</vt:lpstr>
      <vt:lpstr>Amar Singh</vt:lpstr>
      <vt:lpstr>Durgesh Kumar</vt:lpstr>
      <vt:lpstr>Kusum Lata</vt:lpstr>
      <vt:lpstr>Ram Nivas</vt:lpstr>
      <vt:lpstr>Salik Ram</vt:lpstr>
      <vt:lpstr>Pawan Kumar Singh</vt:lpstr>
      <vt:lpstr>Uroos Jahan</vt:lpstr>
      <vt:lpstr>Avneesh Kumar</vt:lpstr>
      <vt:lpstr>Jagdish Singh</vt:lpstr>
      <vt:lpstr>Dev Datt</vt:lpstr>
      <vt:lpstr>Rakesh</vt:lpstr>
      <vt:lpstr>Ram Naresh Joshi</vt:lpstr>
      <vt:lpstr>Naseer Ahmad</vt:lpstr>
      <vt:lpstr>Satish Singh</vt:lpstr>
      <vt:lpstr>Mahander Singh</vt:lpstr>
      <vt:lpstr>Sumitra Devi</vt:lpstr>
      <vt:lpstr>Shailendra Chaudhary</vt:lpstr>
      <vt:lpstr>Karan Singh</vt:lpstr>
      <vt:lpstr>Manoj Kumar</vt:lpstr>
      <vt:lpstr>Sachin Kumar</vt:lpstr>
      <vt:lpstr>Dharam Pal</vt:lpstr>
      <vt:lpstr>Sushil Kumar</vt:lpstr>
      <vt:lpstr>Alok Kumar Verma</vt:lpstr>
      <vt:lpstr>Narendra Kumar Jaysal</vt:lpstr>
      <vt:lpstr>Brajesh Gangwar</vt:lpstr>
      <vt:lpstr>Mool Chandra</vt:lpstr>
      <vt:lpstr>Vishal Saxena</vt:lpstr>
      <vt:lpstr>Ramesh Kumar</vt:lpstr>
      <vt:lpstr>Shailendra Singh</vt:lpstr>
      <vt:lpstr>Tavasum</vt:lpstr>
      <vt:lpstr>Chand Kanti</vt:lpstr>
      <vt:lpstr>Vishram Lal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2024-04-23T10:03:47Z</dcterms:modified>
</cp:coreProperties>
</file>