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nry" sheetId="1" r:id="rId4"/>
    <sheet state="visible" name="Khi2" sheetId="2" r:id="rId5"/>
    <sheet state="visible" name="Kolmogorov" sheetId="3" r:id="rId6"/>
  </sheets>
  <definedNames/>
  <calcPr/>
  <extLst>
    <ext uri="GoogleSheetsCustomDataVersion2">
      <go:sheetsCustomData xmlns:go="http://customooxmlschemas.google.com/" r:id="rId7" roundtripDataChecksum="6qJ3Ru7454vKrDsIeCnFw4Mkebu/UK692TGe2SzDWpA="/>
    </ext>
  </extLst>
</workbook>
</file>

<file path=xl/sharedStrings.xml><?xml version="1.0" encoding="utf-8"?>
<sst xmlns="http://schemas.openxmlformats.org/spreadsheetml/2006/main" count="54" uniqueCount="34">
  <si>
    <t>xi</t>
  </si>
  <si>
    <t>ni</t>
  </si>
  <si>
    <t>Ni</t>
  </si>
  <si>
    <t>Fi</t>
  </si>
  <si>
    <t>yi</t>
  </si>
  <si>
    <t>nixi</t>
  </si>
  <si>
    <t>niyi</t>
  </si>
  <si>
    <t>nixi^2</t>
  </si>
  <si>
    <t>niyi^2</t>
  </si>
  <si>
    <t>nixiyi</t>
  </si>
  <si>
    <t>Rho</t>
  </si>
  <si>
    <t>Mean X</t>
  </si>
  <si>
    <t>Mean Y</t>
  </si>
  <si>
    <t>Sigma X</t>
  </si>
  <si>
    <t>Sigma Y</t>
  </si>
  <si>
    <t>Cov(X,Y)</t>
  </si>
  <si>
    <t>Rho^2</t>
  </si>
  <si>
    <t>z1=</t>
  </si>
  <si>
    <t>z2=</t>
  </si>
  <si>
    <t>P1</t>
  </si>
  <si>
    <t>P2</t>
  </si>
  <si>
    <t>a</t>
  </si>
  <si>
    <t>b</t>
  </si>
  <si>
    <t>Oi</t>
  </si>
  <si>
    <t>(a-Mean)/Sigma</t>
  </si>
  <si>
    <t>(b-Mean)/Sigma</t>
  </si>
  <si>
    <t>P(Z&lt;z1)</t>
  </si>
  <si>
    <t>P(Z&lt;z2)</t>
  </si>
  <si>
    <t>P2-P1</t>
  </si>
  <si>
    <t>Ci</t>
  </si>
  <si>
    <t>(Oi-Ci)^2/Ci</t>
  </si>
  <si>
    <t>F increas</t>
  </si>
  <si>
    <t>Fi increas</t>
  </si>
  <si>
    <t>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</si>
</sst>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9">
    <font>
      <sz val="10.0"/>
      <color rgb="FF000000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FF0000"/>
      <name val="Calibri"/>
    </font>
    <font>
      <sz val="10.0"/>
      <color rgb="FF000000"/>
      <name val="Calibri"/>
    </font>
    <font>
      <color theme="1"/>
      <name val="Calibri"/>
      <scheme val="minor"/>
    </font>
    <font>
      <b/>
      <sz val="10.0"/>
      <color rgb="FFFF0000"/>
      <name val="Calibri"/>
    </font>
    <font>
      <b/>
      <sz val="10.0"/>
      <color rgb="FF000000"/>
      <name val="Calibri"/>
    </font>
    <font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2" fillId="0" fontId="1" numFmtId="0" xfId="0" applyBorder="1" applyFont="1"/>
    <xf borderId="4" fillId="0" fontId="1" numFmtId="0" xfId="0" applyBorder="1" applyFont="1"/>
    <xf borderId="5" fillId="0" fontId="2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5" numFmtId="0" xfId="0" applyFont="1"/>
    <xf borderId="1" fillId="0" fontId="4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164" xfId="0" applyAlignment="1" applyBorder="1" applyFont="1" applyNumberFormat="1">
      <alignment horizontal="center" vertical="center"/>
    </xf>
    <xf borderId="1" fillId="0" fontId="4" numFmtId="164" xfId="0" applyBorder="1" applyFont="1" applyNumberFormat="1"/>
    <xf borderId="1" fillId="0" fontId="7" numFmtId="164" xfId="0" applyBorder="1" applyFont="1" applyNumberFormat="1"/>
    <xf borderId="1" fillId="0" fontId="6" numFmtId="164" xfId="0" applyBorder="1" applyFont="1" applyNumberFormat="1"/>
    <xf borderId="1" fillId="0" fontId="8" numFmtId="164" xfId="0" applyBorder="1" applyFont="1" applyNumberFormat="1"/>
    <xf borderId="1" fillId="0" fontId="7" numFmtId="0" xfId="0" applyBorder="1" applyFont="1"/>
    <xf borderId="1" fillId="0" fontId="6" numFmtId="0" xfId="0" applyBorder="1" applyFont="1"/>
    <xf borderId="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29"/>
    <col customWidth="1" min="3" max="3" width="4.43"/>
    <col customWidth="1" min="4" max="4" width="5.14"/>
    <col customWidth="1" min="5" max="5" width="9.14"/>
    <col customWidth="1" min="6" max="6" width="8.57"/>
    <col customWidth="1" min="7" max="7" width="9.43"/>
    <col customWidth="1" min="8" max="8" width="10.57"/>
    <col customWidth="1" min="9" max="9" width="10.86"/>
    <col customWidth="1" min="10" max="10" width="10.71"/>
    <col customWidth="1" min="11" max="11" width="10.86"/>
    <col customWidth="1" min="12" max="26" width="8.71"/>
  </cols>
  <sheetData>
    <row r="1" ht="12.75" customHeight="1"/>
    <row r="2" ht="12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3"/>
    </row>
    <row r="3" ht="12.75" customHeight="1">
      <c r="A3" s="4">
        <v>1.9</v>
      </c>
      <c r="B3" s="4">
        <v>1.95</v>
      </c>
      <c r="C3" s="4">
        <v>19.0</v>
      </c>
      <c r="D3" s="4">
        <f>C3</f>
        <v>19</v>
      </c>
      <c r="E3" s="5">
        <f t="shared" ref="E3:E15" si="1">(D3-3/8)/670.25</f>
        <v>0.02778813875</v>
      </c>
      <c r="F3" s="6">
        <f t="shared" ref="F3:F15" si="2">NORMSINV(E3)</f>
        <v>-1.914343516</v>
      </c>
      <c r="G3" s="4">
        <f t="shared" ref="G3:G15" si="3">B3*C3</f>
        <v>37.05</v>
      </c>
      <c r="H3" s="4">
        <f t="shared" ref="H3:H15" si="4">F3*C3</f>
        <v>-36.37252681</v>
      </c>
      <c r="I3" s="4">
        <f t="shared" ref="I3:I15" si="5">C3*B3^2</f>
        <v>72.2475</v>
      </c>
      <c r="J3" s="4">
        <f t="shared" ref="J3:J15" si="6">C3*F3^2</f>
        <v>69.62951087</v>
      </c>
      <c r="K3" s="7">
        <f t="shared" ref="K3:K15" si="7">C3*B3*F3</f>
        <v>-70.92642728</v>
      </c>
      <c r="L3" s="3"/>
    </row>
    <row r="4" ht="12.75" customHeight="1">
      <c r="A4" s="4">
        <v>1.95</v>
      </c>
      <c r="B4" s="4">
        <v>2.0</v>
      </c>
      <c r="C4" s="4">
        <v>19.0</v>
      </c>
      <c r="D4" s="4">
        <f t="shared" ref="D4:D15" si="8">D3+C4</f>
        <v>38</v>
      </c>
      <c r="E4" s="5">
        <f t="shared" si="1"/>
        <v>0.05613577023</v>
      </c>
      <c r="F4" s="6">
        <f t="shared" si="2"/>
        <v>-1.588065447</v>
      </c>
      <c r="G4" s="4">
        <f t="shared" si="3"/>
        <v>38</v>
      </c>
      <c r="H4" s="4">
        <f t="shared" si="4"/>
        <v>-30.17324349</v>
      </c>
      <c r="I4" s="4">
        <f t="shared" si="5"/>
        <v>76</v>
      </c>
      <c r="J4" s="4">
        <f t="shared" si="6"/>
        <v>47.91708539</v>
      </c>
      <c r="K4" s="7">
        <f t="shared" si="7"/>
        <v>-60.34648697</v>
      </c>
      <c r="L4" s="3"/>
    </row>
    <row r="5" ht="12.75" customHeight="1">
      <c r="A5" s="4">
        <v>2.0</v>
      </c>
      <c r="B5" s="4">
        <v>2.05</v>
      </c>
      <c r="C5" s="4">
        <v>39.0</v>
      </c>
      <c r="D5" s="4">
        <f t="shared" si="8"/>
        <v>77</v>
      </c>
      <c r="E5" s="5">
        <f t="shared" si="1"/>
        <v>0.1143230138</v>
      </c>
      <c r="F5" s="6">
        <f t="shared" si="2"/>
        <v>-1.203853964</v>
      </c>
      <c r="G5" s="4">
        <f t="shared" si="3"/>
        <v>79.95</v>
      </c>
      <c r="H5" s="4">
        <f t="shared" si="4"/>
        <v>-46.95030458</v>
      </c>
      <c r="I5" s="4">
        <f t="shared" si="5"/>
        <v>163.8975</v>
      </c>
      <c r="J5" s="4">
        <f t="shared" si="6"/>
        <v>56.52131026</v>
      </c>
      <c r="K5" s="7">
        <f t="shared" si="7"/>
        <v>-96.24812439</v>
      </c>
      <c r="L5" s="3"/>
    </row>
    <row r="6" ht="12.75" customHeight="1">
      <c r="A6" s="4">
        <v>2.05</v>
      </c>
      <c r="B6" s="4">
        <v>2.1</v>
      </c>
      <c r="C6" s="4">
        <v>48.0</v>
      </c>
      <c r="D6" s="4">
        <f t="shared" si="8"/>
        <v>125</v>
      </c>
      <c r="E6" s="5">
        <f t="shared" si="1"/>
        <v>0.1859380828</v>
      </c>
      <c r="F6" s="6">
        <f t="shared" si="2"/>
        <v>-0.8929645338</v>
      </c>
      <c r="G6" s="4">
        <f t="shared" si="3"/>
        <v>100.8</v>
      </c>
      <c r="H6" s="4">
        <f t="shared" si="4"/>
        <v>-42.86229762</v>
      </c>
      <c r="I6" s="4">
        <f t="shared" si="5"/>
        <v>211.68</v>
      </c>
      <c r="J6" s="4">
        <f t="shared" si="6"/>
        <v>38.27451162</v>
      </c>
      <c r="K6" s="7">
        <f t="shared" si="7"/>
        <v>-90.01082501</v>
      </c>
      <c r="L6" s="3"/>
    </row>
    <row r="7" ht="12.75" customHeight="1">
      <c r="A7" s="4">
        <v>2.1</v>
      </c>
      <c r="B7" s="4">
        <v>2.15</v>
      </c>
      <c r="C7" s="4">
        <v>87.0</v>
      </c>
      <c r="D7" s="4">
        <f t="shared" si="8"/>
        <v>212</v>
      </c>
      <c r="E7" s="5">
        <f t="shared" si="1"/>
        <v>0.3157403954</v>
      </c>
      <c r="F7" s="6">
        <f t="shared" si="2"/>
        <v>-0.4796436672</v>
      </c>
      <c r="G7" s="4">
        <f t="shared" si="3"/>
        <v>187.05</v>
      </c>
      <c r="H7" s="4">
        <f t="shared" si="4"/>
        <v>-41.72899905</v>
      </c>
      <c r="I7" s="4">
        <f t="shared" si="5"/>
        <v>402.1575</v>
      </c>
      <c r="J7" s="4">
        <f t="shared" si="6"/>
        <v>20.01505013</v>
      </c>
      <c r="K7" s="7">
        <f t="shared" si="7"/>
        <v>-89.71734796</v>
      </c>
      <c r="L7" s="3"/>
    </row>
    <row r="8" ht="12.75" customHeight="1">
      <c r="A8" s="4">
        <v>2.15</v>
      </c>
      <c r="B8" s="4">
        <v>2.2</v>
      </c>
      <c r="C8" s="4">
        <v>94.0</v>
      </c>
      <c r="D8" s="4">
        <f t="shared" si="8"/>
        <v>306</v>
      </c>
      <c r="E8" s="5">
        <f t="shared" si="1"/>
        <v>0.4559865722</v>
      </c>
      <c r="F8" s="6">
        <f t="shared" si="2"/>
        <v>-0.1105500684</v>
      </c>
      <c r="G8" s="4">
        <f t="shared" si="3"/>
        <v>206.8</v>
      </c>
      <c r="H8" s="4">
        <f t="shared" si="4"/>
        <v>-10.39170643</v>
      </c>
      <c r="I8" s="4">
        <f t="shared" si="5"/>
        <v>454.96</v>
      </c>
      <c r="J8" s="4">
        <f t="shared" si="6"/>
        <v>1.148803857</v>
      </c>
      <c r="K8" s="7">
        <f t="shared" si="7"/>
        <v>-22.86175415</v>
      </c>
      <c r="L8" s="3"/>
    </row>
    <row r="9" ht="12.75" customHeight="1">
      <c r="A9" s="4">
        <v>2.2</v>
      </c>
      <c r="B9" s="4">
        <v>2.25</v>
      </c>
      <c r="C9" s="4">
        <v>104.0</v>
      </c>
      <c r="D9" s="4">
        <f t="shared" si="8"/>
        <v>410</v>
      </c>
      <c r="E9" s="5">
        <f t="shared" si="1"/>
        <v>0.611152555</v>
      </c>
      <c r="F9" s="6">
        <f t="shared" si="2"/>
        <v>0.2823242533</v>
      </c>
      <c r="G9" s="4">
        <f t="shared" si="3"/>
        <v>234</v>
      </c>
      <c r="H9" s="4">
        <f t="shared" si="4"/>
        <v>29.36172235</v>
      </c>
      <c r="I9" s="4">
        <f t="shared" si="5"/>
        <v>526.5</v>
      </c>
      <c r="J9" s="4">
        <f t="shared" si="6"/>
        <v>8.289526338</v>
      </c>
      <c r="K9" s="7">
        <f t="shared" si="7"/>
        <v>66.06387528</v>
      </c>
      <c r="L9" s="3"/>
    </row>
    <row r="10" ht="12.75" customHeight="1">
      <c r="A10" s="4">
        <v>2.25</v>
      </c>
      <c r="B10" s="4">
        <v>2.3</v>
      </c>
      <c r="C10" s="4">
        <v>92.0</v>
      </c>
      <c r="D10" s="4">
        <f t="shared" si="8"/>
        <v>502</v>
      </c>
      <c r="E10" s="5">
        <f t="shared" si="1"/>
        <v>0.7484147706</v>
      </c>
      <c r="F10" s="6">
        <f t="shared" si="2"/>
        <v>0.6695096003</v>
      </c>
      <c r="G10" s="4">
        <f t="shared" si="3"/>
        <v>211.6</v>
      </c>
      <c r="H10" s="4">
        <f t="shared" si="4"/>
        <v>61.59488323</v>
      </c>
      <c r="I10" s="4">
        <f t="shared" si="5"/>
        <v>486.68</v>
      </c>
      <c r="J10" s="4">
        <f t="shared" si="6"/>
        <v>41.23836565</v>
      </c>
      <c r="K10" s="7">
        <f t="shared" si="7"/>
        <v>141.6682314</v>
      </c>
      <c r="L10" s="3"/>
    </row>
    <row r="11" ht="12.75" customHeight="1">
      <c r="A11" s="4">
        <v>2.3</v>
      </c>
      <c r="B11" s="4">
        <v>2.35</v>
      </c>
      <c r="C11" s="4">
        <v>57.0</v>
      </c>
      <c r="D11" s="4">
        <f t="shared" si="8"/>
        <v>559</v>
      </c>
      <c r="E11" s="5">
        <f t="shared" si="1"/>
        <v>0.8334576651</v>
      </c>
      <c r="F11" s="6">
        <f t="shared" si="2"/>
        <v>0.9679193101</v>
      </c>
      <c r="G11" s="4">
        <f t="shared" si="3"/>
        <v>133.95</v>
      </c>
      <c r="H11" s="4">
        <f t="shared" si="4"/>
        <v>55.17140067</v>
      </c>
      <c r="I11" s="4">
        <f t="shared" si="5"/>
        <v>314.7825</v>
      </c>
      <c r="J11" s="4">
        <f t="shared" si="6"/>
        <v>53.40146408</v>
      </c>
      <c r="K11" s="7">
        <f t="shared" si="7"/>
        <v>129.6527916</v>
      </c>
      <c r="L11" s="3"/>
    </row>
    <row r="12" ht="12.75" customHeight="1">
      <c r="A12" s="4">
        <v>2.35</v>
      </c>
      <c r="B12" s="4">
        <v>2.4</v>
      </c>
      <c r="C12" s="4">
        <v>44.0</v>
      </c>
      <c r="D12" s="4">
        <f t="shared" si="8"/>
        <v>603</v>
      </c>
      <c r="E12" s="5">
        <f t="shared" si="1"/>
        <v>0.8991048116</v>
      </c>
      <c r="F12" s="6">
        <f t="shared" si="2"/>
        <v>1.276467305</v>
      </c>
      <c r="G12" s="4">
        <f t="shared" si="3"/>
        <v>105.6</v>
      </c>
      <c r="H12" s="4">
        <f t="shared" si="4"/>
        <v>56.16456143</v>
      </c>
      <c r="I12" s="4">
        <f t="shared" si="5"/>
        <v>253.44</v>
      </c>
      <c r="J12" s="4">
        <f t="shared" si="6"/>
        <v>71.69222637</v>
      </c>
      <c r="K12" s="7">
        <f t="shared" si="7"/>
        <v>134.7949474</v>
      </c>
      <c r="L12" s="3"/>
    </row>
    <row r="13" ht="12.75" customHeight="1">
      <c r="A13" s="4">
        <v>2.4</v>
      </c>
      <c r="B13" s="4">
        <v>2.45</v>
      </c>
      <c r="C13" s="4">
        <v>28.0</v>
      </c>
      <c r="D13" s="4">
        <f t="shared" si="8"/>
        <v>631</v>
      </c>
      <c r="E13" s="5">
        <f t="shared" si="1"/>
        <v>0.9408802686</v>
      </c>
      <c r="F13" s="6">
        <f t="shared" si="2"/>
        <v>1.56220602</v>
      </c>
      <c r="G13" s="4">
        <f t="shared" si="3"/>
        <v>68.6</v>
      </c>
      <c r="H13" s="4">
        <f t="shared" si="4"/>
        <v>43.74176855</v>
      </c>
      <c r="I13" s="4">
        <f t="shared" si="5"/>
        <v>168.07</v>
      </c>
      <c r="J13" s="4">
        <f t="shared" si="6"/>
        <v>68.33365415</v>
      </c>
      <c r="K13" s="7">
        <f t="shared" si="7"/>
        <v>107.167333</v>
      </c>
      <c r="L13" s="3"/>
    </row>
    <row r="14" ht="12.75" customHeight="1">
      <c r="A14" s="4">
        <v>2.45</v>
      </c>
      <c r="B14" s="4">
        <v>2.5</v>
      </c>
      <c r="C14" s="4">
        <v>26.0</v>
      </c>
      <c r="D14" s="4">
        <f t="shared" si="8"/>
        <v>657</v>
      </c>
      <c r="E14" s="5">
        <f t="shared" si="1"/>
        <v>0.9796717643</v>
      </c>
      <c r="F14" s="6">
        <f t="shared" si="2"/>
        <v>2.047016428</v>
      </c>
      <c r="G14" s="4">
        <f t="shared" si="3"/>
        <v>65</v>
      </c>
      <c r="H14" s="4">
        <f t="shared" si="4"/>
        <v>53.22242712</v>
      </c>
      <c r="I14" s="4">
        <f t="shared" si="5"/>
        <v>162.5</v>
      </c>
      <c r="J14" s="4">
        <f t="shared" si="6"/>
        <v>108.9471826</v>
      </c>
      <c r="K14" s="7">
        <f t="shared" si="7"/>
        <v>133.0560678</v>
      </c>
      <c r="L14" s="8"/>
    </row>
    <row r="15" ht="12.75" customHeight="1">
      <c r="A15" s="4">
        <v>2.5</v>
      </c>
      <c r="B15" s="4">
        <v>2.55</v>
      </c>
      <c r="C15" s="4">
        <v>13.0</v>
      </c>
      <c r="D15" s="4">
        <f t="shared" si="8"/>
        <v>670</v>
      </c>
      <c r="E15" s="5">
        <f t="shared" si="1"/>
        <v>0.9990675121</v>
      </c>
      <c r="F15" s="6">
        <f t="shared" si="2"/>
        <v>3.110932481</v>
      </c>
      <c r="G15" s="4">
        <f t="shared" si="3"/>
        <v>33.15</v>
      </c>
      <c r="H15" s="4">
        <f t="shared" si="4"/>
        <v>40.44212226</v>
      </c>
      <c r="I15" s="4">
        <f t="shared" si="5"/>
        <v>84.5325</v>
      </c>
      <c r="J15" s="4">
        <f t="shared" si="6"/>
        <v>125.8127117</v>
      </c>
      <c r="K15" s="4">
        <f t="shared" si="7"/>
        <v>103.1274118</v>
      </c>
      <c r="L15" s="9" t="s">
        <v>10</v>
      </c>
    </row>
    <row r="16" ht="12.75" customHeight="1">
      <c r="A16" s="4"/>
      <c r="B16" s="10"/>
      <c r="C16" s="4"/>
      <c r="D16" s="4"/>
      <c r="E16" s="4"/>
      <c r="F16" s="10"/>
      <c r="G16" s="10">
        <f t="shared" ref="G16:K16" si="9">SUM(G3:G15)</f>
        <v>1501.55</v>
      </c>
      <c r="H16" s="10">
        <f t="shared" si="9"/>
        <v>131.2198076</v>
      </c>
      <c r="I16" s="10">
        <f t="shared" si="9"/>
        <v>3377.4475</v>
      </c>
      <c r="J16" s="10">
        <f t="shared" si="9"/>
        <v>711.2214031</v>
      </c>
      <c r="K16" s="10">
        <f t="shared" si="9"/>
        <v>385.4196925</v>
      </c>
      <c r="L16" s="10">
        <f>K18/(I18*J18)</f>
        <v>0.9949336697</v>
      </c>
    </row>
    <row r="17" ht="12.75" customHeight="1">
      <c r="A17" s="4"/>
      <c r="B17" s="10"/>
      <c r="C17" s="4"/>
      <c r="D17" s="4"/>
      <c r="E17" s="4"/>
      <c r="F17" s="10"/>
      <c r="G17" s="10" t="s">
        <v>11</v>
      </c>
      <c r="H17" s="10" t="s">
        <v>12</v>
      </c>
      <c r="I17" s="10" t="s">
        <v>13</v>
      </c>
      <c r="J17" s="10" t="s">
        <v>14</v>
      </c>
      <c r="K17" s="10" t="s">
        <v>15</v>
      </c>
      <c r="L17" s="10" t="s">
        <v>16</v>
      </c>
    </row>
    <row r="18" ht="12.75" customHeight="1">
      <c r="A18" s="4"/>
      <c r="B18" s="4"/>
      <c r="C18" s="4"/>
      <c r="D18" s="4"/>
      <c r="E18" s="4"/>
      <c r="F18" s="4"/>
      <c r="G18" s="11">
        <f t="shared" ref="G18:H18" si="10">G16/670</f>
        <v>2.241119403</v>
      </c>
      <c r="H18" s="11">
        <f t="shared" si="10"/>
        <v>0.1958504591</v>
      </c>
      <c r="I18" s="11">
        <f t="shared" ref="I18:J18" si="11">SQRT((I16/670)-G18^2)</f>
        <v>0.1354630558</v>
      </c>
      <c r="J18" s="11">
        <f t="shared" si="11"/>
        <v>1.011517217</v>
      </c>
      <c r="K18" s="11">
        <f>K16/670-G18*H18</f>
        <v>0.1363290083</v>
      </c>
      <c r="L18" s="4">
        <f>L16^2</f>
        <v>0.989893007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3" width="6.14"/>
    <col customWidth="1" min="4" max="4" width="5.86"/>
    <col customWidth="1" hidden="1" min="5" max="5" width="8.71"/>
    <col customWidth="1" min="6" max="7" width="8.86"/>
    <col customWidth="1" min="8" max="8" width="13.71"/>
    <col customWidth="1" min="9" max="9" width="14.0"/>
    <col customWidth="1" min="10" max="12" width="8.71"/>
    <col customWidth="1" min="13" max="13" width="8.86"/>
    <col customWidth="1" min="14" max="14" width="10.43"/>
    <col customWidth="1" min="15" max="26" width="8.71"/>
  </cols>
  <sheetData>
    <row r="1" ht="12.75" customHeight="1">
      <c r="H1" s="12" t="s">
        <v>17</v>
      </c>
      <c r="I1" s="12" t="s">
        <v>18</v>
      </c>
      <c r="J1" s="13" t="s">
        <v>19</v>
      </c>
      <c r="K1" s="13" t="s">
        <v>20</v>
      </c>
    </row>
    <row r="2" ht="12.75" customHeight="1">
      <c r="A2" s="14" t="s">
        <v>21</v>
      </c>
      <c r="B2" s="14" t="s">
        <v>22</v>
      </c>
      <c r="C2" s="14" t="s">
        <v>0</v>
      </c>
      <c r="D2" s="14" t="s">
        <v>23</v>
      </c>
      <c r="E2" s="14" t="s">
        <v>3</v>
      </c>
      <c r="F2" s="14" t="s">
        <v>5</v>
      </c>
      <c r="G2" s="14" t="s">
        <v>7</v>
      </c>
      <c r="H2" s="14" t="s">
        <v>24</v>
      </c>
      <c r="I2" s="14" t="s">
        <v>25</v>
      </c>
      <c r="J2" s="14" t="s">
        <v>26</v>
      </c>
      <c r="K2" s="14" t="s">
        <v>27</v>
      </c>
      <c r="L2" s="14" t="s">
        <v>28</v>
      </c>
      <c r="M2" s="15" t="s">
        <v>29</v>
      </c>
      <c r="N2" s="14" t="s">
        <v>30</v>
      </c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6">
        <v>1.9</v>
      </c>
      <c r="B3" s="16">
        <v>1.95</v>
      </c>
      <c r="C3" s="16">
        <f t="shared" ref="C3:C15" si="2">(A3+B3)/2</f>
        <v>1.925</v>
      </c>
      <c r="D3" s="16">
        <v>19.0</v>
      </c>
      <c r="E3" s="16">
        <f t="shared" ref="E3:E15" si="3">D3/670</f>
        <v>0.02835820896</v>
      </c>
      <c r="F3" s="16">
        <f t="shared" ref="F3:F15" si="4">C3*D3</f>
        <v>36.575</v>
      </c>
      <c r="G3" s="16">
        <f t="shared" ref="G3:G15" si="5">D3*C3^2</f>
        <v>70.406875</v>
      </c>
      <c r="H3" s="17">
        <f>(A3-F17)/G17</f>
        <v>-2.333620789</v>
      </c>
      <c r="I3" s="17">
        <f>(B3-F17)/G17</f>
        <v>-1.964516462</v>
      </c>
      <c r="J3" s="18">
        <f t="shared" ref="J3:K3" si="1">_xlfn.NORM.S.DIST(H3)</f>
        <v>0.009807793538</v>
      </c>
      <c r="K3" s="18">
        <f t="shared" si="1"/>
        <v>0.02473511457</v>
      </c>
      <c r="L3" s="19">
        <f t="shared" ref="L3:L15" si="7">K3-J3</f>
        <v>0.01492732103</v>
      </c>
      <c r="M3" s="20">
        <f t="shared" ref="M3:M15" si="8">L3*670</f>
        <v>10.00130509</v>
      </c>
      <c r="N3" s="18">
        <f t="shared" ref="N3:N15" si="9">((D3-M3)^2)/M3</f>
        <v>8.096594321</v>
      </c>
      <c r="O3" s="18">
        <f t="shared" ref="O3:O15" si="10">E3-L3</f>
        <v>0.01343088792</v>
      </c>
    </row>
    <row r="4" ht="12.75" customHeight="1">
      <c r="A4" s="16">
        <v>1.95</v>
      </c>
      <c r="B4" s="16">
        <v>2.0</v>
      </c>
      <c r="C4" s="16">
        <f t="shared" si="2"/>
        <v>1.975</v>
      </c>
      <c r="D4" s="16">
        <v>19.0</v>
      </c>
      <c r="E4" s="16">
        <f t="shared" si="3"/>
        <v>0.02835820896</v>
      </c>
      <c r="F4" s="16">
        <f t="shared" si="4"/>
        <v>37.525</v>
      </c>
      <c r="G4" s="16">
        <f t="shared" si="5"/>
        <v>74.111875</v>
      </c>
      <c r="H4" s="17">
        <f>(A4-F17)/G17</f>
        <v>-1.964516462</v>
      </c>
      <c r="I4" s="17">
        <f>(B4-F17)/G17</f>
        <v>-1.595412135</v>
      </c>
      <c r="J4" s="18">
        <f t="shared" ref="J4:K4" si="6">_xlfn.NORM.S.DIST(H4)</f>
        <v>0.02473511457</v>
      </c>
      <c r="K4" s="18">
        <f t="shared" si="6"/>
        <v>0.05531005208</v>
      </c>
      <c r="L4" s="19">
        <f t="shared" si="7"/>
        <v>0.03057493751</v>
      </c>
      <c r="M4" s="20">
        <f t="shared" si="8"/>
        <v>20.48520813</v>
      </c>
      <c r="N4" s="18">
        <f t="shared" si="9"/>
        <v>0.1076798037</v>
      </c>
      <c r="O4" s="18">
        <f t="shared" si="10"/>
        <v>-0.002216728552</v>
      </c>
    </row>
    <row r="5" ht="12.75" customHeight="1">
      <c r="A5" s="16">
        <v>2.0</v>
      </c>
      <c r="B5" s="16">
        <v>2.05</v>
      </c>
      <c r="C5" s="16">
        <f t="shared" si="2"/>
        <v>2.025</v>
      </c>
      <c r="D5" s="16">
        <v>39.0</v>
      </c>
      <c r="E5" s="16">
        <f t="shared" si="3"/>
        <v>0.05820895522</v>
      </c>
      <c r="F5" s="16">
        <f t="shared" si="4"/>
        <v>78.975</v>
      </c>
      <c r="G5" s="16">
        <f t="shared" si="5"/>
        <v>159.924375</v>
      </c>
      <c r="H5" s="17">
        <f>(A5-F17)/G17</f>
        <v>-1.595412135</v>
      </c>
      <c r="I5" s="17">
        <f>(B5-F17)/G17</f>
        <v>-1.226307808</v>
      </c>
      <c r="J5" s="18">
        <f t="shared" ref="J5:K5" si="11">_xlfn.NORM.S.DIST(H5)</f>
        <v>0.05531005208</v>
      </c>
      <c r="K5" s="18">
        <f t="shared" si="11"/>
        <v>0.1100414321</v>
      </c>
      <c r="L5" s="19">
        <f t="shared" si="7"/>
        <v>0.05473137999</v>
      </c>
      <c r="M5" s="20">
        <f t="shared" si="8"/>
        <v>36.67002459</v>
      </c>
      <c r="N5" s="18">
        <f t="shared" si="9"/>
        <v>0.1480442256</v>
      </c>
      <c r="O5" s="18">
        <f t="shared" si="10"/>
        <v>0.003477575233</v>
      </c>
    </row>
    <row r="6" ht="12.75" customHeight="1">
      <c r="A6" s="16">
        <v>2.05</v>
      </c>
      <c r="B6" s="16">
        <v>2.1</v>
      </c>
      <c r="C6" s="16">
        <f t="shared" si="2"/>
        <v>2.075</v>
      </c>
      <c r="D6" s="16">
        <v>48.0</v>
      </c>
      <c r="E6" s="16">
        <f t="shared" si="3"/>
        <v>0.07164179104</v>
      </c>
      <c r="F6" s="16">
        <f t="shared" si="4"/>
        <v>99.6</v>
      </c>
      <c r="G6" s="16">
        <f t="shared" si="5"/>
        <v>206.67</v>
      </c>
      <c r="H6" s="17">
        <f>(A6-F17)/G17</f>
        <v>-1.226307808</v>
      </c>
      <c r="I6" s="17">
        <v>-0.8572034813371208</v>
      </c>
      <c r="J6" s="18">
        <f t="shared" ref="J6:K6" si="12">_xlfn.NORM.S.DIST(H6)</f>
        <v>0.1100414321</v>
      </c>
      <c r="K6" s="18">
        <f t="shared" si="12"/>
        <v>0.1956662194</v>
      </c>
      <c r="L6" s="19">
        <f t="shared" si="7"/>
        <v>0.08562478735</v>
      </c>
      <c r="M6" s="20">
        <f t="shared" si="8"/>
        <v>57.36860752</v>
      </c>
      <c r="N6" s="18">
        <f t="shared" si="9"/>
        <v>1.529944872</v>
      </c>
      <c r="O6" s="18">
        <f t="shared" si="10"/>
        <v>-0.0139829963</v>
      </c>
    </row>
    <row r="7" ht="12.75" customHeight="1">
      <c r="A7" s="16">
        <v>2.1</v>
      </c>
      <c r="B7" s="16">
        <v>2.15</v>
      </c>
      <c r="C7" s="16">
        <f t="shared" si="2"/>
        <v>2.125</v>
      </c>
      <c r="D7" s="16">
        <v>87.0</v>
      </c>
      <c r="E7" s="16">
        <f t="shared" si="3"/>
        <v>0.1298507463</v>
      </c>
      <c r="F7" s="16">
        <f t="shared" si="4"/>
        <v>184.875</v>
      </c>
      <c r="G7" s="16">
        <f t="shared" si="5"/>
        <v>392.859375</v>
      </c>
      <c r="H7" s="17">
        <f>(A7-F17)/G17</f>
        <v>-0.8572034813</v>
      </c>
      <c r="I7" s="17">
        <v>-0.4880991545402909</v>
      </c>
      <c r="J7" s="18">
        <f t="shared" ref="J7:K7" si="13">_xlfn.NORM.S.DIST(H7)</f>
        <v>0.1956662194</v>
      </c>
      <c r="K7" s="18">
        <f t="shared" si="13"/>
        <v>0.312739805</v>
      </c>
      <c r="L7" s="19">
        <f t="shared" si="7"/>
        <v>0.1170735855</v>
      </c>
      <c r="M7" s="20">
        <f t="shared" si="8"/>
        <v>78.43930231</v>
      </c>
      <c r="N7" s="18">
        <f t="shared" si="9"/>
        <v>0.9342962362</v>
      </c>
      <c r="O7" s="18">
        <f t="shared" si="10"/>
        <v>0.01277716073</v>
      </c>
    </row>
    <row r="8" ht="12.75" customHeight="1">
      <c r="A8" s="16">
        <v>2.15</v>
      </c>
      <c r="B8" s="16">
        <v>2.2</v>
      </c>
      <c r="C8" s="16">
        <f t="shared" si="2"/>
        <v>2.175</v>
      </c>
      <c r="D8" s="16">
        <v>94.0</v>
      </c>
      <c r="E8" s="16">
        <f t="shared" si="3"/>
        <v>0.1402985075</v>
      </c>
      <c r="F8" s="16">
        <f t="shared" si="4"/>
        <v>204.45</v>
      </c>
      <c r="G8" s="16">
        <f t="shared" si="5"/>
        <v>444.67875</v>
      </c>
      <c r="H8" s="17">
        <f>(A8-F17)/G17</f>
        <v>-0.4880991545</v>
      </c>
      <c r="I8" s="17">
        <v>-0.11899482774345775</v>
      </c>
      <c r="J8" s="18">
        <f t="shared" ref="J8:K8" si="14">_xlfn.NORM.S.DIST(H8)</f>
        <v>0.312739805</v>
      </c>
      <c r="K8" s="18">
        <f t="shared" si="14"/>
        <v>0.4526397268</v>
      </c>
      <c r="L8" s="19">
        <f t="shared" si="7"/>
        <v>0.1398999218</v>
      </c>
      <c r="M8" s="20">
        <f t="shared" si="8"/>
        <v>93.73294761</v>
      </c>
      <c r="N8" s="18">
        <f t="shared" si="9"/>
        <v>0.0007608528222</v>
      </c>
      <c r="O8" s="18">
        <f t="shared" si="10"/>
        <v>0.0003985856531</v>
      </c>
    </row>
    <row r="9" ht="12.75" customHeight="1">
      <c r="A9" s="16">
        <v>2.2</v>
      </c>
      <c r="B9" s="16">
        <v>2.25</v>
      </c>
      <c r="C9" s="16">
        <f t="shared" si="2"/>
        <v>2.225</v>
      </c>
      <c r="D9" s="16">
        <v>104.0</v>
      </c>
      <c r="E9" s="16">
        <f t="shared" si="3"/>
        <v>0.1552238806</v>
      </c>
      <c r="F9" s="16">
        <f t="shared" si="4"/>
        <v>231.4</v>
      </c>
      <c r="G9" s="16">
        <f t="shared" si="5"/>
        <v>514.865</v>
      </c>
      <c r="H9" s="17">
        <f>(A9-F17)/G17</f>
        <v>-0.1189948277</v>
      </c>
      <c r="I9" s="17">
        <v>0.25010949905337215</v>
      </c>
      <c r="J9" s="18">
        <f t="shared" ref="J9:K9" si="15">_xlfn.NORM.S.DIST(H9)</f>
        <v>0.4526397268</v>
      </c>
      <c r="K9" s="18">
        <f t="shared" si="15"/>
        <v>0.5987486649</v>
      </c>
      <c r="L9" s="19">
        <f t="shared" si="7"/>
        <v>0.1461089381</v>
      </c>
      <c r="M9" s="20">
        <f t="shared" si="8"/>
        <v>97.89298855</v>
      </c>
      <c r="N9" s="18">
        <f t="shared" si="9"/>
        <v>0.3809832495</v>
      </c>
      <c r="O9" s="18">
        <f t="shared" si="10"/>
        <v>0.009114942466</v>
      </c>
    </row>
    <row r="10" ht="12.75" customHeight="1">
      <c r="A10" s="16">
        <v>2.25</v>
      </c>
      <c r="B10" s="16">
        <v>2.3</v>
      </c>
      <c r="C10" s="16">
        <f t="shared" si="2"/>
        <v>2.275</v>
      </c>
      <c r="D10" s="16">
        <v>92.0</v>
      </c>
      <c r="E10" s="16">
        <f t="shared" si="3"/>
        <v>0.1373134328</v>
      </c>
      <c r="F10" s="16">
        <f t="shared" si="4"/>
        <v>209.3</v>
      </c>
      <c r="G10" s="16">
        <f t="shared" si="5"/>
        <v>476.1575</v>
      </c>
      <c r="H10" s="17">
        <f>(A10-F17)/G17</f>
        <v>0.2501094991</v>
      </c>
      <c r="I10" s="17">
        <v>0.619213825850202</v>
      </c>
      <c r="J10" s="18">
        <f t="shared" ref="J10:K10" si="16">_xlfn.NORM.S.DIST(H10)</f>
        <v>0.5987486649</v>
      </c>
      <c r="K10" s="18">
        <f t="shared" si="16"/>
        <v>0.7321122476</v>
      </c>
      <c r="L10" s="19">
        <f t="shared" si="7"/>
        <v>0.1333635827</v>
      </c>
      <c r="M10" s="20">
        <f t="shared" si="8"/>
        <v>89.35360038</v>
      </c>
      <c r="N10" s="18">
        <f t="shared" si="9"/>
        <v>0.07837883322</v>
      </c>
      <c r="O10" s="18">
        <f t="shared" si="10"/>
        <v>0.003949850177</v>
      </c>
    </row>
    <row r="11" ht="12.75" customHeight="1">
      <c r="A11" s="16">
        <v>2.3</v>
      </c>
      <c r="B11" s="16">
        <v>2.35</v>
      </c>
      <c r="C11" s="16">
        <f t="shared" si="2"/>
        <v>2.325</v>
      </c>
      <c r="D11" s="16">
        <v>57.0</v>
      </c>
      <c r="E11" s="16">
        <f t="shared" si="3"/>
        <v>0.08507462687</v>
      </c>
      <c r="F11" s="16">
        <f t="shared" si="4"/>
        <v>132.525</v>
      </c>
      <c r="G11" s="16">
        <f t="shared" si="5"/>
        <v>308.120625</v>
      </c>
      <c r="H11" s="17">
        <f>(A11-F17)/G17</f>
        <v>0.6192138259</v>
      </c>
      <c r="I11" s="17">
        <v>0.9883181526470352</v>
      </c>
      <c r="J11" s="18">
        <f t="shared" ref="J11:K11" si="17">_xlfn.NORM.S.DIST(H11)</f>
        <v>0.7321122476</v>
      </c>
      <c r="K11" s="18">
        <f t="shared" si="17"/>
        <v>0.838501571</v>
      </c>
      <c r="L11" s="19">
        <f t="shared" si="7"/>
        <v>0.1063893235</v>
      </c>
      <c r="M11" s="20">
        <f t="shared" si="8"/>
        <v>71.28084674</v>
      </c>
      <c r="N11" s="18">
        <f t="shared" si="9"/>
        <v>2.861113368</v>
      </c>
      <c r="O11" s="21">
        <f t="shared" si="10"/>
        <v>-0.02131469662</v>
      </c>
    </row>
    <row r="12" ht="12.75" customHeight="1">
      <c r="A12" s="16">
        <v>2.35</v>
      </c>
      <c r="B12" s="16">
        <v>2.4</v>
      </c>
      <c r="C12" s="16">
        <f t="shared" si="2"/>
        <v>2.375</v>
      </c>
      <c r="D12" s="16">
        <v>44.0</v>
      </c>
      <c r="E12" s="16">
        <f t="shared" si="3"/>
        <v>0.06567164179</v>
      </c>
      <c r="F12" s="16">
        <f t="shared" si="4"/>
        <v>104.5</v>
      </c>
      <c r="G12" s="16">
        <f t="shared" si="5"/>
        <v>248.1875</v>
      </c>
      <c r="H12" s="17">
        <f>(A12-F17)/G17</f>
        <v>0.9883181526</v>
      </c>
      <c r="I12" s="17">
        <v>1.3574224794438652</v>
      </c>
      <c r="J12" s="18">
        <f t="shared" ref="J12:K12" si="18">_xlfn.NORM.S.DIST(H12)</f>
        <v>0.838501571</v>
      </c>
      <c r="K12" s="18">
        <f t="shared" si="18"/>
        <v>0.9126764952</v>
      </c>
      <c r="L12" s="19">
        <f t="shared" si="7"/>
        <v>0.07417492417</v>
      </c>
      <c r="M12" s="20">
        <f t="shared" si="8"/>
        <v>49.6971992</v>
      </c>
      <c r="N12" s="18">
        <f t="shared" si="9"/>
        <v>0.6531168597</v>
      </c>
      <c r="O12" s="18">
        <f t="shared" si="10"/>
        <v>-0.008503282381</v>
      </c>
    </row>
    <row r="13" ht="12.75" customHeight="1">
      <c r="A13" s="16">
        <v>2.4</v>
      </c>
      <c r="B13" s="16">
        <v>2.45</v>
      </c>
      <c r="C13" s="16">
        <f t="shared" si="2"/>
        <v>2.425</v>
      </c>
      <c r="D13" s="16">
        <v>28.0</v>
      </c>
      <c r="E13" s="16">
        <f t="shared" si="3"/>
        <v>0.04179104478</v>
      </c>
      <c r="F13" s="16">
        <f t="shared" si="4"/>
        <v>67.9</v>
      </c>
      <c r="G13" s="16">
        <f t="shared" si="5"/>
        <v>164.6575</v>
      </c>
      <c r="H13" s="17">
        <f>(A13-F17)/G17</f>
        <v>1.357422479</v>
      </c>
      <c r="I13" s="17">
        <v>1.7265268062406982</v>
      </c>
      <c r="J13" s="18">
        <f t="shared" ref="J13:K13" si="19">_xlfn.NORM.S.DIST(H13)</f>
        <v>0.9126764952</v>
      </c>
      <c r="K13" s="18">
        <f t="shared" si="19"/>
        <v>0.9578736595</v>
      </c>
      <c r="L13" s="19">
        <f t="shared" si="7"/>
        <v>0.04519716427</v>
      </c>
      <c r="M13" s="20">
        <f t="shared" si="8"/>
        <v>30.28210006</v>
      </c>
      <c r="N13" s="18">
        <f t="shared" si="9"/>
        <v>0.1719821506</v>
      </c>
      <c r="O13" s="18">
        <f t="shared" si="10"/>
        <v>-0.003406119495</v>
      </c>
    </row>
    <row r="14" ht="12.75" customHeight="1">
      <c r="A14" s="16">
        <v>2.45</v>
      </c>
      <c r="B14" s="16">
        <v>2.5</v>
      </c>
      <c r="C14" s="16">
        <f t="shared" si="2"/>
        <v>2.475</v>
      </c>
      <c r="D14" s="16">
        <v>26.0</v>
      </c>
      <c r="E14" s="16">
        <f t="shared" si="3"/>
        <v>0.03880597015</v>
      </c>
      <c r="F14" s="16">
        <f t="shared" si="4"/>
        <v>64.35</v>
      </c>
      <c r="G14" s="16">
        <f t="shared" si="5"/>
        <v>159.26625</v>
      </c>
      <c r="H14" s="17">
        <f>(A14-F17)/G17</f>
        <v>1.726526806</v>
      </c>
      <c r="I14" s="17">
        <v>2.095631133037528</v>
      </c>
      <c r="J14" s="18">
        <f t="shared" ref="J14:K14" si="20">_xlfn.NORM.S.DIST(H14)</f>
        <v>0.9578736595</v>
      </c>
      <c r="K14" s="18">
        <f t="shared" si="20"/>
        <v>0.9819425374</v>
      </c>
      <c r="L14" s="19">
        <f t="shared" si="7"/>
        <v>0.02406887789</v>
      </c>
      <c r="M14" s="20">
        <f t="shared" si="8"/>
        <v>16.12614819</v>
      </c>
      <c r="N14" s="18">
        <f t="shared" si="9"/>
        <v>6.045643909</v>
      </c>
      <c r="O14" s="18">
        <f t="shared" si="10"/>
        <v>0.01473709225</v>
      </c>
    </row>
    <row r="15" ht="12.75" customHeight="1">
      <c r="A15" s="16">
        <v>2.5</v>
      </c>
      <c r="B15" s="16">
        <v>2.55</v>
      </c>
      <c r="C15" s="16">
        <f t="shared" si="2"/>
        <v>2.525</v>
      </c>
      <c r="D15" s="16">
        <v>13.0</v>
      </c>
      <c r="E15" s="16">
        <f t="shared" si="3"/>
        <v>0.01940298507</v>
      </c>
      <c r="F15" s="16">
        <f t="shared" si="4"/>
        <v>32.825</v>
      </c>
      <c r="G15" s="16">
        <f t="shared" si="5"/>
        <v>82.883125</v>
      </c>
      <c r="H15" s="17">
        <f>(A15-F17)/G17</f>
        <v>2.095631133</v>
      </c>
      <c r="I15" s="17">
        <f>(B15-F17)/G17</f>
        <v>2.46473546</v>
      </c>
      <c r="J15" s="18">
        <f t="shared" ref="J15:K15" si="21">_xlfn.NORM.S.DIST(H15)</f>
        <v>0.9819425374</v>
      </c>
      <c r="K15" s="18">
        <f t="shared" si="21"/>
        <v>0.9931442779</v>
      </c>
      <c r="L15" s="19">
        <f t="shared" si="7"/>
        <v>0.01120174054</v>
      </c>
      <c r="M15" s="20">
        <f t="shared" si="8"/>
        <v>7.505166162</v>
      </c>
      <c r="N15" s="18">
        <f t="shared" si="9"/>
        <v>4.022988733</v>
      </c>
      <c r="O15" s="18">
        <f t="shared" si="10"/>
        <v>0.008201244535</v>
      </c>
    </row>
    <row r="16" ht="12.75" customHeight="1">
      <c r="A16" s="16"/>
      <c r="B16" s="22"/>
      <c r="C16" s="22"/>
      <c r="D16" s="16">
        <f>SUM(D3:D15)</f>
        <v>670</v>
      </c>
      <c r="E16" s="16"/>
      <c r="F16" s="22">
        <f t="shared" ref="F16:G16" si="22">SUM(F3:F15)</f>
        <v>1484.8</v>
      </c>
      <c r="G16" s="22">
        <f t="shared" si="22"/>
        <v>3302.78875</v>
      </c>
      <c r="H16" s="16"/>
      <c r="I16" s="16"/>
      <c r="J16" s="16"/>
      <c r="K16" s="16"/>
      <c r="L16" s="16"/>
      <c r="M16" s="16"/>
      <c r="N16" s="19">
        <f>SUM(N3:N15)</f>
        <v>25.03152742</v>
      </c>
      <c r="O16" s="16"/>
    </row>
    <row r="17" ht="12.75" customHeight="1">
      <c r="A17" s="16"/>
      <c r="B17" s="16"/>
      <c r="C17" s="16"/>
      <c r="D17" s="16"/>
      <c r="E17" s="16"/>
      <c r="F17" s="23">
        <f>F16/670</f>
        <v>2.216119403</v>
      </c>
      <c r="G17" s="23">
        <f>SQRT((G16/670)-F17^2)</f>
        <v>0.1354630558</v>
      </c>
      <c r="H17" s="16"/>
      <c r="I17" s="16"/>
      <c r="J17" s="16"/>
      <c r="K17" s="16"/>
      <c r="L17" s="16"/>
      <c r="M17" s="16"/>
      <c r="N17" s="16"/>
      <c r="O17" s="16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6.14"/>
    <col customWidth="1" hidden="1" min="3" max="3" width="6.14"/>
    <col customWidth="1" min="4" max="4" width="5.86"/>
    <col customWidth="1" hidden="1" min="5" max="6" width="8.86"/>
    <col customWidth="1" hidden="1" min="7" max="7" width="13.71"/>
    <col customWidth="1" hidden="1" min="8" max="8" width="14.0"/>
    <col customWidth="1" min="9" max="12" width="8.71"/>
    <col customWidth="1" min="13" max="13" width="7.29"/>
    <col customWidth="1" min="14" max="14" width="8.86"/>
    <col customWidth="1" min="15" max="15" width="7.43"/>
    <col customWidth="1" min="16" max="26" width="8.71"/>
  </cols>
  <sheetData>
    <row r="1" ht="12.75" customHeight="1">
      <c r="G1" s="12" t="s">
        <v>17</v>
      </c>
      <c r="H1" s="12" t="s">
        <v>18</v>
      </c>
      <c r="I1" s="13" t="s">
        <v>19</v>
      </c>
      <c r="J1" s="13" t="s">
        <v>20</v>
      </c>
    </row>
    <row r="2" ht="12.75" customHeight="1">
      <c r="A2" s="14" t="s">
        <v>21</v>
      </c>
      <c r="B2" s="14" t="s">
        <v>22</v>
      </c>
      <c r="C2" s="14" t="s">
        <v>0</v>
      </c>
      <c r="D2" s="14" t="s">
        <v>23</v>
      </c>
      <c r="E2" s="14" t="s">
        <v>5</v>
      </c>
      <c r="F2" s="14" t="s">
        <v>7</v>
      </c>
      <c r="G2" s="14" t="s">
        <v>24</v>
      </c>
      <c r="H2" s="14" t="s">
        <v>25</v>
      </c>
      <c r="I2" s="14" t="s">
        <v>26</v>
      </c>
      <c r="J2" s="14" t="s">
        <v>27</v>
      </c>
      <c r="K2" s="14" t="s">
        <v>28</v>
      </c>
      <c r="L2" s="14" t="s">
        <v>31</v>
      </c>
      <c r="M2" s="14" t="s">
        <v>3</v>
      </c>
      <c r="N2" s="24" t="s">
        <v>32</v>
      </c>
      <c r="O2" s="14" t="s">
        <v>33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6">
        <v>1.9</v>
      </c>
      <c r="B3" s="16">
        <v>1.95</v>
      </c>
      <c r="C3" s="16">
        <f t="shared" ref="C3:C15" si="1">(A3+B3)/2</f>
        <v>1.925</v>
      </c>
      <c r="D3" s="16">
        <v>19.0</v>
      </c>
      <c r="E3" s="16">
        <f t="shared" ref="E3:E15" si="2">C3*D3</f>
        <v>36.575</v>
      </c>
      <c r="F3" s="16">
        <f t="shared" ref="F3:F15" si="3">D3*C3^2</f>
        <v>70.406875</v>
      </c>
      <c r="G3" s="17">
        <f>(A3-E17)/F17</f>
        <v>-2.333620789</v>
      </c>
      <c r="H3" s="17">
        <f>(B3-E17)/F17</f>
        <v>-1.964516462</v>
      </c>
      <c r="I3" s="18">
        <f t="shared" ref="I3:I15" si="4">_xlfn.NORM.S.DIST(G3)</f>
        <v>0.009807793538</v>
      </c>
      <c r="J3" s="18" t="str">
        <f t="shared" ref="J3:J15" si="5">_xlfn.NORM.S.DIST(H3,TRUE)</f>
        <v>#N/A</v>
      </c>
      <c r="K3" s="18" t="str">
        <f t="shared" ref="K3:K15" si="6">J3-I3</f>
        <v>#N/A</v>
      </c>
      <c r="L3" s="19" t="str">
        <f>K3</f>
        <v>#N/A</v>
      </c>
      <c r="M3" s="18">
        <f t="shared" ref="M3:M15" si="7">D3/670</f>
        <v>0.02835820896</v>
      </c>
      <c r="N3" s="19">
        <f>M3</f>
        <v>0.02835820896</v>
      </c>
      <c r="O3" s="18" t="str">
        <f t="shared" ref="O3:O15" si="8">ABS(L3-N3)</f>
        <v>#N/A</v>
      </c>
    </row>
    <row r="4" ht="12.75" customHeight="1">
      <c r="A4" s="16">
        <v>1.95</v>
      </c>
      <c r="B4" s="16">
        <v>2.0</v>
      </c>
      <c r="C4" s="16">
        <f t="shared" si="1"/>
        <v>1.975</v>
      </c>
      <c r="D4" s="16">
        <v>19.0</v>
      </c>
      <c r="E4" s="16">
        <f t="shared" si="2"/>
        <v>37.525</v>
      </c>
      <c r="F4" s="16">
        <f t="shared" si="3"/>
        <v>74.111875</v>
      </c>
      <c r="G4" s="17">
        <f>(A4-E17)/F17</f>
        <v>-1.964516462</v>
      </c>
      <c r="H4" s="17">
        <f>(B4-E17)/F17</f>
        <v>-1.595412135</v>
      </c>
      <c r="I4" s="18">
        <f t="shared" si="4"/>
        <v>0.02473511457</v>
      </c>
      <c r="J4" s="18" t="str">
        <f t="shared" si="5"/>
        <v>#N/A</v>
      </c>
      <c r="K4" s="18" t="str">
        <f t="shared" si="6"/>
        <v>#N/A</v>
      </c>
      <c r="L4" s="19" t="str">
        <f t="shared" ref="L4:L15" si="9">L3+K4</f>
        <v>#N/A</v>
      </c>
      <c r="M4" s="18">
        <f t="shared" si="7"/>
        <v>0.02835820896</v>
      </c>
      <c r="N4" s="19">
        <f t="shared" ref="N4:N15" si="10">N3+M4</f>
        <v>0.05671641791</v>
      </c>
      <c r="O4" s="18" t="str">
        <f t="shared" si="8"/>
        <v>#N/A</v>
      </c>
    </row>
    <row r="5" ht="12.75" customHeight="1">
      <c r="A5" s="16">
        <v>2.0</v>
      </c>
      <c r="B5" s="16">
        <v>2.05</v>
      </c>
      <c r="C5" s="16">
        <f t="shared" si="1"/>
        <v>2.025</v>
      </c>
      <c r="D5" s="16">
        <v>39.0</v>
      </c>
      <c r="E5" s="16">
        <f t="shared" si="2"/>
        <v>78.975</v>
      </c>
      <c r="F5" s="16">
        <f t="shared" si="3"/>
        <v>159.924375</v>
      </c>
      <c r="G5" s="17">
        <f>(A5-E17)/F17</f>
        <v>-1.595412135</v>
      </c>
      <c r="H5" s="17">
        <f>(B5-E17)/F17</f>
        <v>-1.226307808</v>
      </c>
      <c r="I5" s="18">
        <f t="shared" si="4"/>
        <v>0.05531005208</v>
      </c>
      <c r="J5" s="18" t="str">
        <f t="shared" si="5"/>
        <v>#N/A</v>
      </c>
      <c r="K5" s="18" t="str">
        <f t="shared" si="6"/>
        <v>#N/A</v>
      </c>
      <c r="L5" s="19" t="str">
        <f t="shared" si="9"/>
        <v>#N/A</v>
      </c>
      <c r="M5" s="18">
        <f t="shared" si="7"/>
        <v>0.05820895522</v>
      </c>
      <c r="N5" s="19">
        <f t="shared" si="10"/>
        <v>0.1149253731</v>
      </c>
      <c r="O5" s="18" t="str">
        <f t="shared" si="8"/>
        <v>#N/A</v>
      </c>
    </row>
    <row r="6" ht="12.75" customHeight="1">
      <c r="A6" s="16">
        <v>2.05</v>
      </c>
      <c r="B6" s="16">
        <v>2.1</v>
      </c>
      <c r="C6" s="16">
        <f t="shared" si="1"/>
        <v>2.075</v>
      </c>
      <c r="D6" s="16">
        <v>48.0</v>
      </c>
      <c r="E6" s="16">
        <f t="shared" si="2"/>
        <v>99.6</v>
      </c>
      <c r="F6" s="16">
        <f t="shared" si="3"/>
        <v>206.67</v>
      </c>
      <c r="G6" s="17">
        <f>(A6-E17)/F17</f>
        <v>-1.226307808</v>
      </c>
      <c r="H6" s="17">
        <v>-0.8572034813371208</v>
      </c>
      <c r="I6" s="18">
        <f t="shared" si="4"/>
        <v>0.1100414321</v>
      </c>
      <c r="J6" s="18" t="str">
        <f t="shared" si="5"/>
        <v>#N/A</v>
      </c>
      <c r="K6" s="18" t="str">
        <f t="shared" si="6"/>
        <v>#N/A</v>
      </c>
      <c r="L6" s="19" t="str">
        <f t="shared" si="9"/>
        <v>#N/A</v>
      </c>
      <c r="M6" s="18">
        <f t="shared" si="7"/>
        <v>0.07164179104</v>
      </c>
      <c r="N6" s="19">
        <f t="shared" si="10"/>
        <v>0.1865671642</v>
      </c>
      <c r="O6" s="18" t="str">
        <f t="shared" si="8"/>
        <v>#N/A</v>
      </c>
    </row>
    <row r="7" ht="12.75" customHeight="1">
      <c r="A7" s="16">
        <v>2.1</v>
      </c>
      <c r="B7" s="16">
        <v>2.15</v>
      </c>
      <c r="C7" s="16">
        <f t="shared" si="1"/>
        <v>2.125</v>
      </c>
      <c r="D7" s="16">
        <v>87.0</v>
      </c>
      <c r="E7" s="16">
        <f t="shared" si="2"/>
        <v>184.875</v>
      </c>
      <c r="F7" s="16">
        <f t="shared" si="3"/>
        <v>392.859375</v>
      </c>
      <c r="G7" s="17">
        <f>(A7-E17)/F17</f>
        <v>-0.8572034813</v>
      </c>
      <c r="H7" s="17">
        <v>-0.4880991545402909</v>
      </c>
      <c r="I7" s="18">
        <f t="shared" si="4"/>
        <v>0.1956662194</v>
      </c>
      <c r="J7" s="18" t="str">
        <f t="shared" si="5"/>
        <v>#N/A</v>
      </c>
      <c r="K7" s="18" t="str">
        <f t="shared" si="6"/>
        <v>#N/A</v>
      </c>
      <c r="L7" s="19" t="str">
        <f t="shared" si="9"/>
        <v>#N/A</v>
      </c>
      <c r="M7" s="18">
        <f t="shared" si="7"/>
        <v>0.1298507463</v>
      </c>
      <c r="N7" s="19">
        <f t="shared" si="10"/>
        <v>0.3164179104</v>
      </c>
      <c r="O7" s="18" t="str">
        <f t="shared" si="8"/>
        <v>#N/A</v>
      </c>
    </row>
    <row r="8" ht="12.75" customHeight="1">
      <c r="A8" s="16">
        <v>2.15</v>
      </c>
      <c r="B8" s="16">
        <v>2.2</v>
      </c>
      <c r="C8" s="16">
        <f t="shared" si="1"/>
        <v>2.175</v>
      </c>
      <c r="D8" s="16">
        <v>94.0</v>
      </c>
      <c r="E8" s="16">
        <f t="shared" si="2"/>
        <v>204.45</v>
      </c>
      <c r="F8" s="16">
        <f t="shared" si="3"/>
        <v>444.67875</v>
      </c>
      <c r="G8" s="17">
        <f>(A8-E17)/F17</f>
        <v>-0.4880991545</v>
      </c>
      <c r="H8" s="17">
        <v>-0.11899482774345775</v>
      </c>
      <c r="I8" s="18">
        <f t="shared" si="4"/>
        <v>0.312739805</v>
      </c>
      <c r="J8" s="18" t="str">
        <f t="shared" si="5"/>
        <v>#N/A</v>
      </c>
      <c r="K8" s="18" t="str">
        <f t="shared" si="6"/>
        <v>#N/A</v>
      </c>
      <c r="L8" s="19" t="str">
        <f t="shared" si="9"/>
        <v>#N/A</v>
      </c>
      <c r="M8" s="18">
        <f t="shared" si="7"/>
        <v>0.1402985075</v>
      </c>
      <c r="N8" s="19">
        <f t="shared" si="10"/>
        <v>0.4567164179</v>
      </c>
      <c r="O8" s="18" t="str">
        <f t="shared" si="8"/>
        <v>#N/A</v>
      </c>
    </row>
    <row r="9" ht="12.75" customHeight="1">
      <c r="A9" s="16">
        <v>2.2</v>
      </c>
      <c r="B9" s="16">
        <v>2.25</v>
      </c>
      <c r="C9" s="16">
        <f t="shared" si="1"/>
        <v>2.225</v>
      </c>
      <c r="D9" s="16">
        <v>104.0</v>
      </c>
      <c r="E9" s="16">
        <f t="shared" si="2"/>
        <v>231.4</v>
      </c>
      <c r="F9" s="16">
        <f t="shared" si="3"/>
        <v>514.865</v>
      </c>
      <c r="G9" s="17">
        <f>(A9-E17)/F17</f>
        <v>-0.1189948277</v>
      </c>
      <c r="H9" s="17">
        <v>0.25010949905337215</v>
      </c>
      <c r="I9" s="18">
        <f t="shared" si="4"/>
        <v>0.4526397268</v>
      </c>
      <c r="J9" s="18" t="str">
        <f t="shared" si="5"/>
        <v>#N/A</v>
      </c>
      <c r="K9" s="18" t="str">
        <f t="shared" si="6"/>
        <v>#N/A</v>
      </c>
      <c r="L9" s="19" t="str">
        <f t="shared" si="9"/>
        <v>#N/A</v>
      </c>
      <c r="M9" s="18">
        <f t="shared" si="7"/>
        <v>0.1552238806</v>
      </c>
      <c r="N9" s="19">
        <f t="shared" si="10"/>
        <v>0.6119402985</v>
      </c>
      <c r="O9" s="18" t="str">
        <f t="shared" si="8"/>
        <v>#N/A</v>
      </c>
    </row>
    <row r="10" ht="12.75" customHeight="1">
      <c r="A10" s="16">
        <v>2.25</v>
      </c>
      <c r="B10" s="16">
        <v>2.3</v>
      </c>
      <c r="C10" s="16">
        <f t="shared" si="1"/>
        <v>2.275</v>
      </c>
      <c r="D10" s="16">
        <v>92.0</v>
      </c>
      <c r="E10" s="16">
        <f t="shared" si="2"/>
        <v>209.3</v>
      </c>
      <c r="F10" s="16">
        <f t="shared" si="3"/>
        <v>476.1575</v>
      </c>
      <c r="G10" s="17">
        <f>(A10-E17)/F17</f>
        <v>0.2501094991</v>
      </c>
      <c r="H10" s="17">
        <v>0.619213825850202</v>
      </c>
      <c r="I10" s="18">
        <f t="shared" si="4"/>
        <v>0.5987486649</v>
      </c>
      <c r="J10" s="18" t="str">
        <f t="shared" si="5"/>
        <v>#N/A</v>
      </c>
      <c r="K10" s="18" t="str">
        <f t="shared" si="6"/>
        <v>#N/A</v>
      </c>
      <c r="L10" s="19" t="str">
        <f t="shared" si="9"/>
        <v>#N/A</v>
      </c>
      <c r="M10" s="18">
        <f t="shared" si="7"/>
        <v>0.1373134328</v>
      </c>
      <c r="N10" s="19">
        <f t="shared" si="10"/>
        <v>0.7492537313</v>
      </c>
      <c r="O10" s="21" t="str">
        <f t="shared" si="8"/>
        <v>#N/A</v>
      </c>
    </row>
    <row r="11" ht="12.75" customHeight="1">
      <c r="A11" s="16">
        <v>2.3</v>
      </c>
      <c r="B11" s="16">
        <v>2.35</v>
      </c>
      <c r="C11" s="16">
        <f t="shared" si="1"/>
        <v>2.325</v>
      </c>
      <c r="D11" s="16">
        <v>57.0</v>
      </c>
      <c r="E11" s="16">
        <f t="shared" si="2"/>
        <v>132.525</v>
      </c>
      <c r="F11" s="16">
        <f t="shared" si="3"/>
        <v>308.120625</v>
      </c>
      <c r="G11" s="17">
        <f>(A11-E17)/F17</f>
        <v>0.6192138259</v>
      </c>
      <c r="H11" s="17">
        <v>0.9883181526470352</v>
      </c>
      <c r="I11" s="18">
        <f t="shared" si="4"/>
        <v>0.7321122476</v>
      </c>
      <c r="J11" s="18" t="str">
        <f t="shared" si="5"/>
        <v>#N/A</v>
      </c>
      <c r="K11" s="18" t="str">
        <f t="shared" si="6"/>
        <v>#N/A</v>
      </c>
      <c r="L11" s="19" t="str">
        <f t="shared" si="9"/>
        <v>#N/A</v>
      </c>
      <c r="M11" s="18">
        <f t="shared" si="7"/>
        <v>0.08507462687</v>
      </c>
      <c r="N11" s="19">
        <f t="shared" si="10"/>
        <v>0.8343283582</v>
      </c>
      <c r="O11" s="18" t="str">
        <f t="shared" si="8"/>
        <v>#N/A</v>
      </c>
    </row>
    <row r="12" ht="12.75" customHeight="1">
      <c r="A12" s="16">
        <v>2.35</v>
      </c>
      <c r="B12" s="16">
        <v>2.4</v>
      </c>
      <c r="C12" s="16">
        <f t="shared" si="1"/>
        <v>2.375</v>
      </c>
      <c r="D12" s="16">
        <v>44.0</v>
      </c>
      <c r="E12" s="16">
        <f t="shared" si="2"/>
        <v>104.5</v>
      </c>
      <c r="F12" s="16">
        <f t="shared" si="3"/>
        <v>248.1875</v>
      </c>
      <c r="G12" s="17">
        <f>(A12-E17)/F17</f>
        <v>0.9883181526</v>
      </c>
      <c r="H12" s="17">
        <v>1.3574224794438652</v>
      </c>
      <c r="I12" s="18">
        <f t="shared" si="4"/>
        <v>0.838501571</v>
      </c>
      <c r="J12" s="18" t="str">
        <f t="shared" si="5"/>
        <v>#N/A</v>
      </c>
      <c r="K12" s="18" t="str">
        <f t="shared" si="6"/>
        <v>#N/A</v>
      </c>
      <c r="L12" s="19" t="str">
        <f t="shared" si="9"/>
        <v>#N/A</v>
      </c>
      <c r="M12" s="18">
        <f t="shared" si="7"/>
        <v>0.06567164179</v>
      </c>
      <c r="N12" s="19">
        <f t="shared" si="10"/>
        <v>0.9</v>
      </c>
      <c r="O12" s="18" t="str">
        <f t="shared" si="8"/>
        <v>#N/A</v>
      </c>
    </row>
    <row r="13" ht="12.75" customHeight="1">
      <c r="A13" s="16">
        <v>2.4</v>
      </c>
      <c r="B13" s="16">
        <v>2.45</v>
      </c>
      <c r="C13" s="16">
        <f t="shared" si="1"/>
        <v>2.425</v>
      </c>
      <c r="D13" s="16">
        <v>28.0</v>
      </c>
      <c r="E13" s="16">
        <f t="shared" si="2"/>
        <v>67.9</v>
      </c>
      <c r="F13" s="16">
        <f t="shared" si="3"/>
        <v>164.6575</v>
      </c>
      <c r="G13" s="17">
        <f>(A13-E17)/F17</f>
        <v>1.357422479</v>
      </c>
      <c r="H13" s="17">
        <v>1.7265268062406982</v>
      </c>
      <c r="I13" s="18">
        <f t="shared" si="4"/>
        <v>0.9126764952</v>
      </c>
      <c r="J13" s="18" t="str">
        <f t="shared" si="5"/>
        <v>#N/A</v>
      </c>
      <c r="K13" s="18" t="str">
        <f t="shared" si="6"/>
        <v>#N/A</v>
      </c>
      <c r="L13" s="19" t="str">
        <f t="shared" si="9"/>
        <v>#N/A</v>
      </c>
      <c r="M13" s="18">
        <f t="shared" si="7"/>
        <v>0.04179104478</v>
      </c>
      <c r="N13" s="19">
        <f t="shared" si="10"/>
        <v>0.9417910448</v>
      </c>
      <c r="O13" s="18" t="str">
        <f t="shared" si="8"/>
        <v>#N/A</v>
      </c>
    </row>
    <row r="14" ht="12.75" customHeight="1">
      <c r="A14" s="16">
        <v>2.45</v>
      </c>
      <c r="B14" s="16">
        <v>2.5</v>
      </c>
      <c r="C14" s="16">
        <f t="shared" si="1"/>
        <v>2.475</v>
      </c>
      <c r="D14" s="16">
        <v>26.0</v>
      </c>
      <c r="E14" s="16">
        <f t="shared" si="2"/>
        <v>64.35</v>
      </c>
      <c r="F14" s="16">
        <f t="shared" si="3"/>
        <v>159.26625</v>
      </c>
      <c r="G14" s="17">
        <f>(A14-E17)/F17</f>
        <v>1.726526806</v>
      </c>
      <c r="H14" s="17">
        <v>2.095631133037528</v>
      </c>
      <c r="I14" s="18">
        <f t="shared" si="4"/>
        <v>0.9578736595</v>
      </c>
      <c r="J14" s="18" t="str">
        <f t="shared" si="5"/>
        <v>#N/A</v>
      </c>
      <c r="K14" s="18" t="str">
        <f t="shared" si="6"/>
        <v>#N/A</v>
      </c>
      <c r="L14" s="19" t="str">
        <f t="shared" si="9"/>
        <v>#N/A</v>
      </c>
      <c r="M14" s="18">
        <f t="shared" si="7"/>
        <v>0.03880597015</v>
      </c>
      <c r="N14" s="19">
        <f t="shared" si="10"/>
        <v>0.9805970149</v>
      </c>
      <c r="O14" s="18" t="str">
        <f t="shared" si="8"/>
        <v>#N/A</v>
      </c>
    </row>
    <row r="15" ht="12.75" customHeight="1">
      <c r="A15" s="16">
        <v>2.5</v>
      </c>
      <c r="B15" s="16">
        <v>2.55</v>
      </c>
      <c r="C15" s="16">
        <f t="shared" si="1"/>
        <v>2.525</v>
      </c>
      <c r="D15" s="16">
        <v>13.0</v>
      </c>
      <c r="E15" s="16">
        <f t="shared" si="2"/>
        <v>32.825</v>
      </c>
      <c r="F15" s="16">
        <f t="shared" si="3"/>
        <v>82.883125</v>
      </c>
      <c r="G15" s="17">
        <f>(A15-E17)/F17</f>
        <v>2.095631133</v>
      </c>
      <c r="H15" s="17">
        <f>(B15-E17)/F17</f>
        <v>2.46473546</v>
      </c>
      <c r="I15" s="18">
        <f t="shared" si="4"/>
        <v>0.9819425374</v>
      </c>
      <c r="J15" s="18" t="str">
        <f t="shared" si="5"/>
        <v>#N/A</v>
      </c>
      <c r="K15" s="18" t="str">
        <f t="shared" si="6"/>
        <v>#N/A</v>
      </c>
      <c r="L15" s="19" t="str">
        <f t="shared" si="9"/>
        <v>#N/A</v>
      </c>
      <c r="M15" s="18">
        <f t="shared" si="7"/>
        <v>0.01940298507</v>
      </c>
      <c r="N15" s="19">
        <f t="shared" si="10"/>
        <v>1</v>
      </c>
      <c r="O15" s="18" t="str">
        <f t="shared" si="8"/>
        <v>#N/A</v>
      </c>
    </row>
    <row r="16" ht="12.75" customHeight="1">
      <c r="A16" s="16"/>
      <c r="B16" s="22"/>
      <c r="C16" s="22"/>
      <c r="D16" s="16">
        <f t="shared" ref="D16:F16" si="11">SUM(D3:D15)</f>
        <v>670</v>
      </c>
      <c r="E16" s="22">
        <f t="shared" si="11"/>
        <v>1484.8</v>
      </c>
      <c r="F16" s="22">
        <f t="shared" si="11"/>
        <v>3302.78875</v>
      </c>
      <c r="G16" s="16"/>
      <c r="H16" s="16"/>
      <c r="I16" s="16"/>
      <c r="J16" s="16"/>
      <c r="K16" s="16"/>
      <c r="L16" s="16"/>
      <c r="M16" s="16"/>
      <c r="N16" s="16"/>
      <c r="O16" s="16"/>
    </row>
    <row r="17" ht="12.75" customHeight="1">
      <c r="A17" s="16"/>
      <c r="B17" s="16"/>
      <c r="C17" s="16"/>
      <c r="D17" s="16"/>
      <c r="E17" s="23">
        <f>E16/670</f>
        <v>2.216119403</v>
      </c>
      <c r="F17" s="23">
        <f>SQRT((F16/670)-E17^2)</f>
        <v>0.1354630558</v>
      </c>
      <c r="G17" s="16"/>
      <c r="H17" s="16"/>
      <c r="I17" s="16"/>
      <c r="J17" s="16"/>
      <c r="K17" s="16"/>
      <c r="L17" s="16"/>
      <c r="M17" s="16"/>
      <c r="N17" s="16"/>
      <c r="O17" s="16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2023-03-18T18:45:30Z</dcterms:created>
  <dc:creator>ENSIA1</dc:creator>
</cp:coreProperties>
</file>