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viDiório\Documents\USP 2014 2\Trabalho-avaliacao\desempenho\"/>
    </mc:Choice>
  </mc:AlternateContent>
  <bookViews>
    <workbookView xWindow="0" yWindow="0" windowWidth="16380" windowHeight="8190" tabRatio="468" firstSheet="1" activeTab="3"/>
  </bookViews>
  <sheets>
    <sheet name="tiff_grande" sheetId="1" r:id="rId1"/>
    <sheet name="tiff_vert" sheetId="2" r:id="rId2"/>
    <sheet name="tiff_hor" sheetId="3" r:id="rId3"/>
    <sheet name="Comparativo" sheetId="5" r:id="rId4"/>
    <sheet name="boxplot_data" sheetId="4" r:id="rId5"/>
  </sheets>
  <calcPr calcId="152511"/>
</workbook>
</file>

<file path=xl/calcChain.xml><?xml version="1.0" encoding="utf-8"?>
<calcChain xmlns="http://schemas.openxmlformats.org/spreadsheetml/2006/main">
  <c r="K21" i="4" l="1"/>
  <c r="L21" i="4"/>
  <c r="M21" i="4"/>
  <c r="K22" i="4"/>
  <c r="L22" i="4"/>
  <c r="M22" i="4"/>
  <c r="K23" i="4"/>
  <c r="L23" i="4"/>
  <c r="M23" i="4"/>
  <c r="K24" i="4"/>
  <c r="L24" i="4"/>
  <c r="M24" i="4"/>
  <c r="K25" i="4"/>
  <c r="K30" i="4" s="1"/>
  <c r="L25" i="4"/>
  <c r="L32" i="4" s="1"/>
  <c r="M25" i="4"/>
  <c r="K26" i="4"/>
  <c r="L26" i="4"/>
  <c r="L31" i="4" s="1"/>
  <c r="M26" i="4"/>
  <c r="K27" i="4"/>
  <c r="L27" i="4"/>
  <c r="M27" i="4"/>
  <c r="M31" i="4" s="1"/>
  <c r="K28" i="4"/>
  <c r="L28" i="4"/>
  <c r="M28" i="4"/>
  <c r="K29" i="4"/>
  <c r="L29" i="4"/>
  <c r="M29" i="4"/>
  <c r="L30" i="4"/>
  <c r="M30" i="4"/>
  <c r="K31" i="4"/>
  <c r="K32" i="4"/>
  <c r="M32" i="4"/>
  <c r="K33" i="4"/>
  <c r="L33" i="4"/>
  <c r="J28" i="4"/>
  <c r="J27" i="4"/>
  <c r="J26" i="4"/>
  <c r="J25" i="4"/>
  <c r="J24" i="4"/>
  <c r="J23" i="4"/>
  <c r="J22" i="4"/>
  <c r="J21" i="4"/>
  <c r="J29" i="4"/>
  <c r="K5" i="4"/>
  <c r="L5" i="4"/>
  <c r="M5" i="4"/>
  <c r="K6" i="4"/>
  <c r="L6" i="4"/>
  <c r="M6" i="4"/>
  <c r="K7" i="4"/>
  <c r="L7" i="4"/>
  <c r="M7" i="4"/>
  <c r="K8" i="4"/>
  <c r="L8" i="4"/>
  <c r="M8" i="4"/>
  <c r="K9" i="4"/>
  <c r="L9" i="4"/>
  <c r="M9" i="4"/>
  <c r="M14" i="4" s="1"/>
  <c r="K10" i="4"/>
  <c r="K15" i="4" s="1"/>
  <c r="L10" i="4"/>
  <c r="M10" i="4"/>
  <c r="K11" i="4"/>
  <c r="K17" i="4" s="1"/>
  <c r="L11" i="4"/>
  <c r="M11" i="4"/>
  <c r="K12" i="4"/>
  <c r="L12" i="4"/>
  <c r="L17" i="4" s="1"/>
  <c r="M12" i="4"/>
  <c r="M17" i="4" s="1"/>
  <c r="K13" i="4"/>
  <c r="L13" i="4"/>
  <c r="M13" i="4"/>
  <c r="K14" i="4"/>
  <c r="L14" i="4"/>
  <c r="L15" i="4"/>
  <c r="M15" i="4"/>
  <c r="K16" i="4"/>
  <c r="L16" i="4"/>
  <c r="M16" i="4"/>
  <c r="J12" i="4"/>
  <c r="J11" i="4"/>
  <c r="J10" i="4"/>
  <c r="J9" i="4"/>
  <c r="J8" i="4"/>
  <c r="J7" i="4"/>
  <c r="J6" i="4"/>
  <c r="J5" i="4"/>
  <c r="J13" i="4"/>
  <c r="G21" i="4"/>
  <c r="H21" i="4"/>
  <c r="I21" i="4"/>
  <c r="G22" i="4"/>
  <c r="H22" i="4"/>
  <c r="I22" i="4"/>
  <c r="G23" i="4"/>
  <c r="H23" i="4"/>
  <c r="I23" i="4"/>
  <c r="G24" i="4"/>
  <c r="H24" i="4"/>
  <c r="I24" i="4"/>
  <c r="G25" i="4"/>
  <c r="H25" i="4"/>
  <c r="I25" i="4"/>
  <c r="G26" i="4"/>
  <c r="G31" i="4" s="1"/>
  <c r="H26" i="4"/>
  <c r="I26" i="4"/>
  <c r="G27" i="4"/>
  <c r="H27" i="4"/>
  <c r="H33" i="4" s="1"/>
  <c r="I27" i="4"/>
  <c r="G28" i="4"/>
  <c r="H28" i="4"/>
  <c r="I28" i="4"/>
  <c r="I33" i="4" s="1"/>
  <c r="G29" i="4"/>
  <c r="H29" i="4"/>
  <c r="I29" i="4"/>
  <c r="G30" i="4"/>
  <c r="H30" i="4"/>
  <c r="I30" i="4"/>
  <c r="I31" i="4"/>
  <c r="G32" i="4"/>
  <c r="H32" i="4"/>
  <c r="I32" i="4"/>
  <c r="G33" i="4"/>
  <c r="F29" i="4"/>
  <c r="F28" i="4"/>
  <c r="F27" i="4"/>
  <c r="F26" i="4"/>
  <c r="F25" i="4"/>
  <c r="F32" i="4" s="1"/>
  <c r="F24" i="4"/>
  <c r="F23" i="4"/>
  <c r="F22" i="4"/>
  <c r="F21" i="4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G15" i="4" s="1"/>
  <c r="H10" i="4"/>
  <c r="I10" i="4"/>
  <c r="G11" i="4"/>
  <c r="H11" i="4"/>
  <c r="H15" i="4" s="1"/>
  <c r="I11" i="4"/>
  <c r="G12" i="4"/>
  <c r="H12" i="4"/>
  <c r="I12" i="4"/>
  <c r="I17" i="4" s="1"/>
  <c r="G13" i="4"/>
  <c r="H13" i="4"/>
  <c r="I13" i="4"/>
  <c r="G14" i="4"/>
  <c r="H14" i="4"/>
  <c r="I14" i="4"/>
  <c r="I15" i="4"/>
  <c r="G16" i="4"/>
  <c r="H16" i="4"/>
  <c r="I16" i="4"/>
  <c r="G17" i="4"/>
  <c r="F12" i="4"/>
  <c r="F11" i="4"/>
  <c r="F10" i="4"/>
  <c r="F9" i="4"/>
  <c r="F13" i="4" s="1"/>
  <c r="F8" i="4"/>
  <c r="F7" i="4"/>
  <c r="F6" i="4"/>
  <c r="F5" i="4"/>
  <c r="C5" i="4"/>
  <c r="D5" i="4"/>
  <c r="E5" i="4"/>
  <c r="C6" i="4"/>
  <c r="D6" i="4"/>
  <c r="E6" i="4"/>
  <c r="C7" i="4"/>
  <c r="D7" i="4"/>
  <c r="E7" i="4"/>
  <c r="C8" i="4"/>
  <c r="D8" i="4"/>
  <c r="E8" i="4"/>
  <c r="C9" i="4"/>
  <c r="C16" i="4" s="1"/>
  <c r="D9" i="4"/>
  <c r="E9" i="4"/>
  <c r="E14" i="4" s="1"/>
  <c r="C10" i="4"/>
  <c r="C15" i="4" s="1"/>
  <c r="D10" i="4"/>
  <c r="E10" i="4"/>
  <c r="C11" i="4"/>
  <c r="D11" i="4"/>
  <c r="D15" i="4" s="1"/>
  <c r="E11" i="4"/>
  <c r="C12" i="4"/>
  <c r="D12" i="4"/>
  <c r="D17" i="4" s="1"/>
  <c r="E12" i="4"/>
  <c r="E17" i="4" s="1"/>
  <c r="C13" i="4"/>
  <c r="D13" i="4"/>
  <c r="E13" i="4"/>
  <c r="C14" i="4"/>
  <c r="D14" i="4"/>
  <c r="E15" i="4"/>
  <c r="D16" i="4"/>
  <c r="E16" i="4"/>
  <c r="C17" i="4"/>
  <c r="C21" i="4"/>
  <c r="D21" i="4"/>
  <c r="E21" i="4"/>
  <c r="C22" i="4"/>
  <c r="D22" i="4"/>
  <c r="E22" i="4"/>
  <c r="C23" i="4"/>
  <c r="D23" i="4"/>
  <c r="E23" i="4"/>
  <c r="C24" i="4"/>
  <c r="D24" i="4"/>
  <c r="E24" i="4"/>
  <c r="C25" i="4"/>
  <c r="D25" i="4"/>
  <c r="E25" i="4"/>
  <c r="C26" i="4"/>
  <c r="C30" i="4" s="1"/>
  <c r="D26" i="4"/>
  <c r="E26" i="4"/>
  <c r="C27" i="4"/>
  <c r="D27" i="4"/>
  <c r="D33" i="4" s="1"/>
  <c r="E27" i="4"/>
  <c r="C28" i="4"/>
  <c r="D28" i="4"/>
  <c r="E28" i="4"/>
  <c r="E33" i="4" s="1"/>
  <c r="C29" i="4"/>
  <c r="D29" i="4"/>
  <c r="E29" i="4"/>
  <c r="D30" i="4"/>
  <c r="E30" i="4"/>
  <c r="E31" i="4"/>
  <c r="C32" i="4"/>
  <c r="D32" i="4"/>
  <c r="E32" i="4"/>
  <c r="C33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L36" i="3"/>
  <c r="K36" i="3"/>
  <c r="J36" i="3"/>
  <c r="I36" i="3"/>
  <c r="L35" i="3"/>
  <c r="K35" i="3"/>
  <c r="J35" i="3"/>
  <c r="I35" i="3"/>
  <c r="L17" i="3"/>
  <c r="K17" i="3"/>
  <c r="J17" i="3"/>
  <c r="I17" i="3"/>
  <c r="L16" i="3"/>
  <c r="K16" i="3"/>
  <c r="J16" i="3"/>
  <c r="I16" i="3"/>
  <c r="I35" i="1"/>
  <c r="L36" i="1"/>
  <c r="K36" i="1"/>
  <c r="J36" i="1"/>
  <c r="I36" i="1"/>
  <c r="L35" i="1"/>
  <c r="K35" i="1"/>
  <c r="J35" i="1"/>
  <c r="L17" i="1"/>
  <c r="K17" i="1"/>
  <c r="J17" i="1"/>
  <c r="I17" i="1"/>
  <c r="L16" i="1"/>
  <c r="K16" i="1"/>
  <c r="J16" i="1"/>
  <c r="I16" i="1"/>
  <c r="L36" i="2"/>
  <c r="K36" i="2"/>
  <c r="J36" i="2"/>
  <c r="I36" i="2"/>
  <c r="L35" i="2"/>
  <c r="K35" i="2"/>
  <c r="J35" i="2"/>
  <c r="I35" i="2"/>
  <c r="J17" i="2"/>
  <c r="K17" i="2"/>
  <c r="L17" i="2"/>
  <c r="I17" i="2"/>
  <c r="J16" i="2"/>
  <c r="K16" i="2"/>
  <c r="L16" i="2"/>
  <c r="I16" i="2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I25" i="1"/>
  <c r="J25" i="1"/>
  <c r="K25" i="1"/>
  <c r="L25" i="1"/>
  <c r="I26" i="1"/>
  <c r="J26" i="1"/>
  <c r="K26" i="1"/>
  <c r="L26" i="1"/>
  <c r="I27" i="1"/>
  <c r="J27" i="1"/>
  <c r="K27" i="1"/>
  <c r="L27" i="1"/>
  <c r="I28" i="1"/>
  <c r="J28" i="1"/>
  <c r="K28" i="1"/>
  <c r="L28" i="1"/>
  <c r="I29" i="1"/>
  <c r="J29" i="1"/>
  <c r="K29" i="1"/>
  <c r="L29" i="1"/>
  <c r="I30" i="1"/>
  <c r="J30" i="1"/>
  <c r="K30" i="1"/>
  <c r="L30" i="1"/>
  <c r="I31" i="1"/>
  <c r="J31" i="1"/>
  <c r="K31" i="1"/>
  <c r="L31" i="1"/>
  <c r="I32" i="1"/>
  <c r="J32" i="1"/>
  <c r="K32" i="1"/>
  <c r="L32" i="1"/>
  <c r="I33" i="1"/>
  <c r="J33" i="1"/>
  <c r="K33" i="1"/>
  <c r="L33" i="1"/>
  <c r="I34" i="1"/>
  <c r="J34" i="1"/>
  <c r="K34" i="1"/>
  <c r="L34" i="1"/>
  <c r="I6" i="3"/>
  <c r="J6" i="3"/>
  <c r="K6" i="3"/>
  <c r="L6" i="3"/>
  <c r="I7" i="3"/>
  <c r="J7" i="3"/>
  <c r="K7" i="3"/>
  <c r="L7" i="3"/>
  <c r="I8" i="3"/>
  <c r="J8" i="3"/>
  <c r="K8" i="3"/>
  <c r="L8" i="3"/>
  <c r="I9" i="3"/>
  <c r="J9" i="3"/>
  <c r="K9" i="3"/>
  <c r="L9" i="3"/>
  <c r="I10" i="3"/>
  <c r="J10" i="3"/>
  <c r="K10" i="3"/>
  <c r="L10" i="3"/>
  <c r="I11" i="3"/>
  <c r="J11" i="3"/>
  <c r="K11" i="3"/>
  <c r="L11" i="3"/>
  <c r="I12" i="3"/>
  <c r="J12" i="3"/>
  <c r="K12" i="3"/>
  <c r="L12" i="3"/>
  <c r="I13" i="3"/>
  <c r="J13" i="3"/>
  <c r="K13" i="3"/>
  <c r="L13" i="3"/>
  <c r="I14" i="3"/>
  <c r="J14" i="3"/>
  <c r="K14" i="3"/>
  <c r="L14" i="3"/>
  <c r="I15" i="3"/>
  <c r="J15" i="3"/>
  <c r="K15" i="3"/>
  <c r="L15" i="3"/>
  <c r="I25" i="3"/>
  <c r="J25" i="3"/>
  <c r="K25" i="3"/>
  <c r="L25" i="3"/>
  <c r="I26" i="3"/>
  <c r="J26" i="3"/>
  <c r="K26" i="3"/>
  <c r="L26" i="3"/>
  <c r="I27" i="3"/>
  <c r="J27" i="3"/>
  <c r="K27" i="3"/>
  <c r="L27" i="3"/>
  <c r="I28" i="3"/>
  <c r="J28" i="3"/>
  <c r="K28" i="3"/>
  <c r="L28" i="3"/>
  <c r="I29" i="3"/>
  <c r="J29" i="3"/>
  <c r="K29" i="3"/>
  <c r="L29" i="3"/>
  <c r="I30" i="3"/>
  <c r="J30" i="3"/>
  <c r="K30" i="3"/>
  <c r="L30" i="3"/>
  <c r="I31" i="3"/>
  <c r="J31" i="3"/>
  <c r="K31" i="3"/>
  <c r="L31" i="3"/>
  <c r="I32" i="3"/>
  <c r="J32" i="3"/>
  <c r="K32" i="3"/>
  <c r="L32" i="3"/>
  <c r="I33" i="3"/>
  <c r="J33" i="3"/>
  <c r="K33" i="3"/>
  <c r="L33" i="3"/>
  <c r="I34" i="3"/>
  <c r="J34" i="3"/>
  <c r="K34" i="3"/>
  <c r="L34" i="3"/>
  <c r="I6" i="2"/>
  <c r="J6" i="2"/>
  <c r="K6" i="2"/>
  <c r="L6" i="2"/>
  <c r="I7" i="2"/>
  <c r="J7" i="2"/>
  <c r="K7" i="2"/>
  <c r="L7" i="2"/>
  <c r="I8" i="2"/>
  <c r="J8" i="2"/>
  <c r="K8" i="2"/>
  <c r="L8" i="2"/>
  <c r="I9" i="2"/>
  <c r="J9" i="2"/>
  <c r="K9" i="2"/>
  <c r="L9" i="2"/>
  <c r="I10" i="2"/>
  <c r="J10" i="2"/>
  <c r="K10" i="2"/>
  <c r="L10" i="2"/>
  <c r="I11" i="2"/>
  <c r="J11" i="2"/>
  <c r="K11" i="2"/>
  <c r="L11" i="2"/>
  <c r="I12" i="2"/>
  <c r="J12" i="2"/>
  <c r="K12" i="2"/>
  <c r="L12" i="2"/>
  <c r="I13" i="2"/>
  <c r="J13" i="2"/>
  <c r="K13" i="2"/>
  <c r="L13" i="2"/>
  <c r="I14" i="2"/>
  <c r="J14" i="2"/>
  <c r="K14" i="2"/>
  <c r="L14" i="2"/>
  <c r="I15" i="2"/>
  <c r="J15" i="2"/>
  <c r="K15" i="2"/>
  <c r="L15" i="2"/>
  <c r="I25" i="2"/>
  <c r="J25" i="2"/>
  <c r="K25" i="2"/>
  <c r="L25" i="2"/>
  <c r="I26" i="2"/>
  <c r="J26" i="2"/>
  <c r="K26" i="2"/>
  <c r="L26" i="2"/>
  <c r="I27" i="2"/>
  <c r="J27" i="2"/>
  <c r="K27" i="2"/>
  <c r="L27" i="2"/>
  <c r="I28" i="2"/>
  <c r="J28" i="2"/>
  <c r="K28" i="2"/>
  <c r="L28" i="2"/>
  <c r="I29" i="2"/>
  <c r="J29" i="2"/>
  <c r="K29" i="2"/>
  <c r="L29" i="2"/>
  <c r="I30" i="2"/>
  <c r="J30" i="2"/>
  <c r="K30" i="2"/>
  <c r="L30" i="2"/>
  <c r="I31" i="2"/>
  <c r="J31" i="2"/>
  <c r="K31" i="2"/>
  <c r="L31" i="2"/>
  <c r="I32" i="2"/>
  <c r="J32" i="2"/>
  <c r="K32" i="2"/>
  <c r="L32" i="2"/>
  <c r="I33" i="2"/>
  <c r="J33" i="2"/>
  <c r="K33" i="2"/>
  <c r="L33" i="2"/>
  <c r="I34" i="2"/>
  <c r="J34" i="2"/>
  <c r="K34" i="2"/>
  <c r="L34" i="2"/>
  <c r="M33" i="4" l="1"/>
  <c r="J33" i="4"/>
  <c r="J31" i="4"/>
  <c r="J30" i="4"/>
  <c r="J32" i="4"/>
  <c r="J17" i="4"/>
  <c r="J15" i="4"/>
  <c r="J14" i="4"/>
  <c r="J16" i="4"/>
  <c r="H31" i="4"/>
  <c r="F31" i="4"/>
  <c r="F30" i="4"/>
  <c r="F33" i="4"/>
  <c r="H17" i="4"/>
  <c r="F17" i="4"/>
  <c r="F15" i="4"/>
  <c r="F14" i="4"/>
  <c r="F16" i="4"/>
  <c r="C31" i="4"/>
  <c r="D31" i="4"/>
</calcChain>
</file>

<file path=xl/sharedStrings.xml><?xml version="1.0" encoding="utf-8"?>
<sst xmlns="http://schemas.openxmlformats.org/spreadsheetml/2006/main" count="264" uniqueCount="48">
  <si>
    <t>TIFF_GRANDE</t>
  </si>
  <si>
    <t>'</t>
  </si>
  <si>
    <t>Compression rate</t>
  </si>
  <si>
    <t>QUALITY</t>
  </si>
  <si>
    <t>ORIGINAL(bytes)</t>
  </si>
  <si>
    <t>Png (bytes)</t>
  </si>
  <si>
    <t>jpg (bytes)</t>
  </si>
  <si>
    <t>TYPE</t>
  </si>
  <si>
    <t>001.tif</t>
  </si>
  <si>
    <t>002.tif</t>
  </si>
  <si>
    <t>003.tif</t>
  </si>
  <si>
    <t>004.tif</t>
  </si>
  <si>
    <t>005.tif</t>
  </si>
  <si>
    <t>006.tif</t>
  </si>
  <si>
    <t>007.tif</t>
  </si>
  <si>
    <t>008.tif</t>
  </si>
  <si>
    <t>009.tif</t>
  </si>
  <si>
    <t>010.tif</t>
  </si>
  <si>
    <t>TIFF_VERT</t>
  </si>
  <si>
    <t>TIFF_HOR</t>
  </si>
  <si>
    <t>Intervalo de Confiança</t>
  </si>
  <si>
    <t>CONT</t>
  </si>
  <si>
    <t>PNG 50</t>
  </si>
  <si>
    <t>JPG 50</t>
  </si>
  <si>
    <t>PNG 100</t>
  </si>
  <si>
    <t>JPG 100</t>
  </si>
  <si>
    <t>MÉDIA</t>
  </si>
  <si>
    <t>DESV. PADRÃO</t>
  </si>
  <si>
    <t>MÍNIMO</t>
  </si>
  <si>
    <t>PRI. QUARTIL</t>
  </si>
  <si>
    <t>MEDIANA</t>
  </si>
  <si>
    <t>TER. QUARTIL</t>
  </si>
  <si>
    <t>MÁXIMO</t>
  </si>
  <si>
    <t>2Q BOX</t>
  </si>
  <si>
    <t>3QBOX</t>
  </si>
  <si>
    <t>WHISKER -</t>
  </si>
  <si>
    <t>WHISKER +</t>
  </si>
  <si>
    <t>OFFSET</t>
  </si>
  <si>
    <t>TIFF GRANDE</t>
  </si>
  <si>
    <t>TABELA SUPERIOR</t>
  </si>
  <si>
    <t>TABELA INFERIOR</t>
  </si>
  <si>
    <t>TIFF VERTICAL</t>
  </si>
  <si>
    <t>TIFF HORIZONTAL</t>
  </si>
  <si>
    <t>BOTTOM</t>
  </si>
  <si>
    <t>0.5</t>
  </si>
  <si>
    <t>1.5</t>
  </si>
  <si>
    <t>2.5</t>
  </si>
  <si>
    <t>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</si>
</sst>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:ss\ AM/PM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/>
      <right/>
      <top style="hair">
        <color indexed="8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164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0" borderId="0" xfId="0" applyNumberFormat="1"/>
    <xf numFmtId="0" fontId="0" fillId="0" borderId="1" xfId="0" applyNumberFormat="1" applyBorder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2" fontId="0" fillId="0" borderId="2" xfId="0" applyNumberForma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7" xfId="0" applyNumberFormat="1" applyBorder="1"/>
    <xf numFmtId="2" fontId="0" fillId="0" borderId="0" xfId="0" applyNumberFormat="1" applyBorder="1"/>
    <xf numFmtId="2" fontId="0" fillId="0" borderId="8" xfId="0" applyNumberForma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Boxplot</a:t>
            </a:r>
            <a:r>
              <a:rPr lang="pt-BR" baseline="0"/>
              <a:t> para amostras tiff grande exceto JPG 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boxplot_data!$A$13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(boxplot_data!$B$16,boxplot_data!$D$16:$E$16)</c:f>
                <c:numCache>
                  <c:formatCode>General</c:formatCode>
                  <c:ptCount val="3"/>
                  <c:pt idx="0">
                    <c:v>0.38381649462104894</c:v>
                  </c:pt>
                  <c:pt idx="1">
                    <c:v>0.38381649462104894</c:v>
                  </c:pt>
                  <c:pt idx="2">
                    <c:v>0.77735611213122746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(boxplot_data!$B$4,boxplot_data!$D$4:$E$4)</c:f>
              <c:strCache>
                <c:ptCount val="3"/>
                <c:pt idx="0">
                  <c:v>PNG 50</c:v>
                </c:pt>
                <c:pt idx="1">
                  <c:v>PNG 100</c:v>
                </c:pt>
                <c:pt idx="2">
                  <c:v>JPG 100</c:v>
                </c:pt>
              </c:strCache>
            </c:strRef>
          </c:cat>
          <c:val>
            <c:numRef>
              <c:f>(boxplot_data!$B$13,boxplot_data!$D$13:$E$13)</c:f>
              <c:numCache>
                <c:formatCode>General</c:formatCode>
                <c:ptCount val="3"/>
                <c:pt idx="0">
                  <c:v>1.6944957070904052</c:v>
                </c:pt>
                <c:pt idx="1">
                  <c:v>1.6944957070904052</c:v>
                </c:pt>
                <c:pt idx="2">
                  <c:v>1.7194575930112723</c:v>
                </c:pt>
              </c:numCache>
            </c:numRef>
          </c:val>
        </c:ser>
        <c:ser>
          <c:idx val="1"/>
          <c:order val="1"/>
          <c:tx>
            <c:strRef>
              <c:f>boxplot_data!$A$14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(boxplot_data!$B$4,boxplot_data!$D$4:$E$4)</c:f>
              <c:strCache>
                <c:ptCount val="3"/>
                <c:pt idx="0">
                  <c:v>PNG 50</c:v>
                </c:pt>
                <c:pt idx="1">
                  <c:v>PNG 100</c:v>
                </c:pt>
                <c:pt idx="2">
                  <c:v>JPG 100</c:v>
                </c:pt>
              </c:strCache>
            </c:strRef>
          </c:cat>
          <c:val>
            <c:numRef>
              <c:f>(boxplot_data!$B$14,boxplot_data!$D$14:$E$14)</c:f>
              <c:numCache>
                <c:formatCode>General</c:formatCode>
                <c:ptCount val="3"/>
                <c:pt idx="0">
                  <c:v>0.25793614778599872</c:v>
                </c:pt>
                <c:pt idx="1">
                  <c:v>0.25793614778599872</c:v>
                </c:pt>
                <c:pt idx="2">
                  <c:v>0.23195555201730733</c:v>
                </c:pt>
              </c:numCache>
            </c:numRef>
          </c:val>
        </c:ser>
        <c:ser>
          <c:idx val="2"/>
          <c:order val="2"/>
          <c:tx>
            <c:strRef>
              <c:f>boxplot_data!$A$15</c:f>
              <c:strCache>
                <c:ptCount val="1"/>
                <c:pt idx="0">
                  <c:v>3QBOX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(boxplot_data!$B$17,boxplot_data!$D$17:$E$17)</c:f>
                <c:numCache>
                  <c:formatCode>General</c:formatCode>
                  <c:ptCount val="3"/>
                  <c:pt idx="0">
                    <c:v>0.63064984244625188</c:v>
                  </c:pt>
                  <c:pt idx="1">
                    <c:v>0.63064984244625188</c:v>
                  </c:pt>
                  <c:pt idx="2">
                    <c:v>0.94134134684211634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(boxplot_data!$B$4,boxplot_data!$D$4:$E$4)</c:f>
              <c:strCache>
                <c:ptCount val="3"/>
                <c:pt idx="0">
                  <c:v>PNG 50</c:v>
                </c:pt>
                <c:pt idx="1">
                  <c:v>PNG 100</c:v>
                </c:pt>
                <c:pt idx="2">
                  <c:v>JPG 100</c:v>
                </c:pt>
              </c:strCache>
            </c:strRef>
          </c:cat>
          <c:val>
            <c:numRef>
              <c:f>(boxplot_data!$B$15,boxplot_data!$D$15:$E$15)</c:f>
              <c:numCache>
                <c:formatCode>General</c:formatCode>
                <c:ptCount val="3"/>
                <c:pt idx="0">
                  <c:v>0.23564122630952977</c:v>
                </c:pt>
                <c:pt idx="1">
                  <c:v>0.23564122630952977</c:v>
                </c:pt>
                <c:pt idx="2">
                  <c:v>0.37531367553002526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49992512"/>
        <c:axId val="-149995232"/>
      </c:barChart>
      <c:lineChart>
        <c:grouping val="stacked"/>
        <c:varyColors val="0"/>
        <c:ser>
          <c:idx val="3"/>
          <c:order val="3"/>
          <c:tx>
            <c:strRef>
              <c:f>boxplot_data!$A$6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strRef>
              <c:f>(boxplot_data!$B$4,boxplot_data!$D$4:$E$4)</c:f>
              <c:strCache>
                <c:ptCount val="3"/>
                <c:pt idx="0">
                  <c:v>PNG 50</c:v>
                </c:pt>
                <c:pt idx="1">
                  <c:v>PNG 100</c:v>
                </c:pt>
                <c:pt idx="2">
                  <c:v>JPG 100</c:v>
                </c:pt>
              </c:strCache>
            </c:strRef>
          </c:cat>
          <c:val>
            <c:numRef>
              <c:f>(boxplot_data!$B$6,boxplot_data!$D$6:$E$6)</c:f>
              <c:numCache>
                <c:formatCode>General</c:formatCode>
                <c:ptCount val="3"/>
                <c:pt idx="0">
                  <c:v>1.9677575444422122</c:v>
                </c:pt>
                <c:pt idx="1">
                  <c:v>1.9677575444422122</c:v>
                </c:pt>
                <c:pt idx="2">
                  <c:v>2.0257670465487845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9992512"/>
        <c:axId val="-149995232"/>
      </c:lineChart>
      <c:catAx>
        <c:axId val="-14999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9995232"/>
        <c:crosses val="autoZero"/>
        <c:auto val="1"/>
        <c:lblAlgn val="ctr"/>
        <c:lblOffset val="100"/>
        <c:noMultiLvlLbl val="0"/>
      </c:catAx>
      <c:valAx>
        <c:axId val="-14999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999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Boxplot para amostras tiff horizontal exceto JPG 50</a:t>
            </a:r>
          </a:p>
        </c:rich>
      </c:tx>
      <c:layout>
        <c:manualLayout>
          <c:xMode val="edge"/>
          <c:yMode val="edge"/>
          <c:x val="0.12077777777777775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pt-BR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boxplot_data!$A$13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(boxplot_data!$J$16,boxplot_data!$L$16:$M$16)</c:f>
                <c:numCache>
                  <c:formatCode>General</c:formatCode>
                  <c:ptCount val="3"/>
                  <c:pt idx="0">
                    <c:v>0.10288941557860198</c:v>
                  </c:pt>
                  <c:pt idx="1">
                    <c:v>0.10288941557860198</c:v>
                  </c:pt>
                  <c:pt idx="2">
                    <c:v>0.12242271625730872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(boxplot_data!$J$4,boxplot_data!$L$4:$M$4)</c:f>
              <c:strCache>
                <c:ptCount val="3"/>
                <c:pt idx="0">
                  <c:v>PNG 50</c:v>
                </c:pt>
                <c:pt idx="1">
                  <c:v>PNG 100</c:v>
                </c:pt>
                <c:pt idx="2">
                  <c:v>JPG 100</c:v>
                </c:pt>
              </c:strCache>
            </c:strRef>
          </c:cat>
          <c:val>
            <c:numRef>
              <c:f>(boxplot_data!$J$13,boxplot_data!$L$13:$M$13)</c:f>
              <c:numCache>
                <c:formatCode>General</c:formatCode>
                <c:ptCount val="3"/>
                <c:pt idx="0">
                  <c:v>1.2853126804583512</c:v>
                </c:pt>
                <c:pt idx="1">
                  <c:v>1.2853126804583512</c:v>
                </c:pt>
                <c:pt idx="2">
                  <c:v>1.0531623276876672</c:v>
                </c:pt>
              </c:numCache>
            </c:numRef>
          </c:val>
        </c:ser>
        <c:ser>
          <c:idx val="1"/>
          <c:order val="1"/>
          <c:tx>
            <c:strRef>
              <c:f>boxplot_data!$A$14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(boxplot_data!$J$4,boxplot_data!$L$4:$M$4)</c:f>
              <c:strCache>
                <c:ptCount val="3"/>
                <c:pt idx="0">
                  <c:v>PNG 50</c:v>
                </c:pt>
                <c:pt idx="1">
                  <c:v>PNG 100</c:v>
                </c:pt>
                <c:pt idx="2">
                  <c:v>JPG 100</c:v>
                </c:pt>
              </c:strCache>
            </c:strRef>
          </c:cat>
          <c:val>
            <c:numRef>
              <c:f>(boxplot_data!$J$14,boxplot_data!$L$14:$M$14)</c:f>
              <c:numCache>
                <c:formatCode>General</c:formatCode>
                <c:ptCount val="3"/>
                <c:pt idx="0">
                  <c:v>0.11364980722445095</c:v>
                </c:pt>
                <c:pt idx="1">
                  <c:v>0.11364980722445095</c:v>
                </c:pt>
                <c:pt idx="2">
                  <c:v>8.8122239552418824E-2</c:v>
                </c:pt>
              </c:numCache>
            </c:numRef>
          </c:val>
        </c:ser>
        <c:ser>
          <c:idx val="2"/>
          <c:order val="2"/>
          <c:tx>
            <c:strRef>
              <c:f>boxplot_data!$A$15</c:f>
              <c:strCache>
                <c:ptCount val="1"/>
                <c:pt idx="0">
                  <c:v>3QBOX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(boxplot_data!$J$17,boxplot_data!$L$17:$M$17)</c:f>
                <c:numCache>
                  <c:formatCode>General</c:formatCode>
                  <c:ptCount val="3"/>
                  <c:pt idx="0">
                    <c:v>0.2240172502910216</c:v>
                  </c:pt>
                  <c:pt idx="1">
                    <c:v>0.2240172502910216</c:v>
                  </c:pt>
                  <c:pt idx="2">
                    <c:v>0.14222606202081911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(boxplot_data!$J$4,boxplot_data!$L$4:$M$4)</c:f>
              <c:strCache>
                <c:ptCount val="3"/>
                <c:pt idx="0">
                  <c:v>PNG 50</c:v>
                </c:pt>
                <c:pt idx="1">
                  <c:v>PNG 100</c:v>
                </c:pt>
                <c:pt idx="2">
                  <c:v>JPG 100</c:v>
                </c:pt>
              </c:strCache>
            </c:strRef>
          </c:cat>
          <c:val>
            <c:numRef>
              <c:f>(boxplot_data!$J$15,boxplot_data!$L$15:$M$15)</c:f>
              <c:numCache>
                <c:formatCode>General</c:formatCode>
                <c:ptCount val="3"/>
                <c:pt idx="0">
                  <c:v>0.17228283783347065</c:v>
                </c:pt>
                <c:pt idx="1">
                  <c:v>0.17228283783347065</c:v>
                </c:pt>
                <c:pt idx="2">
                  <c:v>0.35207189393594152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93752320"/>
        <c:axId val="-1993739264"/>
      </c:barChart>
      <c:lineChart>
        <c:grouping val="stacked"/>
        <c:varyColors val="0"/>
        <c:ser>
          <c:idx val="3"/>
          <c:order val="3"/>
          <c:tx>
            <c:strRef>
              <c:f>boxplot_data!$A$6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(boxplot_data!$J$4,boxplot_data!$L$4:$M$4)</c:f>
              <c:strCache>
                <c:ptCount val="3"/>
                <c:pt idx="0">
                  <c:v>PNG 50</c:v>
                </c:pt>
                <c:pt idx="1">
                  <c:v>PNG 100</c:v>
                </c:pt>
                <c:pt idx="2">
                  <c:v>JPG 100</c:v>
                </c:pt>
              </c:strCache>
            </c:strRef>
          </c:cat>
          <c:val>
            <c:numRef>
              <c:f>(boxplot_data!$J$6,boxplot_data!$L$6:$M$6)</c:f>
              <c:numCache>
                <c:formatCode>General</c:formatCode>
                <c:ptCount val="3"/>
                <c:pt idx="0">
                  <c:v>1.4346436962924725</c:v>
                </c:pt>
                <c:pt idx="1">
                  <c:v>1.4346436962924725</c:v>
                </c:pt>
                <c:pt idx="2">
                  <c:v>1.2385394648402066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3752320"/>
        <c:axId val="-1993739264"/>
      </c:lineChart>
      <c:catAx>
        <c:axId val="-199375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993739264"/>
        <c:crosses val="autoZero"/>
        <c:auto val="1"/>
        <c:lblAlgn val="ctr"/>
        <c:lblOffset val="100"/>
        <c:noMultiLvlLbl val="0"/>
      </c:catAx>
      <c:valAx>
        <c:axId val="-19937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99375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Boxplot para amostras tiff horizontal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pt-BR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boxplot_data!$A$29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boxplot_data!$J$32:$M$32</c:f>
                <c:numCache>
                  <c:formatCode>General</c:formatCode>
                  <c:ptCount val="4"/>
                  <c:pt idx="0">
                    <c:v>0.11447196356119127</c:v>
                  </c:pt>
                  <c:pt idx="1">
                    <c:v>0.94961288467224758</c:v>
                  </c:pt>
                  <c:pt idx="2">
                    <c:v>0.11447196356119127</c:v>
                  </c:pt>
                  <c:pt idx="3">
                    <c:v>0.20433812506862858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boxplot_data!$J$20:$M$20</c:f>
              <c:strCache>
                <c:ptCount val="4"/>
                <c:pt idx="0">
                  <c:v>PNG 50</c:v>
                </c:pt>
                <c:pt idx="1">
                  <c:v>JPG 50</c:v>
                </c:pt>
                <c:pt idx="2">
                  <c:v>PNG 100</c:v>
                </c:pt>
                <c:pt idx="3">
                  <c:v>JPG 100</c:v>
                </c:pt>
              </c:strCache>
            </c:strRef>
          </c:cat>
          <c:val>
            <c:numRef>
              <c:f>boxplot_data!$J$29:$M$29</c:f>
              <c:numCache>
                <c:formatCode>General</c:formatCode>
                <c:ptCount val="4"/>
                <c:pt idx="0">
                  <c:v>1.4052763355750666</c:v>
                </c:pt>
                <c:pt idx="1">
                  <c:v>6.1465035302585456</c:v>
                </c:pt>
                <c:pt idx="2">
                  <c:v>1.4052763355750666</c:v>
                </c:pt>
                <c:pt idx="3">
                  <c:v>1.1634064531083712</c:v>
                </c:pt>
              </c:numCache>
            </c:numRef>
          </c:val>
        </c:ser>
        <c:ser>
          <c:idx val="1"/>
          <c:order val="1"/>
          <c:tx>
            <c:strRef>
              <c:f>boxplot_data!$A$30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boxplot_data!$J$20:$M$20</c:f>
              <c:strCache>
                <c:ptCount val="4"/>
                <c:pt idx="0">
                  <c:v>PNG 50</c:v>
                </c:pt>
                <c:pt idx="1">
                  <c:v>JPG 50</c:v>
                </c:pt>
                <c:pt idx="2">
                  <c:v>PNG 100</c:v>
                </c:pt>
                <c:pt idx="3">
                  <c:v>JPG 100</c:v>
                </c:pt>
              </c:strCache>
            </c:strRef>
          </c:cat>
          <c:val>
            <c:numRef>
              <c:f>boxplot_data!$J$30:$M$30</c:f>
              <c:numCache>
                <c:formatCode>General</c:formatCode>
                <c:ptCount val="4"/>
                <c:pt idx="0">
                  <c:v>8.246517489191274E-2</c:v>
                </c:pt>
                <c:pt idx="1">
                  <c:v>0.98416788235614838</c:v>
                </c:pt>
                <c:pt idx="2">
                  <c:v>8.246517489191274E-2</c:v>
                </c:pt>
                <c:pt idx="3">
                  <c:v>0.12660327692552698</c:v>
                </c:pt>
              </c:numCache>
            </c:numRef>
          </c:val>
        </c:ser>
        <c:ser>
          <c:idx val="2"/>
          <c:order val="2"/>
          <c:tx>
            <c:strRef>
              <c:f>boxplot_data!$A$31</c:f>
              <c:strCache>
                <c:ptCount val="1"/>
                <c:pt idx="0">
                  <c:v>3QBOX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boxplot_data!$J$33:$M$33</c:f>
                <c:numCache>
                  <c:formatCode>General</c:formatCode>
                  <c:ptCount val="4"/>
                  <c:pt idx="0">
                    <c:v>0.3863770406675926</c:v>
                  </c:pt>
                  <c:pt idx="1">
                    <c:v>2.1337490240489601</c:v>
                  </c:pt>
                  <c:pt idx="2">
                    <c:v>0.3863770406675926</c:v>
                  </c:pt>
                  <c:pt idx="3">
                    <c:v>0.44248782886626614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boxplot_data!$J$20:$M$20</c:f>
              <c:strCache>
                <c:ptCount val="4"/>
                <c:pt idx="0">
                  <c:v>PNG 50</c:v>
                </c:pt>
                <c:pt idx="1">
                  <c:v>JPG 50</c:v>
                </c:pt>
                <c:pt idx="2">
                  <c:v>PNG 100</c:v>
                </c:pt>
                <c:pt idx="3">
                  <c:v>JPG 100</c:v>
                </c:pt>
              </c:strCache>
            </c:strRef>
          </c:cat>
          <c:val>
            <c:numRef>
              <c:f>boxplot_data!$J$31:$M$31</c:f>
              <c:numCache>
                <c:formatCode>General</c:formatCode>
                <c:ptCount val="4"/>
                <c:pt idx="0">
                  <c:v>0.43386721865431532</c:v>
                </c:pt>
                <c:pt idx="1">
                  <c:v>3.4121446745331578</c:v>
                </c:pt>
                <c:pt idx="2">
                  <c:v>0.43386721865431532</c:v>
                </c:pt>
                <c:pt idx="3">
                  <c:v>0.50403597402038613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51479456"/>
        <c:axId val="-151477824"/>
      </c:barChart>
      <c:lineChart>
        <c:grouping val="stacked"/>
        <c:varyColors val="0"/>
        <c:ser>
          <c:idx val="3"/>
          <c:order val="3"/>
          <c:tx>
            <c:strRef>
              <c:f>boxplot_data!$A$22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boxplot_data!$J$20:$M$20</c:f>
              <c:strCache>
                <c:ptCount val="4"/>
                <c:pt idx="0">
                  <c:v>PNG 50</c:v>
                </c:pt>
                <c:pt idx="1">
                  <c:v>JPG 50</c:v>
                </c:pt>
                <c:pt idx="2">
                  <c:v>PNG 100</c:v>
                </c:pt>
                <c:pt idx="3">
                  <c:v>JPG 100</c:v>
                </c:pt>
              </c:strCache>
            </c:strRef>
          </c:cat>
          <c:val>
            <c:numRef>
              <c:f>boxplot_data!$J$22:$M$22</c:f>
              <c:numCache>
                <c:formatCode>General</c:formatCode>
                <c:ptCount val="4"/>
                <c:pt idx="0" formatCode="0.00">
                  <c:v>1.6469321332809113</c:v>
                </c:pt>
                <c:pt idx="1">
                  <c:v>8.2458238729891065</c:v>
                </c:pt>
                <c:pt idx="2">
                  <c:v>1.6469321332809113</c:v>
                </c:pt>
                <c:pt idx="3">
                  <c:v>1.4394936219845589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1479456"/>
        <c:axId val="-151477824"/>
      </c:lineChart>
      <c:catAx>
        <c:axId val="-15147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1477824"/>
        <c:crosses val="autoZero"/>
        <c:auto val="1"/>
        <c:lblAlgn val="ctr"/>
        <c:lblOffset val="100"/>
        <c:noMultiLvlLbl val="0"/>
      </c:catAx>
      <c:valAx>
        <c:axId val="-15147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147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Boxplot para amostras tiff horizontal exceto JPG 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pt-BR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boxplot_data!$A$29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(boxplot_data!$J$32,boxplot_data!$L$32:$M$32)</c:f>
                <c:numCache>
                  <c:formatCode>General</c:formatCode>
                  <c:ptCount val="3"/>
                  <c:pt idx="0">
                    <c:v>0.11447196356119127</c:v>
                  </c:pt>
                  <c:pt idx="1">
                    <c:v>0.11447196356119127</c:v>
                  </c:pt>
                  <c:pt idx="2">
                    <c:v>0.20433812506862858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(boxplot_data!$J$20,boxplot_data!$L$20:$M$20)</c:f>
              <c:strCache>
                <c:ptCount val="3"/>
                <c:pt idx="0">
                  <c:v>PNG 50</c:v>
                </c:pt>
                <c:pt idx="1">
                  <c:v>PNG 100</c:v>
                </c:pt>
                <c:pt idx="2">
                  <c:v>JPG 100</c:v>
                </c:pt>
              </c:strCache>
            </c:strRef>
          </c:cat>
          <c:val>
            <c:numRef>
              <c:f>(boxplot_data!$J$29,boxplot_data!$L$29:$M$29)</c:f>
              <c:numCache>
                <c:formatCode>General</c:formatCode>
                <c:ptCount val="3"/>
                <c:pt idx="0">
                  <c:v>1.4052763355750666</c:v>
                </c:pt>
                <c:pt idx="1">
                  <c:v>1.4052763355750666</c:v>
                </c:pt>
                <c:pt idx="2">
                  <c:v>1.1634064531083712</c:v>
                </c:pt>
              </c:numCache>
            </c:numRef>
          </c:val>
        </c:ser>
        <c:ser>
          <c:idx val="1"/>
          <c:order val="1"/>
          <c:tx>
            <c:strRef>
              <c:f>boxplot_data!$A$30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(boxplot_data!$J$20,boxplot_data!$L$20:$M$20)</c:f>
              <c:strCache>
                <c:ptCount val="3"/>
                <c:pt idx="0">
                  <c:v>PNG 50</c:v>
                </c:pt>
                <c:pt idx="1">
                  <c:v>PNG 100</c:v>
                </c:pt>
                <c:pt idx="2">
                  <c:v>JPG 100</c:v>
                </c:pt>
              </c:strCache>
            </c:strRef>
          </c:cat>
          <c:val>
            <c:numRef>
              <c:f>(boxplot_data!$J$30,boxplot_data!$L$30:$M$30)</c:f>
              <c:numCache>
                <c:formatCode>General</c:formatCode>
                <c:ptCount val="3"/>
                <c:pt idx="0">
                  <c:v>8.246517489191274E-2</c:v>
                </c:pt>
                <c:pt idx="1">
                  <c:v>8.246517489191274E-2</c:v>
                </c:pt>
                <c:pt idx="2">
                  <c:v>0.12660327692552698</c:v>
                </c:pt>
              </c:numCache>
            </c:numRef>
          </c:val>
        </c:ser>
        <c:ser>
          <c:idx val="2"/>
          <c:order val="2"/>
          <c:tx>
            <c:strRef>
              <c:f>boxplot_data!$A$31</c:f>
              <c:strCache>
                <c:ptCount val="1"/>
                <c:pt idx="0">
                  <c:v>3QBOX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(boxplot_data!$J$33,boxplot_data!$L$33:$M$33)</c:f>
                <c:numCache>
                  <c:formatCode>General</c:formatCode>
                  <c:ptCount val="3"/>
                  <c:pt idx="0">
                    <c:v>0.3863770406675926</c:v>
                  </c:pt>
                  <c:pt idx="1">
                    <c:v>0.3863770406675926</c:v>
                  </c:pt>
                  <c:pt idx="2">
                    <c:v>0.44248782886626614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(boxplot_data!$J$20,boxplot_data!$L$20:$M$20)</c:f>
              <c:strCache>
                <c:ptCount val="3"/>
                <c:pt idx="0">
                  <c:v>PNG 50</c:v>
                </c:pt>
                <c:pt idx="1">
                  <c:v>PNG 100</c:v>
                </c:pt>
                <c:pt idx="2">
                  <c:v>JPG 100</c:v>
                </c:pt>
              </c:strCache>
            </c:strRef>
          </c:cat>
          <c:val>
            <c:numRef>
              <c:f>(boxplot_data!$J$31,boxplot_data!$L$31:$M$31)</c:f>
              <c:numCache>
                <c:formatCode>General</c:formatCode>
                <c:ptCount val="3"/>
                <c:pt idx="0">
                  <c:v>0.43386721865431532</c:v>
                </c:pt>
                <c:pt idx="1">
                  <c:v>0.43386721865431532</c:v>
                </c:pt>
                <c:pt idx="2">
                  <c:v>0.50403597402038613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93751232"/>
        <c:axId val="-1993744704"/>
      </c:barChart>
      <c:lineChart>
        <c:grouping val="stacked"/>
        <c:varyColors val="0"/>
        <c:ser>
          <c:idx val="3"/>
          <c:order val="3"/>
          <c:tx>
            <c:strRef>
              <c:f>boxplot_data!$A$22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(boxplot_data!$J$20,boxplot_data!$L$20:$M$20)</c:f>
              <c:strCache>
                <c:ptCount val="3"/>
                <c:pt idx="0">
                  <c:v>PNG 50</c:v>
                </c:pt>
                <c:pt idx="1">
                  <c:v>PNG 100</c:v>
                </c:pt>
                <c:pt idx="2">
                  <c:v>JPG 100</c:v>
                </c:pt>
              </c:strCache>
            </c:strRef>
          </c:cat>
          <c:val>
            <c:numRef>
              <c:f>(boxplot_data!$J$22,boxplot_data!$L$22:$M$22)</c:f>
              <c:numCache>
                <c:formatCode>General</c:formatCode>
                <c:ptCount val="3"/>
                <c:pt idx="0" formatCode="0.00">
                  <c:v>1.6469321332809113</c:v>
                </c:pt>
                <c:pt idx="1">
                  <c:v>1.6469321332809113</c:v>
                </c:pt>
                <c:pt idx="2">
                  <c:v>1.4394936219845589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3751232"/>
        <c:axId val="-1993744704"/>
      </c:lineChart>
      <c:catAx>
        <c:axId val="-199375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993744704"/>
        <c:crosses val="autoZero"/>
        <c:auto val="1"/>
        <c:lblAlgn val="ctr"/>
        <c:lblOffset val="100"/>
        <c:noMultiLvlLbl val="0"/>
      </c:catAx>
      <c:valAx>
        <c:axId val="-199374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99375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Taxas</a:t>
            </a:r>
            <a:r>
              <a:rPr lang="pt-BR" baseline="0"/>
              <a:t> de compressão PNG 50 a partir de imagens TIFF com mais de 59kb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boxplot_data!$A$13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(boxplot_data!$B$16,boxplot_data!$F$16,boxplot_data!$J$16)</c:f>
                <c:numCache>
                  <c:formatCode>General</c:formatCode>
                  <c:ptCount val="3"/>
                  <c:pt idx="0">
                    <c:v>0.38381649462104894</c:v>
                  </c:pt>
                  <c:pt idx="1">
                    <c:v>7.0350546895823651E-2</c:v>
                  </c:pt>
                  <c:pt idx="2">
                    <c:v>0.10288941557860198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(boxplot_data!$B$1,boxplot_data!$F$1,boxplot_data!$J$1)</c:f>
              <c:strCache>
                <c:ptCount val="3"/>
                <c:pt idx="0">
                  <c:v>TIFF GRANDE</c:v>
                </c:pt>
                <c:pt idx="1">
                  <c:v>TIFF VERTICAL</c:v>
                </c:pt>
                <c:pt idx="2">
                  <c:v>TIFF HORIZONTAL</c:v>
                </c:pt>
              </c:strCache>
            </c:strRef>
          </c:cat>
          <c:val>
            <c:numRef>
              <c:f>(boxplot_data!$B$13,boxplot_data!$F$13,boxplot_data!$J$13)</c:f>
              <c:numCache>
                <c:formatCode>General</c:formatCode>
                <c:ptCount val="3"/>
                <c:pt idx="0">
                  <c:v>1.6944957070904052</c:v>
                </c:pt>
                <c:pt idx="1">
                  <c:v>1.2721095360872336</c:v>
                </c:pt>
                <c:pt idx="2">
                  <c:v>1.2853126804583512</c:v>
                </c:pt>
              </c:numCache>
            </c:numRef>
          </c:val>
        </c:ser>
        <c:ser>
          <c:idx val="1"/>
          <c:order val="1"/>
          <c:tx>
            <c:strRef>
              <c:f>boxplot_data!$A$14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(boxplot_data!$B$1,boxplot_data!$F$1,boxplot_data!$J$1)</c:f>
              <c:strCache>
                <c:ptCount val="3"/>
                <c:pt idx="0">
                  <c:v>TIFF GRANDE</c:v>
                </c:pt>
                <c:pt idx="1">
                  <c:v>TIFF VERTICAL</c:v>
                </c:pt>
                <c:pt idx="2">
                  <c:v>TIFF HORIZONTAL</c:v>
                </c:pt>
              </c:strCache>
            </c:strRef>
          </c:cat>
          <c:val>
            <c:numRef>
              <c:f>(boxplot_data!$B$14,boxplot_data!$F$14,boxplot_data!$J$14)</c:f>
              <c:numCache>
                <c:formatCode>General</c:formatCode>
                <c:ptCount val="3"/>
                <c:pt idx="0">
                  <c:v>0.25793614778599872</c:v>
                </c:pt>
                <c:pt idx="1">
                  <c:v>0.1704961288932878</c:v>
                </c:pt>
                <c:pt idx="2">
                  <c:v>0.11364980722445095</c:v>
                </c:pt>
              </c:numCache>
            </c:numRef>
          </c:val>
        </c:ser>
        <c:ser>
          <c:idx val="2"/>
          <c:order val="2"/>
          <c:tx>
            <c:strRef>
              <c:f>boxplot_data!$A$15</c:f>
              <c:strCache>
                <c:ptCount val="1"/>
                <c:pt idx="0">
                  <c:v>3QBOX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(boxplot_data!$B$17,boxplot_data!$F$17,boxplot_data!$J$17)</c:f>
                <c:numCache>
                  <c:formatCode>General</c:formatCode>
                  <c:ptCount val="3"/>
                  <c:pt idx="0">
                    <c:v>0.63064984244625188</c:v>
                  </c:pt>
                  <c:pt idx="1">
                    <c:v>0.30370756973026647</c:v>
                  </c:pt>
                  <c:pt idx="2">
                    <c:v>0.2240172502910216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(boxplot_data!$B$1,boxplot_data!$F$1,boxplot_data!$J$1)</c:f>
              <c:strCache>
                <c:ptCount val="3"/>
                <c:pt idx="0">
                  <c:v>TIFF GRANDE</c:v>
                </c:pt>
                <c:pt idx="1">
                  <c:v>TIFF VERTICAL</c:v>
                </c:pt>
                <c:pt idx="2">
                  <c:v>TIFF HORIZONTAL</c:v>
                </c:pt>
              </c:strCache>
            </c:strRef>
          </c:cat>
          <c:val>
            <c:numRef>
              <c:f>(boxplot_data!$B$15,boxplot_data!$F$15,boxplot_data!$J$15)</c:f>
              <c:numCache>
                <c:formatCode>General</c:formatCode>
                <c:ptCount val="3"/>
                <c:pt idx="0">
                  <c:v>0.23564122630952977</c:v>
                </c:pt>
                <c:pt idx="1">
                  <c:v>0.2397569789420162</c:v>
                </c:pt>
                <c:pt idx="2">
                  <c:v>0.17228283783347065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2644480"/>
        <c:axId val="-2092643936"/>
      </c:barChart>
      <c:lineChart>
        <c:grouping val="stacked"/>
        <c:varyColors val="0"/>
        <c:ser>
          <c:idx val="3"/>
          <c:order val="3"/>
          <c:tx>
            <c:strRef>
              <c:f>boxplot_data!$A$6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(boxplot_data!$B$1,boxplot_data!$F$1,boxplot_data!$J$1)</c:f>
              <c:strCache>
                <c:ptCount val="3"/>
                <c:pt idx="0">
                  <c:v>TIFF GRANDE</c:v>
                </c:pt>
                <c:pt idx="1">
                  <c:v>TIFF VERTICAL</c:v>
                </c:pt>
                <c:pt idx="2">
                  <c:v>TIFF HORIZONTAL</c:v>
                </c:pt>
              </c:strCache>
            </c:strRef>
          </c:cat>
          <c:val>
            <c:numRef>
              <c:f>(boxplot_data!$B$6,boxplot_data!$F$6,boxplot_data!$J$6)</c:f>
              <c:numCache>
                <c:formatCode>General</c:formatCode>
                <c:ptCount val="3"/>
                <c:pt idx="0">
                  <c:v>1.9677575444422122</c:v>
                </c:pt>
                <c:pt idx="1">
                  <c:v>1.494818520953979</c:v>
                </c:pt>
                <c:pt idx="2">
                  <c:v>1.4346436962924725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644480"/>
        <c:axId val="-2092643936"/>
      </c:lineChart>
      <c:catAx>
        <c:axId val="-209264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092643936"/>
        <c:crosses val="autoZero"/>
        <c:auto val="1"/>
        <c:lblAlgn val="ctr"/>
        <c:lblOffset val="100"/>
        <c:noMultiLvlLbl val="0"/>
      </c:catAx>
      <c:valAx>
        <c:axId val="-209264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09264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Taxa</a:t>
            </a:r>
            <a:r>
              <a:rPr lang="pt-BR" baseline="0"/>
              <a:t> de compressão PNG 50 a partir de imagens TIFF com menos de 20kb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boxplot_data!$A$29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(boxplot_data!$B$32,boxplot_data!$F$32,boxplot_data!$J$32)</c:f>
                <c:numCache>
                  <c:formatCode>General</c:formatCode>
                  <c:ptCount val="3"/>
                  <c:pt idx="0">
                    <c:v>0.30548241146905752</c:v>
                  </c:pt>
                  <c:pt idx="1">
                    <c:v>0.12387671857000293</c:v>
                  </c:pt>
                  <c:pt idx="2">
                    <c:v>0.11447196356119127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(boxplot_data!$B$1,boxplot_data!$F$1,boxplot_data!$J$1)</c:f>
              <c:strCache>
                <c:ptCount val="3"/>
                <c:pt idx="0">
                  <c:v>TIFF GRANDE</c:v>
                </c:pt>
                <c:pt idx="1">
                  <c:v>TIFF VERTICAL</c:v>
                </c:pt>
                <c:pt idx="2">
                  <c:v>TIFF HORIZONTAL</c:v>
                </c:pt>
              </c:strCache>
            </c:strRef>
          </c:cat>
          <c:val>
            <c:numRef>
              <c:f>(boxplot_data!$B$29,boxplot_data!$F$29,boxplot_data!$J$29)</c:f>
              <c:numCache>
                <c:formatCode>General</c:formatCode>
                <c:ptCount val="3"/>
                <c:pt idx="0">
                  <c:v>1.5767804812694766</c:v>
                </c:pt>
                <c:pt idx="1">
                  <c:v>1.3933961511064672</c:v>
                </c:pt>
                <c:pt idx="2">
                  <c:v>1.4052763355750666</c:v>
                </c:pt>
              </c:numCache>
            </c:numRef>
          </c:val>
        </c:ser>
        <c:ser>
          <c:idx val="1"/>
          <c:order val="1"/>
          <c:tx>
            <c:strRef>
              <c:f>boxplot_data!$A$30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(boxplot_data!$B$1,boxplot_data!$F$1,boxplot_data!$J$1)</c:f>
              <c:strCache>
                <c:ptCount val="3"/>
                <c:pt idx="0">
                  <c:v>TIFF GRANDE</c:v>
                </c:pt>
                <c:pt idx="1">
                  <c:v>TIFF VERTICAL</c:v>
                </c:pt>
                <c:pt idx="2">
                  <c:v>TIFF HORIZONTAL</c:v>
                </c:pt>
              </c:strCache>
            </c:strRef>
          </c:cat>
          <c:val>
            <c:numRef>
              <c:f>(boxplot_data!$B$30,boxplot_data!$F$30,boxplot_data!$J$30)</c:f>
              <c:numCache>
                <c:formatCode>General</c:formatCode>
                <c:ptCount val="3"/>
                <c:pt idx="0">
                  <c:v>0.64034252001725545</c:v>
                </c:pt>
                <c:pt idx="1">
                  <c:v>0.22925597053894475</c:v>
                </c:pt>
                <c:pt idx="2">
                  <c:v>8.246517489191274E-2</c:v>
                </c:pt>
              </c:numCache>
            </c:numRef>
          </c:val>
        </c:ser>
        <c:ser>
          <c:idx val="2"/>
          <c:order val="2"/>
          <c:tx>
            <c:strRef>
              <c:f>boxplot_data!$A$31</c:f>
              <c:strCache>
                <c:ptCount val="1"/>
                <c:pt idx="0">
                  <c:v>3QBOX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(boxplot_data!$B$33,boxplot_data!$F$33,boxplot_data!$J$33)</c:f>
                <c:numCache>
                  <c:formatCode>General</c:formatCode>
                  <c:ptCount val="3"/>
                  <c:pt idx="0">
                    <c:v>0.66293570268161917</c:v>
                  </c:pt>
                  <c:pt idx="1">
                    <c:v>0.37744949228001756</c:v>
                  </c:pt>
                  <c:pt idx="2">
                    <c:v>0.3863770406675926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(boxplot_data!$B$1,boxplot_data!$F$1,boxplot_data!$J$1)</c:f>
              <c:strCache>
                <c:ptCount val="3"/>
                <c:pt idx="0">
                  <c:v>TIFF GRANDE</c:v>
                </c:pt>
                <c:pt idx="1">
                  <c:v>TIFF VERTICAL</c:v>
                </c:pt>
                <c:pt idx="2">
                  <c:v>TIFF HORIZONTAL</c:v>
                </c:pt>
              </c:strCache>
            </c:strRef>
          </c:cat>
          <c:val>
            <c:numRef>
              <c:f>(boxplot_data!$B$31,boxplot_data!$F$31,boxplot_data!$J$31)</c:f>
              <c:numCache>
                <c:formatCode>General</c:formatCode>
                <c:ptCount val="3"/>
                <c:pt idx="0">
                  <c:v>5.9970969168282817E-2</c:v>
                </c:pt>
                <c:pt idx="1">
                  <c:v>0.38259385335977392</c:v>
                </c:pt>
                <c:pt idx="2">
                  <c:v>0.43386721865431532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2642848"/>
        <c:axId val="-2092641216"/>
      </c:barChart>
      <c:lineChart>
        <c:grouping val="stacked"/>
        <c:varyColors val="0"/>
        <c:ser>
          <c:idx val="3"/>
          <c:order val="3"/>
          <c:tx>
            <c:strRef>
              <c:f>boxplot_data!$A$22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(boxplot_data!$B$1,boxplot_data!$F$1,boxplot_data!$J$1)</c:f>
              <c:strCache>
                <c:ptCount val="3"/>
                <c:pt idx="0">
                  <c:v>TIFF GRANDE</c:v>
                </c:pt>
                <c:pt idx="1">
                  <c:v>TIFF VERTICAL</c:v>
                </c:pt>
                <c:pt idx="2">
                  <c:v>TIFF HORIZONTAL</c:v>
                </c:pt>
              </c:strCache>
            </c:strRef>
          </c:cat>
          <c:val>
            <c:numRef>
              <c:f>(boxplot_data!$B$22,boxplot_data!$F$22,boxplot_data!$J$22)</c:f>
              <c:numCache>
                <c:formatCode>0.00</c:formatCode>
                <c:ptCount val="3"/>
                <c:pt idx="0">
                  <c:v>1.9207248942245669</c:v>
                </c:pt>
                <c:pt idx="1">
                  <c:v>1.7123919129997165</c:v>
                </c:pt>
                <c:pt idx="2">
                  <c:v>1.6469321332809113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642848"/>
        <c:axId val="-2092641216"/>
      </c:lineChart>
      <c:catAx>
        <c:axId val="-209264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092641216"/>
        <c:crosses val="autoZero"/>
        <c:auto val="1"/>
        <c:lblAlgn val="ctr"/>
        <c:lblOffset val="100"/>
        <c:noMultiLvlLbl val="0"/>
      </c:catAx>
      <c:valAx>
        <c:axId val="-209264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09264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Boxplot</a:t>
            </a:r>
            <a:r>
              <a:rPr lang="pt-BR" baseline="0"/>
              <a:t> para amostras tiff grande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boxplot_data!$A$29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boxplot_data!$B$32:$E$32</c:f>
                <c:numCache>
                  <c:formatCode>General</c:formatCode>
                  <c:ptCount val="4"/>
                  <c:pt idx="0">
                    <c:v>0.30548241146905752</c:v>
                  </c:pt>
                  <c:pt idx="1">
                    <c:v>3.235253109579463</c:v>
                  </c:pt>
                  <c:pt idx="2">
                    <c:v>0.30548241146905752</c:v>
                  </c:pt>
                  <c:pt idx="3">
                    <c:v>0.87949938327101074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boxplot_data!$B$20:$E$20</c:f>
              <c:strCache>
                <c:ptCount val="4"/>
                <c:pt idx="0">
                  <c:v>PNG 50</c:v>
                </c:pt>
                <c:pt idx="1">
                  <c:v>JPG 50</c:v>
                </c:pt>
                <c:pt idx="2">
                  <c:v>PNG 100</c:v>
                </c:pt>
                <c:pt idx="3">
                  <c:v>JPG 100</c:v>
                </c:pt>
              </c:strCache>
            </c:strRef>
          </c:cat>
          <c:val>
            <c:numRef>
              <c:f>boxplot_data!$B$29:$E$29</c:f>
              <c:numCache>
                <c:formatCode>General</c:formatCode>
                <c:ptCount val="4"/>
                <c:pt idx="0">
                  <c:v>1.5767804812694766</c:v>
                </c:pt>
                <c:pt idx="1">
                  <c:v>8.114852417049546</c:v>
                </c:pt>
                <c:pt idx="2">
                  <c:v>1.5767804812694766</c:v>
                </c:pt>
                <c:pt idx="3">
                  <c:v>1.7897192252795087</c:v>
                </c:pt>
              </c:numCache>
            </c:numRef>
          </c:val>
        </c:ser>
        <c:ser>
          <c:idx val="1"/>
          <c:order val="1"/>
          <c:tx>
            <c:strRef>
              <c:f>boxplot_data!$A$30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boxplot_data!$B$20:$E$20</c:f>
              <c:strCache>
                <c:ptCount val="4"/>
                <c:pt idx="0">
                  <c:v>PNG 50</c:v>
                </c:pt>
                <c:pt idx="1">
                  <c:v>JPG 50</c:v>
                </c:pt>
                <c:pt idx="2">
                  <c:v>PNG 100</c:v>
                </c:pt>
                <c:pt idx="3">
                  <c:v>JPG 100</c:v>
                </c:pt>
              </c:strCache>
            </c:strRef>
          </c:cat>
          <c:val>
            <c:numRef>
              <c:f>boxplot_data!$B$30:$E$30</c:f>
              <c:numCache>
                <c:formatCode>General</c:formatCode>
                <c:ptCount val="4"/>
                <c:pt idx="0">
                  <c:v>0.64034252001725545</c:v>
                </c:pt>
                <c:pt idx="1">
                  <c:v>4.4059073635625001</c:v>
                </c:pt>
                <c:pt idx="2">
                  <c:v>0.64034252001725545</c:v>
                </c:pt>
                <c:pt idx="3">
                  <c:v>0.60593406491409674</c:v>
                </c:pt>
              </c:numCache>
            </c:numRef>
          </c:val>
        </c:ser>
        <c:ser>
          <c:idx val="2"/>
          <c:order val="2"/>
          <c:tx>
            <c:strRef>
              <c:f>boxplot_data!$A$31</c:f>
              <c:strCache>
                <c:ptCount val="1"/>
                <c:pt idx="0">
                  <c:v>3QBOX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boxplot_data!$B$33:$E$33</c:f>
                <c:numCache>
                  <c:formatCode>General</c:formatCode>
                  <c:ptCount val="4"/>
                  <c:pt idx="0">
                    <c:v>0.66293570268161917</c:v>
                  </c:pt>
                  <c:pt idx="1">
                    <c:v>10.810447463028567</c:v>
                  </c:pt>
                  <c:pt idx="2">
                    <c:v>0.66293570268161917</c:v>
                  </c:pt>
                  <c:pt idx="3">
                    <c:v>1.0860586651585229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boxplot_data!$B$20:$E$20</c:f>
              <c:strCache>
                <c:ptCount val="4"/>
                <c:pt idx="0">
                  <c:v>PNG 50</c:v>
                </c:pt>
                <c:pt idx="1">
                  <c:v>JPG 50</c:v>
                </c:pt>
                <c:pt idx="2">
                  <c:v>PNG 100</c:v>
                </c:pt>
                <c:pt idx="3">
                  <c:v>JPG 100</c:v>
                </c:pt>
              </c:strCache>
            </c:strRef>
          </c:cat>
          <c:val>
            <c:numRef>
              <c:f>boxplot_data!$B$31:$E$31</c:f>
              <c:numCache>
                <c:formatCode>General</c:formatCode>
                <c:ptCount val="4"/>
                <c:pt idx="0">
                  <c:v>5.9970969168282817E-2</c:v>
                </c:pt>
                <c:pt idx="1">
                  <c:v>3.3085078102718519</c:v>
                </c:pt>
                <c:pt idx="2">
                  <c:v>5.9970969168282817E-2</c:v>
                </c:pt>
                <c:pt idx="3">
                  <c:v>0.31750770879511547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0951744"/>
        <c:axId val="-2090941408"/>
      </c:barChart>
      <c:lineChart>
        <c:grouping val="stacked"/>
        <c:varyColors val="0"/>
        <c:ser>
          <c:idx val="3"/>
          <c:order val="3"/>
          <c:tx>
            <c:strRef>
              <c:f>boxplot_data!$A$22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boxplot_data!$B$20:$E$20</c:f>
              <c:strCache>
                <c:ptCount val="4"/>
                <c:pt idx="0">
                  <c:v>PNG 50</c:v>
                </c:pt>
                <c:pt idx="1">
                  <c:v>JPG 50</c:v>
                </c:pt>
                <c:pt idx="2">
                  <c:v>PNG 100</c:v>
                </c:pt>
                <c:pt idx="3">
                  <c:v>JPG 100</c:v>
                </c:pt>
              </c:strCache>
            </c:strRef>
          </c:cat>
          <c:val>
            <c:numRef>
              <c:f>boxplot_data!$B$22:$E$22</c:f>
              <c:numCache>
                <c:formatCode>0.00</c:formatCode>
                <c:ptCount val="4"/>
                <c:pt idx="0">
                  <c:v>1.9207248942245669</c:v>
                </c:pt>
                <c:pt idx="1">
                  <c:v>12.332384753310778</c:v>
                </c:pt>
                <c:pt idx="2">
                  <c:v>1.9207248942245669</c:v>
                </c:pt>
                <c:pt idx="3">
                  <c:v>2.197862003626728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951744"/>
        <c:axId val="-2090941408"/>
      </c:lineChart>
      <c:catAx>
        <c:axId val="-209095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090941408"/>
        <c:crosses val="autoZero"/>
        <c:auto val="1"/>
        <c:lblAlgn val="ctr"/>
        <c:lblOffset val="100"/>
        <c:noMultiLvlLbl val="0"/>
      </c:catAx>
      <c:valAx>
        <c:axId val="-209094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09095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Boxplot para amostras tiff grande exceto JPG 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pt-BR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boxplot_data!$A$29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(boxplot_data!$B$32,boxplot_data!$D$32:$E$32)</c:f>
                <c:numCache>
                  <c:formatCode>General</c:formatCode>
                  <c:ptCount val="3"/>
                  <c:pt idx="0">
                    <c:v>0.30548241146905752</c:v>
                  </c:pt>
                  <c:pt idx="1">
                    <c:v>0.30548241146905752</c:v>
                  </c:pt>
                  <c:pt idx="2">
                    <c:v>0.87949938327101074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(boxplot_data!$B$20,boxplot_data!$D$20:$E$20)</c:f>
              <c:strCache>
                <c:ptCount val="3"/>
                <c:pt idx="0">
                  <c:v>PNG 50</c:v>
                </c:pt>
                <c:pt idx="1">
                  <c:v>PNG 100</c:v>
                </c:pt>
                <c:pt idx="2">
                  <c:v>JPG 100</c:v>
                </c:pt>
              </c:strCache>
            </c:strRef>
          </c:cat>
          <c:val>
            <c:numRef>
              <c:f>(boxplot_data!$B$29,boxplot_data!$D$29:$E$29)</c:f>
              <c:numCache>
                <c:formatCode>General</c:formatCode>
                <c:ptCount val="3"/>
                <c:pt idx="0">
                  <c:v>1.5767804812694766</c:v>
                </c:pt>
                <c:pt idx="1">
                  <c:v>1.5767804812694766</c:v>
                </c:pt>
                <c:pt idx="2">
                  <c:v>1.7897192252795087</c:v>
                </c:pt>
              </c:numCache>
            </c:numRef>
          </c:val>
        </c:ser>
        <c:ser>
          <c:idx val="1"/>
          <c:order val="1"/>
          <c:tx>
            <c:strRef>
              <c:f>boxplot_data!$A$30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(boxplot_data!$B$20,boxplot_data!$D$20:$E$20)</c:f>
              <c:strCache>
                <c:ptCount val="3"/>
                <c:pt idx="0">
                  <c:v>PNG 50</c:v>
                </c:pt>
                <c:pt idx="1">
                  <c:v>PNG 100</c:v>
                </c:pt>
                <c:pt idx="2">
                  <c:v>JPG 100</c:v>
                </c:pt>
              </c:strCache>
            </c:strRef>
          </c:cat>
          <c:val>
            <c:numRef>
              <c:f>(boxplot_data!$B$30,boxplot_data!$D$30:$E$30)</c:f>
              <c:numCache>
                <c:formatCode>General</c:formatCode>
                <c:ptCount val="3"/>
                <c:pt idx="0">
                  <c:v>0.64034252001725545</c:v>
                </c:pt>
                <c:pt idx="1">
                  <c:v>0.64034252001725545</c:v>
                </c:pt>
                <c:pt idx="2">
                  <c:v>0.60593406491409674</c:v>
                </c:pt>
              </c:numCache>
            </c:numRef>
          </c:val>
        </c:ser>
        <c:ser>
          <c:idx val="2"/>
          <c:order val="2"/>
          <c:tx>
            <c:strRef>
              <c:f>boxplot_data!$A$31</c:f>
              <c:strCache>
                <c:ptCount val="1"/>
                <c:pt idx="0">
                  <c:v>3QBOX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(boxplot_data!$B$33,boxplot_data!$D$33:$E$33)</c:f>
                <c:numCache>
                  <c:formatCode>General</c:formatCode>
                  <c:ptCount val="3"/>
                  <c:pt idx="0">
                    <c:v>0.66293570268161917</c:v>
                  </c:pt>
                  <c:pt idx="1">
                    <c:v>0.66293570268161917</c:v>
                  </c:pt>
                  <c:pt idx="2">
                    <c:v>1.0860586651585229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(boxplot_data!$B$20,boxplot_data!$D$20:$E$20)</c:f>
              <c:strCache>
                <c:ptCount val="3"/>
                <c:pt idx="0">
                  <c:v>PNG 50</c:v>
                </c:pt>
                <c:pt idx="1">
                  <c:v>PNG 100</c:v>
                </c:pt>
                <c:pt idx="2">
                  <c:v>JPG 100</c:v>
                </c:pt>
              </c:strCache>
            </c:strRef>
          </c:cat>
          <c:val>
            <c:numRef>
              <c:f>(boxplot_data!$B$31,boxplot_data!$D$31:$E$31)</c:f>
              <c:numCache>
                <c:formatCode>General</c:formatCode>
                <c:ptCount val="3"/>
                <c:pt idx="0">
                  <c:v>5.9970969168282817E-2</c:v>
                </c:pt>
                <c:pt idx="1">
                  <c:v>5.9970969168282817E-2</c:v>
                </c:pt>
                <c:pt idx="2">
                  <c:v>0.31750770879511547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51483808"/>
        <c:axId val="-151482720"/>
      </c:barChart>
      <c:lineChart>
        <c:grouping val="stacked"/>
        <c:varyColors val="0"/>
        <c:ser>
          <c:idx val="3"/>
          <c:order val="3"/>
          <c:tx>
            <c:strRef>
              <c:f>boxplot_data!$A$22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(boxplot_data!$B$20,boxplot_data!$D$20:$E$20)</c:f>
              <c:strCache>
                <c:ptCount val="3"/>
                <c:pt idx="0">
                  <c:v>PNG 50</c:v>
                </c:pt>
                <c:pt idx="1">
                  <c:v>PNG 100</c:v>
                </c:pt>
                <c:pt idx="2">
                  <c:v>JPG 100</c:v>
                </c:pt>
              </c:strCache>
            </c:strRef>
          </c:cat>
          <c:val>
            <c:numRef>
              <c:f>(boxplot_data!$B$22,boxplot_data!$D$22:$E$22)</c:f>
              <c:numCache>
                <c:formatCode>0.00</c:formatCode>
                <c:ptCount val="3"/>
                <c:pt idx="0">
                  <c:v>1.9207248942245669</c:v>
                </c:pt>
                <c:pt idx="1">
                  <c:v>1.9207248942245669</c:v>
                </c:pt>
                <c:pt idx="2">
                  <c:v>2.197862003626728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1483808"/>
        <c:axId val="-151482720"/>
      </c:lineChart>
      <c:catAx>
        <c:axId val="-15148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1482720"/>
        <c:crosses val="autoZero"/>
        <c:auto val="1"/>
        <c:lblAlgn val="ctr"/>
        <c:lblOffset val="100"/>
        <c:noMultiLvlLbl val="0"/>
      </c:catAx>
      <c:valAx>
        <c:axId val="-1514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148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Boxplot para</a:t>
            </a:r>
            <a:r>
              <a:rPr lang="pt-BR" baseline="0"/>
              <a:t> amostras tiff grande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boxplot_data!$A$13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boxplot_data!$B$16:$E$16</c:f>
                <c:numCache>
                  <c:formatCode>General</c:formatCode>
                  <c:ptCount val="4"/>
                  <c:pt idx="0">
                    <c:v>0.38381649462104894</c:v>
                  </c:pt>
                  <c:pt idx="1">
                    <c:v>2.7752389704522908</c:v>
                  </c:pt>
                  <c:pt idx="2">
                    <c:v>0.38381649462104894</c:v>
                  </c:pt>
                  <c:pt idx="3">
                    <c:v>0.77735611213122746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boxplot_data!$B$4:$E$4</c:f>
              <c:strCache>
                <c:ptCount val="4"/>
                <c:pt idx="0">
                  <c:v>PNG 50</c:v>
                </c:pt>
                <c:pt idx="1">
                  <c:v>JPG 50</c:v>
                </c:pt>
                <c:pt idx="2">
                  <c:v>PNG 100</c:v>
                </c:pt>
                <c:pt idx="3">
                  <c:v>JPG 100</c:v>
                </c:pt>
              </c:strCache>
            </c:strRef>
          </c:cat>
          <c:val>
            <c:numRef>
              <c:f>boxplot_data!$B$13:$E$13</c:f>
              <c:numCache>
                <c:formatCode>General</c:formatCode>
                <c:ptCount val="4"/>
                <c:pt idx="0">
                  <c:v>1.6944957070904052</c:v>
                </c:pt>
                <c:pt idx="1">
                  <c:v>8.1807163101211735</c:v>
                </c:pt>
                <c:pt idx="2">
                  <c:v>1.6944957070904052</c:v>
                </c:pt>
                <c:pt idx="3">
                  <c:v>1.7194575930112723</c:v>
                </c:pt>
              </c:numCache>
            </c:numRef>
          </c:val>
        </c:ser>
        <c:ser>
          <c:idx val="1"/>
          <c:order val="1"/>
          <c:tx>
            <c:strRef>
              <c:f>boxplot_data!$A$14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boxplot_data!$B$4:$E$4</c:f>
              <c:strCache>
                <c:ptCount val="4"/>
                <c:pt idx="0">
                  <c:v>PNG 50</c:v>
                </c:pt>
                <c:pt idx="1">
                  <c:v>JPG 50</c:v>
                </c:pt>
                <c:pt idx="2">
                  <c:v>PNG 100</c:v>
                </c:pt>
                <c:pt idx="3">
                  <c:v>JPG 100</c:v>
                </c:pt>
              </c:strCache>
            </c:strRef>
          </c:cat>
          <c:val>
            <c:numRef>
              <c:f>boxplot_data!$B$14:$E$14</c:f>
              <c:numCache>
                <c:formatCode>General</c:formatCode>
                <c:ptCount val="4"/>
                <c:pt idx="0">
                  <c:v>0.25793614778599872</c:v>
                </c:pt>
                <c:pt idx="1">
                  <c:v>2.9000490031616444</c:v>
                </c:pt>
                <c:pt idx="2">
                  <c:v>0.25793614778599872</c:v>
                </c:pt>
                <c:pt idx="3">
                  <c:v>0.23195555201730733</c:v>
                </c:pt>
              </c:numCache>
            </c:numRef>
          </c:val>
        </c:ser>
        <c:ser>
          <c:idx val="2"/>
          <c:order val="2"/>
          <c:tx>
            <c:strRef>
              <c:f>boxplot_data!$A$15</c:f>
              <c:strCache>
                <c:ptCount val="1"/>
                <c:pt idx="0">
                  <c:v>3QBOX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boxplot_data!$B$17:$E$17</c:f>
                <c:numCache>
                  <c:formatCode>General</c:formatCode>
                  <c:ptCount val="4"/>
                  <c:pt idx="0">
                    <c:v>0.63064984244625188</c:v>
                  </c:pt>
                  <c:pt idx="1">
                    <c:v>11.579076567287341</c:v>
                  </c:pt>
                  <c:pt idx="2">
                    <c:v>0.63064984244625188</c:v>
                  </c:pt>
                  <c:pt idx="3">
                    <c:v>0.94134134684211634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boxplot_data!$B$4:$E$4</c:f>
              <c:strCache>
                <c:ptCount val="4"/>
                <c:pt idx="0">
                  <c:v>PNG 50</c:v>
                </c:pt>
                <c:pt idx="1">
                  <c:v>JPG 50</c:v>
                </c:pt>
                <c:pt idx="2">
                  <c:v>PNG 100</c:v>
                </c:pt>
                <c:pt idx="3">
                  <c:v>JPG 100</c:v>
                </c:pt>
              </c:strCache>
            </c:strRef>
          </c:cat>
          <c:val>
            <c:numRef>
              <c:f>boxplot_data!$B$15:$E$15</c:f>
              <c:numCache>
                <c:formatCode>General</c:formatCode>
                <c:ptCount val="4"/>
                <c:pt idx="0">
                  <c:v>0.23564122630952977</c:v>
                </c:pt>
                <c:pt idx="1">
                  <c:v>3.9958543219614882</c:v>
                </c:pt>
                <c:pt idx="2">
                  <c:v>0.23564122630952977</c:v>
                </c:pt>
                <c:pt idx="3">
                  <c:v>0.37531367553002526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49376416"/>
        <c:axId val="-149366080"/>
      </c:barChart>
      <c:lineChart>
        <c:grouping val="stacked"/>
        <c:varyColors val="0"/>
        <c:ser>
          <c:idx val="3"/>
          <c:order val="3"/>
          <c:tx>
            <c:strRef>
              <c:f>boxplot_data!$A$6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boxplot_data!$B$4:$E$4</c:f>
              <c:strCache>
                <c:ptCount val="4"/>
                <c:pt idx="0">
                  <c:v>PNG 50</c:v>
                </c:pt>
                <c:pt idx="1">
                  <c:v>JPG 50</c:v>
                </c:pt>
                <c:pt idx="2">
                  <c:v>PNG 100</c:v>
                </c:pt>
                <c:pt idx="3">
                  <c:v>JPG 100</c:v>
                </c:pt>
              </c:strCache>
            </c:strRef>
          </c:cat>
          <c:val>
            <c:numRef>
              <c:f>boxplot_data!$B$6:$E$6</c:f>
              <c:numCache>
                <c:formatCode>General</c:formatCode>
                <c:ptCount val="4"/>
                <c:pt idx="0">
                  <c:v>1.9677575444422122</c:v>
                </c:pt>
                <c:pt idx="1">
                  <c:v>12.152899718489964</c:v>
                </c:pt>
                <c:pt idx="2">
                  <c:v>1.9677575444422122</c:v>
                </c:pt>
                <c:pt idx="3">
                  <c:v>2.0257670465487845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9376416"/>
        <c:axId val="-149366080"/>
      </c:lineChart>
      <c:catAx>
        <c:axId val="-14937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9366080"/>
        <c:crosses val="autoZero"/>
        <c:auto val="1"/>
        <c:lblAlgn val="ctr"/>
        <c:lblOffset val="100"/>
        <c:noMultiLvlLbl val="0"/>
      </c:catAx>
      <c:valAx>
        <c:axId val="-14936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937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Boxplot para amostras tiff vertical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boxplot_data!$A$13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boxplot_data!$F$16:$I$16</c:f>
                <c:numCache>
                  <c:formatCode>General</c:formatCode>
                  <c:ptCount val="4"/>
                  <c:pt idx="0">
                    <c:v>7.0350546895823651E-2</c:v>
                  </c:pt>
                  <c:pt idx="1">
                    <c:v>1.7491552518755613</c:v>
                  </c:pt>
                  <c:pt idx="2">
                    <c:v>7.0350546895823651E-2</c:v>
                  </c:pt>
                  <c:pt idx="3">
                    <c:v>0.23582037320082416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boxplot_data!$F$4:$I$4</c:f>
              <c:strCache>
                <c:ptCount val="4"/>
                <c:pt idx="0">
                  <c:v>PNG 50</c:v>
                </c:pt>
                <c:pt idx="1">
                  <c:v>JPG 50</c:v>
                </c:pt>
                <c:pt idx="2">
                  <c:v>PNG 100</c:v>
                </c:pt>
                <c:pt idx="3">
                  <c:v>JPG 100</c:v>
                </c:pt>
              </c:strCache>
            </c:strRef>
          </c:cat>
          <c:val>
            <c:numRef>
              <c:f>boxplot_data!$F$13:$I$13</c:f>
              <c:numCache>
                <c:formatCode>General</c:formatCode>
                <c:ptCount val="4"/>
                <c:pt idx="0">
                  <c:v>1.2721095360872336</c:v>
                </c:pt>
                <c:pt idx="1">
                  <c:v>6.4789022899799482</c:v>
                </c:pt>
                <c:pt idx="2">
                  <c:v>1.2721095360872336</c:v>
                </c:pt>
                <c:pt idx="3">
                  <c:v>1.1088124219671629</c:v>
                </c:pt>
              </c:numCache>
            </c:numRef>
          </c:val>
        </c:ser>
        <c:ser>
          <c:idx val="1"/>
          <c:order val="1"/>
          <c:tx>
            <c:strRef>
              <c:f>boxplot_data!$A$14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boxplot_data!$F$4:$I$4</c:f>
              <c:strCache>
                <c:ptCount val="4"/>
                <c:pt idx="0">
                  <c:v>PNG 50</c:v>
                </c:pt>
                <c:pt idx="1">
                  <c:v>JPG 50</c:v>
                </c:pt>
                <c:pt idx="2">
                  <c:v>PNG 100</c:v>
                </c:pt>
                <c:pt idx="3">
                  <c:v>JPG 100</c:v>
                </c:pt>
              </c:strCache>
            </c:strRef>
          </c:cat>
          <c:val>
            <c:numRef>
              <c:f>boxplot_data!$F$14:$I$14</c:f>
              <c:numCache>
                <c:formatCode>General</c:formatCode>
                <c:ptCount val="4"/>
                <c:pt idx="0">
                  <c:v>0.1704961288932878</c:v>
                </c:pt>
                <c:pt idx="1">
                  <c:v>1.3731021072248017</c:v>
                </c:pt>
                <c:pt idx="2">
                  <c:v>0.1704961288932878</c:v>
                </c:pt>
                <c:pt idx="3">
                  <c:v>0.2598297460230703</c:v>
                </c:pt>
              </c:numCache>
            </c:numRef>
          </c:val>
        </c:ser>
        <c:ser>
          <c:idx val="2"/>
          <c:order val="2"/>
          <c:tx>
            <c:strRef>
              <c:f>boxplot_data!$A$15</c:f>
              <c:strCache>
                <c:ptCount val="1"/>
                <c:pt idx="0">
                  <c:v>3QBOX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boxplot_data!$F$17:$I$17</c:f>
                <c:numCache>
                  <c:formatCode>General</c:formatCode>
                  <c:ptCount val="4"/>
                  <c:pt idx="0">
                    <c:v>0.30370756973026647</c:v>
                  </c:pt>
                  <c:pt idx="1">
                    <c:v>2.5623187047041167</c:v>
                  </c:pt>
                  <c:pt idx="2">
                    <c:v>0.30370756973026647</c:v>
                  </c:pt>
                  <c:pt idx="3">
                    <c:v>0.18958182081920483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boxplot_data!$F$4:$I$4</c:f>
              <c:strCache>
                <c:ptCount val="4"/>
                <c:pt idx="0">
                  <c:v>PNG 50</c:v>
                </c:pt>
                <c:pt idx="1">
                  <c:v>JPG 50</c:v>
                </c:pt>
                <c:pt idx="2">
                  <c:v>PNG 100</c:v>
                </c:pt>
                <c:pt idx="3">
                  <c:v>JPG 100</c:v>
                </c:pt>
              </c:strCache>
            </c:strRef>
          </c:cat>
          <c:val>
            <c:numRef>
              <c:f>boxplot_data!$F$15:$I$15</c:f>
              <c:numCache>
                <c:formatCode>General</c:formatCode>
                <c:ptCount val="4"/>
                <c:pt idx="0">
                  <c:v>0.2397569789420162</c:v>
                </c:pt>
                <c:pt idx="1">
                  <c:v>2.7870353751668322</c:v>
                </c:pt>
                <c:pt idx="2">
                  <c:v>0.2397569789420162</c:v>
                </c:pt>
                <c:pt idx="3">
                  <c:v>0.24206364769602229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50001760"/>
        <c:axId val="-149997952"/>
      </c:barChart>
      <c:lineChart>
        <c:grouping val="stacked"/>
        <c:varyColors val="0"/>
        <c:ser>
          <c:idx val="3"/>
          <c:order val="3"/>
          <c:tx>
            <c:strRef>
              <c:f>boxplot_data!$A$6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boxplot_data!$F$4:$I$4</c:f>
              <c:strCache>
                <c:ptCount val="4"/>
                <c:pt idx="0">
                  <c:v>PNG 50</c:v>
                </c:pt>
                <c:pt idx="1">
                  <c:v>JPG 50</c:v>
                </c:pt>
                <c:pt idx="2">
                  <c:v>PNG 100</c:v>
                </c:pt>
                <c:pt idx="3">
                  <c:v>JPG 100</c:v>
                </c:pt>
              </c:strCache>
            </c:strRef>
          </c:cat>
          <c:val>
            <c:numRef>
              <c:f>boxplot_data!$F$6:$I$6</c:f>
              <c:numCache>
                <c:formatCode>General</c:formatCode>
                <c:ptCount val="4"/>
                <c:pt idx="0">
                  <c:v>1.494818520953979</c:v>
                </c:pt>
                <c:pt idx="1">
                  <c:v>8.4958411041917898</c:v>
                </c:pt>
                <c:pt idx="2">
                  <c:v>1.494818520953979</c:v>
                </c:pt>
                <c:pt idx="3">
                  <c:v>1.3481712283675906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0001760"/>
        <c:axId val="-149997952"/>
      </c:lineChart>
      <c:catAx>
        <c:axId val="-15000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9997952"/>
        <c:crosses val="autoZero"/>
        <c:auto val="1"/>
        <c:lblAlgn val="ctr"/>
        <c:lblOffset val="100"/>
        <c:noMultiLvlLbl val="0"/>
      </c:catAx>
      <c:valAx>
        <c:axId val="-14999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000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Boxplot para amostras tiff vertical exceto JPG 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pt-BR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boxplot_data!$A$13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(boxplot_data!$F$16,boxplot_data!$H$16:$I$16)</c:f>
                <c:numCache>
                  <c:formatCode>General</c:formatCode>
                  <c:ptCount val="3"/>
                  <c:pt idx="0">
                    <c:v>7.0350546895823651E-2</c:v>
                  </c:pt>
                  <c:pt idx="1">
                    <c:v>7.0350546895823651E-2</c:v>
                  </c:pt>
                  <c:pt idx="2">
                    <c:v>0.23582037320082416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(boxplot_data!$F$4,boxplot_data!$H$4:$I$4)</c:f>
              <c:strCache>
                <c:ptCount val="3"/>
                <c:pt idx="0">
                  <c:v>PNG 50</c:v>
                </c:pt>
                <c:pt idx="1">
                  <c:v>PNG 100</c:v>
                </c:pt>
                <c:pt idx="2">
                  <c:v>JPG 100</c:v>
                </c:pt>
              </c:strCache>
            </c:strRef>
          </c:cat>
          <c:val>
            <c:numRef>
              <c:f>(boxplot_data!$F$13,boxplot_data!$H$13:$I$13)</c:f>
              <c:numCache>
                <c:formatCode>General</c:formatCode>
                <c:ptCount val="3"/>
                <c:pt idx="0">
                  <c:v>1.2721095360872336</c:v>
                </c:pt>
                <c:pt idx="1">
                  <c:v>1.2721095360872336</c:v>
                </c:pt>
                <c:pt idx="2">
                  <c:v>1.1088124219671629</c:v>
                </c:pt>
              </c:numCache>
            </c:numRef>
          </c:val>
        </c:ser>
        <c:ser>
          <c:idx val="1"/>
          <c:order val="1"/>
          <c:tx>
            <c:strRef>
              <c:f>boxplot_data!$A$14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(boxplot_data!$F$4,boxplot_data!$H$4:$I$4)</c:f>
              <c:strCache>
                <c:ptCount val="3"/>
                <c:pt idx="0">
                  <c:v>PNG 50</c:v>
                </c:pt>
                <c:pt idx="1">
                  <c:v>PNG 100</c:v>
                </c:pt>
                <c:pt idx="2">
                  <c:v>JPG 100</c:v>
                </c:pt>
              </c:strCache>
            </c:strRef>
          </c:cat>
          <c:val>
            <c:numRef>
              <c:f>(boxplot_data!$F$14,boxplot_data!$H$14:$I$14)</c:f>
              <c:numCache>
                <c:formatCode>General</c:formatCode>
                <c:ptCount val="3"/>
                <c:pt idx="0">
                  <c:v>0.1704961288932878</c:v>
                </c:pt>
                <c:pt idx="1">
                  <c:v>0.1704961288932878</c:v>
                </c:pt>
                <c:pt idx="2">
                  <c:v>0.2598297460230703</c:v>
                </c:pt>
              </c:numCache>
            </c:numRef>
          </c:val>
        </c:ser>
        <c:ser>
          <c:idx val="2"/>
          <c:order val="2"/>
          <c:tx>
            <c:strRef>
              <c:f>boxplot_data!$A$15</c:f>
              <c:strCache>
                <c:ptCount val="1"/>
                <c:pt idx="0">
                  <c:v>3QBOX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plus"/>
            <c:errValType val="fixedVal"/>
            <c:noEndCap val="0"/>
            <c:val val="0.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(boxplot_data!$F$4,boxplot_data!$H$4:$I$4)</c:f>
              <c:strCache>
                <c:ptCount val="3"/>
                <c:pt idx="0">
                  <c:v>PNG 50</c:v>
                </c:pt>
                <c:pt idx="1">
                  <c:v>PNG 100</c:v>
                </c:pt>
                <c:pt idx="2">
                  <c:v>JPG 100</c:v>
                </c:pt>
              </c:strCache>
            </c:strRef>
          </c:cat>
          <c:val>
            <c:numRef>
              <c:f>(boxplot_data!$F$15,boxplot_data!$H$15:$I$15)</c:f>
              <c:numCache>
                <c:formatCode>General</c:formatCode>
                <c:ptCount val="3"/>
                <c:pt idx="0">
                  <c:v>0.2397569789420162</c:v>
                </c:pt>
                <c:pt idx="1">
                  <c:v>0.2397569789420162</c:v>
                </c:pt>
                <c:pt idx="2">
                  <c:v>0.24206364769602229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49993056"/>
        <c:axId val="-150005568"/>
      </c:barChart>
      <c:lineChart>
        <c:grouping val="stacked"/>
        <c:varyColors val="0"/>
        <c:ser>
          <c:idx val="3"/>
          <c:order val="3"/>
          <c:tx>
            <c:strRef>
              <c:f>boxplot_data!$A$6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(boxplot_data!$F$4,boxplot_data!$H$4:$I$4)</c:f>
              <c:strCache>
                <c:ptCount val="3"/>
                <c:pt idx="0">
                  <c:v>PNG 50</c:v>
                </c:pt>
                <c:pt idx="1">
                  <c:v>PNG 100</c:v>
                </c:pt>
                <c:pt idx="2">
                  <c:v>JPG 100</c:v>
                </c:pt>
              </c:strCache>
            </c:strRef>
          </c:cat>
          <c:val>
            <c:numRef>
              <c:f>(boxplot_data!$F$6,boxplot_data!$H$6:$I$6)</c:f>
              <c:numCache>
                <c:formatCode>General</c:formatCode>
                <c:ptCount val="3"/>
                <c:pt idx="0">
                  <c:v>1.494818520953979</c:v>
                </c:pt>
                <c:pt idx="1">
                  <c:v>1.494818520953979</c:v>
                </c:pt>
                <c:pt idx="2">
                  <c:v>1.3481712283675906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9993056"/>
        <c:axId val="-150005568"/>
      </c:lineChart>
      <c:catAx>
        <c:axId val="-14999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0005568"/>
        <c:crosses val="autoZero"/>
        <c:auto val="1"/>
        <c:lblAlgn val="ctr"/>
        <c:lblOffset val="100"/>
        <c:noMultiLvlLbl val="0"/>
      </c:catAx>
      <c:valAx>
        <c:axId val="-1500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999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Boxplot para amostras tiff vertical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pt-BR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boxplot_data!$A$29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boxplot_data!$F$32:$I$32</c:f>
                <c:numCache>
                  <c:formatCode>General</c:formatCode>
                  <c:ptCount val="4"/>
                  <c:pt idx="0">
                    <c:v>0.12387671857000293</c:v>
                  </c:pt>
                  <c:pt idx="1">
                    <c:v>2.1440739312194852</c:v>
                  </c:pt>
                  <c:pt idx="2">
                    <c:v>0.12387671857000293</c:v>
                  </c:pt>
                  <c:pt idx="3">
                    <c:v>0.35456752209326969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boxplot_data!$F$20:$I$20</c:f>
              <c:strCache>
                <c:ptCount val="4"/>
                <c:pt idx="0">
                  <c:v>PNG 50</c:v>
                </c:pt>
                <c:pt idx="1">
                  <c:v>JPG 50</c:v>
                </c:pt>
                <c:pt idx="2">
                  <c:v>PNG 100</c:v>
                </c:pt>
                <c:pt idx="3">
                  <c:v>JPG 100</c:v>
                </c:pt>
              </c:strCache>
            </c:strRef>
          </c:cat>
          <c:val>
            <c:numRef>
              <c:f>boxplot_data!$F$29:$I$29</c:f>
              <c:numCache>
                <c:formatCode>General</c:formatCode>
                <c:ptCount val="4"/>
                <c:pt idx="0">
                  <c:v>1.3933961511064672</c:v>
                </c:pt>
                <c:pt idx="1">
                  <c:v>7.4232495200845818</c:v>
                </c:pt>
                <c:pt idx="2">
                  <c:v>1.3933961511064672</c:v>
                </c:pt>
                <c:pt idx="3">
                  <c:v>1.2550412297298184</c:v>
                </c:pt>
              </c:numCache>
            </c:numRef>
          </c:val>
        </c:ser>
        <c:ser>
          <c:idx val="1"/>
          <c:order val="1"/>
          <c:tx>
            <c:strRef>
              <c:f>boxplot_data!$A$30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boxplot_data!$F$20:$I$20</c:f>
              <c:strCache>
                <c:ptCount val="4"/>
                <c:pt idx="0">
                  <c:v>PNG 50</c:v>
                </c:pt>
                <c:pt idx="1">
                  <c:v>JPG 50</c:v>
                </c:pt>
                <c:pt idx="2">
                  <c:v>PNG 100</c:v>
                </c:pt>
                <c:pt idx="3">
                  <c:v>JPG 100</c:v>
                </c:pt>
              </c:strCache>
            </c:strRef>
          </c:cat>
          <c:val>
            <c:numRef>
              <c:f>boxplot_data!$F$30:$I$30</c:f>
              <c:numCache>
                <c:formatCode>General</c:formatCode>
                <c:ptCount val="4"/>
                <c:pt idx="0">
                  <c:v>0.22925597053894475</c:v>
                </c:pt>
                <c:pt idx="1">
                  <c:v>1.707398041914395</c:v>
                </c:pt>
                <c:pt idx="2">
                  <c:v>0.22925597053894475</c:v>
                </c:pt>
                <c:pt idx="3">
                  <c:v>0.32694434667940797</c:v>
                </c:pt>
              </c:numCache>
            </c:numRef>
          </c:val>
        </c:ser>
        <c:ser>
          <c:idx val="2"/>
          <c:order val="2"/>
          <c:tx>
            <c:strRef>
              <c:f>boxplot_data!$A$31</c:f>
              <c:strCache>
                <c:ptCount val="1"/>
                <c:pt idx="0">
                  <c:v>3QBOX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boxplot_data!$F$33:$I$33</c:f>
                <c:numCache>
                  <c:formatCode>General</c:formatCode>
                  <c:ptCount val="4"/>
                  <c:pt idx="0">
                    <c:v>0.37744949228001756</c:v>
                  </c:pt>
                  <c:pt idx="1">
                    <c:v>5.2197787494808097</c:v>
                  </c:pt>
                  <c:pt idx="2">
                    <c:v>0.37744949228001756</c:v>
                  </c:pt>
                  <c:pt idx="3">
                    <c:v>0.26480459415032032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boxplot_data!$F$20:$I$20</c:f>
              <c:strCache>
                <c:ptCount val="4"/>
                <c:pt idx="0">
                  <c:v>PNG 50</c:v>
                </c:pt>
                <c:pt idx="1">
                  <c:v>JPG 50</c:v>
                </c:pt>
                <c:pt idx="2">
                  <c:v>PNG 100</c:v>
                </c:pt>
                <c:pt idx="3">
                  <c:v>JPG 100</c:v>
                </c:pt>
              </c:strCache>
            </c:strRef>
          </c:cat>
          <c:val>
            <c:numRef>
              <c:f>boxplot_data!$F$31:$I$31</c:f>
              <c:numCache>
                <c:formatCode>General</c:formatCode>
                <c:ptCount val="4"/>
                <c:pt idx="0">
                  <c:v>0.38259385335977392</c:v>
                </c:pt>
                <c:pt idx="1">
                  <c:v>2.6462989556694723</c:v>
                </c:pt>
                <c:pt idx="2">
                  <c:v>0.38259385335977392</c:v>
                </c:pt>
                <c:pt idx="3">
                  <c:v>0.36907806600345894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43882640"/>
        <c:axId val="-243882096"/>
      </c:barChart>
      <c:lineChart>
        <c:grouping val="stacked"/>
        <c:varyColors val="0"/>
        <c:ser>
          <c:idx val="3"/>
          <c:order val="3"/>
          <c:tx>
            <c:strRef>
              <c:f>boxplot_data!$A$22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boxplot_data!$F$20:$I$20</c:f>
              <c:strCache>
                <c:ptCount val="4"/>
                <c:pt idx="0">
                  <c:v>PNG 50</c:v>
                </c:pt>
                <c:pt idx="1">
                  <c:v>JPG 50</c:v>
                </c:pt>
                <c:pt idx="2">
                  <c:v>PNG 100</c:v>
                </c:pt>
                <c:pt idx="3">
                  <c:v>JPG 100</c:v>
                </c:pt>
              </c:strCache>
            </c:strRef>
          </c:cat>
          <c:val>
            <c:numRef>
              <c:f>boxplot_data!$F$22:$I$22</c:f>
              <c:numCache>
                <c:formatCode>0.00</c:formatCode>
                <c:ptCount val="4"/>
                <c:pt idx="0">
                  <c:v>1.7123919129997165</c:v>
                </c:pt>
                <c:pt idx="1">
                  <c:v>9.8016000924208075</c:v>
                </c:pt>
                <c:pt idx="2">
                  <c:v>1.7123919129997165</c:v>
                </c:pt>
                <c:pt idx="3">
                  <c:v>1.5849959688287674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43882640"/>
        <c:axId val="-243882096"/>
      </c:lineChart>
      <c:catAx>
        <c:axId val="-24388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43882096"/>
        <c:crosses val="autoZero"/>
        <c:auto val="1"/>
        <c:lblAlgn val="ctr"/>
        <c:lblOffset val="100"/>
        <c:noMultiLvlLbl val="0"/>
      </c:catAx>
      <c:valAx>
        <c:axId val="-24388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4388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Boxplot para amostras tiff vertical exceto JPG 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pt-BR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boxplot_data!$A$29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(boxplot_data!$F$32,boxplot_data!$H$32:$I$32)</c:f>
                <c:numCache>
                  <c:formatCode>General</c:formatCode>
                  <c:ptCount val="3"/>
                  <c:pt idx="0">
                    <c:v>0.12387671857000293</c:v>
                  </c:pt>
                  <c:pt idx="1">
                    <c:v>0.12387671857000293</c:v>
                  </c:pt>
                  <c:pt idx="2">
                    <c:v>0.35456752209326969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(boxplot_data!$F$20,boxplot_data!$H$20:$I$20)</c:f>
              <c:strCache>
                <c:ptCount val="3"/>
                <c:pt idx="0">
                  <c:v>PNG 50</c:v>
                </c:pt>
                <c:pt idx="1">
                  <c:v>PNG 100</c:v>
                </c:pt>
                <c:pt idx="2">
                  <c:v>JPG 100</c:v>
                </c:pt>
              </c:strCache>
            </c:strRef>
          </c:cat>
          <c:val>
            <c:numRef>
              <c:f>(boxplot_data!$F$29,boxplot_data!$H$29:$I$29)</c:f>
              <c:numCache>
                <c:formatCode>General</c:formatCode>
                <c:ptCount val="3"/>
                <c:pt idx="0">
                  <c:v>1.3933961511064672</c:v>
                </c:pt>
                <c:pt idx="1">
                  <c:v>1.3933961511064672</c:v>
                </c:pt>
                <c:pt idx="2">
                  <c:v>1.2550412297298184</c:v>
                </c:pt>
              </c:numCache>
            </c:numRef>
          </c:val>
        </c:ser>
        <c:ser>
          <c:idx val="1"/>
          <c:order val="1"/>
          <c:tx>
            <c:strRef>
              <c:f>boxplot_data!$A$30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(boxplot_data!$F$20,boxplot_data!$H$20:$I$20)</c:f>
              <c:strCache>
                <c:ptCount val="3"/>
                <c:pt idx="0">
                  <c:v>PNG 50</c:v>
                </c:pt>
                <c:pt idx="1">
                  <c:v>PNG 100</c:v>
                </c:pt>
                <c:pt idx="2">
                  <c:v>JPG 100</c:v>
                </c:pt>
              </c:strCache>
            </c:strRef>
          </c:cat>
          <c:val>
            <c:numRef>
              <c:f>(boxplot_data!$F$30,boxplot_data!$H$30:$I$30)</c:f>
              <c:numCache>
                <c:formatCode>General</c:formatCode>
                <c:ptCount val="3"/>
                <c:pt idx="0">
                  <c:v>0.22925597053894475</c:v>
                </c:pt>
                <c:pt idx="1">
                  <c:v>0.22925597053894475</c:v>
                </c:pt>
                <c:pt idx="2">
                  <c:v>0.32694434667940797</c:v>
                </c:pt>
              </c:numCache>
            </c:numRef>
          </c:val>
        </c:ser>
        <c:ser>
          <c:idx val="2"/>
          <c:order val="2"/>
          <c:tx>
            <c:strRef>
              <c:f>boxplot_data!$A$31</c:f>
              <c:strCache>
                <c:ptCount val="1"/>
                <c:pt idx="0">
                  <c:v>3QBOX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(boxplot_data!$F$33,boxplot_data!$H$33:$I$33)</c:f>
                <c:numCache>
                  <c:formatCode>General</c:formatCode>
                  <c:ptCount val="3"/>
                  <c:pt idx="0">
                    <c:v>0.37744949228001756</c:v>
                  </c:pt>
                  <c:pt idx="1">
                    <c:v>0.37744949228001756</c:v>
                  </c:pt>
                  <c:pt idx="2">
                    <c:v>0.26480459415032032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(boxplot_data!$F$20,boxplot_data!$H$20:$I$20)</c:f>
              <c:strCache>
                <c:ptCount val="3"/>
                <c:pt idx="0">
                  <c:v>PNG 50</c:v>
                </c:pt>
                <c:pt idx="1">
                  <c:v>PNG 100</c:v>
                </c:pt>
                <c:pt idx="2">
                  <c:v>JPG 100</c:v>
                </c:pt>
              </c:strCache>
            </c:strRef>
          </c:cat>
          <c:val>
            <c:numRef>
              <c:f>(boxplot_data!$F$31,boxplot_data!$H$31:$I$31)</c:f>
              <c:numCache>
                <c:formatCode>General</c:formatCode>
                <c:ptCount val="3"/>
                <c:pt idx="0">
                  <c:v>0.38259385335977392</c:v>
                </c:pt>
                <c:pt idx="1">
                  <c:v>0.38259385335977392</c:v>
                </c:pt>
                <c:pt idx="2">
                  <c:v>0.36907806600345894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0949024"/>
        <c:axId val="-2090946848"/>
      </c:barChart>
      <c:lineChart>
        <c:grouping val="stacked"/>
        <c:varyColors val="0"/>
        <c:ser>
          <c:idx val="3"/>
          <c:order val="3"/>
          <c:tx>
            <c:strRef>
              <c:f>boxplot_data!$A$22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(boxplot_data!$F$20,boxplot_data!$H$20:$I$20)</c:f>
              <c:strCache>
                <c:ptCount val="3"/>
                <c:pt idx="0">
                  <c:v>PNG 50</c:v>
                </c:pt>
                <c:pt idx="1">
                  <c:v>PNG 100</c:v>
                </c:pt>
                <c:pt idx="2">
                  <c:v>JPG 100</c:v>
                </c:pt>
              </c:strCache>
            </c:strRef>
          </c:cat>
          <c:val>
            <c:numRef>
              <c:f>(boxplot_data!$F$22,boxplot_data!$H$22:$I$22)</c:f>
              <c:numCache>
                <c:formatCode>0.00</c:formatCode>
                <c:ptCount val="3"/>
                <c:pt idx="0">
                  <c:v>1.7123919129997165</c:v>
                </c:pt>
                <c:pt idx="1">
                  <c:v>1.7123919129997165</c:v>
                </c:pt>
                <c:pt idx="2">
                  <c:v>1.5849959688287674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949024"/>
        <c:axId val="-2090946848"/>
      </c:lineChart>
      <c:catAx>
        <c:axId val="-209094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090946848"/>
        <c:crosses val="autoZero"/>
        <c:auto val="1"/>
        <c:lblAlgn val="ctr"/>
        <c:lblOffset val="100"/>
        <c:noMultiLvlLbl val="0"/>
      </c:catAx>
      <c:valAx>
        <c:axId val="-209094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09094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Boxplot para amostras tiff horizontal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boxplot_data!$A$13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boxplot_data!$J$16:$M$16</c:f>
                <c:numCache>
                  <c:formatCode>General</c:formatCode>
                  <c:ptCount val="4"/>
                  <c:pt idx="0">
                    <c:v>0.10288941557860198</c:v>
                  </c:pt>
                  <c:pt idx="1">
                    <c:v>0.90130685466319083</c:v>
                  </c:pt>
                  <c:pt idx="2">
                    <c:v>0.10288941557860198</c:v>
                  </c:pt>
                  <c:pt idx="3">
                    <c:v>0.12242271625730872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boxplot_data!$J$4:$M$4</c:f>
              <c:strCache>
                <c:ptCount val="4"/>
                <c:pt idx="0">
                  <c:v>PNG 50</c:v>
                </c:pt>
                <c:pt idx="1">
                  <c:v>JPG 50</c:v>
                </c:pt>
                <c:pt idx="2">
                  <c:v>PNG 100</c:v>
                </c:pt>
                <c:pt idx="3">
                  <c:v>JPG 100</c:v>
                </c:pt>
              </c:strCache>
            </c:strRef>
          </c:cat>
          <c:val>
            <c:numRef>
              <c:f>boxplot_data!$J$13:$M$13</c:f>
              <c:numCache>
                <c:formatCode>General</c:formatCode>
                <c:ptCount val="4"/>
                <c:pt idx="0">
                  <c:v>1.2853126804583512</c:v>
                </c:pt>
                <c:pt idx="1">
                  <c:v>5.6313974755604335</c:v>
                </c:pt>
                <c:pt idx="2">
                  <c:v>1.2853126804583512</c:v>
                </c:pt>
                <c:pt idx="3">
                  <c:v>1.0531623276876672</c:v>
                </c:pt>
              </c:numCache>
            </c:numRef>
          </c:val>
        </c:ser>
        <c:ser>
          <c:idx val="1"/>
          <c:order val="1"/>
          <c:tx>
            <c:strRef>
              <c:f>boxplot_data!$A$14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boxplot_data!$J$4:$M$4</c:f>
              <c:strCache>
                <c:ptCount val="4"/>
                <c:pt idx="0">
                  <c:v>PNG 50</c:v>
                </c:pt>
                <c:pt idx="1">
                  <c:v>JPG 50</c:v>
                </c:pt>
                <c:pt idx="2">
                  <c:v>PNG 100</c:v>
                </c:pt>
                <c:pt idx="3">
                  <c:v>JPG 100</c:v>
                </c:pt>
              </c:strCache>
            </c:strRef>
          </c:cat>
          <c:val>
            <c:numRef>
              <c:f>boxplot_data!$J$14:$M$14</c:f>
              <c:numCache>
                <c:formatCode>General</c:formatCode>
                <c:ptCount val="4"/>
                <c:pt idx="0">
                  <c:v>0.11364980722445095</c:v>
                </c:pt>
                <c:pt idx="1">
                  <c:v>0.92225496421334441</c:v>
                </c:pt>
                <c:pt idx="2">
                  <c:v>0.11364980722445095</c:v>
                </c:pt>
                <c:pt idx="3">
                  <c:v>8.8122239552418824E-2</c:v>
                </c:pt>
              </c:numCache>
            </c:numRef>
          </c:val>
        </c:ser>
        <c:ser>
          <c:idx val="2"/>
          <c:order val="2"/>
          <c:tx>
            <c:strRef>
              <c:f>boxplot_data!$A$15</c:f>
              <c:strCache>
                <c:ptCount val="1"/>
                <c:pt idx="0">
                  <c:v>3QBOX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boxplot_data!$J$17:$M$17</c:f>
                <c:numCache>
                  <c:formatCode>General</c:formatCode>
                  <c:ptCount val="4"/>
                  <c:pt idx="0">
                    <c:v>0.2240172502910216</c:v>
                  </c:pt>
                  <c:pt idx="1">
                    <c:v>2.7018378999431576</c:v>
                  </c:pt>
                  <c:pt idx="2">
                    <c:v>0.2240172502910216</c:v>
                  </c:pt>
                  <c:pt idx="3">
                    <c:v>0.14222606202081911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boxplot_data!$J$4:$M$4</c:f>
              <c:strCache>
                <c:ptCount val="4"/>
                <c:pt idx="0">
                  <c:v>PNG 50</c:v>
                </c:pt>
                <c:pt idx="1">
                  <c:v>JPG 50</c:v>
                </c:pt>
                <c:pt idx="2">
                  <c:v>PNG 100</c:v>
                </c:pt>
                <c:pt idx="3">
                  <c:v>JPG 100</c:v>
                </c:pt>
              </c:strCache>
            </c:strRef>
          </c:cat>
          <c:val>
            <c:numRef>
              <c:f>boxplot_data!$J$15:$M$15</c:f>
              <c:numCache>
                <c:formatCode>General</c:formatCode>
                <c:ptCount val="4"/>
                <c:pt idx="0">
                  <c:v>0.17228283783347065</c:v>
                </c:pt>
                <c:pt idx="1">
                  <c:v>2.7622454939892851</c:v>
                </c:pt>
                <c:pt idx="2">
                  <c:v>0.17228283783347065</c:v>
                </c:pt>
                <c:pt idx="3">
                  <c:v>0.35207189393594152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0938688"/>
        <c:axId val="-2090937056"/>
      </c:barChart>
      <c:lineChart>
        <c:grouping val="stacked"/>
        <c:varyColors val="0"/>
        <c:ser>
          <c:idx val="3"/>
          <c:order val="3"/>
          <c:tx>
            <c:strRef>
              <c:f>boxplot_data!$A$6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boxplot_data!$J$4:$M$4</c:f>
              <c:strCache>
                <c:ptCount val="4"/>
                <c:pt idx="0">
                  <c:v>PNG 50</c:v>
                </c:pt>
                <c:pt idx="1">
                  <c:v>JPG 50</c:v>
                </c:pt>
                <c:pt idx="2">
                  <c:v>PNG 100</c:v>
                </c:pt>
                <c:pt idx="3">
                  <c:v>JPG 100</c:v>
                </c:pt>
              </c:strCache>
            </c:strRef>
          </c:cat>
          <c:val>
            <c:numRef>
              <c:f>boxplot_data!$J$6:$M$6</c:f>
              <c:numCache>
                <c:formatCode>General</c:formatCode>
                <c:ptCount val="4"/>
                <c:pt idx="0">
                  <c:v>1.4346436962924725</c:v>
                </c:pt>
                <c:pt idx="1">
                  <c:v>7.4732208808112848</c:v>
                </c:pt>
                <c:pt idx="2">
                  <c:v>1.4346436962924725</c:v>
                </c:pt>
                <c:pt idx="3">
                  <c:v>1.2385394648402066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938688"/>
        <c:axId val="-2090937056"/>
      </c:lineChart>
      <c:catAx>
        <c:axId val="-209093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090937056"/>
        <c:crosses val="autoZero"/>
        <c:auto val="1"/>
        <c:lblAlgn val="ctr"/>
        <c:lblOffset val="100"/>
        <c:noMultiLvlLbl val="0"/>
      </c:catAx>
      <c:valAx>
        <c:axId val="-209093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09093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2</xdr:row>
      <xdr:rowOff>0</xdr:rowOff>
    </xdr:from>
    <xdr:to>
      <xdr:col>25</xdr:col>
      <xdr:colOff>714375</xdr:colOff>
      <xdr:row>18</xdr:row>
      <xdr:rowOff>152400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22</xdr:row>
      <xdr:rowOff>0</xdr:rowOff>
    </xdr:from>
    <xdr:to>
      <xdr:col>19</xdr:col>
      <xdr:colOff>714375</xdr:colOff>
      <xdr:row>38</xdr:row>
      <xdr:rowOff>152400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22</xdr:row>
      <xdr:rowOff>0</xdr:rowOff>
    </xdr:from>
    <xdr:to>
      <xdr:col>25</xdr:col>
      <xdr:colOff>714375</xdr:colOff>
      <xdr:row>38</xdr:row>
      <xdr:rowOff>152400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</xdr:row>
      <xdr:rowOff>0</xdr:rowOff>
    </xdr:from>
    <xdr:to>
      <xdr:col>19</xdr:col>
      <xdr:colOff>714375</xdr:colOff>
      <xdr:row>18</xdr:row>
      <xdr:rowOff>152400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0</xdr:rowOff>
    </xdr:from>
    <xdr:to>
      <xdr:col>19</xdr:col>
      <xdr:colOff>714375</xdr:colOff>
      <xdr:row>18</xdr:row>
      <xdr:rowOff>152400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25</xdr:col>
      <xdr:colOff>714375</xdr:colOff>
      <xdr:row>18</xdr:row>
      <xdr:rowOff>152400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19</xdr:col>
      <xdr:colOff>714375</xdr:colOff>
      <xdr:row>37</xdr:row>
      <xdr:rowOff>152400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21</xdr:row>
      <xdr:rowOff>0</xdr:rowOff>
    </xdr:from>
    <xdr:to>
      <xdr:col>25</xdr:col>
      <xdr:colOff>714375</xdr:colOff>
      <xdr:row>37</xdr:row>
      <xdr:rowOff>152400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0</xdr:rowOff>
    </xdr:from>
    <xdr:to>
      <xdr:col>19</xdr:col>
      <xdr:colOff>714375</xdr:colOff>
      <xdr:row>18</xdr:row>
      <xdr:rowOff>152400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25</xdr:col>
      <xdr:colOff>714375</xdr:colOff>
      <xdr:row>18</xdr:row>
      <xdr:rowOff>152400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22</xdr:row>
      <xdr:rowOff>0</xdr:rowOff>
    </xdr:from>
    <xdr:to>
      <xdr:col>19</xdr:col>
      <xdr:colOff>714375</xdr:colOff>
      <xdr:row>38</xdr:row>
      <xdr:rowOff>152400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22</xdr:row>
      <xdr:rowOff>0</xdr:rowOff>
    </xdr:from>
    <xdr:to>
      <xdr:col>25</xdr:col>
      <xdr:colOff>714375</xdr:colOff>
      <xdr:row>38</xdr:row>
      <xdr:rowOff>152400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17</xdr:row>
      <xdr:rowOff>152400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304800</xdr:colOff>
      <xdr:row>35</xdr:row>
      <xdr:rowOff>152400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R42" sqref="R42"/>
    </sheetView>
  </sheetViews>
  <sheetFormatPr defaultColWidth="11.5703125" defaultRowHeight="12.75" x14ac:dyDescent="0.2"/>
  <cols>
    <col min="2" max="2" width="15.7109375" customWidth="1"/>
  </cols>
  <sheetData>
    <row r="1" spans="1:14" x14ac:dyDescent="0.2">
      <c r="A1" s="9" t="s">
        <v>0</v>
      </c>
      <c r="B1" s="9"/>
      <c r="C1" s="9"/>
      <c r="D1" s="9"/>
      <c r="E1" s="9"/>
      <c r="F1" s="9"/>
      <c r="G1" s="9"/>
      <c r="N1" t="s">
        <v>1</v>
      </c>
    </row>
    <row r="2" spans="1:14" x14ac:dyDescent="0.2">
      <c r="A2" s="1"/>
      <c r="I2" t="s">
        <v>2</v>
      </c>
    </row>
    <row r="3" spans="1:14" x14ac:dyDescent="0.2">
      <c r="B3" s="2"/>
      <c r="C3" s="10" t="s">
        <v>3</v>
      </c>
      <c r="D3" s="10"/>
      <c r="E3" s="10"/>
      <c r="F3" s="10"/>
      <c r="G3" s="2"/>
      <c r="I3" s="10" t="s">
        <v>3</v>
      </c>
      <c r="J3" s="10"/>
      <c r="K3" s="10"/>
      <c r="L3" s="10"/>
      <c r="M3" s="2"/>
    </row>
    <row r="4" spans="1:14" x14ac:dyDescent="0.2">
      <c r="B4" s="2"/>
      <c r="C4" s="10">
        <v>50</v>
      </c>
      <c r="D4" s="10"/>
      <c r="E4" s="10">
        <v>100</v>
      </c>
      <c r="F4" s="10"/>
      <c r="G4" s="3" t="s">
        <v>3</v>
      </c>
      <c r="I4" s="10">
        <v>50</v>
      </c>
      <c r="J4" s="10"/>
      <c r="K4" s="10">
        <v>100</v>
      </c>
      <c r="L4" s="10"/>
      <c r="M4" s="3" t="s">
        <v>3</v>
      </c>
      <c r="N4" s="4"/>
    </row>
    <row r="5" spans="1:14" x14ac:dyDescent="0.2">
      <c r="B5" s="3" t="s">
        <v>4</v>
      </c>
      <c r="C5" s="3" t="s">
        <v>5</v>
      </c>
      <c r="D5" s="3" t="s">
        <v>6</v>
      </c>
      <c r="E5" s="3" t="s">
        <v>5</v>
      </c>
      <c r="F5" s="3" t="s">
        <v>6</v>
      </c>
      <c r="G5" s="3" t="s">
        <v>7</v>
      </c>
      <c r="I5" s="3" t="s">
        <v>5</v>
      </c>
      <c r="J5" s="3" t="s">
        <v>6</v>
      </c>
      <c r="K5" s="3" t="s">
        <v>5</v>
      </c>
      <c r="L5" s="3" t="s">
        <v>6</v>
      </c>
      <c r="M5" s="3" t="s">
        <v>7</v>
      </c>
      <c r="N5" s="4"/>
    </row>
    <row r="6" spans="1:14" x14ac:dyDescent="0.2">
      <c r="A6" s="3" t="s">
        <v>8</v>
      </c>
      <c r="B6" s="5">
        <v>5769893</v>
      </c>
      <c r="C6" s="5">
        <v>2859112</v>
      </c>
      <c r="D6" s="5">
        <v>489320</v>
      </c>
      <c r="E6" s="5">
        <v>2859112</v>
      </c>
      <c r="F6" s="5">
        <v>2367584</v>
      </c>
      <c r="I6" s="6">
        <f t="shared" ref="I6:I15" si="0">B6/C6</f>
        <v>2.0180716949878144</v>
      </c>
      <c r="J6" s="6">
        <f t="shared" ref="J6:J15" si="1">B6/D6</f>
        <v>11.791655767187116</v>
      </c>
      <c r="K6" s="6">
        <f t="shared" ref="K6:K15" si="2">B6/E6</f>
        <v>2.0180716949878144</v>
      </c>
      <c r="L6" s="6">
        <f t="shared" ref="L6:L14" si="3">B6/F6</f>
        <v>2.4370383479530187</v>
      </c>
      <c r="M6" s="4"/>
      <c r="N6" s="4"/>
    </row>
    <row r="7" spans="1:14" x14ac:dyDescent="0.2">
      <c r="A7" s="3" t="s">
        <v>9</v>
      </c>
      <c r="B7" s="5">
        <v>5769949</v>
      </c>
      <c r="C7" s="5">
        <v>3363744</v>
      </c>
      <c r="D7" s="5">
        <v>660890</v>
      </c>
      <c r="E7" s="5">
        <v>3363744</v>
      </c>
      <c r="F7" s="5">
        <v>3539162</v>
      </c>
      <c r="I7" s="6">
        <f t="shared" si="0"/>
        <v>1.7153353525119628</v>
      </c>
      <c r="J7" s="6">
        <f t="shared" si="1"/>
        <v>8.7305739230431687</v>
      </c>
      <c r="K7" s="6">
        <f t="shared" si="2"/>
        <v>1.7153353525119628</v>
      </c>
      <c r="L7" s="6">
        <f t="shared" si="3"/>
        <v>1.6303150293770108</v>
      </c>
      <c r="M7" s="7"/>
      <c r="N7" s="4"/>
    </row>
    <row r="8" spans="1:14" x14ac:dyDescent="0.2">
      <c r="A8" s="3" t="s">
        <v>10</v>
      </c>
      <c r="B8" s="5">
        <v>5769893</v>
      </c>
      <c r="C8" s="5">
        <v>3058044</v>
      </c>
      <c r="D8" s="5">
        <v>521598</v>
      </c>
      <c r="E8" s="5">
        <v>3058044</v>
      </c>
      <c r="F8" s="5">
        <v>3147710</v>
      </c>
      <c r="I8" s="6">
        <f t="shared" si="0"/>
        <v>1.8867920147649935</v>
      </c>
      <c r="J8" s="6">
        <f t="shared" si="1"/>
        <v>11.061953841847552</v>
      </c>
      <c r="K8" s="6">
        <f t="shared" si="2"/>
        <v>1.8867920147649935</v>
      </c>
      <c r="L8" s="6">
        <f t="shared" si="3"/>
        <v>1.8330446578623825</v>
      </c>
      <c r="M8" s="7"/>
      <c r="N8" s="4"/>
    </row>
    <row r="9" spans="1:14" x14ac:dyDescent="0.2">
      <c r="A9" s="3" t="s">
        <v>11</v>
      </c>
      <c r="B9" s="5">
        <v>5769892</v>
      </c>
      <c r="C9" s="5">
        <v>2046988</v>
      </c>
      <c r="D9" s="5">
        <v>216460</v>
      </c>
      <c r="E9" s="5">
        <v>2046988</v>
      </c>
      <c r="F9" s="5">
        <v>1765536</v>
      </c>
      <c r="I9" s="6">
        <f t="shared" si="0"/>
        <v>2.8187229236321856</v>
      </c>
      <c r="J9" s="6">
        <f t="shared" si="1"/>
        <v>26.655696202531647</v>
      </c>
      <c r="K9" s="6">
        <f t="shared" si="2"/>
        <v>2.8187229236321856</v>
      </c>
      <c r="L9" s="6">
        <f t="shared" si="3"/>
        <v>3.2680681674007213</v>
      </c>
      <c r="M9" s="7"/>
      <c r="N9" s="4"/>
    </row>
    <row r="10" spans="1:14" x14ac:dyDescent="0.2">
      <c r="A10" s="3" t="s">
        <v>12</v>
      </c>
      <c r="B10" s="5">
        <v>5769893</v>
      </c>
      <c r="C10" s="5">
        <v>2723624</v>
      </c>
      <c r="D10" s="5">
        <v>519830</v>
      </c>
      <c r="E10" s="5">
        <v>2723624</v>
      </c>
      <c r="F10" s="5">
        <v>2787682</v>
      </c>
      <c r="I10" s="6">
        <f t="shared" si="0"/>
        <v>2.118461652562909</v>
      </c>
      <c r="J10" s="6">
        <f t="shared" si="1"/>
        <v>11.099576784718082</v>
      </c>
      <c r="K10" s="6">
        <f t="shared" si="2"/>
        <v>2.118461652562909</v>
      </c>
      <c r="L10" s="6">
        <f t="shared" si="3"/>
        <v>2.0697816321947768</v>
      </c>
      <c r="M10" s="7"/>
      <c r="N10" s="4"/>
    </row>
    <row r="11" spans="1:14" x14ac:dyDescent="0.2">
      <c r="A11" s="3" t="s">
        <v>13</v>
      </c>
      <c r="B11" s="5">
        <v>5769942</v>
      </c>
      <c r="C11" s="5">
        <v>3535554</v>
      </c>
      <c r="D11" s="5">
        <v>704048</v>
      </c>
      <c r="E11" s="5">
        <v>3535554</v>
      </c>
      <c r="F11" s="5">
        <v>3292956</v>
      </c>
      <c r="I11" s="6">
        <f t="shared" si="0"/>
        <v>1.631976770825732</v>
      </c>
      <c r="J11" s="6">
        <f t="shared" si="1"/>
        <v>8.1953815648933031</v>
      </c>
      <c r="K11" s="6">
        <f t="shared" si="2"/>
        <v>1.631976770825732</v>
      </c>
      <c r="L11" s="6">
        <f t="shared" si="3"/>
        <v>1.7522074391519353</v>
      </c>
      <c r="M11" s="7"/>
      <c r="N11" s="4"/>
    </row>
    <row r="12" spans="1:14" x14ac:dyDescent="0.2">
      <c r="A12" s="3" t="s">
        <v>14</v>
      </c>
      <c r="B12" s="5">
        <v>5769893</v>
      </c>
      <c r="C12" s="5">
        <v>2654710</v>
      </c>
      <c r="D12" s="5">
        <v>386534</v>
      </c>
      <c r="E12" s="5">
        <v>2654710</v>
      </c>
      <c r="F12" s="5">
        <v>2519652</v>
      </c>
      <c r="I12" s="6">
        <f t="shared" si="0"/>
        <v>2.1734551043240127</v>
      </c>
      <c r="J12" s="6">
        <f t="shared" si="1"/>
        <v>14.927258662886059</v>
      </c>
      <c r="K12" s="6">
        <f t="shared" si="2"/>
        <v>2.1734551043240127</v>
      </c>
      <c r="L12" s="6">
        <f t="shared" si="3"/>
        <v>2.2899563114271335</v>
      </c>
      <c r="M12" s="7"/>
      <c r="N12" s="4"/>
    </row>
    <row r="13" spans="1:14" x14ac:dyDescent="0.2">
      <c r="A13" s="3" t="s">
        <v>15</v>
      </c>
      <c r="B13" s="5">
        <v>5769895</v>
      </c>
      <c r="C13" s="5">
        <v>3255866</v>
      </c>
      <c r="D13" s="5">
        <v>709118</v>
      </c>
      <c r="E13" s="5">
        <v>3255866</v>
      </c>
      <c r="F13" s="5">
        <v>3298644</v>
      </c>
      <c r="I13" s="6">
        <f t="shared" si="0"/>
        <v>1.7721537065714621</v>
      </c>
      <c r="J13" s="6">
        <f t="shared" si="1"/>
        <v>8.1367205458047884</v>
      </c>
      <c r="K13" s="6">
        <f t="shared" si="2"/>
        <v>1.7721537065714621</v>
      </c>
      <c r="L13" s="6">
        <f t="shared" si="3"/>
        <v>1.7491717808893594</v>
      </c>
      <c r="M13" s="7"/>
      <c r="N13" s="4"/>
    </row>
    <row r="14" spans="1:14" x14ac:dyDescent="0.2">
      <c r="A14" s="3" t="s">
        <v>16</v>
      </c>
      <c r="B14" s="5">
        <v>5769942</v>
      </c>
      <c r="C14" s="5">
        <v>2585184</v>
      </c>
      <c r="D14" s="5">
        <v>371662</v>
      </c>
      <c r="E14" s="5">
        <v>2585184</v>
      </c>
      <c r="F14" s="5">
        <v>2524050</v>
      </c>
      <c r="I14" s="6">
        <f t="shared" si="0"/>
        <v>2.2319270117716958</v>
      </c>
      <c r="J14" s="6">
        <f t="shared" si="1"/>
        <v>15.524702552319043</v>
      </c>
      <c r="K14" s="6">
        <f t="shared" si="2"/>
        <v>2.2319270117716958</v>
      </c>
      <c r="L14" s="6">
        <f t="shared" si="3"/>
        <v>2.2859856183514591</v>
      </c>
      <c r="M14" s="7"/>
      <c r="N14" s="4"/>
    </row>
    <row r="15" spans="1:14" x14ac:dyDescent="0.2">
      <c r="A15" s="3" t="s">
        <v>17</v>
      </c>
      <c r="B15" s="5">
        <v>5769893</v>
      </c>
      <c r="C15" s="5">
        <v>4402216</v>
      </c>
      <c r="D15" s="5">
        <v>1067416</v>
      </c>
      <c r="E15" s="5">
        <v>4402216</v>
      </c>
      <c r="F15" s="5">
        <v>4672762</v>
      </c>
      <c r="I15" s="6">
        <f t="shared" si="0"/>
        <v>1.3106792124693563</v>
      </c>
      <c r="J15" s="6">
        <f t="shared" si="1"/>
        <v>5.4054773396688827</v>
      </c>
      <c r="K15" s="6">
        <f t="shared" si="2"/>
        <v>1.3106792124693563</v>
      </c>
      <c r="L15" s="6">
        <f>C15/F15</f>
        <v>0.94210148088004486</v>
      </c>
      <c r="N15" s="4"/>
    </row>
    <row r="16" spans="1:14" x14ac:dyDescent="0.2">
      <c r="H16" s="11" t="s">
        <v>20</v>
      </c>
      <c r="I16" s="13">
        <f>AVERAGE(I6:I15) - _xlfn.CONFIDENCE.T(0.05, _xlfn.STDEV.S(I6:I15), 10)</f>
        <v>1.6743045920585438</v>
      </c>
      <c r="J16" s="13">
        <f t="shared" ref="J16:L16" si="4">AVERAGE(J6:J15) - _xlfn.CONFIDENCE.T(0.05, _xlfn.STDEV.S(J6:J15), 10)</f>
        <v>7.8816136171842404</v>
      </c>
      <c r="K16" s="13">
        <f t="shared" si="4"/>
        <v>1.6743045920585438</v>
      </c>
      <c r="L16" s="13">
        <f t="shared" si="4"/>
        <v>1.5879554904953106</v>
      </c>
      <c r="N16" s="4"/>
    </row>
    <row r="17" spans="1:14" x14ac:dyDescent="0.2">
      <c r="H17" s="12"/>
      <c r="I17" s="13">
        <f>AVERAGE(I6:I15) + _xlfn.CONFIDENCE.T(0.05, _xlfn.STDEV.S(I6:I15), 10)</f>
        <v>2.2612104968258806</v>
      </c>
      <c r="J17" s="13">
        <f t="shared" ref="J17:L17" si="5">AVERAGE(J6:J15) + _xlfn.CONFIDENCE.T(0.05, _xlfn.STDEV.S(J6:J15), 10)</f>
        <v>16.424185819795689</v>
      </c>
      <c r="K17" s="13">
        <f t="shared" si="5"/>
        <v>2.2612104968258806</v>
      </c>
      <c r="L17" s="13">
        <f t="shared" si="5"/>
        <v>2.4635786026022584</v>
      </c>
    </row>
    <row r="20" spans="1:14" x14ac:dyDescent="0.2">
      <c r="N20" s="4"/>
    </row>
    <row r="21" spans="1:14" x14ac:dyDescent="0.2">
      <c r="I21" t="s">
        <v>2</v>
      </c>
    </row>
    <row r="22" spans="1:14" x14ac:dyDescent="0.2">
      <c r="B22" s="2"/>
      <c r="C22" s="10" t="s">
        <v>3</v>
      </c>
      <c r="D22" s="10"/>
      <c r="E22" s="10"/>
      <c r="F22" s="10"/>
      <c r="G22" s="2"/>
      <c r="I22" s="10" t="s">
        <v>3</v>
      </c>
      <c r="J22" s="10"/>
      <c r="K22" s="10"/>
      <c r="L22" s="10"/>
      <c r="M22" s="2"/>
      <c r="N22" s="4"/>
    </row>
    <row r="23" spans="1:14" x14ac:dyDescent="0.2">
      <c r="B23" s="2"/>
      <c r="C23" s="10">
        <v>50</v>
      </c>
      <c r="D23" s="10"/>
      <c r="E23" s="10">
        <v>100</v>
      </c>
      <c r="F23" s="10"/>
      <c r="G23" s="3" t="s">
        <v>3</v>
      </c>
      <c r="I23" s="10">
        <v>50</v>
      </c>
      <c r="J23" s="10"/>
      <c r="K23" s="10">
        <v>100</v>
      </c>
      <c r="L23" s="10"/>
      <c r="M23" s="3" t="s">
        <v>3</v>
      </c>
      <c r="N23" s="4"/>
    </row>
    <row r="24" spans="1:14" x14ac:dyDescent="0.2">
      <c r="B24" s="3" t="s">
        <v>4</v>
      </c>
      <c r="C24" s="3" t="s">
        <v>5</v>
      </c>
      <c r="D24" s="3" t="s">
        <v>6</v>
      </c>
      <c r="E24" s="3" t="s">
        <v>5</v>
      </c>
      <c r="F24" s="3" t="s">
        <v>6</v>
      </c>
      <c r="G24" s="3" t="s">
        <v>7</v>
      </c>
      <c r="I24" s="3" t="s">
        <v>5</v>
      </c>
      <c r="J24" s="3" t="s">
        <v>6</v>
      </c>
      <c r="K24" s="3" t="s">
        <v>5</v>
      </c>
      <c r="L24" s="3" t="s">
        <v>6</v>
      </c>
      <c r="M24" s="3" t="s">
        <v>7</v>
      </c>
      <c r="N24" s="4"/>
    </row>
    <row r="25" spans="1:14" x14ac:dyDescent="0.2">
      <c r="A25" s="3" t="s">
        <v>8</v>
      </c>
      <c r="B25" s="5">
        <v>1922162</v>
      </c>
      <c r="C25" s="5">
        <v>834974</v>
      </c>
      <c r="D25" s="5">
        <v>153518</v>
      </c>
      <c r="E25" s="5">
        <v>834974</v>
      </c>
      <c r="F25" s="5">
        <v>717544</v>
      </c>
      <c r="I25" s="6">
        <f t="shared" ref="I25:I34" si="6">B25/C25</f>
        <v>2.3020621001372499</v>
      </c>
      <c r="J25" s="6">
        <f t="shared" ref="J25:J34" si="7">B25/D25</f>
        <v>12.520759780612046</v>
      </c>
      <c r="K25" s="6">
        <f t="shared" ref="K25:K34" si="8">B25/E25</f>
        <v>2.3020621001372499</v>
      </c>
      <c r="L25" s="6">
        <f t="shared" ref="L25:L33" si="9">B25/F25</f>
        <v>2.6788071532895543</v>
      </c>
      <c r="M25" s="4"/>
    </row>
    <row r="26" spans="1:14" x14ac:dyDescent="0.2">
      <c r="A26" s="3" t="s">
        <v>9</v>
      </c>
      <c r="B26" s="5">
        <v>1922162</v>
      </c>
      <c r="C26" s="5">
        <v>1177532</v>
      </c>
      <c r="D26" s="5">
        <v>205306</v>
      </c>
      <c r="E26" s="5">
        <v>1177532</v>
      </c>
      <c r="F26" s="5">
        <v>1088204</v>
      </c>
      <c r="I26" s="6">
        <f t="shared" si="6"/>
        <v>1.63236498031476</v>
      </c>
      <c r="J26" s="6">
        <f t="shared" si="7"/>
        <v>9.3624248682454478</v>
      </c>
      <c r="K26" s="6">
        <f t="shared" si="8"/>
        <v>1.63236498031476</v>
      </c>
      <c r="L26" s="6">
        <f t="shared" si="9"/>
        <v>1.7663618218642827</v>
      </c>
      <c r="M26" s="7"/>
      <c r="N26" s="4"/>
    </row>
    <row r="27" spans="1:14" x14ac:dyDescent="0.2">
      <c r="A27" s="3" t="s">
        <v>10</v>
      </c>
      <c r="B27" s="5">
        <v>1922162</v>
      </c>
      <c r="C27" s="5">
        <v>1018052</v>
      </c>
      <c r="D27" s="5">
        <v>163032</v>
      </c>
      <c r="E27" s="5">
        <v>1018052</v>
      </c>
      <c r="F27" s="5">
        <v>932682</v>
      </c>
      <c r="I27" s="6">
        <f t="shared" si="6"/>
        <v>1.8880784085685212</v>
      </c>
      <c r="J27" s="6">
        <f t="shared" si="7"/>
        <v>11.790090289023015</v>
      </c>
      <c r="K27" s="6">
        <f t="shared" si="8"/>
        <v>1.8880784085685212</v>
      </c>
      <c r="L27" s="6">
        <f t="shared" si="9"/>
        <v>2.0608974977537895</v>
      </c>
      <c r="M27" s="7"/>
    </row>
    <row r="28" spans="1:14" x14ac:dyDescent="0.2">
      <c r="A28" s="3" t="s">
        <v>11</v>
      </c>
      <c r="B28" s="5">
        <v>1922162</v>
      </c>
      <c r="C28" s="5">
        <v>653790</v>
      </c>
      <c r="D28" s="5">
        <v>72154</v>
      </c>
      <c r="E28" s="5">
        <v>653790</v>
      </c>
      <c r="F28" s="5">
        <v>505936</v>
      </c>
      <c r="I28" s="6">
        <f t="shared" si="6"/>
        <v>2.940029673136634</v>
      </c>
      <c r="J28" s="6">
        <f t="shared" si="7"/>
        <v>26.639715053912465</v>
      </c>
      <c r="K28" s="6">
        <f t="shared" si="8"/>
        <v>2.940029673136634</v>
      </c>
      <c r="L28" s="6">
        <f t="shared" si="9"/>
        <v>3.7992196641472438</v>
      </c>
      <c r="M28" s="7"/>
      <c r="N28" s="4"/>
    </row>
    <row r="29" spans="1:14" x14ac:dyDescent="0.2">
      <c r="A29" s="3" t="s">
        <v>12</v>
      </c>
      <c r="B29" s="5">
        <v>1922162</v>
      </c>
      <c r="C29" s="5">
        <v>887640</v>
      </c>
      <c r="D29" s="5">
        <v>126402</v>
      </c>
      <c r="E29" s="5">
        <v>887640</v>
      </c>
      <c r="F29" s="5">
        <v>802354</v>
      </c>
      <c r="I29" s="6">
        <f t="shared" si="6"/>
        <v>2.1654747420125275</v>
      </c>
      <c r="J29" s="6">
        <f t="shared" si="7"/>
        <v>15.20673723517033</v>
      </c>
      <c r="K29" s="6">
        <f t="shared" si="8"/>
        <v>2.1654747420125275</v>
      </c>
      <c r="L29" s="6">
        <f t="shared" si="9"/>
        <v>2.3956532901936054</v>
      </c>
      <c r="M29" s="7"/>
    </row>
    <row r="30" spans="1:14" x14ac:dyDescent="0.2">
      <c r="A30" s="3" t="s">
        <v>13</v>
      </c>
      <c r="B30" s="5">
        <v>1922162</v>
      </c>
      <c r="C30" s="5">
        <v>1195124</v>
      </c>
      <c r="D30" s="5">
        <v>231314</v>
      </c>
      <c r="E30" s="5">
        <v>1195124</v>
      </c>
      <c r="F30" s="5">
        <v>1067786</v>
      </c>
      <c r="I30" s="6">
        <f t="shared" si="6"/>
        <v>1.6083368755041318</v>
      </c>
      <c r="J30" s="6">
        <f t="shared" si="7"/>
        <v>8.3097521118479634</v>
      </c>
      <c r="K30" s="6">
        <f t="shared" si="8"/>
        <v>1.6083368755041318</v>
      </c>
      <c r="L30" s="6">
        <f t="shared" si="9"/>
        <v>1.8001378553380547</v>
      </c>
      <c r="M30" s="7"/>
    </row>
    <row r="31" spans="1:14" x14ac:dyDescent="0.2">
      <c r="A31" s="3" t="s">
        <v>14</v>
      </c>
      <c r="B31" s="5">
        <v>1922162</v>
      </c>
      <c r="C31" s="5">
        <v>847226</v>
      </c>
      <c r="D31" s="5">
        <v>108616</v>
      </c>
      <c r="E31" s="5">
        <v>847226</v>
      </c>
      <c r="F31" s="5">
        <v>682532</v>
      </c>
      <c r="I31" s="6">
        <f t="shared" si="6"/>
        <v>2.2687712605609365</v>
      </c>
      <c r="J31" s="6">
        <f t="shared" si="7"/>
        <v>17.696858658024599</v>
      </c>
      <c r="K31" s="6">
        <f t="shared" si="8"/>
        <v>2.2687712605609365</v>
      </c>
      <c r="L31" s="6">
        <f t="shared" si="9"/>
        <v>2.8162225360862201</v>
      </c>
      <c r="M31" s="7"/>
    </row>
    <row r="32" spans="1:14" x14ac:dyDescent="0.2">
      <c r="A32" s="3" t="s">
        <v>15</v>
      </c>
      <c r="B32" s="5">
        <v>1922162</v>
      </c>
      <c r="C32" s="5">
        <v>1165850</v>
      </c>
      <c r="D32" s="5">
        <v>204752</v>
      </c>
      <c r="E32" s="5">
        <v>1165850</v>
      </c>
      <c r="F32" s="5">
        <v>1069350</v>
      </c>
      <c r="I32" s="6">
        <f t="shared" si="6"/>
        <v>1.6487215336449801</v>
      </c>
      <c r="J32" s="6">
        <f t="shared" si="7"/>
        <v>9.3877568961475344</v>
      </c>
      <c r="K32" s="6">
        <f t="shared" si="8"/>
        <v>1.6487215336449801</v>
      </c>
      <c r="L32" s="6">
        <f t="shared" si="9"/>
        <v>1.7975050264179173</v>
      </c>
      <c r="M32" s="7"/>
    </row>
    <row r="33" spans="1:13" x14ac:dyDescent="0.2">
      <c r="A33" s="3" t="s">
        <v>16</v>
      </c>
      <c r="B33" s="5">
        <v>1922162</v>
      </c>
      <c r="C33" s="5">
        <v>1296908</v>
      </c>
      <c r="D33" s="5">
        <v>255262</v>
      </c>
      <c r="E33" s="5">
        <v>1296908</v>
      </c>
      <c r="F33" s="5">
        <v>983910</v>
      </c>
      <c r="I33" s="6">
        <f t="shared" si="6"/>
        <v>1.4821112985655112</v>
      </c>
      <c r="J33" s="6">
        <f t="shared" si="7"/>
        <v>7.5301533326542929</v>
      </c>
      <c r="K33" s="6">
        <f t="shared" si="8"/>
        <v>1.4821112985655112</v>
      </c>
      <c r="L33" s="6">
        <f t="shared" si="9"/>
        <v>1.9535953491681151</v>
      </c>
      <c r="M33" s="7"/>
    </row>
    <row r="34" spans="1:13" x14ac:dyDescent="0.2">
      <c r="A34" s="3" t="s">
        <v>17</v>
      </c>
      <c r="B34" s="5">
        <v>1922162</v>
      </c>
      <c r="C34" s="5">
        <v>1511968</v>
      </c>
      <c r="D34" s="5">
        <v>393918</v>
      </c>
      <c r="E34" s="5">
        <v>1511968</v>
      </c>
      <c r="F34" s="5">
        <v>1661102</v>
      </c>
      <c r="I34" s="6">
        <f t="shared" si="6"/>
        <v>1.271298069800419</v>
      </c>
      <c r="J34" s="6">
        <f t="shared" si="7"/>
        <v>4.879599307470083</v>
      </c>
      <c r="K34" s="6">
        <f t="shared" si="8"/>
        <v>1.271298069800419</v>
      </c>
      <c r="L34" s="6">
        <f>C34/F34</f>
        <v>0.91021984200849793</v>
      </c>
    </row>
    <row r="35" spans="1:13" x14ac:dyDescent="0.2">
      <c r="H35" s="11" t="s">
        <v>20</v>
      </c>
      <c r="I35" s="13">
        <f>AVERAGE(I25:I34) - _xlfn.CONFIDENCE.T(0.05, _xlfn.STDEV.S(I25:I34), 10)</f>
        <v>1.5642115505258163</v>
      </c>
      <c r="J35" s="13">
        <f t="shared" ref="J35:L35" si="10">AVERAGE(J25:J34) - _xlfn.CONFIDENCE.T(0.05, _xlfn.STDEV.S(J25:J34), 10)</f>
        <v>7.8437315056765931</v>
      </c>
      <c r="K35" s="13">
        <f t="shared" si="10"/>
        <v>1.5642115505258163</v>
      </c>
      <c r="L35" s="13">
        <f t="shared" si="10"/>
        <v>1.6407680098537809</v>
      </c>
    </row>
    <row r="36" spans="1:13" x14ac:dyDescent="0.2">
      <c r="H36" s="12"/>
      <c r="I36" s="13">
        <f>AVERAGE(I25:I34) + _xlfn.CONFIDENCE.T(0.05, _xlfn.STDEV.S(I25:I34), 10)</f>
        <v>2.2772382379233176</v>
      </c>
      <c r="J36" s="13">
        <f t="shared" ref="J36:L36" si="11">AVERAGE(J25:J34) + _xlfn.CONFIDENCE.T(0.05, _xlfn.STDEV.S(J25:J34), 10)</f>
        <v>16.821038000944963</v>
      </c>
      <c r="K36" s="13">
        <f t="shared" si="11"/>
        <v>2.2772382379233176</v>
      </c>
      <c r="L36" s="13">
        <f t="shared" si="11"/>
        <v>2.7549559973996751</v>
      </c>
    </row>
  </sheetData>
  <sheetProtection selectLockedCells="1" selectUnlockedCells="1"/>
  <mergeCells count="15">
    <mergeCell ref="H16:H17"/>
    <mergeCell ref="H35:H36"/>
    <mergeCell ref="C22:F22"/>
    <mergeCell ref="I22:L22"/>
    <mergeCell ref="C23:D23"/>
    <mergeCell ref="E23:F23"/>
    <mergeCell ref="I23:J23"/>
    <mergeCell ref="K23:L23"/>
    <mergeCell ref="A1:G1"/>
    <mergeCell ref="C3:F3"/>
    <mergeCell ref="I3:L3"/>
    <mergeCell ref="C4:D4"/>
    <mergeCell ref="E4:F4"/>
    <mergeCell ref="I4:J4"/>
    <mergeCell ref="K4:L4"/>
  </mergeCell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workbookViewId="0">
      <selection activeCell="AA32" sqref="AA32"/>
    </sheetView>
  </sheetViews>
  <sheetFormatPr defaultColWidth="11.5703125" defaultRowHeight="12.75" x14ac:dyDescent="0.2"/>
  <cols>
    <col min="2" max="2" width="16" customWidth="1"/>
    <col min="3" max="3" width="11.28515625" customWidth="1"/>
  </cols>
  <sheetData>
    <row r="1" spans="1:18" x14ac:dyDescent="0.2">
      <c r="A1" s="9" t="s">
        <v>18</v>
      </c>
      <c r="B1" s="9"/>
      <c r="C1" s="9"/>
      <c r="D1" s="9"/>
      <c r="E1" s="9"/>
      <c r="F1" s="9"/>
      <c r="G1" s="9"/>
      <c r="N1" t="s">
        <v>1</v>
      </c>
    </row>
    <row r="2" spans="1:18" x14ac:dyDescent="0.2">
      <c r="A2" s="1"/>
      <c r="I2" t="s">
        <v>2</v>
      </c>
    </row>
    <row r="3" spans="1:18" x14ac:dyDescent="0.2">
      <c r="B3" s="2"/>
      <c r="C3" s="10" t="s">
        <v>3</v>
      </c>
      <c r="D3" s="10"/>
      <c r="E3" s="10"/>
      <c r="F3" s="10"/>
      <c r="G3" s="2"/>
      <c r="I3" s="10" t="s">
        <v>3</v>
      </c>
      <c r="J3" s="10"/>
      <c r="K3" s="10"/>
      <c r="L3" s="10"/>
      <c r="M3" s="2"/>
    </row>
    <row r="4" spans="1:18" x14ac:dyDescent="0.2">
      <c r="B4" s="2"/>
      <c r="C4" s="10">
        <v>50</v>
      </c>
      <c r="D4" s="10"/>
      <c r="E4" s="10">
        <v>100</v>
      </c>
      <c r="F4" s="10"/>
      <c r="G4" s="3" t="s">
        <v>3</v>
      </c>
      <c r="I4" s="10">
        <v>50</v>
      </c>
      <c r="J4" s="10"/>
      <c r="K4" s="10">
        <v>100</v>
      </c>
      <c r="L4" s="10"/>
      <c r="M4" s="3" t="s">
        <v>3</v>
      </c>
      <c r="N4" s="4"/>
    </row>
    <row r="5" spans="1:18" x14ac:dyDescent="0.2">
      <c r="B5" s="3" t="s">
        <v>4</v>
      </c>
      <c r="C5" s="3" t="s">
        <v>5</v>
      </c>
      <c r="D5" s="3" t="s">
        <v>6</v>
      </c>
      <c r="E5" s="3" t="s">
        <v>5</v>
      </c>
      <c r="F5" s="3" t="s">
        <v>6</v>
      </c>
      <c r="G5" s="3" t="s">
        <v>7</v>
      </c>
      <c r="I5" s="3" t="s">
        <v>5</v>
      </c>
      <c r="J5" s="3" t="s">
        <v>6</v>
      </c>
      <c r="K5" s="3" t="s">
        <v>5</v>
      </c>
      <c r="L5" s="3" t="s">
        <v>6</v>
      </c>
      <c r="M5" s="3" t="s">
        <v>7</v>
      </c>
      <c r="N5" s="4"/>
    </row>
    <row r="6" spans="1:18" x14ac:dyDescent="0.2">
      <c r="A6" s="3" t="s">
        <v>8</v>
      </c>
      <c r="B6" s="8">
        <v>590840</v>
      </c>
      <c r="C6" s="5">
        <v>456116</v>
      </c>
      <c r="D6" s="5">
        <v>92492</v>
      </c>
      <c r="E6" s="5">
        <v>456116</v>
      </c>
      <c r="F6" s="5">
        <v>509388</v>
      </c>
      <c r="I6" s="6">
        <f t="shared" ref="I6:I15" si="0">B6/C6</f>
        <v>1.2953722298713486</v>
      </c>
      <c r="J6" s="6">
        <f t="shared" ref="J6:J15" si="1">B6/D6</f>
        <v>6.3880119361674526</v>
      </c>
      <c r="K6" s="6">
        <f t="shared" ref="K6:K15" si="2">B6/E6</f>
        <v>1.2953722298713486</v>
      </c>
      <c r="L6" s="6">
        <f t="shared" ref="L6:L14" si="3">B6/F6</f>
        <v>1.1599016859447022</v>
      </c>
      <c r="M6" s="4"/>
      <c r="Q6" s="4"/>
      <c r="R6" s="4"/>
    </row>
    <row r="7" spans="1:18" x14ac:dyDescent="0.2">
      <c r="A7" s="3" t="s">
        <v>9</v>
      </c>
      <c r="B7" s="8">
        <v>590840</v>
      </c>
      <c r="C7" s="5">
        <v>407702</v>
      </c>
      <c r="D7" s="5">
        <v>77356</v>
      </c>
      <c r="E7" s="5">
        <v>407702</v>
      </c>
      <c r="F7" s="5">
        <v>434176</v>
      </c>
      <c r="I7" s="6">
        <f t="shared" si="0"/>
        <v>1.4491957361013681</v>
      </c>
      <c r="J7" s="6">
        <f t="shared" si="1"/>
        <v>7.6379337090852681</v>
      </c>
      <c r="K7" s="6">
        <f t="shared" si="2"/>
        <v>1.4491957361013681</v>
      </c>
      <c r="L7" s="6">
        <f t="shared" si="3"/>
        <v>1.3608306308962264</v>
      </c>
      <c r="M7" s="7"/>
      <c r="Q7" s="4"/>
      <c r="R7" s="4"/>
    </row>
    <row r="8" spans="1:18" x14ac:dyDescent="0.2">
      <c r="A8" s="3" t="s">
        <v>10</v>
      </c>
      <c r="B8" s="8">
        <v>590840</v>
      </c>
      <c r="C8" s="5">
        <v>491646</v>
      </c>
      <c r="D8" s="5">
        <v>124920</v>
      </c>
      <c r="E8" s="5">
        <v>491646</v>
      </c>
      <c r="F8" s="5">
        <v>618328</v>
      </c>
      <c r="I8" s="6">
        <f t="shared" si="0"/>
        <v>1.20175898919141</v>
      </c>
      <c r="J8" s="6">
        <f t="shared" si="1"/>
        <v>4.7297470381043869</v>
      </c>
      <c r="K8" s="6">
        <f t="shared" si="2"/>
        <v>1.20175898919141</v>
      </c>
      <c r="L8" s="6">
        <f t="shared" si="3"/>
        <v>0.95554463003454482</v>
      </c>
      <c r="M8" s="7"/>
      <c r="Q8" s="4"/>
    </row>
    <row r="9" spans="1:18" x14ac:dyDescent="0.2">
      <c r="A9" s="3" t="s">
        <v>11</v>
      </c>
      <c r="B9" s="8">
        <v>590840</v>
      </c>
      <c r="C9" s="5">
        <v>297492</v>
      </c>
      <c r="D9" s="5">
        <v>46814</v>
      </c>
      <c r="E9" s="5">
        <v>297492</v>
      </c>
      <c r="F9" s="5">
        <v>328192</v>
      </c>
      <c r="I9" s="6">
        <f t="shared" si="0"/>
        <v>1.9860702136528041</v>
      </c>
      <c r="J9" s="6">
        <f t="shared" si="1"/>
        <v>12.62101080873243</v>
      </c>
      <c r="K9" s="6">
        <f t="shared" si="2"/>
        <v>1.9860702136528041</v>
      </c>
      <c r="L9" s="6">
        <f t="shared" si="3"/>
        <v>1.8002876365054603</v>
      </c>
      <c r="M9" s="7"/>
      <c r="Q9" s="4"/>
      <c r="R9" s="4"/>
    </row>
    <row r="10" spans="1:18" x14ac:dyDescent="0.2">
      <c r="A10" s="3" t="s">
        <v>12</v>
      </c>
      <c r="B10" s="8">
        <v>590840</v>
      </c>
      <c r="C10" s="5">
        <v>428880</v>
      </c>
      <c r="D10" s="5">
        <v>80264</v>
      </c>
      <c r="E10" s="5">
        <v>428880</v>
      </c>
      <c r="F10" s="5">
        <v>429248</v>
      </c>
      <c r="I10" s="6">
        <f t="shared" si="0"/>
        <v>1.3776347696325313</v>
      </c>
      <c r="J10" s="6">
        <f t="shared" si="1"/>
        <v>7.3612080135552675</v>
      </c>
      <c r="K10" s="6">
        <f t="shared" si="2"/>
        <v>1.3776347696325313</v>
      </c>
      <c r="L10" s="6">
        <f t="shared" si="3"/>
        <v>1.3764537050842403</v>
      </c>
      <c r="M10" s="7"/>
      <c r="Q10" s="4"/>
      <c r="R10" s="4"/>
    </row>
    <row r="11" spans="1:18" x14ac:dyDescent="0.2">
      <c r="A11" s="3" t="s">
        <v>13</v>
      </c>
      <c r="B11" s="8">
        <v>590840</v>
      </c>
      <c r="C11" s="5">
        <v>328614</v>
      </c>
      <c r="D11" s="5">
        <v>44756</v>
      </c>
      <c r="E11" s="5">
        <v>328614</v>
      </c>
      <c r="F11" s="5">
        <v>341902</v>
      </c>
      <c r="I11" s="6">
        <f t="shared" si="0"/>
        <v>1.7979757405344872</v>
      </c>
      <c r="J11" s="6">
        <f t="shared" si="1"/>
        <v>13.201358477075699</v>
      </c>
      <c r="K11" s="6">
        <f t="shared" si="2"/>
        <v>1.7979757405344872</v>
      </c>
      <c r="L11" s="6">
        <f t="shared" si="3"/>
        <v>1.7280975250217898</v>
      </c>
      <c r="M11" s="7"/>
      <c r="Q11" s="4"/>
      <c r="R11" s="4"/>
    </row>
    <row r="12" spans="1:18" x14ac:dyDescent="0.2">
      <c r="A12" s="3" t="s">
        <v>14</v>
      </c>
      <c r="B12" s="8">
        <v>590840</v>
      </c>
      <c r="C12" s="5">
        <v>411444</v>
      </c>
      <c r="D12" s="5">
        <v>69794</v>
      </c>
      <c r="E12" s="5">
        <v>411444</v>
      </c>
      <c r="F12" s="5">
        <v>418632</v>
      </c>
      <c r="I12" s="6">
        <f t="shared" si="0"/>
        <v>1.4360155938596748</v>
      </c>
      <c r="J12" s="6">
        <f t="shared" si="1"/>
        <v>8.4654841390377396</v>
      </c>
      <c r="K12" s="6">
        <f t="shared" si="2"/>
        <v>1.4360155938596748</v>
      </c>
      <c r="L12" s="6">
        <f t="shared" si="3"/>
        <v>1.4113589023294923</v>
      </c>
      <c r="M12" s="7"/>
      <c r="Q12" s="4"/>
      <c r="R12" s="4"/>
    </row>
    <row r="13" spans="1:18" x14ac:dyDescent="0.2">
      <c r="A13" s="3" t="s">
        <v>15</v>
      </c>
      <c r="B13" s="8">
        <v>590840</v>
      </c>
      <c r="C13" s="5">
        <v>359430</v>
      </c>
      <c r="D13" s="5">
        <v>59212</v>
      </c>
      <c r="E13" s="5">
        <v>359430</v>
      </c>
      <c r="F13" s="5">
        <v>375954</v>
      </c>
      <c r="I13" s="6">
        <f t="shared" si="0"/>
        <v>1.6438249450518878</v>
      </c>
      <c r="J13" s="6">
        <f t="shared" si="1"/>
        <v>9.9783827602513</v>
      </c>
      <c r="K13" s="6">
        <f t="shared" si="2"/>
        <v>1.6438249450518878</v>
      </c>
      <c r="L13" s="6">
        <f t="shared" si="3"/>
        <v>1.5715752459077441</v>
      </c>
      <c r="M13" s="7"/>
      <c r="Q13" s="4"/>
      <c r="R13" s="4"/>
    </row>
    <row r="14" spans="1:18" x14ac:dyDescent="0.2">
      <c r="A14" s="3" t="s">
        <v>16</v>
      </c>
      <c r="B14" s="8">
        <v>590840</v>
      </c>
      <c r="C14" s="5">
        <v>491416</v>
      </c>
      <c r="D14" s="5">
        <v>90770</v>
      </c>
      <c r="E14" s="5">
        <v>491416</v>
      </c>
      <c r="F14" s="5">
        <v>474696</v>
      </c>
      <c r="I14" s="6">
        <f t="shared" si="0"/>
        <v>1.2023214547348886</v>
      </c>
      <c r="J14" s="6">
        <f t="shared" si="1"/>
        <v>6.5091990745841137</v>
      </c>
      <c r="K14" s="6">
        <f t="shared" si="2"/>
        <v>1.2023214547348886</v>
      </c>
      <c r="L14" s="6">
        <f t="shared" si="3"/>
        <v>1.2446702731853649</v>
      </c>
      <c r="M14" s="7"/>
      <c r="Q14" s="4"/>
      <c r="R14" s="4"/>
    </row>
    <row r="15" spans="1:18" x14ac:dyDescent="0.2">
      <c r="A15" s="3" t="s">
        <v>17</v>
      </c>
      <c r="B15" s="8">
        <v>590840</v>
      </c>
      <c r="C15" s="5">
        <v>379226</v>
      </c>
      <c r="D15" s="5">
        <v>73250</v>
      </c>
      <c r="E15" s="5">
        <v>379226</v>
      </c>
      <c r="F15" s="5">
        <v>434398</v>
      </c>
      <c r="I15" s="6">
        <f t="shared" si="0"/>
        <v>1.5580155369093891</v>
      </c>
      <c r="J15" s="6">
        <f t="shared" si="1"/>
        <v>8.0660750853242327</v>
      </c>
      <c r="K15" s="6">
        <f t="shared" si="2"/>
        <v>1.5580155369093891</v>
      </c>
      <c r="L15" s="6">
        <f>C15/F15</f>
        <v>0.87299204876633874</v>
      </c>
      <c r="Q15" s="4"/>
      <c r="R15" s="4"/>
    </row>
    <row r="16" spans="1:18" x14ac:dyDescent="0.2">
      <c r="H16" s="11" t="s">
        <v>20</v>
      </c>
      <c r="I16" s="13">
        <f>AVERAGE(I6:I15) - _xlfn.CONFIDENCE.T(0.05, _xlfn.STDEV.S(I6:I15), 10)</f>
        <v>1.3116725914266623</v>
      </c>
      <c r="J16" s="13">
        <f t="shared" ref="J16:L16" si="4">AVERAGE(J6:J15) - _xlfn.CONFIDENCE.T(0.05, _xlfn.STDEV.S(J6:J15), 10)</f>
        <v>6.5566062816152586</v>
      </c>
      <c r="K16" s="13">
        <f t="shared" si="4"/>
        <v>1.3116725914266623</v>
      </c>
      <c r="L16" s="13">
        <f t="shared" si="4"/>
        <v>1.1309669387286001</v>
      </c>
      <c r="N16" s="4"/>
    </row>
    <row r="17" spans="1:19" x14ac:dyDescent="0.2">
      <c r="H17" s="12"/>
      <c r="I17" s="13">
        <f>AVERAGE(I6:I15) + _xlfn.CONFIDENCE.T(0.05, _xlfn.STDEV.S(I6:I15), 10)</f>
        <v>1.6779644504812958</v>
      </c>
      <c r="J17" s="13">
        <f t="shared" ref="J17:L17" si="5">AVERAGE(J6:J15) + _xlfn.CONFIDENCE.T(0.05, _xlfn.STDEV.S(J6:J15), 10)</f>
        <v>10.43507592676832</v>
      </c>
      <c r="K17" s="13">
        <f t="shared" si="5"/>
        <v>1.6779644504812958</v>
      </c>
      <c r="L17" s="13">
        <f t="shared" si="5"/>
        <v>1.5653755180065811</v>
      </c>
    </row>
    <row r="20" spans="1:19" x14ac:dyDescent="0.2">
      <c r="N20" s="4"/>
    </row>
    <row r="21" spans="1:19" x14ac:dyDescent="0.2">
      <c r="I21" t="s">
        <v>2</v>
      </c>
      <c r="Q21" s="4"/>
      <c r="R21" s="4"/>
    </row>
    <row r="22" spans="1:19" x14ac:dyDescent="0.2">
      <c r="B22" s="2"/>
      <c r="C22" s="10" t="s">
        <v>3</v>
      </c>
      <c r="D22" s="10"/>
      <c r="E22" s="10"/>
      <c r="F22" s="10"/>
      <c r="G22" s="2"/>
      <c r="I22" s="10" t="s">
        <v>3</v>
      </c>
      <c r="J22" s="10"/>
      <c r="K22" s="10"/>
      <c r="L22" s="10"/>
      <c r="M22" s="2"/>
      <c r="Q22" s="4"/>
      <c r="R22" s="4"/>
    </row>
    <row r="23" spans="1:19" x14ac:dyDescent="0.2">
      <c r="B23" s="2"/>
      <c r="C23" s="10">
        <v>50</v>
      </c>
      <c r="D23" s="10"/>
      <c r="E23" s="10">
        <v>100</v>
      </c>
      <c r="F23" s="10"/>
      <c r="G23" s="3" t="s">
        <v>3</v>
      </c>
      <c r="I23" s="10">
        <v>50</v>
      </c>
      <c r="J23" s="10"/>
      <c r="K23" s="10">
        <v>100</v>
      </c>
      <c r="L23" s="10"/>
      <c r="M23" s="3" t="s">
        <v>3</v>
      </c>
      <c r="Q23" s="4"/>
      <c r="R23" s="4"/>
    </row>
    <row r="24" spans="1:19" x14ac:dyDescent="0.2">
      <c r="B24" s="3" t="s">
        <v>4</v>
      </c>
      <c r="C24" s="3" t="s">
        <v>5</v>
      </c>
      <c r="D24" s="3" t="s">
        <v>6</v>
      </c>
      <c r="E24" s="3" t="s">
        <v>5</v>
      </c>
      <c r="F24" s="3" t="s">
        <v>6</v>
      </c>
      <c r="G24" s="3" t="s">
        <v>7</v>
      </c>
      <c r="I24" s="3" t="s">
        <v>5</v>
      </c>
      <c r="J24" s="3" t="s">
        <v>6</v>
      </c>
      <c r="K24" s="3" t="s">
        <v>5</v>
      </c>
      <c r="L24" s="3" t="s">
        <v>6</v>
      </c>
      <c r="M24" s="3" t="s">
        <v>7</v>
      </c>
      <c r="Q24" s="7"/>
      <c r="R24" s="4"/>
      <c r="S24" s="4"/>
    </row>
    <row r="25" spans="1:19" x14ac:dyDescent="0.2">
      <c r="A25" s="3" t="s">
        <v>8</v>
      </c>
      <c r="B25" s="5">
        <v>197230</v>
      </c>
      <c r="C25" s="5">
        <v>141076</v>
      </c>
      <c r="D25" s="5">
        <v>26304</v>
      </c>
      <c r="E25" s="5">
        <v>141076</v>
      </c>
      <c r="F25" s="5">
        <v>148846</v>
      </c>
      <c r="I25" s="6">
        <f t="shared" ref="I25:I34" si="6">B25/C25</f>
        <v>1.3980407723496555</v>
      </c>
      <c r="J25" s="6">
        <f t="shared" ref="J25:J34" si="7">B25/D25</f>
        <v>7.4980991484184916</v>
      </c>
      <c r="K25" s="6">
        <f t="shared" ref="K25:K34" si="8">B25/E25</f>
        <v>1.3980407723496555</v>
      </c>
      <c r="L25" s="6">
        <f t="shared" ref="L25:L33" si="9">B25/F25</f>
        <v>1.3250608010964353</v>
      </c>
      <c r="M25" s="4"/>
      <c r="Q25" s="4"/>
      <c r="R25" s="4"/>
    </row>
    <row r="26" spans="1:19" x14ac:dyDescent="0.2">
      <c r="A26" s="3" t="s">
        <v>9</v>
      </c>
      <c r="B26" s="8">
        <v>197230</v>
      </c>
      <c r="C26" s="5">
        <v>120254</v>
      </c>
      <c r="D26" s="5">
        <v>22054</v>
      </c>
      <c r="E26" s="5">
        <v>120254</v>
      </c>
      <c r="F26" s="5">
        <v>121298</v>
      </c>
      <c r="I26" s="6">
        <f t="shared" si="6"/>
        <v>1.6401117634340645</v>
      </c>
      <c r="J26" s="6">
        <f t="shared" si="7"/>
        <v>8.9430488800217649</v>
      </c>
      <c r="K26" s="6">
        <f t="shared" si="8"/>
        <v>1.6401117634340645</v>
      </c>
      <c r="L26" s="6">
        <f t="shared" si="9"/>
        <v>1.6259954822008607</v>
      </c>
      <c r="M26" s="7"/>
      <c r="Q26" s="7"/>
      <c r="R26" s="4"/>
      <c r="S26" s="4"/>
    </row>
    <row r="27" spans="1:19" x14ac:dyDescent="0.2">
      <c r="A27" s="3" t="s">
        <v>10</v>
      </c>
      <c r="B27" s="8">
        <v>197230</v>
      </c>
      <c r="C27" s="5">
        <v>155358</v>
      </c>
      <c r="D27" s="5">
        <v>37360</v>
      </c>
      <c r="E27" s="5">
        <v>155358</v>
      </c>
      <c r="F27" s="5">
        <v>188740</v>
      </c>
      <c r="I27" s="6">
        <f t="shared" si="6"/>
        <v>1.2695194325364643</v>
      </c>
      <c r="J27" s="6">
        <f t="shared" si="7"/>
        <v>5.2791755888650966</v>
      </c>
      <c r="K27" s="6">
        <f t="shared" si="8"/>
        <v>1.2695194325364643</v>
      </c>
      <c r="L27" s="6">
        <f t="shared" si="9"/>
        <v>1.0449825156299672</v>
      </c>
      <c r="M27" s="7"/>
      <c r="Q27" s="4"/>
      <c r="R27" s="4"/>
    </row>
    <row r="28" spans="1:19" x14ac:dyDescent="0.2">
      <c r="A28" s="3" t="s">
        <v>11</v>
      </c>
      <c r="B28" s="8">
        <v>197230</v>
      </c>
      <c r="C28" s="5">
        <v>82776</v>
      </c>
      <c r="D28" s="5">
        <v>13840</v>
      </c>
      <c r="E28" s="5">
        <v>82776</v>
      </c>
      <c r="F28" s="5">
        <v>89060</v>
      </c>
      <c r="I28" s="6">
        <f t="shared" si="6"/>
        <v>2.3826954672852034</v>
      </c>
      <c r="J28" s="6">
        <f t="shared" si="7"/>
        <v>14.250722543352602</v>
      </c>
      <c r="K28" s="6">
        <f t="shared" si="8"/>
        <v>2.3826954672852034</v>
      </c>
      <c r="L28" s="6">
        <f t="shared" si="9"/>
        <v>2.2145744441949247</v>
      </c>
      <c r="M28" s="7"/>
      <c r="Q28" s="4"/>
      <c r="R28" s="4"/>
    </row>
    <row r="29" spans="1:19" x14ac:dyDescent="0.2">
      <c r="A29" s="3" t="s">
        <v>12</v>
      </c>
      <c r="B29" s="5">
        <v>197230</v>
      </c>
      <c r="C29" s="5">
        <v>132198</v>
      </c>
      <c r="D29" s="5">
        <v>25782</v>
      </c>
      <c r="E29" s="5">
        <v>132198</v>
      </c>
      <c r="F29" s="5">
        <v>128240</v>
      </c>
      <c r="I29" s="6">
        <f t="shared" si="6"/>
        <v>1.4919287735064071</v>
      </c>
      <c r="J29" s="6">
        <f t="shared" si="7"/>
        <v>7.6499107904739745</v>
      </c>
      <c r="K29" s="6">
        <f t="shared" si="8"/>
        <v>1.4919287735064071</v>
      </c>
      <c r="L29" s="6">
        <f t="shared" si="9"/>
        <v>1.537975670617592</v>
      </c>
      <c r="M29" s="7"/>
      <c r="Q29" s="4"/>
      <c r="R29" s="4"/>
    </row>
    <row r="30" spans="1:19" x14ac:dyDescent="0.2">
      <c r="A30" s="3" t="s">
        <v>13</v>
      </c>
      <c r="B30" s="8">
        <v>197230</v>
      </c>
      <c r="C30" s="5">
        <v>85246</v>
      </c>
      <c r="D30" s="5">
        <v>11604</v>
      </c>
      <c r="E30" s="5">
        <v>85246</v>
      </c>
      <c r="F30" s="5">
        <v>89008</v>
      </c>
      <c r="I30" s="6">
        <f t="shared" si="6"/>
        <v>2.3136569457804472</v>
      </c>
      <c r="J30" s="6">
        <f t="shared" si="7"/>
        <v>16.996725267149259</v>
      </c>
      <c r="K30" s="6">
        <f t="shared" si="8"/>
        <v>2.3136569457804472</v>
      </c>
      <c r="L30" s="6">
        <f t="shared" si="9"/>
        <v>2.2158682365630056</v>
      </c>
      <c r="M30" s="7"/>
      <c r="Q30" s="4"/>
      <c r="R30" s="4"/>
    </row>
    <row r="31" spans="1:19" x14ac:dyDescent="0.2">
      <c r="A31" s="3" t="s">
        <v>14</v>
      </c>
      <c r="B31" s="5">
        <v>197230</v>
      </c>
      <c r="C31" s="5">
        <v>122870</v>
      </c>
      <c r="D31" s="5">
        <v>19864</v>
      </c>
      <c r="E31" s="5">
        <v>122870</v>
      </c>
      <c r="F31" s="5">
        <v>117084</v>
      </c>
      <c r="I31" s="6">
        <f t="shared" si="6"/>
        <v>1.6051924798567592</v>
      </c>
      <c r="J31" s="6">
        <f t="shared" si="7"/>
        <v>9.9290173177607741</v>
      </c>
      <c r="K31" s="6">
        <f t="shared" si="8"/>
        <v>1.6051924798567592</v>
      </c>
      <c r="L31" s="6">
        <f t="shared" si="9"/>
        <v>1.6845170988350244</v>
      </c>
      <c r="M31" s="7"/>
    </row>
    <row r="32" spans="1:19" x14ac:dyDescent="0.2">
      <c r="A32" s="3" t="s">
        <v>15</v>
      </c>
      <c r="B32" s="8">
        <v>197230</v>
      </c>
      <c r="C32" s="5">
        <v>103672</v>
      </c>
      <c r="D32" s="5">
        <v>18008</v>
      </c>
      <c r="E32" s="5">
        <v>103672</v>
      </c>
      <c r="F32" s="5">
        <v>105854</v>
      </c>
      <c r="I32" s="6">
        <f t="shared" si="6"/>
        <v>1.9024423180800987</v>
      </c>
      <c r="J32" s="6">
        <f t="shared" si="7"/>
        <v>10.952354509107064</v>
      </c>
      <c r="K32" s="6">
        <f t="shared" si="8"/>
        <v>1.9024423180800987</v>
      </c>
      <c r="L32" s="6">
        <f t="shared" si="9"/>
        <v>1.8632267084852723</v>
      </c>
      <c r="M32" s="7"/>
    </row>
    <row r="33" spans="1:13" x14ac:dyDescent="0.2">
      <c r="A33" s="3" t="s">
        <v>16</v>
      </c>
      <c r="B33" s="5">
        <v>197230</v>
      </c>
      <c r="C33" s="5">
        <v>142976</v>
      </c>
      <c r="D33" s="5">
        <v>27398</v>
      </c>
      <c r="E33" s="5">
        <v>142976</v>
      </c>
      <c r="F33" s="5">
        <v>137224</v>
      </c>
      <c r="I33" s="6">
        <f t="shared" si="6"/>
        <v>1.3794622873769025</v>
      </c>
      <c r="J33" s="6">
        <f t="shared" si="7"/>
        <v>7.1987006350828526</v>
      </c>
      <c r="K33" s="6">
        <f t="shared" si="8"/>
        <v>1.3794622873769025</v>
      </c>
      <c r="L33" s="6">
        <f t="shared" si="9"/>
        <v>1.4372850230280418</v>
      </c>
      <c r="M33" s="7"/>
    </row>
    <row r="34" spans="1:13" x14ac:dyDescent="0.2">
      <c r="A34" s="3" t="s">
        <v>17</v>
      </c>
      <c r="B34" s="5">
        <v>197230</v>
      </c>
      <c r="C34" s="5">
        <v>113294</v>
      </c>
      <c r="D34" s="5">
        <v>21166</v>
      </c>
      <c r="E34" s="5">
        <v>113294</v>
      </c>
      <c r="F34" s="5">
        <v>125816</v>
      </c>
      <c r="I34" s="6">
        <f t="shared" si="6"/>
        <v>1.7408688897911628</v>
      </c>
      <c r="J34" s="6">
        <f t="shared" si="7"/>
        <v>9.3182462439761888</v>
      </c>
      <c r="K34" s="6">
        <f t="shared" si="8"/>
        <v>1.7408688897911628</v>
      </c>
      <c r="L34" s="6">
        <f>C34/F34</f>
        <v>0.90047370763654866</v>
      </c>
    </row>
    <row r="35" spans="1:13" ht="12.75" customHeight="1" x14ac:dyDescent="0.2">
      <c r="H35" s="11" t="s">
        <v>20</v>
      </c>
      <c r="I35" s="13">
        <f>AVERAGE(I25:I34) - _xlfn.CONFIDENCE.T(0.05, _xlfn.STDEV.S(I25:I34), 10)</f>
        <v>1.4385482051197271</v>
      </c>
      <c r="J35" s="13">
        <f t="shared" ref="J35" si="10">AVERAGE(J25:J34) - _xlfn.CONFIDENCE.T(0.05, _xlfn.STDEV.S(J25:J34), 10)</f>
        <v>7.2889076585397881</v>
      </c>
      <c r="K35" s="13">
        <f t="shared" ref="K35" si="11">AVERAGE(K25:K34) - _xlfn.CONFIDENCE.T(0.05, _xlfn.STDEV.S(K25:K34), 10)</f>
        <v>1.4385482051197271</v>
      </c>
      <c r="L35" s="13">
        <f t="shared" ref="L35" si="12">AVERAGE(L25:L34) - _xlfn.CONFIDENCE.T(0.05, _xlfn.STDEV.S(L25:L34), 10)</f>
        <v>1.2708946693866101</v>
      </c>
    </row>
    <row r="36" spans="1:13" x14ac:dyDescent="0.2">
      <c r="H36" s="12"/>
      <c r="I36" s="13">
        <f>AVERAGE(I25:I34) + _xlfn.CONFIDENCE.T(0.05, _xlfn.STDEV.S(I25:I34), 10)</f>
        <v>1.9862356208797058</v>
      </c>
      <c r="J36" s="13">
        <f t="shared" ref="J36:L36" si="13">AVERAGE(J25:J34) + _xlfn.CONFIDENCE.T(0.05, _xlfn.STDEV.S(J25:J34), 10)</f>
        <v>12.314292526301827</v>
      </c>
      <c r="K36" s="13">
        <f t="shared" si="13"/>
        <v>1.9862356208797058</v>
      </c>
      <c r="L36" s="13">
        <f t="shared" si="13"/>
        <v>1.8990972682709246</v>
      </c>
    </row>
  </sheetData>
  <sheetProtection selectLockedCells="1" selectUnlockedCells="1"/>
  <mergeCells count="15">
    <mergeCell ref="H16:H17"/>
    <mergeCell ref="H35:H36"/>
    <mergeCell ref="C22:F22"/>
    <mergeCell ref="I22:L22"/>
    <mergeCell ref="C23:D23"/>
    <mergeCell ref="E23:F23"/>
    <mergeCell ref="I23:J23"/>
    <mergeCell ref="K23:L23"/>
    <mergeCell ref="A1:G1"/>
    <mergeCell ref="C3:F3"/>
    <mergeCell ref="I3:L3"/>
    <mergeCell ref="C4:D4"/>
    <mergeCell ref="E4:F4"/>
    <mergeCell ref="I4:J4"/>
    <mergeCell ref="K4:L4"/>
  </mergeCells>
  <pageMargins left="0.78749999999999998" right="0.78749999999999998" top="1.0527777777777778" bottom="1.0527777777777778" header="0.78749999999999998" footer="0.78749999999999998"/>
  <pageSetup paperSize="9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topLeftCell="A13" workbookViewId="0">
      <selection activeCell="B28" sqref="B28"/>
    </sheetView>
  </sheetViews>
  <sheetFormatPr defaultColWidth="11.5703125" defaultRowHeight="12.75" x14ac:dyDescent="0.2"/>
  <cols>
    <col min="2" max="2" width="16" customWidth="1"/>
  </cols>
  <sheetData>
    <row r="1" spans="1:20" x14ac:dyDescent="0.2">
      <c r="A1" s="9" t="s">
        <v>19</v>
      </c>
      <c r="B1" s="9"/>
      <c r="C1" s="9"/>
      <c r="D1" s="9"/>
      <c r="E1" s="9"/>
      <c r="F1" s="9"/>
      <c r="G1" s="9"/>
    </row>
    <row r="2" spans="1:20" x14ac:dyDescent="0.2">
      <c r="A2" s="1"/>
      <c r="I2" t="s">
        <v>2</v>
      </c>
    </row>
    <row r="3" spans="1:20" x14ac:dyDescent="0.2">
      <c r="B3" s="2"/>
      <c r="C3" s="10" t="s">
        <v>3</v>
      </c>
      <c r="D3" s="10"/>
      <c r="E3" s="10"/>
      <c r="F3" s="10"/>
      <c r="G3" s="2"/>
      <c r="I3" s="10" t="s">
        <v>3</v>
      </c>
      <c r="J3" s="10"/>
      <c r="K3" s="10"/>
      <c r="L3" s="10"/>
      <c r="M3" s="2"/>
    </row>
    <row r="4" spans="1:20" x14ac:dyDescent="0.2">
      <c r="B4" s="2"/>
      <c r="C4" s="10">
        <v>50</v>
      </c>
      <c r="D4" s="10"/>
      <c r="E4" s="10">
        <v>100</v>
      </c>
      <c r="F4" s="10"/>
      <c r="G4" s="3" t="s">
        <v>3</v>
      </c>
      <c r="I4" s="10">
        <v>50</v>
      </c>
      <c r="J4" s="10"/>
      <c r="K4" s="10">
        <v>100</v>
      </c>
      <c r="L4" s="10"/>
      <c r="M4" s="3" t="s">
        <v>3</v>
      </c>
      <c r="R4" s="7"/>
      <c r="S4" s="4"/>
    </row>
    <row r="5" spans="1:20" x14ac:dyDescent="0.2">
      <c r="B5" s="3" t="s">
        <v>4</v>
      </c>
      <c r="C5" s="3" t="s">
        <v>5</v>
      </c>
      <c r="D5" s="3" t="s">
        <v>6</v>
      </c>
      <c r="E5" s="3" t="s">
        <v>5</v>
      </c>
      <c r="F5" s="3" t="s">
        <v>6</v>
      </c>
      <c r="G5" s="3" t="s">
        <v>7</v>
      </c>
      <c r="I5" s="3" t="s">
        <v>5</v>
      </c>
      <c r="J5" s="3" t="s">
        <v>6</v>
      </c>
      <c r="K5" s="3" t="s">
        <v>5</v>
      </c>
      <c r="L5" s="3" t="s">
        <v>6</v>
      </c>
      <c r="M5" s="3" t="s">
        <v>7</v>
      </c>
      <c r="R5" s="7"/>
      <c r="S5" s="4"/>
    </row>
    <row r="6" spans="1:20" x14ac:dyDescent="0.2">
      <c r="A6" s="3" t="s">
        <v>8</v>
      </c>
      <c r="B6" s="5">
        <v>590864</v>
      </c>
      <c r="C6" s="5">
        <v>369068</v>
      </c>
      <c r="D6" s="5">
        <v>68660</v>
      </c>
      <c r="E6" s="5">
        <v>369068</v>
      </c>
      <c r="F6" s="5">
        <v>408016</v>
      </c>
      <c r="I6" s="6">
        <f t="shared" ref="I6:I15" si="0">B6/C6</f>
        <v>1.6009624242686984</v>
      </c>
      <c r="J6" s="6">
        <f t="shared" ref="J6:J15" si="1">B6/D6</f>
        <v>8.605651034080978</v>
      </c>
      <c r="K6" s="6">
        <f t="shared" ref="K6:K15" si="2">B6/E6</f>
        <v>1.6009624242686984</v>
      </c>
      <c r="L6" s="6">
        <f t="shared" ref="L6:L14" si="3">B6/F6</f>
        <v>1.4481392886553468</v>
      </c>
      <c r="M6" s="4"/>
      <c r="R6" s="7"/>
      <c r="S6" s="4"/>
    </row>
    <row r="7" spans="1:20" x14ac:dyDescent="0.2">
      <c r="A7" s="3" t="s">
        <v>9</v>
      </c>
      <c r="B7" s="5">
        <v>590864</v>
      </c>
      <c r="C7" s="5">
        <v>459652</v>
      </c>
      <c r="D7" s="5">
        <v>98718</v>
      </c>
      <c r="E7" s="5">
        <v>459652</v>
      </c>
      <c r="F7" s="5">
        <v>513580</v>
      </c>
      <c r="I7" s="6">
        <f t="shared" si="0"/>
        <v>1.2854594345287305</v>
      </c>
      <c r="J7" s="6">
        <f t="shared" si="1"/>
        <v>5.9853724751311814</v>
      </c>
      <c r="K7" s="6">
        <f t="shared" si="2"/>
        <v>1.2854594345287305</v>
      </c>
      <c r="L7" s="6">
        <f t="shared" si="3"/>
        <v>1.15048093773122</v>
      </c>
      <c r="M7" s="7"/>
      <c r="R7" s="7"/>
      <c r="S7" s="4"/>
    </row>
    <row r="8" spans="1:20" x14ac:dyDescent="0.2">
      <c r="A8" s="3" t="s">
        <v>10</v>
      </c>
      <c r="B8" s="5">
        <v>590864</v>
      </c>
      <c r="C8" s="5">
        <v>459046</v>
      </c>
      <c r="D8" s="5">
        <v>103422</v>
      </c>
      <c r="E8" s="5">
        <v>459046</v>
      </c>
      <c r="F8" s="5">
        <v>536196</v>
      </c>
      <c r="I8" s="6">
        <f t="shared" si="0"/>
        <v>1.2871564069831782</v>
      </c>
      <c r="J8" s="6">
        <f t="shared" si="1"/>
        <v>5.7131364699967122</v>
      </c>
      <c r="K8" s="6">
        <f t="shared" si="2"/>
        <v>1.2871564069831782</v>
      </c>
      <c r="L8" s="6">
        <f t="shared" si="3"/>
        <v>1.1019552551678864</v>
      </c>
      <c r="M8" s="7"/>
      <c r="R8" s="7"/>
      <c r="S8" s="4"/>
    </row>
    <row r="9" spans="1:20" x14ac:dyDescent="0.2">
      <c r="A9" s="3" t="s">
        <v>11</v>
      </c>
      <c r="B9" s="5">
        <v>590864</v>
      </c>
      <c r="C9" s="5">
        <v>394632</v>
      </c>
      <c r="D9" s="5">
        <v>82964</v>
      </c>
      <c r="E9" s="5">
        <v>394632</v>
      </c>
      <c r="F9" s="5">
        <v>449584</v>
      </c>
      <c r="I9" s="6">
        <f t="shared" si="0"/>
        <v>1.4972531370998805</v>
      </c>
      <c r="J9" s="6">
        <f t="shared" si="1"/>
        <v>7.1219324044163734</v>
      </c>
      <c r="K9" s="6">
        <f t="shared" si="2"/>
        <v>1.4972531370998805</v>
      </c>
      <c r="L9" s="6">
        <f t="shared" si="3"/>
        <v>1.3142460585785971</v>
      </c>
      <c r="M9" s="7"/>
      <c r="R9" s="7"/>
      <c r="S9" s="4"/>
    </row>
    <row r="10" spans="1:20" x14ac:dyDescent="0.2">
      <c r="A10" s="3" t="s">
        <v>12</v>
      </c>
      <c r="B10" s="5">
        <v>590864</v>
      </c>
      <c r="C10" s="5">
        <v>459862</v>
      </c>
      <c r="D10" s="5">
        <v>109700</v>
      </c>
      <c r="E10" s="5">
        <v>459862</v>
      </c>
      <c r="F10" s="5">
        <v>544702</v>
      </c>
      <c r="I10" s="6">
        <f t="shared" si="0"/>
        <v>1.2848724182472133</v>
      </c>
      <c r="J10" s="6">
        <f t="shared" si="1"/>
        <v>5.3861804922515955</v>
      </c>
      <c r="K10" s="6">
        <f t="shared" si="2"/>
        <v>1.2848724182472133</v>
      </c>
      <c r="L10" s="6">
        <f t="shared" si="3"/>
        <v>1.084747256297939</v>
      </c>
      <c r="M10" s="7"/>
      <c r="R10" s="7"/>
      <c r="S10" s="4"/>
      <c r="T10" s="4"/>
    </row>
    <row r="11" spans="1:20" x14ac:dyDescent="0.2">
      <c r="A11" s="3" t="s">
        <v>13</v>
      </c>
      <c r="B11" s="5">
        <v>590864</v>
      </c>
      <c r="C11" s="5">
        <v>454276</v>
      </c>
      <c r="D11" s="5">
        <v>99680</v>
      </c>
      <c r="E11" s="5">
        <v>454276</v>
      </c>
      <c r="F11" s="5">
        <v>521924</v>
      </c>
      <c r="I11" s="6">
        <f t="shared" si="0"/>
        <v>1.3006718382657239</v>
      </c>
      <c r="J11" s="6">
        <f t="shared" si="1"/>
        <v>5.9276083467094702</v>
      </c>
      <c r="K11" s="6">
        <f t="shared" si="2"/>
        <v>1.3006718382657239</v>
      </c>
      <c r="L11" s="6">
        <f t="shared" si="3"/>
        <v>1.132088196748952</v>
      </c>
      <c r="M11" s="7"/>
      <c r="R11" s="7"/>
      <c r="S11" s="4"/>
      <c r="T11" s="4"/>
    </row>
    <row r="12" spans="1:20" x14ac:dyDescent="0.2">
      <c r="A12" s="3" t="s">
        <v>14</v>
      </c>
      <c r="B12" s="5">
        <v>590864</v>
      </c>
      <c r="C12" s="5">
        <v>378434</v>
      </c>
      <c r="D12" s="5">
        <v>49166</v>
      </c>
      <c r="E12" s="5">
        <v>378434</v>
      </c>
      <c r="F12" s="5">
        <v>361256</v>
      </c>
      <c r="I12" s="6">
        <f t="shared" si="0"/>
        <v>1.5613396259321308</v>
      </c>
      <c r="J12" s="6">
        <f t="shared" si="1"/>
        <v>12.017735833706221</v>
      </c>
      <c r="K12" s="6">
        <f t="shared" si="2"/>
        <v>1.5613396259321308</v>
      </c>
      <c r="L12" s="6">
        <f t="shared" si="3"/>
        <v>1.6355825231968466</v>
      </c>
      <c r="M12" s="7"/>
      <c r="R12" s="7"/>
      <c r="S12" s="4"/>
    </row>
    <row r="13" spans="1:20" x14ac:dyDescent="0.2">
      <c r="A13" s="3" t="s">
        <v>15</v>
      </c>
      <c r="B13" s="5">
        <v>590864</v>
      </c>
      <c r="C13" s="5">
        <v>329124</v>
      </c>
      <c r="D13" s="5">
        <v>57730</v>
      </c>
      <c r="E13" s="5">
        <v>329124</v>
      </c>
      <c r="F13" s="5">
        <v>362714</v>
      </c>
      <c r="I13" s="6">
        <f t="shared" si="0"/>
        <v>1.7952625758072944</v>
      </c>
      <c r="J13" s="6">
        <f t="shared" si="1"/>
        <v>10.23495582885848</v>
      </c>
      <c r="K13" s="6">
        <f t="shared" si="2"/>
        <v>1.7952625758072944</v>
      </c>
      <c r="L13" s="6">
        <f t="shared" si="3"/>
        <v>1.6290079787380691</v>
      </c>
      <c r="M13" s="7"/>
      <c r="R13" s="7"/>
      <c r="S13" s="4"/>
    </row>
    <row r="14" spans="1:20" x14ac:dyDescent="0.2">
      <c r="A14" s="3" t="s">
        <v>16</v>
      </c>
      <c r="B14" s="5">
        <v>590864</v>
      </c>
      <c r="C14" s="5">
        <v>499706</v>
      </c>
      <c r="D14" s="5">
        <v>124916</v>
      </c>
      <c r="E14" s="5">
        <v>499706</v>
      </c>
      <c r="F14" s="5">
        <v>616506</v>
      </c>
      <c r="I14" s="6">
        <f t="shared" si="0"/>
        <v>1.1824232648797492</v>
      </c>
      <c r="J14" s="6">
        <f t="shared" si="1"/>
        <v>4.7300906208972426</v>
      </c>
      <c r="K14" s="6">
        <f t="shared" si="2"/>
        <v>1.1824232648797492</v>
      </c>
      <c r="L14" s="6">
        <f t="shared" si="3"/>
        <v>0.9584075418568514</v>
      </c>
      <c r="M14" s="7"/>
    </row>
    <row r="15" spans="1:20" x14ac:dyDescent="0.2">
      <c r="A15" s="3" t="s">
        <v>17</v>
      </c>
      <c r="B15" s="5">
        <v>590864</v>
      </c>
      <c r="C15" s="5">
        <v>380948</v>
      </c>
      <c r="D15" s="5">
        <v>65582</v>
      </c>
      <c r="E15" s="5">
        <v>380948</v>
      </c>
      <c r="F15" s="5">
        <v>409296</v>
      </c>
      <c r="I15" s="6">
        <f t="shared" si="0"/>
        <v>1.5510358369121244</v>
      </c>
      <c r="J15" s="6">
        <f t="shared" si="1"/>
        <v>9.0095453020645913</v>
      </c>
      <c r="K15" s="6">
        <f t="shared" si="2"/>
        <v>1.5510358369121244</v>
      </c>
      <c r="L15" s="6">
        <f>C15/F15</f>
        <v>0.93073961143035844</v>
      </c>
    </row>
    <row r="16" spans="1:20" x14ac:dyDescent="0.2">
      <c r="H16" s="11" t="s">
        <v>20</v>
      </c>
      <c r="I16" s="13">
        <f>AVERAGE(I6:I15) - _xlfn.CONFIDENCE.T(0.05, _xlfn.STDEV.S(I6:I15), 10)</f>
        <v>1.2957607743394846</v>
      </c>
      <c r="J16" s="13">
        <f t="shared" ref="J16:L16" si="4">AVERAGE(J6:J15) - _xlfn.CONFIDENCE.T(0.05, _xlfn.STDEV.S(J6:J15), 10)</f>
        <v>5.7598967069883109</v>
      </c>
      <c r="K16" s="13">
        <f t="shared" si="4"/>
        <v>1.2957607743394846</v>
      </c>
      <c r="L16" s="13">
        <f t="shared" si="4"/>
        <v>1.0547020903785846</v>
      </c>
    </row>
    <row r="17" spans="1:19" x14ac:dyDescent="0.2">
      <c r="H17" s="12"/>
      <c r="I17" s="13">
        <f>AVERAGE(I6:I15) + _xlfn.CONFIDENCE.T(0.05, _xlfn.STDEV.S(I6:I15), 10)</f>
        <v>1.5735266182454604</v>
      </c>
      <c r="J17" s="13">
        <f t="shared" ref="J17:L17" si="5">AVERAGE(J6:J15) + _xlfn.CONFIDENCE.T(0.05, _xlfn.STDEV.S(J6:J15), 10)</f>
        <v>9.1865450546342586</v>
      </c>
      <c r="K17" s="13">
        <f t="shared" si="5"/>
        <v>1.5735266182454604</v>
      </c>
      <c r="L17" s="13">
        <f t="shared" si="5"/>
        <v>1.4223768393018286</v>
      </c>
    </row>
    <row r="21" spans="1:19" x14ac:dyDescent="0.2">
      <c r="I21" t="s">
        <v>2</v>
      </c>
      <c r="R21" s="4"/>
    </row>
    <row r="22" spans="1:19" x14ac:dyDescent="0.2">
      <c r="B22" s="2"/>
      <c r="C22" s="10" t="s">
        <v>3</v>
      </c>
      <c r="D22" s="10"/>
      <c r="E22" s="10"/>
      <c r="F22" s="10"/>
      <c r="G22" s="2"/>
      <c r="I22" s="10" t="s">
        <v>3</v>
      </c>
      <c r="J22" s="10"/>
      <c r="K22" s="10"/>
      <c r="L22" s="10"/>
      <c r="M22" s="2"/>
      <c r="R22" s="4"/>
    </row>
    <row r="23" spans="1:19" x14ac:dyDescent="0.2">
      <c r="B23" s="2"/>
      <c r="C23" s="10">
        <v>50</v>
      </c>
      <c r="D23" s="10"/>
      <c r="E23" s="10">
        <v>100</v>
      </c>
      <c r="F23" s="10"/>
      <c r="G23" s="3" t="s">
        <v>3</v>
      </c>
      <c r="I23" s="10">
        <v>50</v>
      </c>
      <c r="J23" s="10"/>
      <c r="K23" s="10">
        <v>100</v>
      </c>
      <c r="L23" s="10"/>
      <c r="M23" s="3" t="s">
        <v>3</v>
      </c>
      <c r="R23" s="4"/>
    </row>
    <row r="24" spans="1:19" x14ac:dyDescent="0.2">
      <c r="B24" s="3" t="s">
        <v>4</v>
      </c>
      <c r="C24" s="3" t="s">
        <v>5</v>
      </c>
      <c r="D24" s="3" t="s">
        <v>6</v>
      </c>
      <c r="E24" s="3" t="s">
        <v>5</v>
      </c>
      <c r="F24" s="3" t="s">
        <v>6</v>
      </c>
      <c r="G24" s="3" t="s">
        <v>7</v>
      </c>
      <c r="I24" s="3" t="s">
        <v>5</v>
      </c>
      <c r="J24" s="3" t="s">
        <v>6</v>
      </c>
      <c r="K24" s="3" t="s">
        <v>5</v>
      </c>
      <c r="L24" s="3" t="s">
        <v>6</v>
      </c>
      <c r="M24" s="3" t="s">
        <v>7</v>
      </c>
      <c r="R24" s="4"/>
    </row>
    <row r="25" spans="1:19" x14ac:dyDescent="0.2">
      <c r="A25" s="3" t="s">
        <v>8</v>
      </c>
      <c r="B25" s="5">
        <v>197222</v>
      </c>
      <c r="C25" s="5">
        <v>106796</v>
      </c>
      <c r="D25" s="5">
        <v>19892</v>
      </c>
      <c r="E25" s="5">
        <v>106796</v>
      </c>
      <c r="F25" s="5">
        <v>116598</v>
      </c>
      <c r="I25" s="6">
        <f t="shared" ref="I25:I34" si="6">B25/C25</f>
        <v>1.8467171055095697</v>
      </c>
      <c r="J25" s="6">
        <f t="shared" ref="J25:J34" si="7">B25/D25</f>
        <v>9.9146390508747242</v>
      </c>
      <c r="K25" s="6">
        <f t="shared" ref="K25:K34" si="8">B25/E25</f>
        <v>1.8467171055095697</v>
      </c>
      <c r="L25" s="6">
        <f t="shared" ref="L25:L33" si="9">B25/F25</f>
        <v>1.6914698365323591</v>
      </c>
      <c r="M25" s="4"/>
      <c r="R25" s="4"/>
    </row>
    <row r="26" spans="1:19" x14ac:dyDescent="0.2">
      <c r="A26" s="3" t="s">
        <v>9</v>
      </c>
      <c r="B26" s="5">
        <v>197222</v>
      </c>
      <c r="C26" s="5">
        <v>136196</v>
      </c>
      <c r="D26" s="5">
        <v>27124</v>
      </c>
      <c r="E26" s="5">
        <v>136196</v>
      </c>
      <c r="F26" s="5">
        <v>146144</v>
      </c>
      <c r="I26" s="6">
        <f t="shared" si="6"/>
        <v>1.4480748333284383</v>
      </c>
      <c r="J26" s="6">
        <f t="shared" si="7"/>
        <v>7.2711252027724527</v>
      </c>
      <c r="K26" s="6">
        <f t="shared" si="8"/>
        <v>1.4480748333284383</v>
      </c>
      <c r="L26" s="6">
        <f t="shared" si="9"/>
        <v>1.3495045982045106</v>
      </c>
      <c r="M26" s="7"/>
      <c r="R26" s="4"/>
    </row>
    <row r="27" spans="1:19" x14ac:dyDescent="0.2">
      <c r="A27" s="3" t="s">
        <v>10</v>
      </c>
      <c r="B27" s="5">
        <v>197222</v>
      </c>
      <c r="C27" s="5">
        <v>143254</v>
      </c>
      <c r="D27" s="5">
        <v>31414</v>
      </c>
      <c r="E27" s="5">
        <v>143254</v>
      </c>
      <c r="F27" s="5">
        <v>162296</v>
      </c>
      <c r="I27" s="6">
        <f t="shared" si="6"/>
        <v>1.3767294456001229</v>
      </c>
      <c r="J27" s="6">
        <f t="shared" si="7"/>
        <v>6.2781562360730883</v>
      </c>
      <c r="K27" s="6">
        <f t="shared" si="8"/>
        <v>1.3767294456001229</v>
      </c>
      <c r="L27" s="6">
        <f t="shared" si="9"/>
        <v>1.2151993887711343</v>
      </c>
      <c r="M27" s="7"/>
      <c r="R27" s="7"/>
      <c r="S27" s="4"/>
    </row>
    <row r="28" spans="1:19" x14ac:dyDescent="0.2">
      <c r="A28" s="3" t="s">
        <v>11</v>
      </c>
      <c r="B28" s="5">
        <v>197222</v>
      </c>
      <c r="C28" s="5">
        <v>129122</v>
      </c>
      <c r="D28" s="5">
        <v>28214</v>
      </c>
      <c r="E28" s="5">
        <v>129122</v>
      </c>
      <c r="F28" s="5">
        <v>144668</v>
      </c>
      <c r="I28" s="6">
        <f t="shared" si="6"/>
        <v>1.5274081876055203</v>
      </c>
      <c r="J28" s="6">
        <f t="shared" si="7"/>
        <v>6.9902176224569361</v>
      </c>
      <c r="K28" s="6">
        <f t="shared" si="8"/>
        <v>1.5274081876055203</v>
      </c>
      <c r="L28" s="6">
        <f t="shared" si="9"/>
        <v>1.3632731495562254</v>
      </c>
      <c r="M28" s="7"/>
      <c r="R28" s="7"/>
      <c r="S28" s="4"/>
    </row>
    <row r="29" spans="1:19" x14ac:dyDescent="0.2">
      <c r="A29" s="3" t="s">
        <v>12</v>
      </c>
      <c r="B29" s="5">
        <v>197222</v>
      </c>
      <c r="C29" s="5">
        <v>139400</v>
      </c>
      <c r="D29" s="5">
        <v>31682</v>
      </c>
      <c r="E29" s="5">
        <v>139400</v>
      </c>
      <c r="F29" s="5">
        <v>160276</v>
      </c>
      <c r="I29" s="6">
        <f t="shared" si="6"/>
        <v>1.4147919655667145</v>
      </c>
      <c r="J29" s="6">
        <f t="shared" si="7"/>
        <v>6.2250489236790605</v>
      </c>
      <c r="K29" s="6">
        <f t="shared" si="8"/>
        <v>1.4147919655667145</v>
      </c>
      <c r="L29" s="6">
        <f t="shared" si="9"/>
        <v>1.2305148618632857</v>
      </c>
      <c r="M29" s="7"/>
      <c r="R29" s="4"/>
    </row>
    <row r="30" spans="1:19" x14ac:dyDescent="0.2">
      <c r="A30" s="3" t="s">
        <v>13</v>
      </c>
      <c r="B30" s="5">
        <v>197222</v>
      </c>
      <c r="C30" s="5">
        <v>137360</v>
      </c>
      <c r="D30" s="5">
        <v>33366</v>
      </c>
      <c r="E30" s="5">
        <v>137360</v>
      </c>
      <c r="F30" s="5">
        <v>163940</v>
      </c>
      <c r="I30" s="6">
        <f t="shared" si="6"/>
        <v>1.4358037274315667</v>
      </c>
      <c r="J30" s="6">
        <f t="shared" si="7"/>
        <v>5.9108673499970026</v>
      </c>
      <c r="K30" s="6">
        <f t="shared" si="8"/>
        <v>1.4358037274315667</v>
      </c>
      <c r="L30" s="6">
        <f t="shared" si="9"/>
        <v>1.2030132975478833</v>
      </c>
      <c r="M30" s="7"/>
      <c r="R30" s="4"/>
    </row>
    <row r="31" spans="1:19" x14ac:dyDescent="0.2">
      <c r="A31" s="3" t="s">
        <v>14</v>
      </c>
      <c r="B31" s="5">
        <v>197222</v>
      </c>
      <c r="C31" s="5">
        <v>91890</v>
      </c>
      <c r="D31" s="5">
        <v>15558</v>
      </c>
      <c r="E31" s="5">
        <v>91890</v>
      </c>
      <c r="F31" s="5">
        <v>88182</v>
      </c>
      <c r="I31" s="6">
        <f t="shared" si="6"/>
        <v>2.1462835999564698</v>
      </c>
      <c r="J31" s="6">
        <f t="shared" si="7"/>
        <v>12.676565111196812</v>
      </c>
      <c r="K31" s="6">
        <f t="shared" si="8"/>
        <v>2.1462835999564698</v>
      </c>
      <c r="L31" s="6">
        <f t="shared" si="9"/>
        <v>2.2365335329205505</v>
      </c>
      <c r="M31" s="7"/>
    </row>
    <row r="32" spans="1:19" x14ac:dyDescent="0.2">
      <c r="A32" s="3" t="s">
        <v>15</v>
      </c>
      <c r="B32" s="5">
        <v>197222</v>
      </c>
      <c r="C32" s="5">
        <v>85452</v>
      </c>
      <c r="D32" s="5">
        <v>15870</v>
      </c>
      <c r="E32" s="5">
        <v>85452</v>
      </c>
      <c r="F32" s="5">
        <v>93836</v>
      </c>
      <c r="I32" s="6">
        <f t="shared" si="6"/>
        <v>2.3079857697888873</v>
      </c>
      <c r="J32" s="6">
        <f t="shared" si="7"/>
        <v>12.427347195967235</v>
      </c>
      <c r="K32" s="6">
        <f t="shared" si="8"/>
        <v>2.3079857697888873</v>
      </c>
      <c r="L32" s="6">
        <f t="shared" si="9"/>
        <v>2.1017733066200606</v>
      </c>
      <c r="M32" s="7"/>
    </row>
    <row r="33" spans="1:13" x14ac:dyDescent="0.2">
      <c r="A33" s="3" t="s">
        <v>16</v>
      </c>
      <c r="B33" s="5">
        <v>197222</v>
      </c>
      <c r="C33" s="5">
        <v>152790</v>
      </c>
      <c r="D33" s="5">
        <v>37950</v>
      </c>
      <c r="E33" s="5">
        <v>152790</v>
      </c>
      <c r="F33" s="5">
        <v>188804</v>
      </c>
      <c r="I33" s="6">
        <f t="shared" si="6"/>
        <v>1.2908043720138753</v>
      </c>
      <c r="J33" s="6">
        <f t="shared" si="7"/>
        <v>5.196890645586298</v>
      </c>
      <c r="K33" s="6">
        <f t="shared" si="8"/>
        <v>1.2908043720138753</v>
      </c>
      <c r="L33" s="6">
        <f t="shared" si="9"/>
        <v>1.0445859197898351</v>
      </c>
      <c r="M33" s="7"/>
    </row>
    <row r="34" spans="1:13" x14ac:dyDescent="0.2">
      <c r="A34" s="3" t="s">
        <v>17</v>
      </c>
      <c r="B34" s="5">
        <v>197222</v>
      </c>
      <c r="C34" s="5">
        <v>117764</v>
      </c>
      <c r="D34" s="5">
        <v>20614</v>
      </c>
      <c r="E34" s="5">
        <v>117764</v>
      </c>
      <c r="F34" s="5">
        <v>122790</v>
      </c>
      <c r="I34" s="6">
        <f t="shared" si="6"/>
        <v>1.674722326007948</v>
      </c>
      <c r="J34" s="6">
        <f t="shared" si="7"/>
        <v>9.5673813912874746</v>
      </c>
      <c r="K34" s="6">
        <f t="shared" si="8"/>
        <v>1.674722326007948</v>
      </c>
      <c r="L34" s="6">
        <f>C34/F34</f>
        <v>0.95906832803974262</v>
      </c>
    </row>
    <row r="35" spans="1:13" x14ac:dyDescent="0.2">
      <c r="H35" s="11" t="s">
        <v>20</v>
      </c>
      <c r="I35" s="13">
        <f>AVERAGE(I25:I34) - _xlfn.CONFIDENCE.T(0.05, _xlfn.STDEV.S(I25:I34), 10)</f>
        <v>1.3992214980527171</v>
      </c>
      <c r="J35" s="13">
        <f t="shared" ref="J35:L35" si="10">AVERAGE(J25:J34) - _xlfn.CONFIDENCE.T(0.05, _xlfn.STDEV.S(J25:J34), 10)</f>
        <v>6.2957867920440087</v>
      </c>
      <c r="K35" s="13">
        <f t="shared" si="10"/>
        <v>1.3992214980527171</v>
      </c>
      <c r="L35" s="13">
        <f t="shared" si="10"/>
        <v>1.1296936856084054</v>
      </c>
    </row>
    <row r="36" spans="1:13" x14ac:dyDescent="0.2">
      <c r="H36" s="12"/>
      <c r="I36" s="13">
        <f>AVERAGE(I25:I34) + _xlfn.CONFIDENCE.T(0.05, _xlfn.STDEV.S(I25:I34), 10)</f>
        <v>1.8946427685091054</v>
      </c>
      <c r="J36" s="13">
        <f t="shared" ref="J36:L36" si="11">AVERAGE(J25:J34) + _xlfn.CONFIDENCE.T(0.05, _xlfn.STDEV.S(J25:J34), 10)</f>
        <v>10.195860953934204</v>
      </c>
      <c r="K36" s="13">
        <f t="shared" si="11"/>
        <v>1.8946427685091054</v>
      </c>
      <c r="L36" s="13">
        <f t="shared" si="11"/>
        <v>1.7492935583607123</v>
      </c>
    </row>
  </sheetData>
  <sheetProtection selectLockedCells="1" selectUnlockedCells="1"/>
  <mergeCells count="15">
    <mergeCell ref="H16:H17"/>
    <mergeCell ref="H35:H36"/>
    <mergeCell ref="C22:F22"/>
    <mergeCell ref="I22:L22"/>
    <mergeCell ref="C23:D23"/>
    <mergeCell ref="E23:F23"/>
    <mergeCell ref="I23:J23"/>
    <mergeCell ref="K23:L23"/>
    <mergeCell ref="A1:G1"/>
    <mergeCell ref="C3:F3"/>
    <mergeCell ref="I3:L3"/>
    <mergeCell ref="C4:D4"/>
    <mergeCell ref="E4:F4"/>
    <mergeCell ref="I4:J4"/>
    <mergeCell ref="K4:L4"/>
  </mergeCells>
  <pageMargins left="0.78749999999999998" right="0.78749999999999998" top="1.0527777777777778" bottom="1.0527777777777778" header="0.78749999999999998" footer="0.78749999999999998"/>
  <pageSetup paperSize="9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27"/>
  <sheetViews>
    <sheetView tabSelected="1" topLeftCell="A13" workbookViewId="0">
      <selection activeCell="L27" sqref="L27"/>
    </sheetView>
  </sheetViews>
  <sheetFormatPr defaultRowHeight="12.75" x14ac:dyDescent="0.2"/>
  <sheetData>
    <row r="27" spans="12:12" x14ac:dyDescent="0.2">
      <c r="L27" s="35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opLeftCell="A16" workbookViewId="0">
      <selection activeCell="J22" activeCellId="3" sqref="A22 B22 F22 J22"/>
    </sheetView>
  </sheetViews>
  <sheetFormatPr defaultRowHeight="12.75" x14ac:dyDescent="0.2"/>
  <cols>
    <col min="1" max="1" width="15.28515625" bestFit="1" customWidth="1"/>
  </cols>
  <sheetData>
    <row r="1" spans="1:13" ht="13.5" thickBot="1" x14ac:dyDescent="0.25">
      <c r="A1" s="18"/>
      <c r="B1" s="18" t="s">
        <v>38</v>
      </c>
      <c r="C1" s="18" t="s">
        <v>38</v>
      </c>
      <c r="D1" s="18" t="s">
        <v>38</v>
      </c>
      <c r="E1" s="18" t="s">
        <v>38</v>
      </c>
      <c r="F1" s="18" t="s">
        <v>41</v>
      </c>
      <c r="G1" s="18" t="s">
        <v>41</v>
      </c>
      <c r="H1" s="18" t="s">
        <v>41</v>
      </c>
      <c r="I1" s="18" t="s">
        <v>41</v>
      </c>
      <c r="J1" s="18" t="s">
        <v>42</v>
      </c>
      <c r="K1" s="18" t="s">
        <v>42</v>
      </c>
      <c r="L1" s="18" t="s">
        <v>42</v>
      </c>
      <c r="M1" s="18" t="s">
        <v>42</v>
      </c>
    </row>
    <row r="2" spans="1:13" x14ac:dyDescent="0.2">
      <c r="B2" s="23" t="s">
        <v>38</v>
      </c>
      <c r="C2" s="24"/>
      <c r="D2" s="24"/>
      <c r="E2" s="25"/>
      <c r="F2" s="24" t="s">
        <v>41</v>
      </c>
      <c r="G2" s="24"/>
      <c r="H2" s="24"/>
      <c r="I2" s="25"/>
      <c r="J2" s="23" t="s">
        <v>42</v>
      </c>
      <c r="K2" s="24"/>
      <c r="L2" s="24"/>
      <c r="M2" s="25"/>
    </row>
    <row r="3" spans="1:13" x14ac:dyDescent="0.2">
      <c r="B3" s="26" t="s">
        <v>39</v>
      </c>
      <c r="C3" s="27"/>
      <c r="D3" s="27"/>
      <c r="E3" s="28"/>
      <c r="F3" s="27" t="s">
        <v>39</v>
      </c>
      <c r="G3" s="27"/>
      <c r="H3" s="27"/>
      <c r="I3" s="28"/>
      <c r="J3" s="26" t="s">
        <v>39</v>
      </c>
      <c r="K3" s="27"/>
      <c r="L3" s="27"/>
      <c r="M3" s="28"/>
    </row>
    <row r="4" spans="1:13" ht="13.5" thickBot="1" x14ac:dyDescent="0.25">
      <c r="B4" s="20" t="s">
        <v>22</v>
      </c>
      <c r="C4" s="21" t="s">
        <v>23</v>
      </c>
      <c r="D4" s="21" t="s">
        <v>24</v>
      </c>
      <c r="E4" s="22" t="s">
        <v>25</v>
      </c>
      <c r="F4" s="21" t="s">
        <v>22</v>
      </c>
      <c r="G4" s="21" t="s">
        <v>23</v>
      </c>
      <c r="H4" s="21" t="s">
        <v>24</v>
      </c>
      <c r="I4" s="22" t="s">
        <v>25</v>
      </c>
      <c r="J4" s="20" t="s">
        <v>22</v>
      </c>
      <c r="K4" s="21" t="s">
        <v>23</v>
      </c>
      <c r="L4" s="21" t="s">
        <v>24</v>
      </c>
      <c r="M4" s="22" t="s">
        <v>25</v>
      </c>
    </row>
    <row r="5" spans="1:13" x14ac:dyDescent="0.2">
      <c r="A5" s="32" t="s">
        <v>21</v>
      </c>
      <c r="B5" s="14">
        <f>COUNT(tiff_grande!I5:I15)</f>
        <v>10</v>
      </c>
      <c r="C5" s="15">
        <f>COUNT(tiff_grande!J5:J15)</f>
        <v>10</v>
      </c>
      <c r="D5" s="15">
        <f>COUNT(tiff_grande!K5:K15)</f>
        <v>10</v>
      </c>
      <c r="E5" s="16">
        <f>COUNT(tiff_grande!L5:L15)</f>
        <v>10</v>
      </c>
      <c r="F5" s="14">
        <f>COUNT(tiff_vert!I5:I15)</f>
        <v>10</v>
      </c>
      <c r="G5" s="15">
        <f>COUNT(tiff_vert!J5:J15)</f>
        <v>10</v>
      </c>
      <c r="H5" s="15">
        <f>COUNT(tiff_vert!K5:K15)</f>
        <v>10</v>
      </c>
      <c r="I5" s="16">
        <f>COUNT(tiff_vert!L5:L15)</f>
        <v>10</v>
      </c>
      <c r="J5" s="14">
        <f>COUNT(tiff_hor!I5:I15)</f>
        <v>10</v>
      </c>
      <c r="K5" s="15">
        <f>COUNT(tiff_hor!J5:J15)</f>
        <v>10</v>
      </c>
      <c r="L5" s="15">
        <f>COUNT(tiff_hor!K5:K15)</f>
        <v>10</v>
      </c>
      <c r="M5" s="16">
        <f>COUNT(tiff_hor!L5:L15)</f>
        <v>10</v>
      </c>
    </row>
    <row r="6" spans="1:13" x14ac:dyDescent="0.2">
      <c r="A6" s="33" t="s">
        <v>26</v>
      </c>
      <c r="B6" s="17">
        <f>AVERAGE(tiff_grande!I5:I15)</f>
        <v>1.9677575444422122</v>
      </c>
      <c r="C6" s="18">
        <f>AVERAGE(tiff_grande!J5:J15)</f>
        <v>12.152899718489964</v>
      </c>
      <c r="D6" s="18">
        <f>AVERAGE(tiff_grande!K5:K15)</f>
        <v>1.9677575444422122</v>
      </c>
      <c r="E6" s="19">
        <f>AVERAGE(tiff_grande!L5:L15)</f>
        <v>2.0257670465487845</v>
      </c>
      <c r="F6" s="17">
        <f>AVERAGE(tiff_vert!I5:I15)</f>
        <v>1.494818520953979</v>
      </c>
      <c r="G6" s="18">
        <f>AVERAGE(tiff_vert!J5:J15)</f>
        <v>8.4958411041917898</v>
      </c>
      <c r="H6" s="18">
        <f>AVERAGE(tiff_vert!K5:K15)</f>
        <v>1.494818520953979</v>
      </c>
      <c r="I6" s="19">
        <f>AVERAGE(tiff_vert!L5:L15)</f>
        <v>1.3481712283675906</v>
      </c>
      <c r="J6" s="17">
        <f>AVERAGE(tiff_hor!I5:I15)</f>
        <v>1.4346436962924725</v>
      </c>
      <c r="K6" s="18">
        <f>AVERAGE(tiff_hor!J5:J15)</f>
        <v>7.4732208808112848</v>
      </c>
      <c r="L6" s="18">
        <f>AVERAGE(tiff_hor!K5:K15)</f>
        <v>1.4346436962924725</v>
      </c>
      <c r="M6" s="19">
        <f>AVERAGE(tiff_hor!L5:L15)</f>
        <v>1.2385394648402066</v>
      </c>
    </row>
    <row r="7" spans="1:13" x14ac:dyDescent="0.2">
      <c r="A7" s="33" t="s">
        <v>27</v>
      </c>
      <c r="B7" s="17">
        <f>_xlfn.STDEV.S(tiff_grande!I5:I15)</f>
        <v>0.41021894097112743</v>
      </c>
      <c r="C7" s="18">
        <f>_xlfn.STDEV.S(tiff_grande!J5:J15)</f>
        <v>5.9708462526269086</v>
      </c>
      <c r="D7" s="18">
        <f>_xlfn.STDEV.S(tiff_grande!K5:K15)</f>
        <v>0.41021894097112743</v>
      </c>
      <c r="E7" s="19">
        <f>_xlfn.STDEV.S(tiff_grande!L5:L15)</f>
        <v>0.61201835391441317</v>
      </c>
      <c r="F7" s="17">
        <f>_xlfn.STDEV.S(tiff_vert!I5:I15)</f>
        <v>0.25602035571154075</v>
      </c>
      <c r="G7" s="18">
        <f>_xlfn.STDEV.S(tiff_vert!J5:J15)</f>
        <v>2.7108633556073545</v>
      </c>
      <c r="H7" s="18">
        <f>_xlfn.STDEV.S(tiff_vert!K5:K15)</f>
        <v>0.25602035571154075</v>
      </c>
      <c r="I7" s="19">
        <f>_xlfn.STDEV.S(tiff_vert!L5:L15)</f>
        <v>0.30363066020068247</v>
      </c>
      <c r="J7" s="17">
        <f>_xlfn.STDEV.S(tiff_hor!I5:I15)</f>
        <v>0.19414493771404673</v>
      </c>
      <c r="K7" s="18">
        <f>_xlfn.STDEV.S(tiff_hor!J5:J15)</f>
        <v>2.3950620445862216</v>
      </c>
      <c r="L7" s="18">
        <f>_xlfn.STDEV.S(tiff_hor!K5:K15)</f>
        <v>0.19414493771404673</v>
      </c>
      <c r="M7" s="19">
        <f>_xlfn.STDEV.S(tiff_hor!L5:L15)</f>
        <v>0.25698692908007065</v>
      </c>
    </row>
    <row r="8" spans="1:13" x14ac:dyDescent="0.2">
      <c r="A8" s="33" t="s">
        <v>28</v>
      </c>
      <c r="B8" s="17">
        <f>MIN(tiff_grande!I5:I15)</f>
        <v>1.3106792124693563</v>
      </c>
      <c r="C8" s="18">
        <f>MIN(tiff_grande!J5:J15)</f>
        <v>5.4054773396688827</v>
      </c>
      <c r="D8" s="18">
        <f>MIN(tiff_grande!K5:K15)</f>
        <v>1.3106792124693563</v>
      </c>
      <c r="E8" s="19">
        <f>MIN(tiff_grande!L5:L15)</f>
        <v>0.94210148088004486</v>
      </c>
      <c r="F8" s="17">
        <f>MIN(tiff_vert!I5:I15)</f>
        <v>1.20175898919141</v>
      </c>
      <c r="G8" s="18">
        <f>MIN(tiff_vert!J5:J15)</f>
        <v>4.7297470381043869</v>
      </c>
      <c r="H8" s="18">
        <f>MIN(tiff_vert!K5:K15)</f>
        <v>1.20175898919141</v>
      </c>
      <c r="I8" s="19">
        <f>MIN(tiff_vert!L5:L15)</f>
        <v>0.87299204876633874</v>
      </c>
      <c r="J8" s="17">
        <f>MIN(tiff_hor!I5:I15)</f>
        <v>1.1824232648797492</v>
      </c>
      <c r="K8" s="18">
        <f>MIN(tiff_hor!J5:J15)</f>
        <v>4.7300906208972426</v>
      </c>
      <c r="L8" s="18">
        <f>MIN(tiff_hor!K5:K15)</f>
        <v>1.1824232648797492</v>
      </c>
      <c r="M8" s="19">
        <f>MIN(tiff_hor!L5:L15)</f>
        <v>0.93073961143035844</v>
      </c>
    </row>
    <row r="9" spans="1:13" x14ac:dyDescent="0.2">
      <c r="A9" s="33" t="s">
        <v>29</v>
      </c>
      <c r="B9" s="17">
        <f>_xlfn.QUARTILE.EXC(tiff_grande!I5:I15,1)</f>
        <v>1.6944957070904052</v>
      </c>
      <c r="C9" s="18">
        <f>_xlfn.QUARTILE.EXC(tiff_grande!J5:J15,1)</f>
        <v>8.1807163101211735</v>
      </c>
      <c r="D9" s="18">
        <f>_xlfn.QUARTILE.EXC(tiff_grande!K5:K15,1)</f>
        <v>1.6944957070904052</v>
      </c>
      <c r="E9" s="19">
        <f>_xlfn.QUARTILE.EXC(tiff_grande!L5:L15,1)</f>
        <v>1.7194575930112723</v>
      </c>
      <c r="F9" s="17">
        <f>_xlfn.QUARTILE.EXC(tiff_vert!I5:I15,1)</f>
        <v>1.2721095360872336</v>
      </c>
      <c r="G9" s="18">
        <f>_xlfn.QUARTILE.EXC(tiff_vert!J5:J15,1)</f>
        <v>6.4789022899799482</v>
      </c>
      <c r="H9" s="18">
        <f>_xlfn.QUARTILE.EXC(tiff_vert!K5:K15,1)</f>
        <v>1.2721095360872336</v>
      </c>
      <c r="I9" s="19">
        <f>_xlfn.QUARTILE.EXC(tiff_vert!L5:L15,1)</f>
        <v>1.1088124219671629</v>
      </c>
      <c r="J9" s="17">
        <f>_xlfn.QUARTILE.EXC(tiff_hor!I5:I15,1)</f>
        <v>1.2853126804583512</v>
      </c>
      <c r="K9" s="18">
        <f>_xlfn.QUARTILE.EXC(tiff_hor!J5:J15,1)</f>
        <v>5.6313974755604335</v>
      </c>
      <c r="L9" s="18">
        <f>_xlfn.QUARTILE.EXC(tiff_hor!K5:K15,1)</f>
        <v>1.2853126804583512</v>
      </c>
      <c r="M9" s="19">
        <f>_xlfn.QUARTILE.EXC(tiff_hor!L5:L15,1)</f>
        <v>1.0531623276876672</v>
      </c>
    </row>
    <row r="10" spans="1:13" x14ac:dyDescent="0.2">
      <c r="A10" s="33" t="s">
        <v>30</v>
      </c>
      <c r="B10" s="17">
        <f>MEDIAN(tiff_grande!I5:I15)</f>
        <v>1.9524318548764039</v>
      </c>
      <c r="C10" s="18">
        <f>MEDIAN(tiff_grande!J5:J15)</f>
        <v>11.080765313282818</v>
      </c>
      <c r="D10" s="18">
        <f>MEDIAN(tiff_grande!K5:K15)</f>
        <v>1.9524318548764039</v>
      </c>
      <c r="E10" s="19">
        <f>MEDIAN(tiff_grande!L5:L15)</f>
        <v>1.9514131450285797</v>
      </c>
      <c r="F10" s="17">
        <f>MEDIAN(tiff_vert!I5:I15)</f>
        <v>1.4426056649805215</v>
      </c>
      <c r="G10" s="18">
        <f>MEDIAN(tiff_vert!J5:J15)</f>
        <v>7.85200439720475</v>
      </c>
      <c r="H10" s="18">
        <f>MEDIAN(tiff_vert!K5:K15)</f>
        <v>1.4426056649805215</v>
      </c>
      <c r="I10" s="19">
        <f>MEDIAN(tiff_vert!L5:L15)</f>
        <v>1.3686421679902332</v>
      </c>
      <c r="J10" s="17">
        <f>MEDIAN(tiff_hor!I5:I15)</f>
        <v>1.3989624876828022</v>
      </c>
      <c r="K10" s="18">
        <f>MEDIAN(tiff_hor!J5:J15)</f>
        <v>6.5536524397737779</v>
      </c>
      <c r="L10" s="18">
        <f>MEDIAN(tiff_hor!K5:K15)</f>
        <v>1.3989624876828022</v>
      </c>
      <c r="M10" s="19">
        <f>MEDIAN(tiff_hor!L5:L15)</f>
        <v>1.141284567240086</v>
      </c>
    </row>
    <row r="11" spans="1:13" x14ac:dyDescent="0.2">
      <c r="A11" s="33" t="s">
        <v>31</v>
      </c>
      <c r="B11" s="17">
        <f>_xlfn.QUARTILE.EXC(tiff_grande!I5:I15,3)</f>
        <v>2.1880730811859337</v>
      </c>
      <c r="C11" s="18">
        <f>_xlfn.QUARTILE.EXC(tiff_grande!J5:J15,3)</f>
        <v>15.076619635244306</v>
      </c>
      <c r="D11" s="18">
        <f>_xlfn.QUARTILE.EXC(tiff_grande!K5:K15,3)</f>
        <v>2.1880730811859337</v>
      </c>
      <c r="E11" s="19">
        <f>_xlfn.QUARTILE.EXC(tiff_grande!L5:L15,3)</f>
        <v>2.3267268205586049</v>
      </c>
      <c r="F11" s="17">
        <f>_xlfn.QUARTILE.EXC(tiff_vert!I5:I15,3)</f>
        <v>1.6823626439225376</v>
      </c>
      <c r="G11" s="18">
        <f>_xlfn.QUARTILE.EXC(tiff_vert!J5:J15,3)</f>
        <v>10.639039772371582</v>
      </c>
      <c r="H11" s="18">
        <f>_xlfn.QUARTILE.EXC(tiff_vert!K5:K15,3)</f>
        <v>1.6823626439225376</v>
      </c>
      <c r="I11" s="19">
        <f>_xlfn.QUARTILE.EXC(tiff_vert!L5:L15,3)</f>
        <v>1.6107058156862555</v>
      </c>
      <c r="J11" s="17">
        <f>_xlfn.QUARTILE.EXC(tiff_hor!I5:I15,3)</f>
        <v>1.5712453255162728</v>
      </c>
      <c r="K11" s="18">
        <f>_xlfn.QUARTILE.EXC(tiff_hor!J5:J15,3)</f>
        <v>9.315897933763063</v>
      </c>
      <c r="L11" s="18">
        <f>_xlfn.QUARTILE.EXC(tiff_hor!K5:K15,3)</f>
        <v>1.5712453255162728</v>
      </c>
      <c r="M11" s="19">
        <f>_xlfn.QUARTILE.EXC(tiff_hor!L5:L15,3)</f>
        <v>1.4933564611760275</v>
      </c>
    </row>
    <row r="12" spans="1:13" x14ac:dyDescent="0.2">
      <c r="A12" s="33" t="s">
        <v>32</v>
      </c>
      <c r="B12" s="17">
        <f>MAX(tiff_grande!I5:I15)</f>
        <v>2.8187229236321856</v>
      </c>
      <c r="C12" s="18">
        <f>MAX(tiff_grande!J5:J15)</f>
        <v>26.655696202531647</v>
      </c>
      <c r="D12" s="18">
        <f>MAX(tiff_grande!K5:K15)</f>
        <v>2.8187229236321856</v>
      </c>
      <c r="E12" s="19">
        <f>MAX(tiff_grande!L5:L15)</f>
        <v>3.2680681674007213</v>
      </c>
      <c r="F12" s="17">
        <f>MAX(tiff_vert!I5:I15)</f>
        <v>1.9860702136528041</v>
      </c>
      <c r="G12" s="18">
        <f>MAX(tiff_vert!J5:J15)</f>
        <v>13.201358477075699</v>
      </c>
      <c r="H12" s="18">
        <f>MAX(tiff_vert!K5:K15)</f>
        <v>1.9860702136528041</v>
      </c>
      <c r="I12" s="19">
        <f>MAX(tiff_vert!L5:L15)</f>
        <v>1.8002876365054603</v>
      </c>
      <c r="J12" s="17">
        <f>MAX(tiff_hor!I5:I15)</f>
        <v>1.7952625758072944</v>
      </c>
      <c r="K12" s="18">
        <f>MAX(tiff_hor!J5:J15)</f>
        <v>12.017735833706221</v>
      </c>
      <c r="L12" s="18">
        <f>MAX(tiff_hor!K5:K15)</f>
        <v>1.7952625758072944</v>
      </c>
      <c r="M12" s="19">
        <f>MAX(tiff_hor!L5:L15)</f>
        <v>1.6355825231968466</v>
      </c>
    </row>
    <row r="13" spans="1:13" x14ac:dyDescent="0.2">
      <c r="A13" s="33" t="s">
        <v>43</v>
      </c>
      <c r="B13" s="17">
        <f>B9</f>
        <v>1.6944957070904052</v>
      </c>
      <c r="C13" s="18">
        <f t="shared" ref="C13:E13" si="0">C9</f>
        <v>8.1807163101211735</v>
      </c>
      <c r="D13" s="18">
        <f t="shared" si="0"/>
        <v>1.6944957070904052</v>
      </c>
      <c r="E13" s="19">
        <f t="shared" si="0"/>
        <v>1.7194575930112723</v>
      </c>
      <c r="F13" s="17">
        <f>F9</f>
        <v>1.2721095360872336</v>
      </c>
      <c r="G13" s="18">
        <f t="shared" ref="G13:I13" si="1">G9</f>
        <v>6.4789022899799482</v>
      </c>
      <c r="H13" s="18">
        <f t="shared" si="1"/>
        <v>1.2721095360872336</v>
      </c>
      <c r="I13" s="19">
        <f t="shared" si="1"/>
        <v>1.1088124219671629</v>
      </c>
      <c r="J13" s="17">
        <f>J9</f>
        <v>1.2853126804583512</v>
      </c>
      <c r="K13" s="18">
        <f t="shared" ref="K13:M13" si="2">K9</f>
        <v>5.6313974755604335</v>
      </c>
      <c r="L13" s="18">
        <f t="shared" si="2"/>
        <v>1.2853126804583512</v>
      </c>
      <c r="M13" s="19">
        <f t="shared" si="2"/>
        <v>1.0531623276876672</v>
      </c>
    </row>
    <row r="14" spans="1:13" x14ac:dyDescent="0.2">
      <c r="A14" s="33" t="s">
        <v>33</v>
      </c>
      <c r="B14" s="17">
        <f>B10-B9</f>
        <v>0.25793614778599872</v>
      </c>
      <c r="C14" s="18">
        <f t="shared" ref="C14:E14" si="3">C10-C9</f>
        <v>2.9000490031616444</v>
      </c>
      <c r="D14" s="18">
        <f t="shared" si="3"/>
        <v>0.25793614778599872</v>
      </c>
      <c r="E14" s="19">
        <f t="shared" si="3"/>
        <v>0.23195555201730733</v>
      </c>
      <c r="F14" s="17">
        <f>F10-F9</f>
        <v>0.1704961288932878</v>
      </c>
      <c r="G14" s="18">
        <f t="shared" ref="G14:I14" si="4">G10-G9</f>
        <v>1.3731021072248017</v>
      </c>
      <c r="H14" s="18">
        <f t="shared" si="4"/>
        <v>0.1704961288932878</v>
      </c>
      <c r="I14" s="19">
        <f t="shared" si="4"/>
        <v>0.2598297460230703</v>
      </c>
      <c r="J14" s="17">
        <f>J10-J9</f>
        <v>0.11364980722445095</v>
      </c>
      <c r="K14" s="18">
        <f t="shared" ref="K14:M14" si="5">K10-K9</f>
        <v>0.92225496421334441</v>
      </c>
      <c r="L14" s="18">
        <f t="shared" si="5"/>
        <v>0.11364980722445095</v>
      </c>
      <c r="M14" s="19">
        <f t="shared" si="5"/>
        <v>8.8122239552418824E-2</v>
      </c>
    </row>
    <row r="15" spans="1:13" x14ac:dyDescent="0.2">
      <c r="A15" s="33" t="s">
        <v>34</v>
      </c>
      <c r="B15" s="17">
        <f>B11-B10</f>
        <v>0.23564122630952977</v>
      </c>
      <c r="C15" s="18">
        <f t="shared" ref="C15:E15" si="6">C11-C10</f>
        <v>3.9958543219614882</v>
      </c>
      <c r="D15" s="18">
        <f t="shared" si="6"/>
        <v>0.23564122630952977</v>
      </c>
      <c r="E15" s="19">
        <f t="shared" si="6"/>
        <v>0.37531367553002526</v>
      </c>
      <c r="F15" s="17">
        <f>F11-F10</f>
        <v>0.2397569789420162</v>
      </c>
      <c r="G15" s="18">
        <f t="shared" ref="G15:I15" si="7">G11-G10</f>
        <v>2.7870353751668322</v>
      </c>
      <c r="H15" s="18">
        <f t="shared" si="7"/>
        <v>0.2397569789420162</v>
      </c>
      <c r="I15" s="19">
        <f t="shared" si="7"/>
        <v>0.24206364769602229</v>
      </c>
      <c r="J15" s="17">
        <f>J11-J10</f>
        <v>0.17228283783347065</v>
      </c>
      <c r="K15" s="18">
        <f t="shared" ref="K15:M15" si="8">K11-K10</f>
        <v>2.7622454939892851</v>
      </c>
      <c r="L15" s="18">
        <f t="shared" si="8"/>
        <v>0.17228283783347065</v>
      </c>
      <c r="M15" s="19">
        <f t="shared" si="8"/>
        <v>0.35207189393594152</v>
      </c>
    </row>
    <row r="16" spans="1:13" x14ac:dyDescent="0.2">
      <c r="A16" s="33" t="s">
        <v>35</v>
      </c>
      <c r="B16" s="17">
        <f>B9-B8</f>
        <v>0.38381649462104894</v>
      </c>
      <c r="C16" s="18">
        <f t="shared" ref="C16:E16" si="9">C9-C8</f>
        <v>2.7752389704522908</v>
      </c>
      <c r="D16" s="18">
        <f t="shared" si="9"/>
        <v>0.38381649462104894</v>
      </c>
      <c r="E16" s="19">
        <f t="shared" si="9"/>
        <v>0.77735611213122746</v>
      </c>
      <c r="F16" s="17">
        <f>F9-F8</f>
        <v>7.0350546895823651E-2</v>
      </c>
      <c r="G16" s="18">
        <f t="shared" ref="G16:I16" si="10">G9-G8</f>
        <v>1.7491552518755613</v>
      </c>
      <c r="H16" s="18">
        <f t="shared" si="10"/>
        <v>7.0350546895823651E-2</v>
      </c>
      <c r="I16" s="19">
        <f t="shared" si="10"/>
        <v>0.23582037320082416</v>
      </c>
      <c r="J16" s="17">
        <f>J9-J8</f>
        <v>0.10288941557860198</v>
      </c>
      <c r="K16" s="18">
        <f t="shared" ref="K16:M16" si="11">K9-K8</f>
        <v>0.90130685466319083</v>
      </c>
      <c r="L16" s="18">
        <f t="shared" si="11"/>
        <v>0.10288941557860198</v>
      </c>
      <c r="M16" s="19">
        <f t="shared" si="11"/>
        <v>0.12242271625730872</v>
      </c>
    </row>
    <row r="17" spans="1:13" x14ac:dyDescent="0.2">
      <c r="A17" s="33" t="s">
        <v>36</v>
      </c>
      <c r="B17" s="17">
        <f>B12-B11</f>
        <v>0.63064984244625188</v>
      </c>
      <c r="C17" s="18">
        <f t="shared" ref="C17:E17" si="12">C12-C11</f>
        <v>11.579076567287341</v>
      </c>
      <c r="D17" s="18">
        <f t="shared" si="12"/>
        <v>0.63064984244625188</v>
      </c>
      <c r="E17" s="19">
        <f t="shared" si="12"/>
        <v>0.94134134684211634</v>
      </c>
      <c r="F17" s="17">
        <f>F12-F11</f>
        <v>0.30370756973026647</v>
      </c>
      <c r="G17" s="18">
        <f t="shared" ref="G17:I17" si="13">G12-G11</f>
        <v>2.5623187047041167</v>
      </c>
      <c r="H17" s="18">
        <f t="shared" si="13"/>
        <v>0.30370756973026647</v>
      </c>
      <c r="I17" s="19">
        <f t="shared" si="13"/>
        <v>0.18958182081920483</v>
      </c>
      <c r="J17" s="17">
        <f>J12-J11</f>
        <v>0.2240172502910216</v>
      </c>
      <c r="K17" s="18">
        <f t="shared" ref="K17:M17" si="14">K12-K11</f>
        <v>2.7018378999431576</v>
      </c>
      <c r="L17" s="18">
        <f t="shared" si="14"/>
        <v>0.2240172502910216</v>
      </c>
      <c r="M17" s="19">
        <f t="shared" si="14"/>
        <v>0.14222606202081911</v>
      </c>
    </row>
    <row r="18" spans="1:13" ht="13.5" thickBot="1" x14ac:dyDescent="0.25">
      <c r="A18" s="34" t="s">
        <v>37</v>
      </c>
      <c r="B18" s="20" t="s">
        <v>44</v>
      </c>
      <c r="C18" s="21" t="s">
        <v>45</v>
      </c>
      <c r="D18" s="21" t="s">
        <v>46</v>
      </c>
      <c r="E18" s="22" t="s">
        <v>47</v>
      </c>
      <c r="F18" s="20" t="s">
        <v>44</v>
      </c>
      <c r="G18" s="21" t="s">
        <v>45</v>
      </c>
      <c r="H18" s="21" t="s">
        <v>46</v>
      </c>
      <c r="I18" s="22" t="s">
        <v>47</v>
      </c>
      <c r="J18" s="20" t="s">
        <v>44</v>
      </c>
      <c r="K18" s="21" t="s">
        <v>45</v>
      </c>
      <c r="L18" s="21" t="s">
        <v>46</v>
      </c>
      <c r="M18" s="22" t="s">
        <v>47</v>
      </c>
    </row>
    <row r="19" spans="1:13" x14ac:dyDescent="0.2">
      <c r="B19" s="23" t="s">
        <v>40</v>
      </c>
      <c r="C19" s="24"/>
      <c r="D19" s="24"/>
      <c r="E19" s="25"/>
      <c r="F19" s="23" t="s">
        <v>40</v>
      </c>
      <c r="G19" s="24"/>
      <c r="H19" s="24"/>
      <c r="I19" s="25"/>
      <c r="J19" s="23" t="s">
        <v>40</v>
      </c>
      <c r="K19" s="24"/>
      <c r="L19" s="24"/>
      <c r="M19" s="25"/>
    </row>
    <row r="20" spans="1:13" ht="13.5" thickBot="1" x14ac:dyDescent="0.25">
      <c r="B20" s="20" t="s">
        <v>22</v>
      </c>
      <c r="C20" s="21" t="s">
        <v>23</v>
      </c>
      <c r="D20" s="21" t="s">
        <v>24</v>
      </c>
      <c r="E20" s="22" t="s">
        <v>25</v>
      </c>
      <c r="F20" s="20" t="s">
        <v>22</v>
      </c>
      <c r="G20" s="21" t="s">
        <v>23</v>
      </c>
      <c r="H20" s="21" t="s">
        <v>24</v>
      </c>
      <c r="I20" s="22" t="s">
        <v>25</v>
      </c>
      <c r="J20" s="20" t="s">
        <v>22</v>
      </c>
      <c r="K20" s="21" t="s">
        <v>23</v>
      </c>
      <c r="L20" s="21" t="s">
        <v>24</v>
      </c>
      <c r="M20" s="22" t="s">
        <v>25</v>
      </c>
    </row>
    <row r="21" spans="1:13" x14ac:dyDescent="0.2">
      <c r="A21" s="32" t="s">
        <v>21</v>
      </c>
      <c r="B21" s="14">
        <f>COUNT(tiff_grande!I25:I34)</f>
        <v>10</v>
      </c>
      <c r="C21" s="15">
        <f>COUNT(tiff_grande!J25:J34)</f>
        <v>10</v>
      </c>
      <c r="D21" s="15">
        <f>COUNT(tiff_grande!K25:K34)</f>
        <v>10</v>
      </c>
      <c r="E21" s="16">
        <f>COUNT(tiff_grande!L25:L34)</f>
        <v>10</v>
      </c>
      <c r="F21" s="14">
        <f>COUNT(tiff_vert!I25:I34)</f>
        <v>10</v>
      </c>
      <c r="G21" s="15">
        <f>COUNT(tiff_vert!J25:J34)</f>
        <v>10</v>
      </c>
      <c r="H21" s="15">
        <f>COUNT(tiff_vert!K25:K34)</f>
        <v>10</v>
      </c>
      <c r="I21" s="16">
        <f>COUNT(tiff_vert!L25:L34)</f>
        <v>10</v>
      </c>
      <c r="J21" s="14">
        <f>COUNT(tiff_hor!I25:I34)</f>
        <v>10</v>
      </c>
      <c r="K21" s="15">
        <f>COUNT(tiff_hor!J25:J34)</f>
        <v>10</v>
      </c>
      <c r="L21" s="15">
        <f>COUNT(tiff_hor!K25:K34)</f>
        <v>10</v>
      </c>
      <c r="M21" s="16">
        <f>COUNT(tiff_hor!L25:L34)</f>
        <v>10</v>
      </c>
    </row>
    <row r="22" spans="1:13" x14ac:dyDescent="0.2">
      <c r="A22" s="33" t="s">
        <v>26</v>
      </c>
      <c r="B22" s="29">
        <f>AVERAGE(tiff_grande!I25:I34)</f>
        <v>1.9207248942245669</v>
      </c>
      <c r="C22" s="30">
        <f>AVERAGE(tiff_grande!J25:J34)</f>
        <v>12.332384753310778</v>
      </c>
      <c r="D22" s="30">
        <f>AVERAGE(tiff_grande!K25:K34)</f>
        <v>1.9207248942245669</v>
      </c>
      <c r="E22" s="31">
        <f>AVERAGE(tiff_grande!L25:L34)</f>
        <v>2.197862003626728</v>
      </c>
      <c r="F22" s="29">
        <f>AVERAGE(tiff_vert!I25:I34)</f>
        <v>1.7123919129997165</v>
      </c>
      <c r="G22" s="30">
        <f>AVERAGE(tiff_vert!J25:J34)</f>
        <v>9.8016000924208075</v>
      </c>
      <c r="H22" s="30">
        <f>AVERAGE(tiff_vert!K25:K34)</f>
        <v>1.7123919129997165</v>
      </c>
      <c r="I22" s="31">
        <f>AVERAGE(tiff_vert!L25:L34)</f>
        <v>1.5849959688287674</v>
      </c>
      <c r="J22" s="29">
        <f>AVERAGE(tiff_hor!I25:I34)</f>
        <v>1.6469321332809113</v>
      </c>
      <c r="K22" s="18">
        <f>AVERAGE(tiff_hor!J25:J34)</f>
        <v>8.2458238729891065</v>
      </c>
      <c r="L22" s="18">
        <f>AVERAGE(tiff_hor!K25:K34)</f>
        <v>1.6469321332809113</v>
      </c>
      <c r="M22" s="19">
        <f>AVERAGE(tiff_hor!L25:L34)</f>
        <v>1.4394936219845589</v>
      </c>
    </row>
    <row r="23" spans="1:13" x14ac:dyDescent="0.2">
      <c r="A23" s="33" t="s">
        <v>27</v>
      </c>
      <c r="B23" s="17">
        <f>_xlfn.STDEV.S(tiff_grande!I25:I34)</f>
        <v>0.49837128952435178</v>
      </c>
      <c r="C23" s="18">
        <f>_xlfn.STDEV.S(tiff_grande!J25:J34)</f>
        <v>6.2747045707814202</v>
      </c>
      <c r="D23" s="18">
        <f>_xlfn.STDEV.S(tiff_grande!K25:K34)</f>
        <v>0.49837128952435178</v>
      </c>
      <c r="E23" s="19">
        <f>_xlfn.STDEV.S(tiff_grande!L25:L34)</f>
        <v>0.77876370399615913</v>
      </c>
      <c r="F23" s="17">
        <f>_xlfn.STDEV.S(tiff_vert!I25:I34)</f>
        <v>0.38280710732555523</v>
      </c>
      <c r="G23" s="18">
        <f>_xlfn.STDEV.S(tiff_vert!J25:J34)</f>
        <v>3.5125018195938966</v>
      </c>
      <c r="H23" s="18">
        <f>_xlfn.STDEV.S(tiff_vert!K25:K34)</f>
        <v>0.38280710732555523</v>
      </c>
      <c r="I23" s="19">
        <f>_xlfn.STDEV.S(tiff_vert!L25:L34)</f>
        <v>0.43908333982734732</v>
      </c>
      <c r="J23" s="17">
        <f>_xlfn.STDEV.S(tiff_hor!I25:I34)</f>
        <v>0.34627559077252013</v>
      </c>
      <c r="K23" s="18">
        <f>_xlfn.STDEV.S(tiff_hor!J25:J34)</f>
        <v>2.7259638715573735</v>
      </c>
      <c r="L23" s="18">
        <f>_xlfn.STDEV.S(tiff_hor!K25:K34)</f>
        <v>0.34627559077252013</v>
      </c>
      <c r="M23" s="19">
        <f>_xlfn.STDEV.S(tiff_hor!L25:L34)</f>
        <v>0.43307044887724572</v>
      </c>
    </row>
    <row r="24" spans="1:13" x14ac:dyDescent="0.2">
      <c r="A24" s="33" t="s">
        <v>28</v>
      </c>
      <c r="B24" s="29">
        <f>MIN(tiff_grande!I25:I34)</f>
        <v>1.271298069800419</v>
      </c>
      <c r="C24" s="30">
        <f>MIN(tiff_grande!J25:J34)</f>
        <v>4.879599307470083</v>
      </c>
      <c r="D24" s="30">
        <f>MIN(tiff_grande!K25:K34)</f>
        <v>1.271298069800419</v>
      </c>
      <c r="E24" s="31">
        <f>MIN(tiff_grande!L25:L34)</f>
        <v>0.91021984200849793</v>
      </c>
      <c r="F24" s="29">
        <f>MIN(tiff_vert!I25:I34)</f>
        <v>1.2695194325364643</v>
      </c>
      <c r="G24" s="30">
        <f>MIN(tiff_vert!J25:J34)</f>
        <v>5.2791755888650966</v>
      </c>
      <c r="H24" s="30">
        <f>MIN(tiff_vert!K25:K34)</f>
        <v>1.2695194325364643</v>
      </c>
      <c r="I24" s="31">
        <f>MIN(tiff_vert!L25:L34)</f>
        <v>0.90047370763654866</v>
      </c>
      <c r="J24" s="29">
        <f>MIN(tiff_hor!I25:I34)</f>
        <v>1.2908043720138753</v>
      </c>
      <c r="K24" s="18">
        <f>MIN(tiff_hor!J25:J34)</f>
        <v>5.196890645586298</v>
      </c>
      <c r="L24" s="18">
        <f>MIN(tiff_hor!K25:K34)</f>
        <v>1.2908043720138753</v>
      </c>
      <c r="M24" s="19">
        <f>MIN(tiff_hor!L25:L34)</f>
        <v>0.95906832803974262</v>
      </c>
    </row>
    <row r="25" spans="1:13" x14ac:dyDescent="0.2">
      <c r="A25" s="33" t="s">
        <v>29</v>
      </c>
      <c r="B25" s="17">
        <f>_xlfn.QUARTILE.EXC(tiff_grande!I25:I34,1)</f>
        <v>1.5767804812694766</v>
      </c>
      <c r="C25" s="18">
        <f>_xlfn.QUARTILE.EXC(tiff_grande!J25:J34,1)</f>
        <v>8.114852417049546</v>
      </c>
      <c r="D25" s="18">
        <f>_xlfn.QUARTILE.EXC(tiff_grande!K25:K34,1)</f>
        <v>1.5767804812694766</v>
      </c>
      <c r="E25" s="19">
        <f>_xlfn.QUARTILE.EXC(tiff_grande!L25:L34,1)</f>
        <v>1.7897192252795087</v>
      </c>
      <c r="F25" s="17">
        <f>_xlfn.QUARTILE.EXC(tiff_vert!I25:I34,1)</f>
        <v>1.3933961511064672</v>
      </c>
      <c r="G25" s="18">
        <f>_xlfn.QUARTILE.EXC(tiff_vert!J25:J34,1)</f>
        <v>7.4232495200845818</v>
      </c>
      <c r="H25" s="18">
        <f>_xlfn.QUARTILE.EXC(tiff_vert!K25:K34,1)</f>
        <v>1.3933961511064672</v>
      </c>
      <c r="I25" s="19">
        <f>_xlfn.QUARTILE.EXC(tiff_vert!L25:L34,1)</f>
        <v>1.2550412297298184</v>
      </c>
      <c r="J25" s="17">
        <f>_xlfn.QUARTILE.EXC(tiff_hor!I25:I34,1)</f>
        <v>1.4052763355750666</v>
      </c>
      <c r="K25" s="18">
        <f>_xlfn.QUARTILE.EXC(tiff_hor!J25:J34,1)</f>
        <v>6.1465035302585456</v>
      </c>
      <c r="L25" s="18">
        <f>_xlfn.QUARTILE.EXC(tiff_hor!K25:K34,1)</f>
        <v>1.4052763355750666</v>
      </c>
      <c r="M25" s="19">
        <f>_xlfn.QUARTILE.EXC(tiff_hor!L25:L34,1)</f>
        <v>1.1634064531083712</v>
      </c>
    </row>
    <row r="26" spans="1:13" x14ac:dyDescent="0.2">
      <c r="A26" s="33" t="s">
        <v>30</v>
      </c>
      <c r="B26" s="17">
        <f>MEDIAN(tiff_grande!I21:I31)</f>
        <v>2.217123001286732</v>
      </c>
      <c r="C26" s="18">
        <f>MEDIAN(tiff_grande!J21:J31)</f>
        <v>12.520759780612046</v>
      </c>
      <c r="D26" s="18">
        <f>MEDIAN(tiff_grande!K21:K31)</f>
        <v>2.217123001286732</v>
      </c>
      <c r="E26" s="19">
        <f>MEDIAN(tiff_grande!L21:L31)</f>
        <v>2.3956532901936054</v>
      </c>
      <c r="F26" s="29">
        <f>MEDIAN(tiff_vert!I25:I34)</f>
        <v>1.6226521216454119</v>
      </c>
      <c r="G26" s="30">
        <f>MEDIAN(tiff_vert!J25:J34)</f>
        <v>9.1306475619989769</v>
      </c>
      <c r="H26" s="30">
        <f>MEDIAN(tiff_vert!K25:K34)</f>
        <v>1.6226521216454119</v>
      </c>
      <c r="I26" s="31">
        <f>MEDIAN(tiff_vert!L25:L34)</f>
        <v>1.5819855764092263</v>
      </c>
      <c r="J26" s="29">
        <f>MEDIAN(tiff_hor!I25:I34)</f>
        <v>1.4877415104669793</v>
      </c>
      <c r="K26" s="18">
        <f>MEDIAN(tiff_hor!J25:J34)</f>
        <v>7.1306714126146939</v>
      </c>
      <c r="L26" s="18">
        <f>MEDIAN(tiff_hor!K25:K34)</f>
        <v>1.4877415104669793</v>
      </c>
      <c r="M26" s="19">
        <f>MEDIAN(tiff_hor!L25:L34)</f>
        <v>1.2900097300338982</v>
      </c>
    </row>
    <row r="27" spans="1:13" x14ac:dyDescent="0.2">
      <c r="A27" s="33" t="s">
        <v>31</v>
      </c>
      <c r="B27" s="17">
        <f>_xlfn.QUARTILE.EXC(tiff_grande!I25:I34,3)</f>
        <v>2.2770939704550148</v>
      </c>
      <c r="C27" s="18">
        <f>_xlfn.QUARTILE.EXC(tiff_grande!J25:J34,3)</f>
        <v>15.829267590883898</v>
      </c>
      <c r="D27" s="18">
        <f>_xlfn.QUARTILE.EXC(tiff_grande!K25:K34,3)</f>
        <v>2.2770939704550148</v>
      </c>
      <c r="E27" s="19">
        <f>_xlfn.QUARTILE.EXC(tiff_grande!L25:L34,3)</f>
        <v>2.7131609989887209</v>
      </c>
      <c r="F27" s="17">
        <f>_xlfn.QUARTILE.EXC(tiff_vert!I25:I34,3)</f>
        <v>2.0052459750051859</v>
      </c>
      <c r="G27" s="18">
        <f>_xlfn.QUARTILE.EXC(tiff_vert!J25:J34,3)</f>
        <v>11.776946517668449</v>
      </c>
      <c r="H27" s="18">
        <f>_xlfn.QUARTILE.EXC(tiff_vert!K25:K34,3)</f>
        <v>2.0052459750051859</v>
      </c>
      <c r="I27" s="19">
        <f>_xlfn.QUARTILE.EXC(tiff_vert!L25:L34,3)</f>
        <v>1.9510636424126853</v>
      </c>
      <c r="J27" s="17">
        <f>_xlfn.QUARTILE.EXC(tiff_hor!I25:I34,3)</f>
        <v>1.9216087291212947</v>
      </c>
      <c r="K27" s="18">
        <f>_xlfn.QUARTILE.EXC(tiff_hor!J25:J34,3)</f>
        <v>10.542816087147852</v>
      </c>
      <c r="L27" s="18">
        <f>_xlfn.QUARTILE.EXC(tiff_hor!K25:K34,3)</f>
        <v>1.9216087291212947</v>
      </c>
      <c r="M27" s="19">
        <f>_xlfn.QUARTILE.EXC(tiff_hor!L25:L34,3)</f>
        <v>1.7940457040542843</v>
      </c>
    </row>
    <row r="28" spans="1:13" x14ac:dyDescent="0.2">
      <c r="A28" s="33" t="s">
        <v>32</v>
      </c>
      <c r="B28" s="29">
        <f>MAX(tiff_grande!I25:I34)</f>
        <v>2.940029673136634</v>
      </c>
      <c r="C28" s="30">
        <f>MAX(tiff_grande!J25:J34)</f>
        <v>26.639715053912465</v>
      </c>
      <c r="D28" s="30">
        <f>MAX(tiff_grande!K25:K34)</f>
        <v>2.940029673136634</v>
      </c>
      <c r="E28" s="31">
        <f>MAX(tiff_grande!L25:L34)</f>
        <v>3.7992196641472438</v>
      </c>
      <c r="F28" s="29">
        <f>MAX(tiff_vert!I25:I34)</f>
        <v>2.3826954672852034</v>
      </c>
      <c r="G28" s="30">
        <f>MAX(tiff_vert!J25:J34)</f>
        <v>16.996725267149259</v>
      </c>
      <c r="H28" s="30">
        <f>MAX(tiff_vert!K25:K34)</f>
        <v>2.3826954672852034</v>
      </c>
      <c r="I28" s="31">
        <f>MAX(tiff_vert!L25:L34)</f>
        <v>2.2158682365630056</v>
      </c>
      <c r="J28" s="29">
        <f>MAX(tiff_hor!I25:I34)</f>
        <v>2.3079857697888873</v>
      </c>
      <c r="K28" s="18">
        <f>MAX(tiff_hor!J25:J34)</f>
        <v>12.676565111196812</v>
      </c>
      <c r="L28" s="18">
        <f>MAX(tiff_hor!K25:K34)</f>
        <v>2.3079857697888873</v>
      </c>
      <c r="M28" s="19">
        <f>MAX(tiff_hor!L25:L34)</f>
        <v>2.2365335329205505</v>
      </c>
    </row>
    <row r="29" spans="1:13" x14ac:dyDescent="0.2">
      <c r="A29" s="33" t="s">
        <v>43</v>
      </c>
      <c r="B29" s="17">
        <f>B25</f>
        <v>1.5767804812694766</v>
      </c>
      <c r="C29" s="18">
        <f t="shared" ref="C29:E29" si="15">C25</f>
        <v>8.114852417049546</v>
      </c>
      <c r="D29" s="18">
        <f t="shared" si="15"/>
        <v>1.5767804812694766</v>
      </c>
      <c r="E29" s="19">
        <f t="shared" si="15"/>
        <v>1.7897192252795087</v>
      </c>
      <c r="F29" s="17">
        <f>F25</f>
        <v>1.3933961511064672</v>
      </c>
      <c r="G29" s="18">
        <f t="shared" ref="G29:I29" si="16">G25</f>
        <v>7.4232495200845818</v>
      </c>
      <c r="H29" s="18">
        <f t="shared" si="16"/>
        <v>1.3933961511064672</v>
      </c>
      <c r="I29" s="19">
        <f t="shared" si="16"/>
        <v>1.2550412297298184</v>
      </c>
      <c r="J29" s="17">
        <f>J25</f>
        <v>1.4052763355750666</v>
      </c>
      <c r="K29" s="18">
        <f t="shared" ref="K29:M29" si="17">K25</f>
        <v>6.1465035302585456</v>
      </c>
      <c r="L29" s="18">
        <f t="shared" si="17"/>
        <v>1.4052763355750666</v>
      </c>
      <c r="M29" s="19">
        <f t="shared" si="17"/>
        <v>1.1634064531083712</v>
      </c>
    </row>
    <row r="30" spans="1:13" x14ac:dyDescent="0.2">
      <c r="A30" s="33" t="s">
        <v>33</v>
      </c>
      <c r="B30" s="17">
        <f>B26-B25</f>
        <v>0.64034252001725545</v>
      </c>
      <c r="C30" s="18">
        <f t="shared" ref="C30:E30" si="18">C26-C25</f>
        <v>4.4059073635625001</v>
      </c>
      <c r="D30" s="18">
        <f t="shared" si="18"/>
        <v>0.64034252001725545</v>
      </c>
      <c r="E30" s="19">
        <f t="shared" si="18"/>
        <v>0.60593406491409674</v>
      </c>
      <c r="F30" s="17">
        <f>F26-F25</f>
        <v>0.22925597053894475</v>
      </c>
      <c r="G30" s="18">
        <f t="shared" ref="G30:I30" si="19">G26-G25</f>
        <v>1.707398041914395</v>
      </c>
      <c r="H30" s="18">
        <f t="shared" si="19"/>
        <v>0.22925597053894475</v>
      </c>
      <c r="I30" s="19">
        <f t="shared" si="19"/>
        <v>0.32694434667940797</v>
      </c>
      <c r="J30" s="17">
        <f>J26-J25</f>
        <v>8.246517489191274E-2</v>
      </c>
      <c r="K30" s="18">
        <f t="shared" ref="K30:M30" si="20">K26-K25</f>
        <v>0.98416788235614838</v>
      </c>
      <c r="L30" s="18">
        <f t="shared" si="20"/>
        <v>8.246517489191274E-2</v>
      </c>
      <c r="M30" s="19">
        <f t="shared" si="20"/>
        <v>0.12660327692552698</v>
      </c>
    </row>
    <row r="31" spans="1:13" x14ac:dyDescent="0.2">
      <c r="A31" s="33" t="s">
        <v>34</v>
      </c>
      <c r="B31" s="17">
        <f>B27-B26</f>
        <v>5.9970969168282817E-2</v>
      </c>
      <c r="C31" s="18">
        <f t="shared" ref="C31:E31" si="21">C27-C26</f>
        <v>3.3085078102718519</v>
      </c>
      <c r="D31" s="18">
        <f t="shared" si="21"/>
        <v>5.9970969168282817E-2</v>
      </c>
      <c r="E31" s="19">
        <f t="shared" si="21"/>
        <v>0.31750770879511547</v>
      </c>
      <c r="F31" s="17">
        <f>F27-F26</f>
        <v>0.38259385335977392</v>
      </c>
      <c r="G31" s="18">
        <f t="shared" ref="G31:I31" si="22">G27-G26</f>
        <v>2.6462989556694723</v>
      </c>
      <c r="H31" s="18">
        <f t="shared" si="22"/>
        <v>0.38259385335977392</v>
      </c>
      <c r="I31" s="19">
        <f t="shared" si="22"/>
        <v>0.36907806600345894</v>
      </c>
      <c r="J31" s="17">
        <f>J27-J26</f>
        <v>0.43386721865431532</v>
      </c>
      <c r="K31" s="18">
        <f t="shared" ref="K31:M31" si="23">K27-K26</f>
        <v>3.4121446745331578</v>
      </c>
      <c r="L31" s="18">
        <f t="shared" si="23"/>
        <v>0.43386721865431532</v>
      </c>
      <c r="M31" s="19">
        <f t="shared" si="23"/>
        <v>0.50403597402038613</v>
      </c>
    </row>
    <row r="32" spans="1:13" x14ac:dyDescent="0.2">
      <c r="A32" s="33" t="s">
        <v>35</v>
      </c>
      <c r="B32" s="29">
        <f>B25-B24</f>
        <v>0.30548241146905752</v>
      </c>
      <c r="C32" s="30">
        <f t="shared" ref="C32:E32" si="24">C25-C24</f>
        <v>3.235253109579463</v>
      </c>
      <c r="D32" s="30">
        <f t="shared" si="24"/>
        <v>0.30548241146905752</v>
      </c>
      <c r="E32" s="31">
        <f t="shared" si="24"/>
        <v>0.87949938327101074</v>
      </c>
      <c r="F32" s="29">
        <f>F25-F24</f>
        <v>0.12387671857000293</v>
      </c>
      <c r="G32" s="30">
        <f t="shared" ref="G32:I32" si="25">G25-G24</f>
        <v>2.1440739312194852</v>
      </c>
      <c r="H32" s="30">
        <f t="shared" si="25"/>
        <v>0.12387671857000293</v>
      </c>
      <c r="I32" s="31">
        <f t="shared" si="25"/>
        <v>0.35456752209326969</v>
      </c>
      <c r="J32" s="29">
        <f>J25-J24</f>
        <v>0.11447196356119127</v>
      </c>
      <c r="K32" s="18">
        <f t="shared" ref="K32:M32" si="26">K25-K24</f>
        <v>0.94961288467224758</v>
      </c>
      <c r="L32" s="18">
        <f t="shared" si="26"/>
        <v>0.11447196356119127</v>
      </c>
      <c r="M32" s="19">
        <f t="shared" si="26"/>
        <v>0.20433812506862858</v>
      </c>
    </row>
    <row r="33" spans="1:13" x14ac:dyDescent="0.2">
      <c r="A33" s="33" t="s">
        <v>36</v>
      </c>
      <c r="B33" s="29">
        <f>B28-B27</f>
        <v>0.66293570268161917</v>
      </c>
      <c r="C33" s="30">
        <f t="shared" ref="C33:E33" si="27">C28-C27</f>
        <v>10.810447463028567</v>
      </c>
      <c r="D33" s="30">
        <f t="shared" si="27"/>
        <v>0.66293570268161917</v>
      </c>
      <c r="E33" s="31">
        <f t="shared" si="27"/>
        <v>1.0860586651585229</v>
      </c>
      <c r="F33" s="29">
        <f>F28-F27</f>
        <v>0.37744949228001756</v>
      </c>
      <c r="G33" s="30">
        <f t="shared" ref="G33:I33" si="28">G28-G27</f>
        <v>5.2197787494808097</v>
      </c>
      <c r="H33" s="30">
        <f t="shared" si="28"/>
        <v>0.37744949228001756</v>
      </c>
      <c r="I33" s="31">
        <f t="shared" si="28"/>
        <v>0.26480459415032032</v>
      </c>
      <c r="J33" s="29">
        <f>J28-J27</f>
        <v>0.3863770406675926</v>
      </c>
      <c r="K33" s="18">
        <f t="shared" ref="K33:M33" si="29">K28-K27</f>
        <v>2.1337490240489601</v>
      </c>
      <c r="L33" s="18">
        <f t="shared" si="29"/>
        <v>0.3863770406675926</v>
      </c>
      <c r="M33" s="19">
        <f t="shared" si="29"/>
        <v>0.44248782886626614</v>
      </c>
    </row>
    <row r="34" spans="1:13" ht="13.5" thickBot="1" x14ac:dyDescent="0.25">
      <c r="A34" s="34" t="s">
        <v>37</v>
      </c>
      <c r="B34" s="20" t="s">
        <v>44</v>
      </c>
      <c r="C34" s="21" t="s">
        <v>45</v>
      </c>
      <c r="D34" s="21" t="s">
        <v>46</v>
      </c>
      <c r="E34" s="22" t="s">
        <v>47</v>
      </c>
      <c r="F34" s="20" t="s">
        <v>44</v>
      </c>
      <c r="G34" s="21" t="s">
        <v>45</v>
      </c>
      <c r="H34" s="21" t="s">
        <v>46</v>
      </c>
      <c r="I34" s="22" t="s">
        <v>47</v>
      </c>
      <c r="J34" s="20" t="s">
        <v>44</v>
      </c>
      <c r="K34" s="21" t="s">
        <v>45</v>
      </c>
      <c r="L34" s="21" t="s">
        <v>46</v>
      </c>
      <c r="M34" s="22" t="s">
        <v>47</v>
      </c>
    </row>
  </sheetData>
  <mergeCells count="9">
    <mergeCell ref="J2:M2"/>
    <mergeCell ref="J3:M3"/>
    <mergeCell ref="B19:E19"/>
    <mergeCell ref="F19:I19"/>
    <mergeCell ref="J19:M19"/>
    <mergeCell ref="B2:E2"/>
    <mergeCell ref="B3:E3"/>
    <mergeCell ref="F2:I2"/>
    <mergeCell ref="F3:I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tiff_grande</vt:lpstr>
      <vt:lpstr>tiff_vert</vt:lpstr>
      <vt:lpstr>tiff_hor</vt:lpstr>
      <vt:lpstr>Comparativo</vt:lpstr>
      <vt:lpstr>boxplot_data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 Diório Mendes</dc:creator>
  <cp:lastModifiedBy>Davi Diório Mendes</cp:lastModifiedBy>
  <dcterms:created xsi:type="dcterms:W3CDTF">2014-11-21T13:21:29Z</dcterms:created>
  <dcterms:modified xsi:type="dcterms:W3CDTF">2014-11-21T13:21:30Z</dcterms:modified>
</cp:coreProperties>
</file>