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<sst xmlns="http://schemas.openxmlformats.org/spreadsheetml/2006/main" count="73" uniqueCount="51">
  <si>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</si>
  <si>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</si>
  <si>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</si>
  <si>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</si>
  <si>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</si>
  <si>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</si>
  <si>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</si>
  <si>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</si>
  <si>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</si>
  <si>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重要事项</t>
  </si>
  <si>
    <t>紧急事项</t>
  </si>
  <si>
    <t>一般事项</t>
  </si>
  <si>
    <t>日常事项</t>
  </si>
  <si>
    <t>已完成事项</t>
  </si>
  <si>
    <t>进行中事项</t>
  </si>
  <si>
    <t>未开始事项</t>
  </si>
  <si>
    <t>第一周</t>
  </si>
  <si>
    <t>第二周</t>
  </si>
  <si>
    <t>第三周</t>
  </si>
  <si>
    <t>第四周</t>
  </si>
  <si>
    <t>开始日期</t>
  </si>
  <si>
    <t>结束日期</t>
  </si>
  <si>
    <t>序号</t>
  </si>
  <si>
    <t>工作计划名称</t>
  </si>
  <si>
    <t>重要程度</t>
  </si>
  <si>
    <t>截止日期</t>
  </si>
  <si>
    <t>持续天数</t>
  </si>
  <si>
    <t>完成进度</t>
  </si>
  <si>
    <t>剩余天数</t>
  </si>
  <si>
    <t>完成状态</t>
  </si>
  <si>
    <t>计划内容1</t>
  </si>
  <si>
    <t>紧急</t>
  </si>
  <si>
    <t>已完成</t>
  </si>
  <si>
    <t>计划内容2</t>
  </si>
  <si>
    <t>一般</t>
  </si>
  <si>
    <t>计划内容3</t>
  </si>
  <si>
    <t>重要</t>
  </si>
  <si>
    <t>进行中</t>
  </si>
  <si>
    <t>计划内容4</t>
  </si>
  <si>
    <t>日常</t>
  </si>
  <si>
    <t>未开始</t>
  </si>
  <si>
    <t>计划内容5</t>
  </si>
  <si>
    <t>计划内容6</t>
  </si>
  <si>
    <t>计划内容7</t>
  </si>
  <si>
    <t>计划内容8</t>
  </si>
  <si>
    <t>计划内容9</t>
  </si>
  <si>
    <t>计划内容10</t>
  </si>
  <si>
    <t>计划内容11</t>
  </si>
  <si>
    <t>计划内容12</t>
  </si>
  <si>
    <t>计划内容13</t>
  </si>
  <si>
    <t>计划内容14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</si>
</sst>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  <numFmt numFmtId="177" formatCode="yyyy/m/d;@"/>
  </numFmts>
  <fonts count="26">
    <font>
      <sz val="11"/>
      <color theme="1"/>
      <name val="宋体"/>
      <charset val="134"/>
      <scheme val="minor"/>
    </font>
    <font>
      <b/>
      <sz val="12"/>
      <name val="思源宋体"/>
      <charset val="134"/>
    </font>
    <font>
      <b/>
      <sz val="12"/>
      <color theme="1"/>
      <name val="思源宋体"/>
      <charset val="134"/>
    </font>
    <font>
      <b/>
      <sz val="12"/>
      <color theme="0"/>
      <name val="思源宋体"/>
      <charset val="134"/>
    </font>
    <font>
      <b/>
      <sz val="16"/>
      <name val="思源宋体"/>
      <charset val="134"/>
    </font>
    <font>
      <b/>
      <i/>
      <sz val="12"/>
      <name val="思源宋体"/>
      <charset val="134"/>
    </font>
    <font>
      <b/>
      <sz val="36"/>
      <name val="思源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CA2A2"/>
        <bgColor indexed="64"/>
      </patternFill>
    </fill>
    <fill>
      <patternFill patternType="solid">
        <fgColor rgb="FFDBE7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/>
      <diagonal/>
    </border>
    <border>
      <left/>
      <right/>
      <top style="thin">
        <color theme="0" tint="-0.349986266670736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ck">
        <color theme="0"/>
      </bottom>
      <diagonal/>
    </border>
    <border>
      <left/>
      <right style="thin">
        <color theme="0" tint="-0.349986266670736"/>
      </right>
      <top style="thick">
        <color theme="0"/>
      </top>
      <bottom style="thick">
        <color theme="0"/>
      </bottom>
      <diagonal/>
    </border>
    <border>
      <left/>
      <right style="thin">
        <color theme="0" tint="-0.349986266670736"/>
      </right>
      <top style="thick">
        <color theme="0"/>
      </top>
      <bottom style="thin">
        <color theme="0" tint="-0.349986266670736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2" borderId="25" applyNumberFormat="0" applyAlignment="0" applyProtection="0">
      <alignment vertical="center"/>
    </xf>
    <xf numFmtId="0" fontId="24" fillId="12" borderId="22" applyNumberFormat="0" applyAlignment="0" applyProtection="0">
      <alignment vertical="center"/>
    </xf>
    <xf numFmtId="0" fontId="25" fillId="27" borderId="26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1" fillId="0" borderId="0" xfId="1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top"/>
    </xf>
    <xf numFmtId="0" fontId="6" fillId="3" borderId="7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 vertical="top"/>
    </xf>
    <xf numFmtId="0" fontId="1" fillId="0" borderId="0" xfId="0" applyFont="1" applyFill="1" applyAlignment="1">
      <alignment vertical="center"/>
    </xf>
    <xf numFmtId="0" fontId="6" fillId="3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9" fontId="1" fillId="0" borderId="0" xfId="11" applyFont="1" applyFill="1" applyAlignment="1">
      <alignment horizontal="center" vertical="center"/>
    </xf>
    <xf numFmtId="177" fontId="3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2" borderId="12" xfId="11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9" fontId="1" fillId="0" borderId="5" xfId="11" applyNumberFormat="1" applyFont="1" applyFill="1" applyBorder="1" applyAlignment="1">
      <alignment horizontal="center" vertical="center"/>
    </xf>
    <xf numFmtId="0" fontId="1" fillId="0" borderId="5" xfId="11" applyNumberFormat="1" applyFont="1" applyFill="1" applyBorder="1" applyAlignment="1">
      <alignment horizontal="center" vertical="center"/>
    </xf>
    <xf numFmtId="9" fontId="1" fillId="0" borderId="5" xfId="1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DBE7E7"/>
      </font>
    </dxf>
    <dxf>
      <font>
        <color theme="0" tint="-0.0499893185216834"/>
      </font>
    </dxf>
    <dxf>
      <fill>
        <gradientFill degree="90">
          <stop position="0">
            <color rgb="FFDBE7E7"/>
          </stop>
          <stop position="1">
            <color rgb="FFDBE7E7"/>
          </stop>
        </gradientFill>
      </fill>
    </dxf>
    <dxf>
      <fill>
        <gradientFill degree="90">
          <stop position="0">
            <color rgb="FF6CA2A2"/>
          </stop>
          <stop position="1">
            <color rgb="FF6CA2A2"/>
          </stop>
        </gradientFill>
      </fill>
    </dxf>
  </dxfs>
  <tableStyles count="0" defaultTableStyle="TableStyleMedium2" defaultPivotStyle="PivotStyleLight16"/>
  <colors>
    <mruColors>
      <color rgb="008CD574"/>
      <color rgb="00EF7975"/>
      <color rgb="006CA2A2"/>
      <color rgb="00DBE7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"开始日期"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{"计划内容9","计划内容1","计划内容2","计划内容3","计划内容4","计划内容5","计划内容7","计划内容6","计划内容2","计划内容3","计划内容4","计划内容5","计划内容7","计划内容6"}</c:f>
              <c:strCache>
                <c:ptCount val="14"/>
                <c:pt idx="0">
                  <c:v>计划内容9</c:v>
                </c:pt>
                <c:pt idx="1">
                  <c:v>计划内容1</c:v>
                </c:pt>
                <c:pt idx="2">
                  <c:v>计划内容2</c:v>
                </c:pt>
                <c:pt idx="3">
                  <c:v>计划内容3</c:v>
                </c:pt>
                <c:pt idx="4">
                  <c:v>计划内容4</c:v>
                </c:pt>
                <c:pt idx="5">
                  <c:v>计划内容5</c:v>
                </c:pt>
                <c:pt idx="6">
                  <c:v>计划内容7</c:v>
                </c:pt>
                <c:pt idx="7">
                  <c:v>计划内容6</c:v>
                </c:pt>
                <c:pt idx="8">
                  <c:v>计划内容2</c:v>
                </c:pt>
                <c:pt idx="9">
                  <c:v>计划内容3</c:v>
                </c:pt>
                <c:pt idx="10">
                  <c:v>计划内容4</c:v>
                </c:pt>
                <c:pt idx="11">
                  <c:v>计划内容5</c:v>
                </c:pt>
                <c:pt idx="12">
                  <c:v>计划内容7</c:v>
                </c:pt>
                <c:pt idx="13">
                  <c:v>计划内容6</c:v>
                </c:pt>
              </c:strCache>
            </c:strRef>
          </c:cat>
          <c:val>
            <c:numRef>
              <c:f>{44044,44046,44048,44050,44052,44054,44060,44058,44048,44050,44052,44054,44060,44058}</c:f>
              <c:numCache>
                <c:formatCode>General</c:formatCode>
                <c:ptCount val="14"/>
                <c:pt idx="0">
                  <c:v>44044</c:v>
                </c:pt>
                <c:pt idx="1">
                  <c:v>44046</c:v>
                </c:pt>
                <c:pt idx="2">
                  <c:v>44048</c:v>
                </c:pt>
                <c:pt idx="3">
                  <c:v>44050</c:v>
                </c:pt>
                <c:pt idx="4">
                  <c:v>44052</c:v>
                </c:pt>
                <c:pt idx="5">
                  <c:v>44054</c:v>
                </c:pt>
                <c:pt idx="6">
                  <c:v>44060</c:v>
                </c:pt>
                <c:pt idx="7">
                  <c:v>44058</c:v>
                </c:pt>
                <c:pt idx="8">
                  <c:v>44048</c:v>
                </c:pt>
                <c:pt idx="9">
                  <c:v>44050</c:v>
                </c:pt>
                <c:pt idx="10">
                  <c:v>44052</c:v>
                </c:pt>
                <c:pt idx="11">
                  <c:v>44054</c:v>
                </c:pt>
                <c:pt idx="12">
                  <c:v>44060</c:v>
                </c:pt>
                <c:pt idx="13">
                  <c:v>44058</c:v>
                </c:pt>
              </c:numCache>
            </c:numRef>
          </c:val>
        </c:ser>
        <c:ser>
          <c:idx val="1"/>
          <c:order val="1"/>
          <c:tx>
            <c:strRef>
              <c:f>"持续天数"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rgbClr val="DFA1A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{"计划内容9","计划内容1","计划内容2","计划内容3","计划内容4","计划内容5","计划内容7","计划内容6","计划内容2","计划内容3","计划内容4","计划内容5","计划内容7","计划内容6"}</c:f>
              <c:strCache>
                <c:ptCount val="14"/>
                <c:pt idx="0">
                  <c:v>计划内容9</c:v>
                </c:pt>
                <c:pt idx="1">
                  <c:v>计划内容1</c:v>
                </c:pt>
                <c:pt idx="2">
                  <c:v>计划内容2</c:v>
                </c:pt>
                <c:pt idx="3">
                  <c:v>计划内容3</c:v>
                </c:pt>
                <c:pt idx="4">
                  <c:v>计划内容4</c:v>
                </c:pt>
                <c:pt idx="5">
                  <c:v>计划内容5</c:v>
                </c:pt>
                <c:pt idx="6">
                  <c:v>计划内容7</c:v>
                </c:pt>
                <c:pt idx="7">
                  <c:v>计划内容6</c:v>
                </c:pt>
                <c:pt idx="8">
                  <c:v>计划内容2</c:v>
                </c:pt>
                <c:pt idx="9">
                  <c:v>计划内容3</c:v>
                </c:pt>
                <c:pt idx="10">
                  <c:v>计划内容4</c:v>
                </c:pt>
                <c:pt idx="11">
                  <c:v>计划内容5</c:v>
                </c:pt>
                <c:pt idx="12">
                  <c:v>计划内容7</c:v>
                </c:pt>
                <c:pt idx="13">
                  <c:v>计划内容6</c:v>
                </c:pt>
              </c:strCache>
            </c:strRef>
          </c:cat>
          <c:val>
            <c:numRef>
              <c:f>{9,10,11,12,13,14,15,14,11,12,13,14,15,14}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766323"/>
        <c:axId val="560020428"/>
      </c:barChart>
      <c:catAx>
        <c:axId val="279766323"/>
        <c:scaling>
          <c:orientation val="maxMin"/>
        </c:scaling>
        <c:delete val="1"/>
        <c:axPos val="l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020428"/>
        <c:crosses val="autoZero"/>
        <c:auto val="1"/>
        <c:lblAlgn val="ctr"/>
        <c:lblOffset val="100"/>
        <c:noMultiLvlLbl val="0"/>
      </c:catAx>
      <c:valAx>
        <c:axId val="560020428"/>
        <c:scaling>
          <c:orientation val="minMax"/>
          <c:max val="44074"/>
          <c:min val="44044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7663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86084554918207"/>
          <c:y val="0.225321888412017"/>
          <c:w val="0.929084342468664"/>
          <c:h val="0.527896995708155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Sheet1!$J$4:$P$4</c:f>
              <c:strCache>
                <c:ptCount val="7"/>
                <c:pt idx="0">
                  <c:v>重要事项</c:v>
                </c:pt>
                <c:pt idx="1">
                  <c:v>紧急事项</c:v>
                </c:pt>
                <c:pt idx="2">
                  <c:v>一般事项</c:v>
                </c:pt>
                <c:pt idx="3">
                  <c:v>日常事项</c:v>
                </c:pt>
                <c:pt idx="4">
                  <c:v>已完成事项</c:v>
                </c:pt>
                <c:pt idx="5">
                  <c:v>进行中事项</c:v>
                </c:pt>
                <c:pt idx="6">
                  <c:v>未开始事项</c:v>
                </c:pt>
              </c:strCache>
            </c:strRef>
          </c:cat>
          <c:val>
            <c:numRef>
              <c:f>Sheet1!$J$5:$P$5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Sheet1!$J$4:$P$4</c:f>
              <c:strCache>
                <c:ptCount val="7"/>
                <c:pt idx="0">
                  <c:v>重要事项</c:v>
                </c:pt>
                <c:pt idx="1">
                  <c:v>紧急事项</c:v>
                </c:pt>
                <c:pt idx="2">
                  <c:v>一般事项</c:v>
                </c:pt>
                <c:pt idx="3">
                  <c:v>日常事项</c:v>
                </c:pt>
                <c:pt idx="4">
                  <c:v>已完成事项</c:v>
                </c:pt>
                <c:pt idx="5">
                  <c:v>进行中事项</c:v>
                </c:pt>
                <c:pt idx="6">
                  <c:v>未开始事项</c:v>
                </c:pt>
              </c:strCache>
            </c:strRef>
          </c:cat>
          <c:val>
            <c:numRef>
              <c:f>Sheet1!$J$6:$P$6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Sheet1!$J$4:$P$4</c:f>
              <c:strCache>
                <c:ptCount val="7"/>
                <c:pt idx="0">
                  <c:v>重要事项</c:v>
                </c:pt>
                <c:pt idx="1">
                  <c:v>紧急事项</c:v>
                </c:pt>
                <c:pt idx="2">
                  <c:v>一般事项</c:v>
                </c:pt>
                <c:pt idx="3">
                  <c:v>日常事项</c:v>
                </c:pt>
                <c:pt idx="4">
                  <c:v>已完成事项</c:v>
                </c:pt>
                <c:pt idx="5">
                  <c:v>进行中事项</c:v>
                </c:pt>
                <c:pt idx="6">
                  <c:v>未开始事项</c:v>
                </c:pt>
              </c:strCache>
            </c:strRef>
          </c:cat>
          <c:val>
            <c:numRef>
              <c:f>Sheet1!$J$7:$P$7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Sheet1!$J$4:$P$4</c:f>
              <c:strCache>
                <c:ptCount val="7"/>
                <c:pt idx="0">
                  <c:v>重要事项</c:v>
                </c:pt>
                <c:pt idx="1">
                  <c:v>紧急事项</c:v>
                </c:pt>
                <c:pt idx="2">
                  <c:v>一般事项</c:v>
                </c:pt>
                <c:pt idx="3">
                  <c:v>日常事项</c:v>
                </c:pt>
                <c:pt idx="4">
                  <c:v>已完成事项</c:v>
                </c:pt>
                <c:pt idx="5">
                  <c:v>进行中事项</c:v>
                </c:pt>
                <c:pt idx="6">
                  <c:v>未开始事项</c:v>
                </c:pt>
              </c:strCache>
            </c:strRef>
          </c:cat>
          <c:val>
            <c:numRef>
              <c:f>Sheet1!$J$8:$P$8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475773255"/>
        <c:axId val="617134321"/>
      </c:barChart>
      <c:catAx>
        <c:axId val="475773255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617134321"/>
        <c:crosses val="autoZero"/>
        <c:auto val="1"/>
        <c:lblAlgn val="ctr"/>
        <c:lblOffset val="100"/>
        <c:noMultiLvlLbl val="0"/>
      </c:catAx>
      <c:valAx>
        <c:axId val="61713432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75773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DBE7E7"/>
    </a:solidFill>
    <a:ln w="9525" cap="flat" cmpd="sng" algn="ctr">
      <a:noFill/>
      <a:round/>
    </a:ln>
    <a:effectLst/>
  </c:spPr>
  <c:txPr>
    <a:bodyPr/>
    <a:lstStyle/>
    <a:p>
      <a:pPr>
        <a:defRPr lang="zh-CN" b="0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971550</xdr:colOff>
      <xdr:row>11</xdr:row>
      <xdr:rowOff>151765</xdr:rowOff>
    </xdr:from>
    <xdr:to>
      <xdr:col>17</xdr:col>
      <xdr:colOff>971550</xdr:colOff>
      <xdr:row>27</xdr:row>
      <xdr:rowOff>163195</xdr:rowOff>
    </xdr:to>
    <xdr:graphicFrame>
      <xdr:nvGraphicFramePr>
        <xdr:cNvPr id="2" name="图表 1"/>
        <xdr:cNvGraphicFramePr/>
      </xdr:nvGraphicFramePr>
      <xdr:xfrm>
        <a:off x="10170160" y="2602865"/>
        <a:ext cx="0" cy="483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130810</xdr:colOff>
      <xdr:row>6</xdr:row>
      <xdr:rowOff>208915</xdr:rowOff>
    </xdr:from>
    <xdr:to>
      <xdr:col>16</xdr:col>
      <xdr:colOff>10795</xdr:colOff>
      <xdr:row>11</xdr:row>
      <xdr:rowOff>9525</xdr:rowOff>
    </xdr:to>
    <xdr:graphicFrame>
      <xdr:nvGraphicFramePr>
        <xdr:cNvPr id="12" name="图表 11"/>
        <xdr:cNvGraphicFramePr/>
      </xdr:nvGraphicFramePr>
      <xdr:xfrm>
        <a:off x="3075940" y="1478915"/>
        <a:ext cx="6591935" cy="981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34"/>
  <sheetViews>
    <sheetView showGridLines="0" tabSelected="1" zoomScale="81" zoomScaleNormal="81" workbookViewId="0">
      <selection activeCell="AY16" sqref="AY16"/>
    </sheetView>
  </sheetViews>
  <sheetFormatPr defaultColWidth="9" defaultRowHeight="23" customHeight="1"/>
  <cols>
    <col min="1" max="1" width="2.36666666666667" style="2" customWidth="1"/>
    <col min="2" max="8" width="5.18333333333333" style="1" customWidth="1"/>
    <col min="9" max="9" width="1.90833333333333" style="2" customWidth="1"/>
    <col min="10" max="10" width="13" style="1" customWidth="1"/>
    <col min="11" max="11" width="11.8166666666667" style="1" customWidth="1"/>
    <col min="12" max="12" width="12.0916666666667" style="3" customWidth="1"/>
    <col min="13" max="13" width="12" style="1" customWidth="1"/>
    <col min="14" max="14" width="13" style="3" customWidth="1"/>
    <col min="15" max="15" width="11.725" style="4" customWidth="1"/>
    <col min="16" max="16" width="12.5416666666667" style="5" customWidth="1"/>
    <col min="17" max="17" width="3.36666666666667" style="5" customWidth="1"/>
    <col min="18" max="48" width="3.36666666666667" style="1" customWidth="1"/>
    <col min="49" max="16364" width="9" style="1"/>
    <col min="16365" max="16384" width="9" style="6"/>
  </cols>
  <sheetData>
    <row r="1" ht="6" customHeight="1"/>
    <row r="2" customHeight="1" spans="3:8">
      <c r="C2" s="7">
        <f>G2</f>
        <v>8</v>
      </c>
      <c r="D2" s="8">
        <v>2020</v>
      </c>
      <c r="E2" s="8"/>
      <c r="F2" s="9" t="s">
        <v>0</v>
      </c>
      <c r="G2" s="10">
        <v>8</v>
      </c>
      <c r="H2" s="9" t="s">
        <v>1</v>
      </c>
    </row>
    <row r="3" ht="6" customHeight="1" spans="2:3">
      <c r="B3" s="11"/>
      <c r="C3" s="12"/>
    </row>
    <row r="4" customHeight="1" spans="2:49">
      <c r="B4" s="13" t="s">
        <v>2</v>
      </c>
      <c r="C4" s="14" t="s">
        <v>3</v>
      </c>
      <c r="D4" s="14" t="s">
        <v>4</v>
      </c>
      <c r="E4" s="14" t="s">
        <v>5</v>
      </c>
      <c r="F4" s="14" t="s">
        <v>6</v>
      </c>
      <c r="G4" s="14" t="s">
        <v>7</v>
      </c>
      <c r="H4" s="15" t="s">
        <v>8</v>
      </c>
      <c r="J4" s="2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14" t="s">
        <v>14</v>
      </c>
      <c r="P4" s="15" t="s">
        <v>15</v>
      </c>
      <c r="Q4" s="7"/>
      <c r="R4" s="19" t="s">
        <v>16</v>
      </c>
      <c r="S4" s="19"/>
      <c r="T4" s="19"/>
      <c r="U4" s="19"/>
      <c r="V4" s="19"/>
      <c r="W4" s="19"/>
      <c r="X4" s="19"/>
      <c r="Y4" s="52"/>
      <c r="Z4" s="19" t="s">
        <v>17</v>
      </c>
      <c r="AA4" s="19"/>
      <c r="AB4" s="19"/>
      <c r="AC4" s="19"/>
      <c r="AD4" s="19"/>
      <c r="AE4" s="19"/>
      <c r="AF4" s="19"/>
      <c r="AG4" s="52"/>
      <c r="AH4" s="19" t="s">
        <v>18</v>
      </c>
      <c r="AI4" s="19"/>
      <c r="AJ4" s="19"/>
      <c r="AK4" s="19"/>
      <c r="AL4" s="19"/>
      <c r="AM4" s="19"/>
      <c r="AN4" s="19"/>
      <c r="AO4" s="52"/>
      <c r="AP4" s="19" t="s">
        <v>19</v>
      </c>
      <c r="AQ4" s="19"/>
      <c r="AR4" s="19"/>
      <c r="AS4" s="19"/>
      <c r="AT4" s="19"/>
      <c r="AU4" s="19"/>
      <c r="AV4" s="19"/>
      <c r="AW4" s="52"/>
    </row>
    <row r="5" ht="21" customHeight="1" spans="2:48">
      <c r="B5" s="16">
        <f>DATE($A$10,$C$2,1)-WEEKDAY(DATE(A10,C2,1),2)</f>
        <v>44038</v>
      </c>
      <c r="C5" s="16">
        <f t="shared" ref="C5:H5" si="0">B5+1</f>
        <v>44039</v>
      </c>
      <c r="D5" s="16">
        <f t="shared" si="0"/>
        <v>44040</v>
      </c>
      <c r="E5" s="16">
        <f t="shared" si="0"/>
        <v>44041</v>
      </c>
      <c r="F5" s="16">
        <f t="shared" si="0"/>
        <v>44042</v>
      </c>
      <c r="G5" s="16">
        <f t="shared" si="0"/>
        <v>44043</v>
      </c>
      <c r="H5" s="16">
        <f t="shared" si="0"/>
        <v>44044</v>
      </c>
      <c r="J5" s="25">
        <f>COUNTIF($K$13:$K$200,"重要")</f>
        <v>4</v>
      </c>
      <c r="K5" s="26">
        <f>COUNTIF($K$13:$K$200,"紧急")</f>
        <v>3</v>
      </c>
      <c r="L5" s="26">
        <f>COUNTIF($K$13:$K$200,"一般")</f>
        <v>3</v>
      </c>
      <c r="M5" s="26">
        <f>COUNTIF($K$13:$K$200,"日常")</f>
        <v>4</v>
      </c>
      <c r="N5" s="26">
        <f>COUNTIF($P$13:$P$200,"已完成")</f>
        <v>4</v>
      </c>
      <c r="O5" s="26">
        <f>COUNTIF($P$13:$P$200,"进行中")</f>
        <v>6</v>
      </c>
      <c r="P5" s="26">
        <f>COUNTIF($P$13:$P$200,"未开始")</f>
        <v>4</v>
      </c>
      <c r="Q5" s="32"/>
      <c r="R5" s="45"/>
      <c r="S5" s="45"/>
      <c r="T5" s="45"/>
      <c r="U5" s="45"/>
      <c r="V5" s="45"/>
      <c r="W5" s="45"/>
      <c r="X5" s="45"/>
      <c r="Z5" s="53"/>
      <c r="AA5" s="53"/>
      <c r="AB5" s="53"/>
      <c r="AC5" s="53"/>
      <c r="AD5" s="53"/>
      <c r="AE5" s="53"/>
      <c r="AF5" s="53"/>
      <c r="AH5" s="53"/>
      <c r="AI5" s="53"/>
      <c r="AJ5" s="53"/>
      <c r="AK5" s="53"/>
      <c r="AL5" s="53"/>
      <c r="AM5" s="53"/>
      <c r="AN5" s="53"/>
      <c r="AP5" s="53"/>
      <c r="AQ5" s="53"/>
      <c r="AR5" s="53"/>
      <c r="AS5" s="53"/>
      <c r="AT5" s="53"/>
      <c r="AU5" s="53"/>
      <c r="AV5" s="53"/>
    </row>
    <row r="6" ht="21" customHeight="1" spans="2:48">
      <c r="B6" s="16">
        <f t="shared" ref="B6:B10" si="1">H5+1</f>
        <v>44045</v>
      </c>
      <c r="C6" s="16">
        <f t="shared" ref="C6:H6" si="2">B6+1</f>
        <v>44046</v>
      </c>
      <c r="D6" s="16">
        <f t="shared" si="2"/>
        <v>44047</v>
      </c>
      <c r="E6" s="16">
        <f t="shared" si="2"/>
        <v>44048</v>
      </c>
      <c r="F6" s="16">
        <f t="shared" si="2"/>
        <v>44049</v>
      </c>
      <c r="G6" s="16">
        <f t="shared" si="2"/>
        <v>44050</v>
      </c>
      <c r="H6" s="16">
        <f t="shared" si="2"/>
        <v>44051</v>
      </c>
      <c r="J6" s="27"/>
      <c r="K6" s="28"/>
      <c r="L6" s="28"/>
      <c r="M6" s="28"/>
      <c r="N6" s="28"/>
      <c r="O6" s="28"/>
      <c r="P6" s="28"/>
      <c r="Q6" s="32"/>
      <c r="R6" s="45"/>
      <c r="S6" s="45"/>
      <c r="T6" s="45"/>
      <c r="U6" s="45"/>
      <c r="V6" s="45"/>
      <c r="W6" s="45"/>
      <c r="X6" s="45"/>
      <c r="Z6" s="53"/>
      <c r="AA6" s="53"/>
      <c r="AB6" s="53"/>
      <c r="AC6" s="53"/>
      <c r="AD6" s="53"/>
      <c r="AE6" s="53"/>
      <c r="AF6" s="53"/>
      <c r="AH6" s="53"/>
      <c r="AI6" s="53"/>
      <c r="AJ6" s="53"/>
      <c r="AK6" s="53"/>
      <c r="AL6" s="53"/>
      <c r="AM6" s="53"/>
      <c r="AN6" s="53"/>
      <c r="AP6" s="53"/>
      <c r="AQ6" s="53"/>
      <c r="AR6" s="53"/>
      <c r="AS6" s="53"/>
      <c r="AT6" s="53"/>
      <c r="AU6" s="53"/>
      <c r="AV6" s="53"/>
    </row>
    <row r="7" s="1" customFormat="1" ht="21" customHeight="1" spans="1:16382">
      <c r="A7" s="2"/>
      <c r="B7" s="16">
        <f t="shared" si="1"/>
        <v>44052</v>
      </c>
      <c r="C7" s="16">
        <f t="shared" ref="C7:H7" si="3">B7+1</f>
        <v>44053</v>
      </c>
      <c r="D7" s="16">
        <f t="shared" si="3"/>
        <v>44054</v>
      </c>
      <c r="E7" s="16">
        <f t="shared" si="3"/>
        <v>44055</v>
      </c>
      <c r="F7" s="16">
        <f t="shared" si="3"/>
        <v>44056</v>
      </c>
      <c r="G7" s="16">
        <f t="shared" si="3"/>
        <v>44057</v>
      </c>
      <c r="H7" s="16">
        <f t="shared" si="3"/>
        <v>44058</v>
      </c>
      <c r="I7" s="2"/>
      <c r="J7" s="27"/>
      <c r="K7" s="28"/>
      <c r="L7" s="28"/>
      <c r="M7" s="28"/>
      <c r="N7" s="28"/>
      <c r="O7" s="28"/>
      <c r="P7" s="28"/>
      <c r="Q7" s="32"/>
      <c r="R7" s="45"/>
      <c r="S7" s="45"/>
      <c r="T7" s="45"/>
      <c r="U7" s="45"/>
      <c r="V7" s="45"/>
      <c r="W7" s="45"/>
      <c r="X7" s="45"/>
      <c r="Z7" s="53"/>
      <c r="AA7" s="53"/>
      <c r="AB7" s="53"/>
      <c r="AC7" s="53"/>
      <c r="AD7" s="53"/>
      <c r="AE7" s="53"/>
      <c r="AF7" s="53"/>
      <c r="AH7" s="53"/>
      <c r="AI7" s="53"/>
      <c r="AJ7" s="53"/>
      <c r="AK7" s="53"/>
      <c r="AL7" s="53"/>
      <c r="AM7" s="53"/>
      <c r="AN7" s="53"/>
      <c r="AP7" s="53"/>
      <c r="AQ7" s="53"/>
      <c r="AR7" s="53"/>
      <c r="AS7" s="53"/>
      <c r="AT7" s="53"/>
      <c r="AU7" s="53"/>
      <c r="AV7" s="53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</row>
    <row r="8" s="1" customFormat="1" ht="21" customHeight="1" spans="1:16382">
      <c r="A8" s="2"/>
      <c r="B8" s="16">
        <f t="shared" si="1"/>
        <v>44059</v>
      </c>
      <c r="C8" s="16">
        <f t="shared" ref="C8:H8" si="4">B8+1</f>
        <v>44060</v>
      </c>
      <c r="D8" s="16">
        <f t="shared" si="4"/>
        <v>44061</v>
      </c>
      <c r="E8" s="16">
        <f t="shared" si="4"/>
        <v>44062</v>
      </c>
      <c r="F8" s="16">
        <f t="shared" si="4"/>
        <v>44063</v>
      </c>
      <c r="G8" s="16">
        <f t="shared" si="4"/>
        <v>44064</v>
      </c>
      <c r="H8" s="16">
        <f t="shared" si="4"/>
        <v>44065</v>
      </c>
      <c r="I8" s="29"/>
      <c r="J8" s="30"/>
      <c r="K8" s="31"/>
      <c r="L8" s="31"/>
      <c r="M8" s="31"/>
      <c r="N8" s="31"/>
      <c r="O8" s="31"/>
      <c r="P8" s="31"/>
      <c r="Q8" s="32"/>
      <c r="R8" s="45"/>
      <c r="S8" s="45"/>
      <c r="T8" s="45"/>
      <c r="U8" s="45"/>
      <c r="V8" s="45"/>
      <c r="W8" s="45"/>
      <c r="X8" s="45"/>
      <c r="Z8" s="53"/>
      <c r="AA8" s="53"/>
      <c r="AB8" s="53"/>
      <c r="AC8" s="53"/>
      <c r="AD8" s="53"/>
      <c r="AE8" s="53"/>
      <c r="AF8" s="53"/>
      <c r="AH8" s="53"/>
      <c r="AI8" s="53"/>
      <c r="AJ8" s="53"/>
      <c r="AK8" s="53"/>
      <c r="AL8" s="53"/>
      <c r="AM8" s="53"/>
      <c r="AN8" s="53"/>
      <c r="AP8" s="53"/>
      <c r="AQ8" s="53"/>
      <c r="AR8" s="53"/>
      <c r="AS8" s="53"/>
      <c r="AT8" s="53"/>
      <c r="AU8" s="53"/>
      <c r="AV8" s="53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</row>
    <row r="9" s="1" customFormat="1" ht="21" customHeight="1" spans="1:16382">
      <c r="A9" s="2"/>
      <c r="B9" s="16">
        <f t="shared" si="1"/>
        <v>44066</v>
      </c>
      <c r="C9" s="16">
        <f t="shared" ref="C9:H9" si="5">B9+1</f>
        <v>44067</v>
      </c>
      <c r="D9" s="16">
        <f t="shared" si="5"/>
        <v>44068</v>
      </c>
      <c r="E9" s="16">
        <f t="shared" si="5"/>
        <v>44069</v>
      </c>
      <c r="F9" s="16">
        <f t="shared" si="5"/>
        <v>44070</v>
      </c>
      <c r="G9" s="16">
        <f t="shared" si="5"/>
        <v>44071</v>
      </c>
      <c r="H9" s="16">
        <f t="shared" si="5"/>
        <v>44072</v>
      </c>
      <c r="I9" s="29"/>
      <c r="J9" s="32"/>
      <c r="K9" s="32"/>
      <c r="L9" s="33"/>
      <c r="M9" s="32"/>
      <c r="N9" s="33"/>
      <c r="O9" s="34"/>
      <c r="P9" s="35"/>
      <c r="Q9" s="35"/>
      <c r="R9" s="32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</row>
    <row r="10" s="1" customFormat="1" ht="21" customHeight="1" spans="1:35">
      <c r="A10" s="17">
        <f>D2</f>
        <v>2020</v>
      </c>
      <c r="B10" s="16">
        <f t="shared" si="1"/>
        <v>44073</v>
      </c>
      <c r="C10" s="16">
        <f t="shared" ref="C10:H10" si="6">B10+1</f>
        <v>44074</v>
      </c>
      <c r="D10" s="16">
        <f t="shared" si="6"/>
        <v>44075</v>
      </c>
      <c r="E10" s="16">
        <f t="shared" si="6"/>
        <v>44076</v>
      </c>
      <c r="F10" s="16">
        <f t="shared" si="6"/>
        <v>44077</v>
      </c>
      <c r="G10" s="16">
        <f t="shared" si="6"/>
        <v>44078</v>
      </c>
      <c r="H10" s="16">
        <f t="shared" si="6"/>
        <v>44079</v>
      </c>
      <c r="I10" s="2"/>
      <c r="O10" s="4"/>
      <c r="Q10" s="46" t="s">
        <v>20</v>
      </c>
      <c r="R10" s="46"/>
      <c r="S10" s="46"/>
      <c r="T10" s="46"/>
      <c r="U10" s="46"/>
      <c r="V10" s="40">
        <v>44044</v>
      </c>
      <c r="W10" s="40"/>
      <c r="X10" s="40"/>
      <c r="Y10" s="40"/>
      <c r="Z10" s="46" t="s">
        <v>21</v>
      </c>
      <c r="AA10" s="46"/>
      <c r="AB10" s="46"/>
      <c r="AC10" s="46"/>
      <c r="AD10" s="46"/>
      <c r="AE10" s="40">
        <v>44074</v>
      </c>
      <c r="AF10" s="40"/>
      <c r="AG10" s="40"/>
      <c r="AH10" s="40"/>
      <c r="AI10" s="40"/>
    </row>
    <row r="11" s="1" customFormat="1" ht="9" customHeight="1" spans="1:17">
      <c r="A11" s="2"/>
      <c r="I11" s="2"/>
      <c r="L11" s="3"/>
      <c r="N11" s="3"/>
      <c r="O11" s="4"/>
      <c r="P11" s="5"/>
      <c r="Q11" s="5"/>
    </row>
    <row r="12" s="1" customFormat="1" ht="24" customHeight="1" spans="1:48">
      <c r="A12" s="2"/>
      <c r="B12" s="18" t="s">
        <v>22</v>
      </c>
      <c r="C12" s="15" t="s">
        <v>23</v>
      </c>
      <c r="D12" s="19"/>
      <c r="E12" s="19"/>
      <c r="F12" s="19"/>
      <c r="G12" s="19"/>
      <c r="H12" s="19"/>
      <c r="I12" s="19"/>
      <c r="J12" s="36" t="s">
        <v>20</v>
      </c>
      <c r="K12" s="37" t="s">
        <v>24</v>
      </c>
      <c r="L12" s="36" t="s">
        <v>25</v>
      </c>
      <c r="M12" s="38" t="s">
        <v>26</v>
      </c>
      <c r="N12" s="38" t="s">
        <v>27</v>
      </c>
      <c r="O12" s="39" t="s">
        <v>28</v>
      </c>
      <c r="P12" s="37" t="s">
        <v>29</v>
      </c>
      <c r="Q12" s="47">
        <f>V10</f>
        <v>44044</v>
      </c>
      <c r="R12" s="48">
        <f>IF(Q12="","",IF((Q12+1)&gt;$AE$10,"",(Q12+1)))</f>
        <v>44045</v>
      </c>
      <c r="S12" s="48">
        <f t="shared" ref="S12:AG12" si="7">IF(R12="","",IF((R12+1)&gt;$AE$10,"",(R12+1)))</f>
        <v>44046</v>
      </c>
      <c r="T12" s="48">
        <f t="shared" si="7"/>
        <v>44047</v>
      </c>
      <c r="U12" s="48">
        <f t="shared" si="7"/>
        <v>44048</v>
      </c>
      <c r="V12" s="48">
        <f t="shared" si="7"/>
        <v>44049</v>
      </c>
      <c r="W12" s="48">
        <f t="shared" si="7"/>
        <v>44050</v>
      </c>
      <c r="X12" s="48">
        <f t="shared" si="7"/>
        <v>44051</v>
      </c>
      <c r="Y12" s="48">
        <f t="shared" si="7"/>
        <v>44052</v>
      </c>
      <c r="Z12" s="48">
        <f t="shared" si="7"/>
        <v>44053</v>
      </c>
      <c r="AA12" s="48">
        <f t="shared" si="7"/>
        <v>44054</v>
      </c>
      <c r="AB12" s="48">
        <f t="shared" si="7"/>
        <v>44055</v>
      </c>
      <c r="AC12" s="48">
        <f t="shared" si="7"/>
        <v>44056</v>
      </c>
      <c r="AD12" s="48">
        <f t="shared" si="7"/>
        <v>44057</v>
      </c>
      <c r="AE12" s="48">
        <f t="shared" si="7"/>
        <v>44058</v>
      </c>
      <c r="AF12" s="48">
        <f t="shared" si="7"/>
        <v>44059</v>
      </c>
      <c r="AG12" s="54">
        <f t="shared" si="7"/>
        <v>44060</v>
      </c>
      <c r="AH12" s="54">
        <f t="shared" ref="AH12:AV12" si="8">IF(AG12="","",IF((AG12+1)&gt;$AE$10,"",(AG12+1)))</f>
        <v>44061</v>
      </c>
      <c r="AI12" s="54">
        <f t="shared" si="8"/>
        <v>44062</v>
      </c>
      <c r="AJ12" s="54">
        <f t="shared" si="8"/>
        <v>44063</v>
      </c>
      <c r="AK12" s="54">
        <f t="shared" si="8"/>
        <v>44064</v>
      </c>
      <c r="AL12" s="54">
        <f t="shared" si="8"/>
        <v>44065</v>
      </c>
      <c r="AM12" s="54">
        <f t="shared" si="8"/>
        <v>44066</v>
      </c>
      <c r="AN12" s="54">
        <f t="shared" si="8"/>
        <v>44067</v>
      </c>
      <c r="AO12" s="54">
        <f t="shared" si="8"/>
        <v>44068</v>
      </c>
      <c r="AP12" s="54">
        <f t="shared" si="8"/>
        <v>44069</v>
      </c>
      <c r="AQ12" s="54">
        <f t="shared" si="8"/>
        <v>44070</v>
      </c>
      <c r="AR12" s="54">
        <f t="shared" si="8"/>
        <v>44071</v>
      </c>
      <c r="AS12" s="54">
        <f t="shared" si="8"/>
        <v>44072</v>
      </c>
      <c r="AT12" s="54">
        <f t="shared" si="8"/>
        <v>44073</v>
      </c>
      <c r="AU12" s="54">
        <f t="shared" si="8"/>
        <v>44074</v>
      </c>
      <c r="AV12" s="54" t="str">
        <f t="shared" si="8"/>
        <v/>
      </c>
    </row>
    <row r="13" s="1" customFormat="1" ht="24" customHeight="1" spans="1:48">
      <c r="A13" s="2"/>
      <c r="B13" s="20">
        <v>1</v>
      </c>
      <c r="C13" s="20" t="s">
        <v>30</v>
      </c>
      <c r="D13" s="20"/>
      <c r="E13" s="20"/>
      <c r="F13" s="20"/>
      <c r="G13" s="20"/>
      <c r="H13" s="20"/>
      <c r="I13" s="20"/>
      <c r="J13" s="40">
        <v>44044</v>
      </c>
      <c r="K13" s="20" t="s">
        <v>31</v>
      </c>
      <c r="L13" s="40">
        <v>44052</v>
      </c>
      <c r="M13" s="41">
        <f t="shared" ref="M13:M26" si="9">IF(J13="","",L13-J13+1)</f>
        <v>9</v>
      </c>
      <c r="N13" s="42">
        <v>1</v>
      </c>
      <c r="O13" s="43">
        <f>IF(C13="","",M13-M13*N13)</f>
        <v>0</v>
      </c>
      <c r="P13" s="20" t="s">
        <v>32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55"/>
    </row>
    <row r="14" s="1" customFormat="1" ht="24" customHeight="1" spans="1:48">
      <c r="A14" s="2"/>
      <c r="B14" s="20">
        <v>2</v>
      </c>
      <c r="C14" s="20" t="s">
        <v>33</v>
      </c>
      <c r="D14" s="20"/>
      <c r="E14" s="20"/>
      <c r="F14" s="20"/>
      <c r="G14" s="20"/>
      <c r="H14" s="20"/>
      <c r="I14" s="20"/>
      <c r="J14" s="40">
        <v>44046</v>
      </c>
      <c r="K14" s="20" t="s">
        <v>34</v>
      </c>
      <c r="L14" s="40">
        <v>44055</v>
      </c>
      <c r="M14" s="41">
        <f t="shared" si="9"/>
        <v>10</v>
      </c>
      <c r="N14" s="44">
        <v>1</v>
      </c>
      <c r="O14" s="43">
        <f t="shared" ref="O14:O26" si="10">IF(C14="","",M14-M14*N14)</f>
        <v>0</v>
      </c>
      <c r="P14" s="20" t="s">
        <v>32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6"/>
    </row>
    <row r="15" s="1" customFormat="1" ht="24" customHeight="1" spans="1:48">
      <c r="A15" s="2"/>
      <c r="B15" s="20">
        <v>3</v>
      </c>
      <c r="C15" s="20" t="s">
        <v>35</v>
      </c>
      <c r="D15" s="20"/>
      <c r="E15" s="20"/>
      <c r="F15" s="20"/>
      <c r="G15" s="20"/>
      <c r="H15" s="20"/>
      <c r="I15" s="20"/>
      <c r="J15" s="40">
        <v>44048</v>
      </c>
      <c r="K15" s="20" t="s">
        <v>36</v>
      </c>
      <c r="L15" s="40">
        <v>44058</v>
      </c>
      <c r="M15" s="41">
        <f t="shared" si="9"/>
        <v>11</v>
      </c>
      <c r="N15" s="42">
        <v>0.9</v>
      </c>
      <c r="O15" s="43">
        <f t="shared" si="10"/>
        <v>1.1</v>
      </c>
      <c r="P15" s="20" t="s">
        <v>37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6"/>
    </row>
    <row r="16" s="1" customFormat="1" ht="24" customHeight="1" spans="1:48">
      <c r="A16" s="2"/>
      <c r="B16" s="20">
        <v>4</v>
      </c>
      <c r="C16" s="20" t="s">
        <v>38</v>
      </c>
      <c r="D16" s="20"/>
      <c r="E16" s="20"/>
      <c r="F16" s="20"/>
      <c r="G16" s="20"/>
      <c r="H16" s="20"/>
      <c r="I16" s="20"/>
      <c r="J16" s="40">
        <v>44050</v>
      </c>
      <c r="K16" s="20" t="s">
        <v>39</v>
      </c>
      <c r="L16" s="40">
        <v>44061</v>
      </c>
      <c r="M16" s="41">
        <f t="shared" si="9"/>
        <v>12</v>
      </c>
      <c r="N16" s="42">
        <v>0.8</v>
      </c>
      <c r="O16" s="43">
        <f t="shared" si="10"/>
        <v>2.4</v>
      </c>
      <c r="P16" s="20" t="s">
        <v>40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6"/>
    </row>
    <row r="17" s="1" customFormat="1" ht="24" customHeight="1" spans="1:48">
      <c r="A17" s="2"/>
      <c r="B17" s="20">
        <v>5</v>
      </c>
      <c r="C17" s="20" t="s">
        <v>41</v>
      </c>
      <c r="D17" s="20"/>
      <c r="E17" s="20"/>
      <c r="F17" s="20"/>
      <c r="G17" s="20"/>
      <c r="H17" s="20"/>
      <c r="I17" s="20"/>
      <c r="J17" s="40">
        <v>44052</v>
      </c>
      <c r="K17" s="20" t="s">
        <v>31</v>
      </c>
      <c r="L17" s="40">
        <v>44064</v>
      </c>
      <c r="M17" s="41">
        <f t="shared" si="9"/>
        <v>13</v>
      </c>
      <c r="N17" s="42">
        <v>0.7</v>
      </c>
      <c r="O17" s="43">
        <f t="shared" si="10"/>
        <v>3.9</v>
      </c>
      <c r="P17" s="20" t="s">
        <v>32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6"/>
    </row>
    <row r="18" s="1" customFormat="1" ht="24" customHeight="1" spans="1:48">
      <c r="A18" s="2"/>
      <c r="B18" s="20">
        <v>6</v>
      </c>
      <c r="C18" s="20" t="s">
        <v>42</v>
      </c>
      <c r="D18" s="20"/>
      <c r="E18" s="20"/>
      <c r="F18" s="20"/>
      <c r="G18" s="20"/>
      <c r="H18" s="20"/>
      <c r="I18" s="20"/>
      <c r="J18" s="40">
        <v>44054</v>
      </c>
      <c r="K18" s="20" t="s">
        <v>36</v>
      </c>
      <c r="L18" s="40">
        <v>44067</v>
      </c>
      <c r="M18" s="41">
        <f t="shared" si="9"/>
        <v>14</v>
      </c>
      <c r="N18" s="42">
        <v>0.6</v>
      </c>
      <c r="O18" s="43">
        <f t="shared" si="10"/>
        <v>5.6</v>
      </c>
      <c r="P18" s="20" t="s">
        <v>37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6"/>
    </row>
    <row r="19" s="1" customFormat="1" ht="24" customHeight="1" spans="1:48">
      <c r="A19" s="2"/>
      <c r="B19" s="20">
        <v>7</v>
      </c>
      <c r="C19" s="20" t="s">
        <v>43</v>
      </c>
      <c r="D19" s="20"/>
      <c r="E19" s="20"/>
      <c r="F19" s="20"/>
      <c r="G19" s="20"/>
      <c r="H19" s="20"/>
      <c r="I19" s="20"/>
      <c r="J19" s="40">
        <v>44060</v>
      </c>
      <c r="K19" s="20" t="s">
        <v>31</v>
      </c>
      <c r="L19" s="40">
        <v>44074</v>
      </c>
      <c r="M19" s="41">
        <f t="shared" si="9"/>
        <v>15</v>
      </c>
      <c r="N19" s="42">
        <v>0.5</v>
      </c>
      <c r="O19" s="43">
        <f t="shared" si="10"/>
        <v>7.5</v>
      </c>
      <c r="P19" s="20" t="s">
        <v>37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6"/>
    </row>
    <row r="20" s="1" customFormat="1" ht="24" customHeight="1" spans="1:48">
      <c r="A20" s="2"/>
      <c r="B20" s="20">
        <v>8</v>
      </c>
      <c r="C20" s="20" t="s">
        <v>44</v>
      </c>
      <c r="D20" s="20"/>
      <c r="E20" s="20"/>
      <c r="F20" s="20"/>
      <c r="G20" s="20"/>
      <c r="H20" s="20"/>
      <c r="I20" s="20"/>
      <c r="J20" s="40">
        <v>44058</v>
      </c>
      <c r="K20" s="20" t="s">
        <v>39</v>
      </c>
      <c r="L20" s="40">
        <v>44071</v>
      </c>
      <c r="M20" s="41">
        <f t="shared" si="9"/>
        <v>14</v>
      </c>
      <c r="N20" s="42">
        <v>0</v>
      </c>
      <c r="O20" s="43">
        <f t="shared" si="10"/>
        <v>14</v>
      </c>
      <c r="P20" s="20" t="s">
        <v>40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6"/>
    </row>
    <row r="21" s="1" customFormat="1" ht="24" customHeight="1" spans="1:48">
      <c r="A21" s="2"/>
      <c r="B21" s="20">
        <v>9</v>
      </c>
      <c r="C21" s="20" t="s">
        <v>45</v>
      </c>
      <c r="D21" s="20"/>
      <c r="E21" s="20"/>
      <c r="F21" s="20"/>
      <c r="G21" s="20"/>
      <c r="H21" s="20"/>
      <c r="I21" s="20"/>
      <c r="J21" s="40">
        <v>44048</v>
      </c>
      <c r="K21" s="20" t="s">
        <v>36</v>
      </c>
      <c r="L21" s="40">
        <v>44058</v>
      </c>
      <c r="M21" s="41">
        <f t="shared" si="9"/>
        <v>11</v>
      </c>
      <c r="N21" s="42">
        <v>0</v>
      </c>
      <c r="O21" s="43">
        <f t="shared" si="10"/>
        <v>11</v>
      </c>
      <c r="P21" s="20" t="s">
        <v>37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6"/>
    </row>
    <row r="22" s="1" customFormat="1" ht="24" customHeight="1" spans="1:48">
      <c r="A22" s="2"/>
      <c r="B22" s="20">
        <v>10</v>
      </c>
      <c r="C22" s="20" t="s">
        <v>46</v>
      </c>
      <c r="D22" s="20"/>
      <c r="E22" s="20"/>
      <c r="F22" s="20"/>
      <c r="G22" s="20"/>
      <c r="H22" s="20"/>
      <c r="I22" s="20"/>
      <c r="J22" s="40">
        <v>44050</v>
      </c>
      <c r="K22" s="20" t="s">
        <v>39</v>
      </c>
      <c r="L22" s="40">
        <v>44061</v>
      </c>
      <c r="M22" s="41">
        <f t="shared" si="9"/>
        <v>12</v>
      </c>
      <c r="N22" s="42">
        <v>0</v>
      </c>
      <c r="O22" s="43">
        <f t="shared" si="10"/>
        <v>12</v>
      </c>
      <c r="P22" s="20" t="s">
        <v>40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6"/>
    </row>
    <row r="23" s="1" customFormat="1" ht="24" customHeight="1" spans="1:48">
      <c r="A23" s="2"/>
      <c r="B23" s="20">
        <v>11</v>
      </c>
      <c r="C23" s="20" t="s">
        <v>47</v>
      </c>
      <c r="D23" s="20"/>
      <c r="E23" s="20"/>
      <c r="F23" s="20"/>
      <c r="G23" s="20"/>
      <c r="H23" s="20"/>
      <c r="I23" s="20"/>
      <c r="J23" s="40">
        <v>44052</v>
      </c>
      <c r="K23" s="20" t="s">
        <v>34</v>
      </c>
      <c r="L23" s="40">
        <v>44064</v>
      </c>
      <c r="M23" s="41">
        <f t="shared" si="9"/>
        <v>13</v>
      </c>
      <c r="N23" s="42">
        <v>0</v>
      </c>
      <c r="O23" s="43">
        <f t="shared" si="10"/>
        <v>13</v>
      </c>
      <c r="P23" s="20" t="s">
        <v>32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6"/>
    </row>
    <row r="24" s="1" customFormat="1" ht="24" customHeight="1" spans="1:48">
      <c r="A24" s="2"/>
      <c r="B24" s="20">
        <v>12</v>
      </c>
      <c r="C24" s="20" t="s">
        <v>48</v>
      </c>
      <c r="D24" s="20"/>
      <c r="E24" s="20"/>
      <c r="F24" s="20"/>
      <c r="G24" s="20"/>
      <c r="H24" s="20"/>
      <c r="I24" s="20"/>
      <c r="J24" s="40">
        <v>44054</v>
      </c>
      <c r="K24" s="20" t="s">
        <v>36</v>
      </c>
      <c r="L24" s="40">
        <v>44067</v>
      </c>
      <c r="M24" s="41">
        <f t="shared" si="9"/>
        <v>14</v>
      </c>
      <c r="N24" s="42">
        <v>0</v>
      </c>
      <c r="O24" s="43">
        <f t="shared" si="10"/>
        <v>14</v>
      </c>
      <c r="P24" s="20" t="s">
        <v>37</v>
      </c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6"/>
    </row>
    <row r="25" s="1" customFormat="1" ht="24" customHeight="1" spans="1:48">
      <c r="A25" s="2"/>
      <c r="B25" s="20">
        <v>13</v>
      </c>
      <c r="C25" s="20" t="s">
        <v>49</v>
      </c>
      <c r="D25" s="20"/>
      <c r="E25" s="20"/>
      <c r="F25" s="20"/>
      <c r="G25" s="20"/>
      <c r="H25" s="20"/>
      <c r="I25" s="20"/>
      <c r="J25" s="40">
        <v>44060</v>
      </c>
      <c r="K25" s="20" t="s">
        <v>34</v>
      </c>
      <c r="L25" s="40">
        <v>44074</v>
      </c>
      <c r="M25" s="41">
        <f t="shared" si="9"/>
        <v>15</v>
      </c>
      <c r="N25" s="42">
        <v>0</v>
      </c>
      <c r="O25" s="43">
        <f t="shared" si="10"/>
        <v>15</v>
      </c>
      <c r="P25" s="20" t="s">
        <v>37</v>
      </c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6"/>
    </row>
    <row r="26" s="1" customFormat="1" ht="24" customHeight="1" spans="1:16368">
      <c r="A26" s="2"/>
      <c r="B26" s="20">
        <v>14</v>
      </c>
      <c r="C26" s="20" t="s">
        <v>50</v>
      </c>
      <c r="D26" s="20"/>
      <c r="E26" s="20"/>
      <c r="F26" s="20"/>
      <c r="G26" s="20"/>
      <c r="H26" s="20"/>
      <c r="I26" s="20"/>
      <c r="J26" s="40">
        <v>44058</v>
      </c>
      <c r="K26" s="20" t="s">
        <v>39</v>
      </c>
      <c r="L26" s="40">
        <v>44071</v>
      </c>
      <c r="M26" s="41">
        <f t="shared" si="9"/>
        <v>14</v>
      </c>
      <c r="N26" s="42">
        <v>0</v>
      </c>
      <c r="O26" s="43">
        <f t="shared" si="10"/>
        <v>14</v>
      </c>
      <c r="P26" s="20" t="s">
        <v>40</v>
      </c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7"/>
      <c r="XEK26" s="6"/>
      <c r="XEL26" s="6"/>
      <c r="XEM26" s="6"/>
      <c r="XEN26" s="6"/>
    </row>
    <row r="27" s="1" customFormat="1" ht="20" customHeight="1" spans="1:15">
      <c r="A27" s="2"/>
      <c r="B27" s="21"/>
      <c r="C27" s="1"/>
      <c r="D27" s="1"/>
      <c r="E27" s="1"/>
      <c r="F27" s="1"/>
      <c r="G27" s="1"/>
      <c r="H27" s="1"/>
      <c r="I27" s="2"/>
      <c r="L27" s="3"/>
      <c r="N27" s="3"/>
      <c r="O27" s="4"/>
    </row>
    <row r="28" s="1" customFormat="1" ht="15" customHeight="1" spans="1:15">
      <c r="A28" s="2"/>
      <c r="B28" s="22"/>
      <c r="C28" s="22"/>
      <c r="D28" s="22"/>
      <c r="E28" s="22"/>
      <c r="F28" s="22"/>
      <c r="G28" s="22"/>
      <c r="H28" s="22"/>
      <c r="I28" s="2"/>
      <c r="L28" s="3"/>
      <c r="N28" s="3"/>
      <c r="O28" s="4"/>
    </row>
    <row r="29" s="1" customFormat="1" ht="15" customHeight="1" spans="1:17">
      <c r="A29" s="2"/>
      <c r="B29" s="22"/>
      <c r="C29" s="22"/>
      <c r="D29" s="22"/>
      <c r="E29" s="22"/>
      <c r="F29" s="22"/>
      <c r="G29" s="22"/>
      <c r="H29" s="22"/>
      <c r="I29" s="2"/>
      <c r="L29" s="3"/>
      <c r="N29" s="3"/>
      <c r="O29" s="4"/>
      <c r="P29" s="5"/>
      <c r="Q29" s="5"/>
    </row>
    <row r="30" s="1" customFormat="1" ht="15" customHeight="1" spans="1:17">
      <c r="A30" s="2"/>
      <c r="B30" s="22"/>
      <c r="C30" s="22"/>
      <c r="D30" s="22"/>
      <c r="E30" s="22"/>
      <c r="F30" s="22"/>
      <c r="G30" s="22"/>
      <c r="H30" s="22"/>
      <c r="I30" s="2"/>
      <c r="L30" s="3"/>
      <c r="N30" s="3"/>
      <c r="O30" s="4"/>
      <c r="P30" s="5"/>
      <c r="Q30" s="5"/>
    </row>
    <row r="31" s="1" customFormat="1" ht="15" customHeight="1" spans="1:17">
      <c r="A31" s="2"/>
      <c r="B31" s="22"/>
      <c r="C31" s="22"/>
      <c r="D31" s="22"/>
      <c r="E31" s="22"/>
      <c r="F31" s="22"/>
      <c r="G31" s="22"/>
      <c r="H31" s="22"/>
      <c r="I31" s="2"/>
      <c r="L31" s="3"/>
      <c r="N31" s="3"/>
      <c r="O31" s="4"/>
      <c r="P31" s="5"/>
      <c r="Q31" s="5"/>
    </row>
    <row r="32" s="1" customFormat="1" ht="15" customHeight="1" spans="1:17">
      <c r="A32" s="2"/>
      <c r="B32" s="22"/>
      <c r="C32" s="22"/>
      <c r="D32" s="22"/>
      <c r="E32" s="22"/>
      <c r="F32" s="22"/>
      <c r="G32" s="22"/>
      <c r="H32" s="22"/>
      <c r="I32" s="2"/>
      <c r="L32" s="3"/>
      <c r="N32" s="3"/>
      <c r="O32" s="4"/>
      <c r="P32" s="5"/>
      <c r="Q32" s="5"/>
    </row>
    <row r="33" s="1" customFormat="1" ht="17" customHeight="1" spans="1:17">
      <c r="A33" s="2"/>
      <c r="B33" s="22"/>
      <c r="C33" s="22"/>
      <c r="D33" s="23"/>
      <c r="E33" s="23"/>
      <c r="F33" s="23"/>
      <c r="G33" s="23"/>
      <c r="H33" s="23"/>
      <c r="I33" s="2"/>
      <c r="L33" s="3"/>
      <c r="N33" s="3"/>
      <c r="O33" s="4"/>
      <c r="P33" s="5"/>
      <c r="Q33" s="5"/>
    </row>
    <row r="34" s="1" customFormat="1" customHeight="1" spans="1:16368">
      <c r="A34" s="2"/>
      <c r="I34" s="2"/>
      <c r="L34" s="3"/>
      <c r="N34" s="3"/>
      <c r="O34" s="4"/>
      <c r="P34" s="5"/>
      <c r="Q34" s="5"/>
      <c r="XEK34" s="6"/>
      <c r="XEL34" s="6"/>
      <c r="XEM34" s="6"/>
      <c r="XEN34" s="6"/>
    </row>
  </sheetData>
  <mergeCells count="48">
    <mergeCell ref="D2:E2"/>
    <mergeCell ref="R4:X4"/>
    <mergeCell ref="Z4:AF4"/>
    <mergeCell ref="AH4:AN4"/>
    <mergeCell ref="AP4:AV4"/>
    <mergeCell ref="R5:X5"/>
    <mergeCell ref="Z5:AF5"/>
    <mergeCell ref="AH5:AN5"/>
    <mergeCell ref="AP5:AV5"/>
    <mergeCell ref="R6:X6"/>
    <mergeCell ref="Z6:AF6"/>
    <mergeCell ref="AH6:AN6"/>
    <mergeCell ref="AP6:AV6"/>
    <mergeCell ref="R7:X7"/>
    <mergeCell ref="Z7:AF7"/>
    <mergeCell ref="AH7:AN7"/>
    <mergeCell ref="AP7:AV7"/>
    <mergeCell ref="R8:X8"/>
    <mergeCell ref="Z8:AF8"/>
    <mergeCell ref="AH8:AN8"/>
    <mergeCell ref="AP8:AV8"/>
    <mergeCell ref="Q10:U10"/>
    <mergeCell ref="V10:Y10"/>
    <mergeCell ref="Z10:AD10"/>
    <mergeCell ref="AE10:AI10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J5:J8"/>
    <mergeCell ref="K5:K8"/>
    <mergeCell ref="L5:L8"/>
    <mergeCell ref="M5:M8"/>
    <mergeCell ref="N5:N8"/>
    <mergeCell ref="O5:O8"/>
    <mergeCell ref="P5:P8"/>
    <mergeCell ref="Q5:Q8"/>
  </mergeCells>
  <conditionalFormatting sqref="B5:H5">
    <cfRule type="expression" dxfId="0" priority="27">
      <formula>MONTH(B5)&lt;&gt;$C$2</formula>
    </cfRule>
  </conditionalFormatting>
  <conditionalFormatting sqref="B6:H6">
    <cfRule type="expression" dxfId="0" priority="25">
      <formula>MONTH(B6)&lt;&gt;$C$2</formula>
    </cfRule>
  </conditionalFormatting>
  <conditionalFormatting sqref="B7:H7">
    <cfRule type="expression" dxfId="0" priority="24">
      <formula>MONTH(B7)&lt;&gt;$C$2</formula>
    </cfRule>
  </conditionalFormatting>
  <conditionalFormatting sqref="B8:H8">
    <cfRule type="expression" dxfId="0" priority="23">
      <formula>MONTH(B8)&lt;&gt;$C$2</formula>
    </cfRule>
  </conditionalFormatting>
  <conditionalFormatting sqref="B9:H9">
    <cfRule type="expression" dxfId="0" priority="22">
      <formula>MONTH(B9)&lt;&gt;$C$2</formula>
    </cfRule>
  </conditionalFormatting>
  <conditionalFormatting sqref="B10:H10">
    <cfRule type="expression" dxfId="0" priority="26">
      <formula>MONTH(B10)&lt;&gt;$C$2</formula>
    </cfRule>
  </conditionalFormatting>
  <conditionalFormatting sqref="B28:H28">
    <cfRule type="expression" dxfId="1" priority="17">
      <formula>MONTH(B28)&lt;&gt;$C$2</formula>
    </cfRule>
  </conditionalFormatting>
  <conditionalFormatting sqref="B29:H29">
    <cfRule type="expression" dxfId="1" priority="15">
      <formula>MONTH(B29)&lt;&gt;$C$2</formula>
    </cfRule>
  </conditionalFormatting>
  <conditionalFormatting sqref="B30:H30">
    <cfRule type="expression" dxfId="1" priority="14">
      <formula>MONTH(B30)&lt;&gt;$C$2</formula>
    </cfRule>
  </conditionalFormatting>
  <conditionalFormatting sqref="B31:H31">
    <cfRule type="expression" dxfId="1" priority="13">
      <formula>MONTH(B31)&lt;&gt;$C$2</formula>
    </cfRule>
  </conditionalFormatting>
  <conditionalFormatting sqref="B32:H32">
    <cfRule type="expression" dxfId="1" priority="12">
      <formula>MONTH(B32)&lt;&gt;$C$2</formula>
    </cfRule>
  </conditionalFormatting>
  <conditionalFormatting sqref="B33:H33">
    <cfRule type="expression" dxfId="1" priority="16">
      <formula>MONTH(B33)&lt;&gt;$C$2</formula>
    </cfRule>
  </conditionalFormatting>
  <conditionalFormatting sqref="N13:N26">
    <cfRule type="dataBar" priority="3">
      <dataBar>
        <cfvo type="min"/>
        <cfvo type="max"/>
        <color rgb="FFDBE7E7"/>
      </dataBar>
      <extLst>
        <ext xmlns:x14="http://schemas.microsoft.com/office/spreadsheetml/2009/9/main" uri="{B025F937-C7B1-47D3-B67F-A62EFF666E3E}">
          <x14:id>{f27a5b96-eeb7-46b9-bb73-061f45b03b20}</x14:id>
        </ext>
      </extLst>
    </cfRule>
  </conditionalFormatting>
  <conditionalFormatting sqref="Q13:AU26">
    <cfRule type="expression" dxfId="2" priority="2">
      <formula>AND(Q$12&gt;=$J13,Q$12&lt;$J13+($L13-$J13+1)*$N13)</formula>
    </cfRule>
    <cfRule type="expression" dxfId="3" priority="1">
      <formula>AND(Q$12&gt;=$J13+($L13-$J13+1)*$N13,Q$12&lt;=$L13)</formula>
    </cfRule>
  </conditionalFormatting>
  <dataValidations count="2">
    <dataValidation type="list" allowBlank="1" showInputMessage="1" showErrorMessage="1" sqref="K13:K26 M27:M1048576">
      <formula1>"重要,紧急,一般,日常"</formula1>
    </dataValidation>
    <dataValidation type="list" allowBlank="1" showInputMessage="1" showErrorMessage="1" sqref="P13:P26 R27:R1048576">
      <formula1>"已完成,进行中,未开始,已取消"</formula1>
    </dataValidation>
  </dataValidation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a5b96-eeb7-46b9-bb73-061f45b03b20}">
            <x14:dataBar minLength="0" maxLength="100">
              <x14:cfvo type="autoMin"/>
              <x14:cfvo type="autoMax"/>
              <x14:negativeFillColor rgb="FFFF0000"/>
              <x14:axisColor rgb="FFFF0000"/>
            </x14:dataBar>
          </x14:cfRule>
          <xm:sqref>N13:N26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609697</cp:lastModifiedBy>
  <dcterms:created xsi:type="dcterms:W3CDTF">2020-08-23T14:39:00Z</dcterms:created>
  <dcterms:modified xsi:type="dcterms:W3CDTF">2020-08-28T13:10:08Z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