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pa\OneDrive\Desktop\BLOCK CHAIN\"/>
    </mc:Choice>
  </mc:AlternateContent>
  <bookViews>
    <workbookView xWindow="0" yWindow="0" windowWidth="28770" windowHeight="11040"/>
  </bookViews>
  <sheets>
    <sheet name="23 K_Bapane" sheetId="1" r:id="rId1"/>
    <sheet name="23_Bapane " sheetId="3" r:id="rId2"/>
  </sheets>
  <definedNames>
    <definedName name="Excel_BuiltIn_Print_Area" localSheetId="0">#REF!</definedName>
    <definedName name="Excel_BuiltIn_Print_Area" localSheetId="1">#REF!</definedName>
    <definedName name="Excel_BuiltIn_Print_Area">#REF!</definedName>
    <definedName name="Excel_BuiltIn_Print_Area_1" localSheetId="0">#REF!</definedName>
    <definedName name="Excel_BuiltIn_Print_Area_1" localSheetId="1">#REF!</definedName>
    <definedName name="Excel_BuiltIn_Print_Area_1">#REF!</definedName>
    <definedName name="Excel_BuiltIn_Print_Titles" localSheetId="0">#REF!</definedName>
    <definedName name="Excel_BuiltIn_Print_Titles" localSheetId="1">#REF!</definedName>
    <definedName name="Excel_BuiltIn_Print_Titles">#REF!</definedName>
    <definedName name="Excel_BuiltIn_Print_Titles_1" localSheetId="0">#REF!</definedName>
    <definedName name="Excel_BuiltIn_Print_Titles_1" localSheetId="1">#REF!</definedName>
    <definedName name="Excel_BuiltIn_Print_Titles_1">#REF!</definedName>
    <definedName name="_xlnm.Print_Area" localSheetId="0">'23 K_Bapane'!$A$1:$AE$22</definedName>
    <definedName name="_xlnm.Print_Area" localSheetId="1">'23_Bapane '!$A$1:$AE$39</definedName>
    <definedName name="_xlnm.Print_Titles" localSheetId="0">'23 K_Bapane'!$5:$7</definedName>
    <definedName name="_xlnm.Print_Titles" localSheetId="1">'23_Bapane '!$5:$7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3" i="3" l="1"/>
  <c r="AD26" i="3"/>
  <c r="AB26" i="3"/>
  <c r="AA26" i="3"/>
  <c r="Z26" i="3"/>
  <c r="Y26" i="3"/>
  <c r="L17" i="3"/>
  <c r="L15" i="1"/>
  <c r="N15" i="1" l="1"/>
  <c r="X15" i="1" s="1"/>
  <c r="N17" i="3"/>
  <c r="X17" i="3" s="1"/>
  <c r="L14" i="3"/>
  <c r="N14" i="3" s="1"/>
  <c r="X14" i="3" s="1"/>
  <c r="Y15" i="1" l="1"/>
  <c r="Z15" i="1"/>
  <c r="Y17" i="3"/>
  <c r="Z17" i="3" s="1"/>
  <c r="AB17" i="3" s="1"/>
  <c r="AD17" i="3" s="1"/>
  <c r="Y14" i="3"/>
  <c r="Z14" i="3" s="1"/>
  <c r="AB14" i="3" s="1"/>
  <c r="AD14" i="3" s="1"/>
  <c r="AA15" i="1" l="1"/>
  <c r="AB15" i="1" s="1"/>
  <c r="AD15" i="1" s="1"/>
  <c r="L11" i="3"/>
  <c r="N11" i="3" s="1"/>
  <c r="L10" i="3"/>
  <c r="N10" i="3" s="1"/>
  <c r="L9" i="3"/>
  <c r="N9" i="3" s="1"/>
  <c r="L8" i="3" l="1"/>
  <c r="N8" i="3" s="1"/>
  <c r="X8" i="3" s="1"/>
  <c r="H16" i="1"/>
  <c r="AC16" i="1"/>
  <c r="X11" i="3"/>
  <c r="X10" i="3"/>
  <c r="X9" i="3"/>
  <c r="Y8" i="3" l="1"/>
  <c r="Z8" i="3" s="1"/>
  <c r="Y9" i="3"/>
  <c r="Z9" i="3" s="1"/>
  <c r="Y10" i="3"/>
  <c r="Z10" i="3" s="1"/>
  <c r="Y11" i="3"/>
  <c r="Z11" i="3" s="1"/>
  <c r="AB11" i="3" l="1"/>
  <c r="AD11" i="3" s="1"/>
  <c r="AB10" i="3"/>
  <c r="AD10" i="3" s="1"/>
  <c r="AB9" i="3"/>
  <c r="AD9" i="3" s="1"/>
  <c r="AB8" i="3"/>
  <c r="AD8" i="3" s="1"/>
  <c r="Y35" i="3" s="1"/>
  <c r="Y36" i="3" l="1"/>
  <c r="Y37" i="3"/>
  <c r="L14" i="1"/>
  <c r="N14" i="1" s="1"/>
  <c r="X14" i="1" s="1"/>
  <c r="Y38" i="3" l="1"/>
  <c r="Y14" i="1"/>
  <c r="Z14" i="1" s="1"/>
  <c r="AA14" i="1" l="1"/>
  <c r="AB14" i="1" s="1"/>
  <c r="AD14" i="1" s="1"/>
  <c r="L13" i="1" l="1"/>
  <c r="N13" i="1" s="1"/>
  <c r="X13" i="1" s="1"/>
  <c r="L12" i="1"/>
  <c r="N12" i="1" s="1"/>
  <c r="X12" i="1" s="1"/>
  <c r="Y12" i="1" s="1"/>
  <c r="Z12" i="1" l="1"/>
  <c r="Y13" i="1"/>
  <c r="Z13" i="1" s="1"/>
  <c r="AA12" i="1" l="1"/>
  <c r="AB12" i="1" s="1"/>
  <c r="AD12" i="1" s="1"/>
  <c r="AA13" i="1"/>
  <c r="AB13" i="1" s="1"/>
  <c r="AD13" i="1" s="1"/>
  <c r="L11" i="1" l="1"/>
  <c r="N11" i="1" s="1"/>
  <c r="X11" i="1" s="1"/>
  <c r="Y11" i="1" s="1"/>
  <c r="Z11" i="1" l="1"/>
  <c r="AA11" i="1" l="1"/>
  <c r="AB11" i="1"/>
  <c r="AD11" i="1" s="1"/>
  <c r="L10" i="1" l="1"/>
  <c r="N10" i="1" s="1"/>
  <c r="X10" i="1" s="1"/>
  <c r="Y10" i="1" s="1"/>
  <c r="Z10" i="1" s="1"/>
  <c r="L9" i="1"/>
  <c r="N9" i="1" s="1"/>
  <c r="X9" i="1" s="1"/>
  <c r="Y9" i="1" l="1"/>
  <c r="Z9" i="1"/>
  <c r="AA10" i="1"/>
  <c r="AB10" i="1" s="1"/>
  <c r="AD10" i="1" s="1"/>
  <c r="AA9" i="1" l="1"/>
  <c r="AB9" i="1" s="1"/>
  <c r="AD9" i="1" s="1"/>
  <c r="L8" i="1" l="1"/>
  <c r="L16" i="1" s="1"/>
  <c r="N8" i="1" l="1"/>
  <c r="N16" i="1" s="1"/>
  <c r="X8" i="1" l="1"/>
  <c r="X16" i="1" s="1"/>
  <c r="Y8" i="1" l="1"/>
  <c r="Y16" i="1" s="1"/>
  <c r="Z8" i="1" l="1"/>
  <c r="Z16" i="1" s="1"/>
  <c r="AA8" i="1"/>
  <c r="AA16" i="1" s="1"/>
  <c r="AB8" i="1" l="1"/>
  <c r="AB16" i="1" s="1"/>
  <c r="AD8" i="1" l="1"/>
  <c r="AD16" i="1" s="1"/>
  <c r="Y18" i="1" s="1"/>
  <c r="Y19" i="1" s="1"/>
  <c r="Y20" i="1" l="1"/>
  <c r="Y21" i="1"/>
</calcChain>
</file>

<file path=xl/sharedStrings.xml><?xml version="1.0" encoding="utf-8"?>
<sst xmlns="http://schemas.openxmlformats.org/spreadsheetml/2006/main" count="215" uniqueCount="115">
  <si>
    <t>परिशिष्ट - 'क' - 1</t>
  </si>
  <si>
    <t>अ.क्र</t>
  </si>
  <si>
    <t>खातेदाराचे नांव</t>
  </si>
  <si>
    <t>जुना स.नं.</t>
  </si>
  <si>
    <t>नविन स.नं.</t>
  </si>
  <si>
    <t>गट नंबर</t>
  </si>
  <si>
    <t>सी.टी.एस. नंबर</t>
  </si>
  <si>
    <t>गांव नमुना 7/12 नुसार जमिनीचे क्षेत्र (हे.आर)</t>
  </si>
  <si>
    <t>संपादित जमिनीचे क्षेत्र (चौ.मी/हेक्टर आर)</t>
  </si>
  <si>
    <t>जमिनीचा प्रकार</t>
  </si>
  <si>
    <t>जमिनीचा प्रकार शेती/ बिनशेती/ धारणाधिकार</t>
  </si>
  <si>
    <t>मंजुर केलेला दर (प्रति हेक्टर) रक्कम रुपये</t>
  </si>
  <si>
    <t>संपादीत होणाऱ्या जमिनीच्या क्षेत्रानुसार येणारे बाजारमुल्य र.रू</t>
  </si>
  <si>
    <t>बांधकामे</t>
  </si>
  <si>
    <t>वनझाडे</t>
  </si>
  <si>
    <t>फळझाडे</t>
  </si>
  <si>
    <t>विहिरी/बोअरवेल</t>
  </si>
  <si>
    <t>एकुण रक्कम रुपये (16+18+ 20+22)</t>
  </si>
  <si>
    <t>एकुण रक्कम (14+23)</t>
  </si>
  <si>
    <t>100 %  सोलेशियम (दिलासा रक्कम) सेक्शन 30 (1)  RFCT-LARR 2013 अनुसूचि 1 अ.नं. 5</t>
  </si>
  <si>
    <t>निर्धारित मोबदला 26 = (24+25)</t>
  </si>
  <si>
    <t>एकूण रक्कमेवर  25%  वाढीव मोबदला 
(अ.क्र. 26 नुसार येणाऱ्या रक्कमेवर)</t>
  </si>
  <si>
    <t>एकुण मोबदला (26+ 27)</t>
  </si>
  <si>
    <t>वजावट रक्कम रुपये</t>
  </si>
  <si>
    <t>हितसंबंधिताला अदा करावयाची एकुण मोबदला रक्कम रुपये (अ.क्र. 28 वजा 29)</t>
  </si>
  <si>
    <t>शेरा</t>
  </si>
  <si>
    <t>संख्या</t>
  </si>
  <si>
    <t>रक्कम रुपये</t>
  </si>
  <si>
    <t>झाडांची संख्या</t>
  </si>
  <si>
    <t>झाडांची रक्कम रु.</t>
  </si>
  <si>
    <t>शेती</t>
  </si>
  <si>
    <t>एकुण</t>
  </si>
  <si>
    <t>एकूण नुकसान भरपाई रक्कम</t>
  </si>
  <si>
    <t>सक्षम प्राधिकारी</t>
  </si>
  <si>
    <t>एकुण  रक्कम</t>
  </si>
  <si>
    <t>मुंबई अहमदाबाद अतिजलद रेल्वे प्रकल्पात संपादन करावयाच्या जमिनीचे भूमिसंपादन, पुनर्वसन व पुनर्स्थापना करताना वाजवी भरपाई मिळण्याचा व पारदर्शकतेचा हक्क अधिनियम, 2013 नुसार अंतिम निवाडा</t>
  </si>
  <si>
    <t>(तेजस चव्हाण)</t>
  </si>
  <si>
    <t>मुंबई अहमदाबाद अतिजलद रेल्वे प्रकल्प तथा</t>
  </si>
  <si>
    <t>उपजिल्हाधिकारी (पुनर्वसन),पालघर</t>
  </si>
  <si>
    <t>107/क/6/प्लॉट नं./6</t>
  </si>
  <si>
    <t>13.97.84</t>
  </si>
  <si>
    <t>वर्ग -1</t>
  </si>
  <si>
    <t>बिनशेती</t>
  </si>
  <si>
    <t>कलम 26 नुसार जमिनीचा मोबदला (12X13)</t>
  </si>
  <si>
    <t>1) मे. सनसिफ इन्व्हेस्टमेंटचे प्रोप्रायटर इकबाल अहमद अब्दुल खलीफ 
2)  मे सबनील पेकींग मशिन्स प्रा. लि. तर्फे डायरेक्टर राजेश सुब्रमनियम      
3) मयूर छोटालाल शहा</t>
  </si>
  <si>
    <t>92/ब/9/प्लॉट नं.9</t>
  </si>
  <si>
    <t>92/ब/10/प्लॉट नं.10</t>
  </si>
  <si>
    <t>5.09.19</t>
  </si>
  <si>
    <t>7.20.31</t>
  </si>
  <si>
    <t>अरिहंत इंडस्ट्रियल प्रिमायसेस को. ऑप. सोसायटी लि. तर्फे
1) इकबाल अहमद अब्दुल खलीफ मे. सनसिफ इन्व्हेस्टमेंटचे प्रोप्रायटर 
2) मेहूल किशोर डेलीवाला
3) योगिता चेतन चित्रोडा 
4) चेतन नटवरलाल चित्रोडा 
5) प्रग्नेश नटवरलाल चित्रोडा 
6) पायल प्रग्नेश चित्रोडा 
7) मनोहरलाल जी. गांधी
8) संजय एम. गांधी
9) मे. वेस्टर्न रबर इंडिया प्रा.लि. तर्फे डायरेक्टर केतन कन्हैयालाल शाह
10) कमलेश जयंतीलाल शाह 
11) राहूल प्रफुल शाह 
12) मयूर छोटालाल शाह
13) चेतन रसिक (रसिकलाल) डोडीया
14) बंदीश रसिक (रसिकलाल) डोडीया
15) विराज दिपक डोडीया 
16) उर्वी दिपक डोडीया 
17) दिपक नरोत्तम डोडीया 
18) दिशांत दिपक डोडीया 
19) मे सबनील पेकींग मशिन्स प्रा. लि. तर्फे डायरेक्टर राजेश सुब्रमनियम
20) मयूर छोटालाल शहा</t>
  </si>
  <si>
    <t>107/क/9/प्लॉट नं.9</t>
  </si>
  <si>
    <t>19.93.46</t>
  </si>
  <si>
    <t xml:space="preserve">1) इकबाल अहमद अब्दुल खलीफ मे. सनसिफ इन्व्हेस्टमेंट तर्फे शौकत खान अबिद खान बिहारी 
2) मयुर छोटालाल शहा  
3) मेहूल किशोर डेलीवाला
4) योगिता चेतन चित्रोडा 
5) चेतन नटवरलाल चित्रोडा 
6) प्रग्नेश नटवरलाल चित्रोडा 
7) पायल प्रग्नेश चित्रोडा 
8) मनोहरलाल जी. गांधी तर्फे संजय एम. गांधी
9) संजय एम. गांधी
10) कमलेश जयंतीलाल शाह 
11) राहूल प्रफुल शाह 
12) मयूर छोटालाल शाह
13) किरीट धिरजलाल चित्रोडा
14) धिरजलाल नानाजी चित्रोडा 
15) विजय धिरजलाल चित्रोडा
16) रसिक भाईलाल डोडीया 
17) विराज दिपक डोडीया 
18) उर्वी दिपक डोडीया
19) दिपक नरोत्तम डोडीया 
20) दिशांत दिपक डोडीया
21) मे. सबनील पेकिंग मशिन्स प्रा. लि. तर्फे डायरेक्टर राजेश सुब्रमनियम </t>
  </si>
  <si>
    <t>1) मे. जय जिनेंद्र रियलटर्स प्रा. लि. तर्फे चंदुभाई रामशंकर रावल-मयत वारस दिपक चंदुलाल रावल 
2) सुंदरलाल एकलिंगलाल जैन</t>
  </si>
  <si>
    <t>108/2</t>
  </si>
  <si>
    <t>108/3</t>
  </si>
  <si>
    <t>0.20.00</t>
  </si>
  <si>
    <t>107/क/2/ प्लॉट नं./2</t>
  </si>
  <si>
    <t>1) कमलेश जयंतीलाल शाह
2) जयेश जयंतीलाल शाह
3) धर्मेन्द्र जयंतीलाल शाह</t>
  </si>
  <si>
    <t>श्‍</t>
  </si>
  <si>
    <t xml:space="preserve"> कलम 23 क संमती निवाडयानुसार मोबदला वाटप </t>
  </si>
  <si>
    <t>आस्थापना खर्च 3%</t>
  </si>
  <si>
    <t>कार्यालयीन खर्च 3 %</t>
  </si>
  <si>
    <t>कलम 23 नुसार मोबदला वाटप प्रलंबित</t>
  </si>
  <si>
    <t>89 अ</t>
  </si>
  <si>
    <t>10.12.00</t>
  </si>
  <si>
    <t xml:space="preserve">कलम 26 (2) नुसार गावास लागु असलेले गणक Factor </t>
  </si>
  <si>
    <t xml:space="preserve">कलम 26  (1) नुसार 12% व्याजाची रक्कम  </t>
  </si>
  <si>
    <t>पांडुरंग दामोदर भोईर
लक्ष्मी रघुनाथ घरत
भनुमती यशवंत पाटील
नर्मदा रामकृष्ण पाटील
विमल अनंत पाटील
लिलाबाई भालचंद्र पाटील
दमयंती हरिश्चंद्र पाटील
हेमलता प्रभाकर म्हात्रे
बारकुबाई दामोदर भोईर
लक्ष्मीबाई यशवंत भोईर
विजय यशवंत भोईर
विनायक यशवंत भोईर
अविनाश यशवंत भोईर
कुंदा हरेश्वर घरत
ललिता जनार्दन पाटील
किशोरी सुनिल देशमुख
देवयानी सुधाकर पाटील
राकेश ए जैन</t>
  </si>
  <si>
    <t>सावित्रीबाई गोपाळ किणी
सुभाष गोपाळ किणी
रमेश गोपाळ किणी 
पुष्पा भास्कर पाटील
सुलोचना रमेश पाटील 
रामचंद्र गणपत किणी 
राकेश राजेंद्रकुमार अगरवाल</t>
  </si>
  <si>
    <t>14/2</t>
  </si>
  <si>
    <t>नॅशनल हायवे</t>
  </si>
  <si>
    <t>14/3</t>
  </si>
  <si>
    <t>मेहुल दिपक ठाकूर 
सिध्दार्थ दिपक ठाकूर
रोहन जयेंद्र ठाकूर
रोहित जयेंद्र ठाकूर</t>
  </si>
  <si>
    <t>50/1/1</t>
  </si>
  <si>
    <t xml:space="preserve">50/1/2
</t>
  </si>
  <si>
    <t>50/1/3</t>
  </si>
  <si>
    <t>सरकार</t>
  </si>
  <si>
    <t>सेंट्रल रेल्वे दिवा वसई लाईन</t>
  </si>
  <si>
    <t>दिवा वसई लाईन</t>
  </si>
  <si>
    <t>सेंट्रल लाईन</t>
  </si>
  <si>
    <t>51/1/1</t>
  </si>
  <si>
    <t>51/1/2</t>
  </si>
  <si>
    <t>15/1</t>
  </si>
  <si>
    <t>15/2</t>
  </si>
  <si>
    <t>15/3/1</t>
  </si>
  <si>
    <t>15/3/2</t>
  </si>
  <si>
    <t>15/3/3</t>
  </si>
  <si>
    <t>15/4/1</t>
  </si>
  <si>
    <t>15/4/2</t>
  </si>
  <si>
    <t>15/4/3</t>
  </si>
  <si>
    <t>राष्ट्रीय महामार्ग</t>
  </si>
  <si>
    <t>वर्ग -2</t>
  </si>
  <si>
    <t>वर्ग-1</t>
  </si>
  <si>
    <t>चंद्रभागा महादेव गांगडा 
अजित महादेव गांगडा
भारती संजय सांबरे 
निलम हेमंत डोंगरे 
पुनम चंद्रकांत तुंबडा 
रामभाऊ गोपीनाथ सजणे
लक्ष्मण गोपीनाथ सजणे 
सुरेखा बबन गीरधळा 
द्रोपदी गुणा गरेल 
मंदा एकनाथ पानेरा 
चंद्रावती रमेश परब
मिना अर्जुन पालकर 
संगिता मिलिंद बोबे
कविता रविंद्र पाठारे 
किशोर रविंद्र पाठारे
मंजुळा कान्हा गवळी</t>
  </si>
  <si>
    <t>घनश्याम पंढरीनाथ  म्हात्रे 
जयवंती शांताराम पाटील 
दिनानाथ पंढरीनाथ म्हात्रे 
मधुकर पंढरीनाथ म्हात्रे 
रमाबाई पंढरीनाथ म्हात्रे 
विमल पंढरीनाथ म्हात्रे 
ट्रीनीटी डेव्हलपर्स तर्फे भागीदार 
विमलचंद मांगीलाल धोका
राजेश के. राठोड
सुमित व्ही राठोड
मेसर्स फेअर्स रायटींद इंस्टुमेंट चे भागीदार
खुबीलाल जुगलालजी राठोड</t>
  </si>
  <si>
    <t>वर्ग-2</t>
  </si>
  <si>
    <t xml:space="preserve">सेन्ट्रल रेल्वे दिवा वसई लाईन </t>
  </si>
  <si>
    <t xml:space="preserve">मे. सनसिफ इन्व्हेस्टमेंट प्रोप्रायटर </t>
  </si>
  <si>
    <t>इकबाल अहमद अब्दुल खलीफ</t>
  </si>
  <si>
    <r>
      <t>मौजे - बापाणे, ता.वसई, जि. पालघर                                                           (प्रस्ताव क्र.    /</t>
    </r>
    <r>
      <rPr>
        <b/>
        <sz val="11"/>
        <color rgb="FFFF0000"/>
        <rFont val="DVOT-Surekh"/>
      </rPr>
      <t xml:space="preserve">         </t>
    </r>
    <r>
      <rPr>
        <b/>
        <sz val="11"/>
        <rFont val="DVOT-Surekh"/>
      </rPr>
      <t>)</t>
    </r>
  </si>
  <si>
    <r>
      <t>मौजे - बापाणे, ता.वसई, जि. पालघर                                                           (प्रस्ताव क्र.    /</t>
    </r>
    <r>
      <rPr>
        <b/>
        <sz val="11"/>
        <color rgb="FFFF0000"/>
        <rFont val="DVOT-Surekh"/>
      </rPr>
      <t xml:space="preserve">     </t>
    </r>
    <r>
      <rPr>
        <b/>
        <sz val="11"/>
        <rFont val="DVOT-Surekh"/>
      </rPr>
      <t>)</t>
    </r>
  </si>
  <si>
    <t>1) भारती प्रकाश पाटील-107/1
2) किरण प्रकाश पाटील
3) भामिणी प्रकाश पाटील
4) कमला शांताराम पाटील
5) मे.सनसिफ इन्वेस्टमेंट चे प्रो.इकबाल अहमद अब्दुल खलीफ लतीफ-107/2</t>
  </si>
  <si>
    <t>107/1
107/2</t>
  </si>
  <si>
    <t>0.07.00
0.6625</t>
  </si>
  <si>
    <t>राकेश राजेंद्रकुमार अग्रवाल</t>
  </si>
  <si>
    <t>54/3/2</t>
  </si>
  <si>
    <t>मे. सनसिफ इन्व्हेस्टमेंट प्रो इकबाल अहमद अब्‍दुल  खलीफ</t>
  </si>
  <si>
    <t>हर्षद राघवजी मकवाना</t>
  </si>
  <si>
    <t>सुरेश राघवजी मकवाना</t>
  </si>
  <si>
    <t>अशोक राघवजी मकवाना</t>
  </si>
  <si>
    <t>प्रविण राघवजी मकवाना</t>
  </si>
  <si>
    <t>राजेश राघवजी मकवाना</t>
  </si>
  <si>
    <t>0.39.80</t>
  </si>
  <si>
    <t xml:space="preserve">54/3/1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</si>
</sst>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1" x14ac:knownFonts="1">
    <font>
      <sz val="11"/>
      <color theme="1"/>
      <name val="Calibri"/>
      <family val="2"/>
      <scheme val="minor"/>
    </font>
    <font>
      <b/>
      <sz val="11"/>
      <name val="DVOT-Surekh"/>
    </font>
    <font>
      <sz val="11"/>
      <name val="DVOT-Surekh"/>
    </font>
    <font>
      <sz val="11"/>
      <color theme="1"/>
      <name val="DVOT-Surekh"/>
    </font>
    <font>
      <sz val="11"/>
      <color indexed="8"/>
      <name val="Calibri"/>
      <family val="2"/>
    </font>
    <font>
      <b/>
      <sz val="11"/>
      <color rgb="FFFF0000"/>
      <name val="DVOT-Surekh"/>
    </font>
    <font>
      <sz val="10"/>
      <color rgb="FF000000"/>
      <name val="DVOT-SurekhMR"/>
    </font>
    <font>
      <sz val="10"/>
      <name val="DVOT-Surekh"/>
    </font>
    <font>
      <sz val="10"/>
      <color rgb="FF000000"/>
      <name val="DVOT-Surekh"/>
    </font>
    <font>
      <sz val="8"/>
      <name val="Calibri"/>
      <family val="2"/>
      <scheme val="minor"/>
    </font>
    <font>
      <sz val="10"/>
      <name val="DVOT-SurekhMR"/>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cellStyleXfs>
  <cellXfs count="114">
    <xf numFmtId="0" fontId="0" fillId="0" borderId="0" xfId="0"/>
    <xf numFmtId="0" fontId="1"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center" vertical="center" wrapText="1"/>
    </xf>
    <xf numFmtId="0" fontId="1" fillId="0" borderId="2" xfId="0" applyFont="1" applyBorder="1" applyAlignment="1">
      <alignment horizontal="center" vertical="top"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2" fillId="0" borderId="6" xfId="0" applyFont="1" applyBorder="1" applyAlignment="1">
      <alignment horizontal="center" vertical="top" wrapText="1"/>
    </xf>
    <xf numFmtId="0" fontId="2" fillId="0" borderId="6" xfId="0" applyFont="1" applyBorder="1" applyAlignment="1">
      <alignment horizontal="left" vertical="top" wrapText="1"/>
    </xf>
    <xf numFmtId="49" fontId="2" fillId="2" borderId="6" xfId="0" applyNumberFormat="1" applyFont="1" applyFill="1" applyBorder="1" applyAlignment="1">
      <alignment vertical="top" wrapText="1"/>
    </xf>
    <xf numFmtId="0" fontId="3" fillId="0" borderId="6" xfId="0" applyFont="1" applyBorder="1" applyAlignment="1">
      <alignment horizontal="center" vertical="top" wrapText="1"/>
    </xf>
    <xf numFmtId="0" fontId="2" fillId="0" borderId="6" xfId="0" applyFont="1" applyBorder="1" applyAlignment="1">
      <alignment horizontal="right" vertical="top" wrapText="1"/>
    </xf>
    <xf numFmtId="1" fontId="2" fillId="0" borderId="6" xfId="0" applyNumberFormat="1" applyFont="1" applyBorder="1" applyAlignment="1">
      <alignment horizontal="right" vertical="top" wrapText="1"/>
    </xf>
    <xf numFmtId="0" fontId="2" fillId="0" borderId="0" xfId="0" applyFont="1" applyAlignment="1">
      <alignment horizontal="center" vertical="top" wrapText="1"/>
    </xf>
    <xf numFmtId="1" fontId="2" fillId="0" borderId="0" xfId="0" applyNumberFormat="1" applyFont="1" applyAlignment="1">
      <alignment horizontal="center" vertical="top" wrapText="1"/>
    </xf>
    <xf numFmtId="0" fontId="2" fillId="0" borderId="2" xfId="0" applyFont="1" applyBorder="1" applyAlignment="1">
      <alignment horizontal="left" vertical="top" wrapText="1"/>
    </xf>
    <xf numFmtId="0" fontId="3" fillId="0" borderId="6" xfId="0" applyFont="1" applyBorder="1" applyAlignment="1">
      <alignment horizontal="left" vertical="top" wrapText="1"/>
    </xf>
    <xf numFmtId="49" fontId="2" fillId="2" borderId="2" xfId="0" applyNumberFormat="1" applyFont="1" applyFill="1" applyBorder="1" applyAlignment="1">
      <alignment vertical="top" wrapText="1"/>
    </xf>
    <xf numFmtId="0" fontId="2" fillId="0" borderId="2" xfId="0" applyFont="1" applyBorder="1" applyAlignment="1">
      <alignment horizontal="center" vertical="top" wrapText="1"/>
    </xf>
    <xf numFmtId="0" fontId="3" fillId="0" borderId="2" xfId="0" applyFont="1" applyBorder="1" applyAlignment="1">
      <alignment horizontal="center" vertical="top" wrapText="1"/>
    </xf>
    <xf numFmtId="0" fontId="2" fillId="0" borderId="2" xfId="0" applyFont="1" applyBorder="1" applyAlignment="1">
      <alignment horizontal="right" vertical="top" wrapText="1"/>
    </xf>
    <xf numFmtId="1" fontId="2" fillId="0" borderId="2" xfId="0" applyNumberFormat="1" applyFont="1" applyBorder="1" applyAlignment="1">
      <alignment horizontal="right" vertical="top" wrapText="1"/>
    </xf>
    <xf numFmtId="0" fontId="1" fillId="0" borderId="2" xfId="1" applyFont="1" applyBorder="1" applyAlignment="1">
      <alignment horizontal="center" vertical="center" wrapText="1"/>
    </xf>
    <xf numFmtId="0" fontId="1" fillId="2" borderId="2" xfId="1" applyFont="1" applyFill="1" applyBorder="1" applyAlignment="1">
      <alignment horizontal="center" vertical="center"/>
    </xf>
    <xf numFmtId="164" fontId="1" fillId="0" borderId="2" xfId="1" applyNumberFormat="1" applyFont="1" applyBorder="1" applyAlignment="1">
      <alignment horizontal="right" vertical="center"/>
    </xf>
    <xf numFmtId="1" fontId="1" fillId="0" borderId="2" xfId="1" applyNumberFormat="1" applyFont="1" applyBorder="1" applyAlignment="1">
      <alignment horizontal="right" vertical="center"/>
    </xf>
    <xf numFmtId="1" fontId="1" fillId="0" borderId="2" xfId="1" applyNumberFormat="1" applyFont="1" applyBorder="1" applyAlignment="1">
      <alignment horizontal="right" vertical="top"/>
    </xf>
    <xf numFmtId="0" fontId="1" fillId="0" borderId="2" xfId="1" applyFont="1" applyBorder="1" applyAlignment="1">
      <alignment horizontal="right" vertical="top"/>
    </xf>
    <xf numFmtId="0" fontId="2" fillId="0" borderId="0" xfId="0" applyFont="1" applyAlignment="1">
      <alignment vertical="center" wrapText="1"/>
    </xf>
    <xf numFmtId="1" fontId="2" fillId="0" borderId="2" xfId="0" applyNumberFormat="1" applyFont="1" applyBorder="1" applyAlignment="1">
      <alignment horizontal="right" wrapText="1"/>
    </xf>
    <xf numFmtId="1" fontId="2" fillId="0" borderId="0" xfId="0" applyNumberFormat="1" applyFont="1" applyAlignment="1">
      <alignment horizontal="right" vertical="center" wrapText="1"/>
    </xf>
    <xf numFmtId="1" fontId="2" fillId="0" borderId="0" xfId="0" applyNumberFormat="1" applyFont="1" applyAlignment="1">
      <alignment horizontal="center" vertical="center" wrapText="1"/>
    </xf>
    <xf numFmtId="0" fontId="2" fillId="0" borderId="0" xfId="0" applyFont="1" applyAlignment="1">
      <alignment horizontal="center"/>
    </xf>
    <xf numFmtId="0" fontId="1" fillId="0" borderId="0" xfId="0" applyFont="1" applyAlignment="1">
      <alignment horizontal="center"/>
    </xf>
    <xf numFmtId="1" fontId="1" fillId="0" borderId="2" xfId="0" applyNumberFormat="1" applyFont="1" applyBorder="1" applyAlignment="1">
      <alignment horizontal="right" wrapText="1"/>
    </xf>
    <xf numFmtId="1" fontId="1" fillId="0" borderId="0" xfId="0" applyNumberFormat="1" applyFont="1" applyAlignment="1">
      <alignment horizontal="right" vertical="center" wrapText="1"/>
    </xf>
    <xf numFmtId="0" fontId="2" fillId="0" borderId="0" xfId="0" applyFont="1" applyAlignment="1">
      <alignment horizontal="center" wrapText="1"/>
    </xf>
    <xf numFmtId="2" fontId="2" fillId="0" borderId="0" xfId="0" applyNumberFormat="1" applyFont="1" applyAlignment="1">
      <alignment horizontal="center" wrapText="1"/>
    </xf>
    <xf numFmtId="1" fontId="2" fillId="0" borderId="0" xfId="0" applyNumberFormat="1" applyFont="1" applyAlignment="1">
      <alignment horizontal="center" wrapText="1"/>
    </xf>
    <xf numFmtId="0" fontId="2" fillId="0" borderId="0" xfId="0" applyFont="1"/>
    <xf numFmtId="49" fontId="6" fillId="0" borderId="2" xfId="0" applyNumberFormat="1" applyFont="1" applyBorder="1" applyAlignment="1">
      <alignment horizontal="center" vertical="top" wrapText="1"/>
    </xf>
    <xf numFmtId="0" fontId="7" fillId="0" borderId="2" xfId="0" applyFont="1" applyBorder="1" applyAlignment="1">
      <alignment horizontal="center" vertical="top" wrapText="1"/>
    </xf>
    <xf numFmtId="164" fontId="8" fillId="0" borderId="2"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2" fontId="7" fillId="0" borderId="2" xfId="0" applyNumberFormat="1" applyFont="1" applyBorder="1" applyAlignment="1">
      <alignment horizontal="center" vertical="top" wrapText="1"/>
    </xf>
    <xf numFmtId="0" fontId="2" fillId="0" borderId="8" xfId="0" applyFont="1" applyBorder="1" applyAlignment="1">
      <alignment horizontal="center" vertical="top" wrapText="1"/>
    </xf>
    <xf numFmtId="0" fontId="2" fillId="0" borderId="8" xfId="0" applyFont="1" applyBorder="1" applyAlignment="1">
      <alignment horizontal="left" vertical="top" wrapText="1"/>
    </xf>
    <xf numFmtId="49" fontId="2" fillId="2" borderId="8" xfId="0" applyNumberFormat="1" applyFont="1" applyFill="1" applyBorder="1" applyAlignment="1">
      <alignment vertical="top" wrapText="1"/>
    </xf>
    <xf numFmtId="164" fontId="7" fillId="0" borderId="3" xfId="0" applyNumberFormat="1" applyFont="1" applyBorder="1" applyAlignment="1">
      <alignment horizontal="center" vertical="top" wrapText="1"/>
    </xf>
    <xf numFmtId="0" fontId="3" fillId="0" borderId="8" xfId="0" applyFont="1" applyBorder="1" applyAlignment="1">
      <alignment horizontal="center" vertical="top" wrapText="1"/>
    </xf>
    <xf numFmtId="0" fontId="2" fillId="0" borderId="8" xfId="0" applyFont="1" applyBorder="1" applyAlignment="1">
      <alignment horizontal="right" vertical="top" wrapText="1"/>
    </xf>
    <xf numFmtId="1" fontId="2" fillId="0" borderId="8" xfId="0" applyNumberFormat="1" applyFont="1" applyBorder="1" applyAlignment="1">
      <alignment horizontal="right" vertical="top" wrapText="1"/>
    </xf>
    <xf numFmtId="49" fontId="6" fillId="0" borderId="6" xfId="0" applyNumberFormat="1" applyFont="1" applyBorder="1" applyAlignment="1">
      <alignment horizontal="center" vertical="top" wrapText="1"/>
    </xf>
    <xf numFmtId="0" fontId="3" fillId="0" borderId="2" xfId="0" applyFont="1" applyBorder="1" applyAlignment="1">
      <alignment horizontal="left" vertical="top" wrapText="1"/>
    </xf>
    <xf numFmtId="0" fontId="2" fillId="0" borderId="6" xfId="0" applyFont="1" applyBorder="1" applyAlignment="1">
      <alignment horizontal="center" vertical="top" wrapText="1"/>
    </xf>
    <xf numFmtId="0" fontId="2" fillId="0" borderId="6" xfId="0" applyFont="1" applyBorder="1" applyAlignment="1">
      <alignment horizontal="left" vertical="top" wrapText="1"/>
    </xf>
    <xf numFmtId="0" fontId="10" fillId="2" borderId="2" xfId="0" applyFont="1" applyFill="1" applyBorder="1" applyAlignment="1">
      <alignment horizontal="left" vertical="top" wrapText="1"/>
    </xf>
    <xf numFmtId="0" fontId="2" fillId="0" borderId="2" xfId="0" applyFont="1" applyBorder="1" applyAlignment="1">
      <alignment vertical="top" wrapText="1"/>
    </xf>
    <xf numFmtId="1" fontId="2" fillId="0" borderId="6" xfId="0" applyNumberFormat="1" applyFont="1" applyBorder="1" applyAlignment="1">
      <alignment horizontal="center" vertical="top" wrapText="1"/>
    </xf>
    <xf numFmtId="1" fontId="2" fillId="0" borderId="8" xfId="0" applyNumberFormat="1" applyFont="1" applyBorder="1" applyAlignment="1">
      <alignment vertical="top" wrapText="1"/>
    </xf>
    <xf numFmtId="1" fontId="2" fillId="0" borderId="2" xfId="0" applyNumberFormat="1" applyFont="1" applyBorder="1" applyAlignment="1">
      <alignment vertical="top" wrapText="1"/>
    </xf>
    <xf numFmtId="0" fontId="3" fillId="0" borderId="6" xfId="0" applyFont="1" applyBorder="1" applyAlignment="1">
      <alignment horizontal="center" vertical="top" wrapText="1"/>
    </xf>
    <xf numFmtId="164" fontId="7" fillId="0" borderId="6" xfId="0" applyNumberFormat="1" applyFont="1" applyBorder="1" applyAlignment="1">
      <alignment horizontal="center" vertical="top" wrapText="1"/>
    </xf>
    <xf numFmtId="0" fontId="3" fillId="0" borderId="2" xfId="0" applyFont="1" applyBorder="1" applyAlignment="1">
      <alignment vertical="top" wrapText="1"/>
    </xf>
    <xf numFmtId="49" fontId="6" fillId="0" borderId="2" xfId="0" applyNumberFormat="1" applyFont="1" applyBorder="1" applyAlignment="1">
      <alignment horizontal="left" vertical="top" wrapText="1"/>
    </xf>
    <xf numFmtId="2" fontId="2" fillId="0" borderId="3" xfId="0" applyNumberFormat="1" applyFont="1" applyBorder="1" applyAlignment="1">
      <alignment vertical="top" wrapText="1"/>
    </xf>
    <xf numFmtId="2" fontId="2" fillId="0" borderId="8" xfId="0" applyNumberFormat="1" applyFont="1" applyBorder="1" applyAlignment="1">
      <alignment vertical="top" wrapText="1"/>
    </xf>
    <xf numFmtId="2" fontId="2" fillId="0" borderId="6" xfId="0" applyNumberFormat="1" applyFont="1" applyBorder="1" applyAlignment="1">
      <alignment vertical="top" wrapText="1"/>
    </xf>
    <xf numFmtId="0" fontId="1" fillId="0" borderId="0" xfId="0" applyFont="1" applyAlignment="1">
      <alignment horizontal="center" vertical="center"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3" xfId="0" applyFont="1" applyBorder="1" applyAlignment="1">
      <alignment horizontal="center" vertical="top" wrapText="1"/>
    </xf>
    <xf numFmtId="0" fontId="1" fillId="0" borderId="6" xfId="0" applyFont="1" applyBorder="1" applyAlignment="1">
      <alignment horizontal="center" vertical="top" wrapText="1"/>
    </xf>
    <xf numFmtId="1" fontId="1" fillId="0" borderId="4" xfId="0" applyNumberFormat="1" applyFont="1" applyBorder="1" applyAlignment="1">
      <alignment horizontal="center" wrapText="1"/>
    </xf>
    <xf numFmtId="1" fontId="1" fillId="0" borderId="7" xfId="0" applyNumberFormat="1" applyFont="1" applyBorder="1" applyAlignment="1">
      <alignment horizontal="center" wrapText="1"/>
    </xf>
    <xf numFmtId="1" fontId="1" fillId="0" borderId="5" xfId="0" applyNumberFormat="1" applyFont="1" applyBorder="1" applyAlignment="1">
      <alignment horizontal="center"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1" fillId="0" borderId="1" xfId="0" applyFont="1" applyBorder="1" applyAlignment="1">
      <alignment horizontal="center" vertical="center"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1" fontId="2" fillId="0" borderId="4" xfId="0" applyNumberFormat="1" applyFont="1" applyBorder="1" applyAlignment="1">
      <alignment horizontal="center" wrapText="1"/>
    </xf>
    <xf numFmtId="1" fontId="2" fillId="0" borderId="7" xfId="0" applyNumberFormat="1" applyFont="1" applyBorder="1" applyAlignment="1">
      <alignment horizontal="center" wrapText="1"/>
    </xf>
    <xf numFmtId="1" fontId="2" fillId="0" borderId="5" xfId="0" applyNumberFormat="1" applyFont="1" applyBorder="1" applyAlignment="1">
      <alignment horizontal="center" wrapText="1"/>
    </xf>
    <xf numFmtId="0" fontId="1" fillId="0" borderId="2" xfId="1" applyFont="1" applyBorder="1" applyAlignment="1">
      <alignment horizontal="center" vertical="center" wrapText="1"/>
    </xf>
    <xf numFmtId="9" fontId="1" fillId="0" borderId="2" xfId="0" applyNumberFormat="1" applyFont="1" applyBorder="1" applyAlignment="1">
      <alignment horizontal="center" vertical="top" wrapText="1"/>
    </xf>
    <xf numFmtId="1" fontId="2" fillId="0" borderId="3" xfId="0" applyNumberFormat="1" applyFont="1" applyBorder="1" applyAlignment="1">
      <alignment horizontal="center" vertical="top"/>
    </xf>
    <xf numFmtId="1" fontId="2" fillId="0" borderId="8" xfId="0" applyNumberFormat="1" applyFont="1" applyBorder="1" applyAlignment="1">
      <alignment horizontal="center" vertical="top"/>
    </xf>
    <xf numFmtId="1" fontId="2" fillId="0" borderId="6" xfId="0" applyNumberFormat="1" applyFont="1" applyBorder="1" applyAlignment="1">
      <alignment horizontal="center" vertical="top"/>
    </xf>
    <xf numFmtId="1" fontId="2" fillId="0" borderId="3" xfId="0" applyNumberFormat="1" applyFont="1" applyBorder="1" applyAlignment="1">
      <alignment horizontal="center" vertical="top" wrapText="1"/>
    </xf>
    <xf numFmtId="1" fontId="2" fillId="0" borderId="8" xfId="0" applyNumberFormat="1" applyFont="1" applyBorder="1" applyAlignment="1">
      <alignment horizontal="center" vertical="top" wrapText="1"/>
    </xf>
    <xf numFmtId="1" fontId="2" fillId="0" borderId="6" xfId="0" applyNumberFormat="1" applyFont="1" applyBorder="1" applyAlignment="1">
      <alignment horizontal="center" vertical="top" wrapText="1"/>
    </xf>
    <xf numFmtId="0" fontId="2" fillId="0" borderId="8" xfId="0" applyFont="1" applyBorder="1" applyAlignment="1">
      <alignment horizontal="center" vertical="top" wrapText="1"/>
    </xf>
    <xf numFmtId="49" fontId="6" fillId="0" borderId="2" xfId="0" applyNumberFormat="1" applyFont="1" applyBorder="1" applyAlignment="1">
      <alignment horizontal="left" vertical="top" wrapText="1"/>
    </xf>
    <xf numFmtId="0" fontId="3" fillId="0" borderId="3" xfId="0" applyFont="1" applyBorder="1" applyAlignment="1">
      <alignment horizontal="center" vertical="top" wrapText="1"/>
    </xf>
    <xf numFmtId="0" fontId="3" fillId="0" borderId="8" xfId="0" applyFont="1" applyBorder="1" applyAlignment="1">
      <alignment horizontal="center" vertical="top" wrapText="1"/>
    </xf>
    <xf numFmtId="0" fontId="3" fillId="0" borderId="6" xfId="0" applyFont="1" applyBorder="1" applyAlignment="1">
      <alignment horizontal="center" vertical="top" wrapText="1"/>
    </xf>
    <xf numFmtId="49" fontId="2" fillId="2" borderId="3" xfId="0" applyNumberFormat="1" applyFont="1" applyFill="1" applyBorder="1" applyAlignment="1">
      <alignment horizontal="center" vertical="top" wrapText="1"/>
    </xf>
    <xf numFmtId="49" fontId="2" fillId="2" borderId="8" xfId="0" applyNumberFormat="1" applyFont="1" applyFill="1" applyBorder="1" applyAlignment="1">
      <alignment horizontal="center" vertical="top" wrapText="1"/>
    </xf>
    <xf numFmtId="49" fontId="2" fillId="2" borderId="6" xfId="0" applyNumberFormat="1" applyFont="1" applyFill="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8"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8" xfId="0" applyNumberFormat="1" applyFont="1" applyBorder="1" applyAlignment="1">
      <alignment horizontal="center" vertical="top" wrapText="1"/>
    </xf>
    <xf numFmtId="164" fontId="8" fillId="0" borderId="6" xfId="0" applyNumberFormat="1" applyFont="1" applyBorder="1" applyAlignment="1">
      <alignment horizontal="center" vertical="top" wrapText="1"/>
    </xf>
    <xf numFmtId="1" fontId="2" fillId="0" borderId="3" xfId="0" applyNumberFormat="1" applyFont="1" applyBorder="1" applyAlignment="1">
      <alignment vertical="top" wrapText="1"/>
    </xf>
    <xf numFmtId="1" fontId="2" fillId="0" borderId="8" xfId="0" applyNumberFormat="1" applyFont="1" applyBorder="1" applyAlignment="1">
      <alignment vertical="top" wrapText="1"/>
    </xf>
    <xf numFmtId="1" fontId="2" fillId="0" borderId="6" xfId="0" applyNumberFormat="1" applyFont="1" applyBorder="1" applyAlignment="1">
      <alignment vertical="top" wrapText="1"/>
    </xf>
    <xf numFmtId="49" fontId="6" fillId="0" borderId="3" xfId="0" applyNumberFormat="1" applyFont="1" applyBorder="1" applyAlignment="1">
      <alignment horizontal="center" vertical="top" wrapText="1"/>
    </xf>
    <xf numFmtId="49" fontId="6" fillId="0" borderId="6" xfId="0" applyNumberFormat="1" applyFont="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E26"/>
  <sheetViews>
    <sheetView tabSelected="1" view="pageBreakPreview" topLeftCell="A13" zoomScale="70" zoomScaleNormal="100" zoomScaleSheetLayoutView="70" workbookViewId="0">
      <selection activeCell="J15" sqref="J15"/>
    </sheetView>
  </sheetViews>
  <sheetFormatPr defaultRowHeight="18" x14ac:dyDescent="0.25"/>
  <cols>
    <col min="1" max="1" width="4.28515625" style="3" customWidth="1"/>
    <col min="2" max="2" width="23.5703125" style="28" customWidth="1"/>
    <col min="3" max="3" width="6" style="28" customWidth="1"/>
    <col min="4" max="4" width="11.7109375" style="28" customWidth="1"/>
    <col min="5" max="5" width="9" style="28" customWidth="1"/>
    <col min="6" max="6" width="5.42578125" style="3" customWidth="1"/>
    <col min="7" max="7" width="9.28515625" style="2" customWidth="1"/>
    <col min="8" max="8" width="11.42578125" style="2" customWidth="1"/>
    <col min="9" max="9" width="7.140625" style="3" customWidth="1"/>
    <col min="10" max="10" width="12" style="3" customWidth="1"/>
    <col min="11" max="11" width="14.42578125" style="2" customWidth="1"/>
    <col min="12" max="12" width="12.5703125" style="2" customWidth="1"/>
    <col min="13" max="13" width="7.7109375" style="2" customWidth="1"/>
    <col min="14" max="14" width="15.140625" style="2" customWidth="1"/>
    <col min="15" max="15" width="5" style="2" customWidth="1"/>
    <col min="16" max="16" width="4.28515625" style="2" customWidth="1"/>
    <col min="17" max="17" width="5.140625" style="2" customWidth="1"/>
    <col min="18" max="18" width="5" style="2" customWidth="1"/>
    <col min="19" max="19" width="5.140625" style="2" customWidth="1"/>
    <col min="20" max="20" width="4.5703125" style="2" customWidth="1"/>
    <col min="21" max="21" width="7" style="2" customWidth="1"/>
    <col min="22" max="22" width="8.28515625" style="2" customWidth="1"/>
    <col min="23" max="23" width="15.5703125" style="2" customWidth="1"/>
    <col min="24" max="24" width="12.85546875" style="2" customWidth="1"/>
    <col min="25" max="25" width="16.42578125" style="2" customWidth="1"/>
    <col min="26" max="26" width="13.85546875" style="2" customWidth="1"/>
    <col min="27" max="27" width="16" style="2" customWidth="1"/>
    <col min="28" max="28" width="14.7109375" style="2" customWidth="1"/>
    <col min="29" max="29" width="11" style="2" customWidth="1"/>
    <col min="30" max="30" width="14.5703125" style="2" customWidth="1"/>
    <col min="31" max="31" width="6.140625" style="2" customWidth="1"/>
    <col min="32" max="16384" width="9.140625" style="3"/>
  </cols>
  <sheetData>
    <row r="1" spans="1:31" ht="24.75" customHeight="1" x14ac:dyDescent="0.25">
      <c r="A1" s="70"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row>
    <row r="2" spans="1:31" ht="39.75" customHeight="1" x14ac:dyDescent="0.25">
      <c r="A2" s="70" t="s">
        <v>35</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1" ht="39.75" customHeight="1" x14ac:dyDescent="0.25">
      <c r="A3" s="70" t="s">
        <v>60</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row>
    <row r="4" spans="1:31" ht="28.5" customHeight="1" x14ac:dyDescent="0.25">
      <c r="A4" s="81" t="s">
        <v>100</v>
      </c>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row>
    <row r="5" spans="1:31" s="5" customFormat="1" ht="35.25" customHeight="1" x14ac:dyDescent="0.25">
      <c r="A5" s="71" t="s">
        <v>1</v>
      </c>
      <c r="B5" s="74" t="s">
        <v>2</v>
      </c>
      <c r="C5" s="74" t="s">
        <v>3</v>
      </c>
      <c r="D5" s="74" t="s">
        <v>4</v>
      </c>
      <c r="E5" s="74" t="s">
        <v>5</v>
      </c>
      <c r="F5" s="71" t="s">
        <v>6</v>
      </c>
      <c r="G5" s="71" t="s">
        <v>7</v>
      </c>
      <c r="H5" s="71" t="s">
        <v>8</v>
      </c>
      <c r="I5" s="71" t="s">
        <v>9</v>
      </c>
      <c r="J5" s="71" t="s">
        <v>10</v>
      </c>
      <c r="K5" s="71" t="s">
        <v>11</v>
      </c>
      <c r="L5" s="74" t="s">
        <v>12</v>
      </c>
      <c r="M5" s="71" t="s">
        <v>66</v>
      </c>
      <c r="N5" s="74" t="s">
        <v>43</v>
      </c>
      <c r="O5" s="71" t="s">
        <v>13</v>
      </c>
      <c r="P5" s="71"/>
      <c r="Q5" s="71" t="s">
        <v>14</v>
      </c>
      <c r="R5" s="71"/>
      <c r="S5" s="71" t="s">
        <v>15</v>
      </c>
      <c r="T5" s="71"/>
      <c r="U5" s="72" t="s">
        <v>16</v>
      </c>
      <c r="V5" s="73"/>
      <c r="W5" s="74" t="s">
        <v>17</v>
      </c>
      <c r="X5" s="71" t="s">
        <v>18</v>
      </c>
      <c r="Y5" s="71" t="s">
        <v>19</v>
      </c>
      <c r="Z5" s="74" t="s">
        <v>20</v>
      </c>
      <c r="AA5" s="88" t="s">
        <v>21</v>
      </c>
      <c r="AB5" s="71" t="s">
        <v>22</v>
      </c>
      <c r="AC5" s="71" t="s">
        <v>23</v>
      </c>
      <c r="AD5" s="71" t="s">
        <v>24</v>
      </c>
      <c r="AE5" s="71" t="s">
        <v>25</v>
      </c>
    </row>
    <row r="6" spans="1:31" s="5" customFormat="1" ht="207.75" customHeight="1" x14ac:dyDescent="0.25">
      <c r="A6" s="71"/>
      <c r="B6" s="75"/>
      <c r="C6" s="75"/>
      <c r="D6" s="75"/>
      <c r="E6" s="75"/>
      <c r="F6" s="71"/>
      <c r="G6" s="71"/>
      <c r="H6" s="71"/>
      <c r="I6" s="71"/>
      <c r="J6" s="71"/>
      <c r="K6" s="71"/>
      <c r="L6" s="75"/>
      <c r="M6" s="71"/>
      <c r="N6" s="75"/>
      <c r="O6" s="4" t="s">
        <v>26</v>
      </c>
      <c r="P6" s="4" t="s">
        <v>27</v>
      </c>
      <c r="Q6" s="4" t="s">
        <v>28</v>
      </c>
      <c r="R6" s="4" t="s">
        <v>29</v>
      </c>
      <c r="S6" s="4" t="s">
        <v>28</v>
      </c>
      <c r="T6" s="4" t="s">
        <v>29</v>
      </c>
      <c r="U6" s="4" t="s">
        <v>26</v>
      </c>
      <c r="V6" s="4" t="s">
        <v>27</v>
      </c>
      <c r="W6" s="75"/>
      <c r="X6" s="71"/>
      <c r="Y6" s="71"/>
      <c r="Z6" s="75"/>
      <c r="AA6" s="71"/>
      <c r="AB6" s="71"/>
      <c r="AC6" s="71"/>
      <c r="AD6" s="71"/>
      <c r="AE6" s="71"/>
    </row>
    <row r="7" spans="1:31" s="5" customFormat="1" x14ac:dyDescent="0.25">
      <c r="A7" s="4">
        <v>1</v>
      </c>
      <c r="B7" s="6">
        <v>2</v>
      </c>
      <c r="C7" s="6">
        <v>3</v>
      </c>
      <c r="D7" s="6">
        <v>4</v>
      </c>
      <c r="E7" s="6">
        <v>5</v>
      </c>
      <c r="F7" s="6">
        <v>6</v>
      </c>
      <c r="G7" s="6">
        <v>7</v>
      </c>
      <c r="H7" s="6">
        <v>8</v>
      </c>
      <c r="I7" s="6">
        <v>9</v>
      </c>
      <c r="J7" s="6">
        <v>10</v>
      </c>
      <c r="K7" s="6">
        <v>11</v>
      </c>
      <c r="L7" s="6">
        <v>12</v>
      </c>
      <c r="M7" s="6">
        <v>13</v>
      </c>
      <c r="N7" s="6">
        <v>14</v>
      </c>
      <c r="O7" s="6">
        <v>15</v>
      </c>
      <c r="P7" s="6">
        <v>16</v>
      </c>
      <c r="Q7" s="6">
        <v>17</v>
      </c>
      <c r="R7" s="6">
        <v>18</v>
      </c>
      <c r="S7" s="6">
        <v>19</v>
      </c>
      <c r="T7" s="6">
        <v>20</v>
      </c>
      <c r="U7" s="6">
        <v>21</v>
      </c>
      <c r="V7" s="6">
        <v>22</v>
      </c>
      <c r="W7" s="6">
        <v>23</v>
      </c>
      <c r="X7" s="6">
        <v>24</v>
      </c>
      <c r="Y7" s="6">
        <v>25</v>
      </c>
      <c r="Z7" s="6">
        <v>26</v>
      </c>
      <c r="AA7" s="6">
        <v>27</v>
      </c>
      <c r="AB7" s="6">
        <v>28</v>
      </c>
      <c r="AC7" s="6">
        <v>29</v>
      </c>
      <c r="AD7" s="6">
        <v>30</v>
      </c>
      <c r="AE7" s="6">
        <v>31</v>
      </c>
    </row>
    <row r="8" spans="1:31" s="13" customFormat="1" ht="409.5" x14ac:dyDescent="0.25">
      <c r="A8" s="7">
        <v>1</v>
      </c>
      <c r="B8" s="8" t="s">
        <v>49</v>
      </c>
      <c r="C8" s="8"/>
      <c r="D8" s="8" t="s">
        <v>39</v>
      </c>
      <c r="E8" s="8"/>
      <c r="F8" s="9"/>
      <c r="G8" s="43" t="s">
        <v>51</v>
      </c>
      <c r="H8" s="43">
        <v>7.3000000000000001E-3</v>
      </c>
      <c r="I8" s="7" t="s">
        <v>42</v>
      </c>
      <c r="J8" s="10" t="s">
        <v>41</v>
      </c>
      <c r="K8" s="11">
        <v>80038200</v>
      </c>
      <c r="L8" s="12">
        <f t="shared" ref="L8:L15" si="0">K8*H8</f>
        <v>584278.86</v>
      </c>
      <c r="M8" s="12">
        <v>1</v>
      </c>
      <c r="N8" s="12">
        <f>L8*M8</f>
        <v>584278.86</v>
      </c>
      <c r="O8" s="12">
        <v>0</v>
      </c>
      <c r="P8" s="12">
        <v>0</v>
      </c>
      <c r="Q8" s="12">
        <v>0</v>
      </c>
      <c r="R8" s="12">
        <v>0</v>
      </c>
      <c r="S8" s="12">
        <v>0</v>
      </c>
      <c r="T8" s="12">
        <v>0</v>
      </c>
      <c r="U8" s="12">
        <v>0</v>
      </c>
      <c r="V8" s="12">
        <v>0</v>
      </c>
      <c r="W8" s="12">
        <v>0</v>
      </c>
      <c r="X8" s="12">
        <f>N8</f>
        <v>584278.86</v>
      </c>
      <c r="Y8" s="12">
        <f>X8</f>
        <v>584278.86</v>
      </c>
      <c r="Z8" s="12">
        <f>X8+Y8</f>
        <v>1168557.72</v>
      </c>
      <c r="AA8" s="12">
        <f>Z8*25%</f>
        <v>292139.43</v>
      </c>
      <c r="AB8" s="12">
        <f>Z8+AA8</f>
        <v>1460697.15</v>
      </c>
      <c r="AC8" s="12">
        <v>0</v>
      </c>
      <c r="AD8" s="12">
        <f t="shared" ref="AD8:AD15" si="1">AB8</f>
        <v>1460697.15</v>
      </c>
      <c r="AE8" s="11"/>
    </row>
    <row r="9" spans="1:31" s="18" customFormat="1" ht="144" customHeight="1" x14ac:dyDescent="0.25">
      <c r="A9" s="82">
        <v>2</v>
      </c>
      <c r="B9" s="79" t="s">
        <v>44</v>
      </c>
      <c r="C9" s="8"/>
      <c r="D9" s="40" t="s">
        <v>45</v>
      </c>
      <c r="E9" s="16"/>
      <c r="F9" s="17"/>
      <c r="G9" s="41" t="s">
        <v>47</v>
      </c>
      <c r="H9" s="42">
        <v>1.8E-3</v>
      </c>
      <c r="I9" s="18" t="s">
        <v>42</v>
      </c>
      <c r="J9" s="19" t="s">
        <v>41</v>
      </c>
      <c r="K9" s="11">
        <v>80038200</v>
      </c>
      <c r="L9" s="12">
        <f t="shared" si="0"/>
        <v>144068.76</v>
      </c>
      <c r="M9" s="21">
        <v>1</v>
      </c>
      <c r="N9" s="12">
        <f>L9*M9</f>
        <v>144068.76</v>
      </c>
      <c r="O9" s="21">
        <v>0</v>
      </c>
      <c r="P9" s="21">
        <v>0</v>
      </c>
      <c r="Q9" s="21">
        <v>0</v>
      </c>
      <c r="R9" s="21">
        <v>0</v>
      </c>
      <c r="S9" s="21">
        <v>0</v>
      </c>
      <c r="T9" s="21">
        <v>0</v>
      </c>
      <c r="U9" s="21">
        <v>0</v>
      </c>
      <c r="V9" s="21">
        <v>0</v>
      </c>
      <c r="W9" s="21">
        <v>0</v>
      </c>
      <c r="X9" s="12">
        <f>N9</f>
        <v>144068.76</v>
      </c>
      <c r="Y9" s="12">
        <f>X9</f>
        <v>144068.76</v>
      </c>
      <c r="Z9" s="12">
        <f>X9+Y9</f>
        <v>288137.52</v>
      </c>
      <c r="AA9" s="12">
        <f>Z9*25%</f>
        <v>72034.38</v>
      </c>
      <c r="AB9" s="12">
        <f>Z9+AA9</f>
        <v>360171.9</v>
      </c>
      <c r="AC9" s="21">
        <v>0</v>
      </c>
      <c r="AD9" s="12">
        <f t="shared" si="1"/>
        <v>360171.9</v>
      </c>
      <c r="AE9" s="20"/>
    </row>
    <row r="10" spans="1:31" s="13" customFormat="1" ht="36" x14ac:dyDescent="0.25">
      <c r="A10" s="83"/>
      <c r="B10" s="80"/>
      <c r="C10" s="8"/>
      <c r="D10" s="40" t="s">
        <v>46</v>
      </c>
      <c r="E10" s="16"/>
      <c r="F10" s="17"/>
      <c r="G10" s="41" t="s">
        <v>48</v>
      </c>
      <c r="H10" s="42">
        <v>4.7999999999999996E-3</v>
      </c>
      <c r="I10" s="18" t="s">
        <v>42</v>
      </c>
      <c r="J10" s="19" t="s">
        <v>41</v>
      </c>
      <c r="K10" s="11">
        <v>80038200</v>
      </c>
      <c r="L10" s="12">
        <f t="shared" si="0"/>
        <v>384183.36</v>
      </c>
      <c r="M10" s="21">
        <v>1</v>
      </c>
      <c r="N10" s="12">
        <f>L10*M10</f>
        <v>384183.36</v>
      </c>
      <c r="O10" s="21">
        <v>0</v>
      </c>
      <c r="P10" s="21">
        <v>0</v>
      </c>
      <c r="Q10" s="21">
        <v>0</v>
      </c>
      <c r="R10" s="21">
        <v>0</v>
      </c>
      <c r="S10" s="21">
        <v>0</v>
      </c>
      <c r="T10" s="21">
        <v>0</v>
      </c>
      <c r="U10" s="21">
        <v>0</v>
      </c>
      <c r="V10" s="21">
        <v>0</v>
      </c>
      <c r="W10" s="21">
        <v>0</v>
      </c>
      <c r="X10" s="12">
        <f>N10</f>
        <v>384183.36</v>
      </c>
      <c r="Y10" s="12">
        <f>X10</f>
        <v>384183.36</v>
      </c>
      <c r="Z10" s="12">
        <f>X10+Y10</f>
        <v>768366.72</v>
      </c>
      <c r="AA10" s="12">
        <f>Z10*25%</f>
        <v>192091.68</v>
      </c>
      <c r="AB10" s="12">
        <f>Z10+AA10</f>
        <v>960458.39999999991</v>
      </c>
      <c r="AC10" s="21">
        <v>0</v>
      </c>
      <c r="AD10" s="12">
        <f t="shared" si="1"/>
        <v>960458.39999999991</v>
      </c>
      <c r="AE10" s="20"/>
    </row>
    <row r="11" spans="1:31" s="13" customFormat="1" ht="409.5" x14ac:dyDescent="0.25">
      <c r="A11" s="7">
        <v>3</v>
      </c>
      <c r="B11" s="15" t="s">
        <v>52</v>
      </c>
      <c r="C11" s="8"/>
      <c r="D11" s="40" t="s">
        <v>50</v>
      </c>
      <c r="E11" s="16"/>
      <c r="F11" s="17"/>
      <c r="G11" s="41" t="s">
        <v>40</v>
      </c>
      <c r="H11" s="42">
        <v>2.24E-2</v>
      </c>
      <c r="I11" s="18" t="s">
        <v>42</v>
      </c>
      <c r="J11" s="19" t="s">
        <v>41</v>
      </c>
      <c r="K11" s="11">
        <v>80038200</v>
      </c>
      <c r="L11" s="12">
        <f t="shared" si="0"/>
        <v>1792855.68</v>
      </c>
      <c r="M11" s="21">
        <v>1</v>
      </c>
      <c r="N11" s="12">
        <f>L11*M11</f>
        <v>1792855.68</v>
      </c>
      <c r="O11" s="21">
        <v>0</v>
      </c>
      <c r="P11" s="21">
        <v>0</v>
      </c>
      <c r="Q11" s="21">
        <v>0</v>
      </c>
      <c r="R11" s="21">
        <v>0</v>
      </c>
      <c r="S11" s="21">
        <v>0</v>
      </c>
      <c r="T11" s="21">
        <v>0</v>
      </c>
      <c r="U11" s="21">
        <v>0</v>
      </c>
      <c r="V11" s="21">
        <v>0</v>
      </c>
      <c r="W11" s="21">
        <v>1</v>
      </c>
      <c r="X11" s="12">
        <f>N11</f>
        <v>1792855.68</v>
      </c>
      <c r="Y11" s="12">
        <f>X11</f>
        <v>1792855.68</v>
      </c>
      <c r="Z11" s="12">
        <f>X11+Y11</f>
        <v>3585711.36</v>
      </c>
      <c r="AA11" s="12">
        <f>Z11*25%</f>
        <v>896427.84</v>
      </c>
      <c r="AB11" s="12">
        <f>Z11+AA11</f>
        <v>4482139.2</v>
      </c>
      <c r="AC11" s="21">
        <v>0</v>
      </c>
      <c r="AD11" s="12">
        <f t="shared" si="1"/>
        <v>4482139.2</v>
      </c>
      <c r="AE11" s="20"/>
    </row>
    <row r="12" spans="1:31" s="13" customFormat="1" ht="66" customHeight="1" x14ac:dyDescent="0.25">
      <c r="A12" s="82">
        <v>4</v>
      </c>
      <c r="B12" s="79" t="s">
        <v>53</v>
      </c>
      <c r="C12" s="8"/>
      <c r="D12" s="40" t="s">
        <v>54</v>
      </c>
      <c r="E12" s="16"/>
      <c r="F12" s="17"/>
      <c r="G12" s="41" t="s">
        <v>56</v>
      </c>
      <c r="H12" s="42">
        <v>3.5499999999999997E-2</v>
      </c>
      <c r="I12" s="18" t="s">
        <v>30</v>
      </c>
      <c r="J12" s="19" t="s">
        <v>41</v>
      </c>
      <c r="K12" s="11">
        <v>80038200</v>
      </c>
      <c r="L12" s="12">
        <f t="shared" si="0"/>
        <v>2841356.0999999996</v>
      </c>
      <c r="M12" s="21">
        <v>1</v>
      </c>
      <c r="N12" s="12">
        <f t="shared" ref="N12:N15" si="2">L12*M12</f>
        <v>2841356.0999999996</v>
      </c>
      <c r="O12" s="21">
        <v>0</v>
      </c>
      <c r="P12" s="21">
        <v>0</v>
      </c>
      <c r="Q12" s="21">
        <v>0</v>
      </c>
      <c r="R12" s="21">
        <v>0</v>
      </c>
      <c r="S12" s="21">
        <v>0</v>
      </c>
      <c r="T12" s="21">
        <v>0</v>
      </c>
      <c r="U12" s="21">
        <v>0</v>
      </c>
      <c r="V12" s="21">
        <v>0</v>
      </c>
      <c r="W12" s="21">
        <v>1</v>
      </c>
      <c r="X12" s="12">
        <f t="shared" ref="X12:X15" si="3">N12</f>
        <v>2841356.0999999996</v>
      </c>
      <c r="Y12" s="12">
        <f t="shared" ref="Y12:Y15" si="4">X12</f>
        <v>2841356.0999999996</v>
      </c>
      <c r="Z12" s="12">
        <f t="shared" ref="Z12:Z15" si="5">X12+Y12</f>
        <v>5682712.1999999993</v>
      </c>
      <c r="AA12" s="12">
        <f t="shared" ref="AA12:AA15" si="6">Z12*25%</f>
        <v>1420678.0499999998</v>
      </c>
      <c r="AB12" s="12">
        <f t="shared" ref="AB12:AB15" si="7">Z12+AA12</f>
        <v>7103390.2499999991</v>
      </c>
      <c r="AC12" s="21">
        <v>0</v>
      </c>
      <c r="AD12" s="12">
        <f t="shared" si="1"/>
        <v>7103390.2499999991</v>
      </c>
      <c r="AE12" s="20"/>
    </row>
    <row r="13" spans="1:31" s="13" customFormat="1" ht="66" customHeight="1" x14ac:dyDescent="0.25">
      <c r="A13" s="83"/>
      <c r="B13" s="80"/>
      <c r="C13" s="8"/>
      <c r="D13" s="40" t="s">
        <v>55</v>
      </c>
      <c r="E13" s="16"/>
      <c r="F13" s="17"/>
      <c r="G13" s="41" t="s">
        <v>56</v>
      </c>
      <c r="H13" s="42">
        <v>3.2000000000000001E-2</v>
      </c>
      <c r="I13" s="18" t="s">
        <v>30</v>
      </c>
      <c r="J13" s="19" t="s">
        <v>41</v>
      </c>
      <c r="K13" s="11">
        <v>80038200</v>
      </c>
      <c r="L13" s="12">
        <f t="shared" si="0"/>
        <v>2561222.4</v>
      </c>
      <c r="M13" s="21">
        <v>1</v>
      </c>
      <c r="N13" s="12">
        <f t="shared" si="2"/>
        <v>2561222.4</v>
      </c>
      <c r="O13" s="21">
        <v>0</v>
      </c>
      <c r="P13" s="21">
        <v>0</v>
      </c>
      <c r="Q13" s="21">
        <v>0</v>
      </c>
      <c r="R13" s="21">
        <v>0</v>
      </c>
      <c r="S13" s="21">
        <v>0</v>
      </c>
      <c r="T13" s="21">
        <v>0</v>
      </c>
      <c r="U13" s="21">
        <v>0</v>
      </c>
      <c r="V13" s="21">
        <v>0</v>
      </c>
      <c r="W13" s="21">
        <v>1</v>
      </c>
      <c r="X13" s="12">
        <f t="shared" si="3"/>
        <v>2561222.4</v>
      </c>
      <c r="Y13" s="12">
        <f t="shared" si="4"/>
        <v>2561222.4</v>
      </c>
      <c r="Z13" s="12">
        <f t="shared" si="5"/>
        <v>5122444.8</v>
      </c>
      <c r="AA13" s="12">
        <f t="shared" si="6"/>
        <v>1280611.2</v>
      </c>
      <c r="AB13" s="12">
        <f t="shared" si="7"/>
        <v>6403056</v>
      </c>
      <c r="AC13" s="21">
        <v>0</v>
      </c>
      <c r="AD13" s="12">
        <f t="shared" si="1"/>
        <v>6403056</v>
      </c>
      <c r="AE13" s="20"/>
    </row>
    <row r="14" spans="1:31" s="13" customFormat="1" ht="66" customHeight="1" x14ac:dyDescent="0.25">
      <c r="A14" s="7">
        <v>5</v>
      </c>
      <c r="B14" s="8" t="s">
        <v>58</v>
      </c>
      <c r="C14" s="8"/>
      <c r="D14" s="40" t="s">
        <v>57</v>
      </c>
      <c r="E14" s="16"/>
      <c r="F14" s="17"/>
      <c r="G14" s="46">
        <v>619</v>
      </c>
      <c r="H14" s="42">
        <v>0.12690000000000001</v>
      </c>
      <c r="I14" s="18" t="s">
        <v>42</v>
      </c>
      <c r="J14" s="19" t="s">
        <v>41</v>
      </c>
      <c r="K14" s="11">
        <v>80038200</v>
      </c>
      <c r="L14" s="12">
        <f t="shared" si="0"/>
        <v>10156847.580000002</v>
      </c>
      <c r="M14" s="21">
        <v>1</v>
      </c>
      <c r="N14" s="12">
        <f t="shared" si="2"/>
        <v>10156847.580000002</v>
      </c>
      <c r="O14" s="21">
        <v>0</v>
      </c>
      <c r="P14" s="21">
        <v>0</v>
      </c>
      <c r="Q14" s="21">
        <v>0</v>
      </c>
      <c r="R14" s="21">
        <v>0</v>
      </c>
      <c r="S14" s="21">
        <v>0</v>
      </c>
      <c r="T14" s="21">
        <v>0</v>
      </c>
      <c r="U14" s="21">
        <v>0</v>
      </c>
      <c r="V14" s="21">
        <v>0</v>
      </c>
      <c r="W14" s="21"/>
      <c r="X14" s="12">
        <f t="shared" si="3"/>
        <v>10156847.580000002</v>
      </c>
      <c r="Y14" s="12">
        <f t="shared" si="4"/>
        <v>10156847.580000002</v>
      </c>
      <c r="Z14" s="12">
        <f t="shared" si="5"/>
        <v>20313695.160000004</v>
      </c>
      <c r="AA14" s="12">
        <f t="shared" si="6"/>
        <v>5078423.790000001</v>
      </c>
      <c r="AB14" s="12">
        <f t="shared" si="7"/>
        <v>25392118.950000003</v>
      </c>
      <c r="AC14" s="21">
        <v>0</v>
      </c>
      <c r="AD14" s="12">
        <f t="shared" si="1"/>
        <v>25392118.950000003</v>
      </c>
      <c r="AE14" s="20"/>
    </row>
    <row r="15" spans="1:31" s="13" customFormat="1" ht="168.75" customHeight="1" x14ac:dyDescent="0.25">
      <c r="A15" s="56">
        <v>6</v>
      </c>
      <c r="B15" s="57" t="s">
        <v>102</v>
      </c>
      <c r="C15" s="57"/>
      <c r="D15" s="40" t="s">
        <v>103</v>
      </c>
      <c r="E15" s="16"/>
      <c r="F15" s="17"/>
      <c r="G15" s="46" t="s">
        <v>104</v>
      </c>
      <c r="H15" s="42">
        <v>1.89E-2</v>
      </c>
      <c r="I15" s="18" t="s">
        <v>30</v>
      </c>
      <c r="J15" s="19" t="s">
        <v>41</v>
      </c>
      <c r="K15" s="11">
        <v>80038200</v>
      </c>
      <c r="L15" s="12">
        <f t="shared" si="0"/>
        <v>1512721.98</v>
      </c>
      <c r="M15" s="21">
        <v>1</v>
      </c>
      <c r="N15" s="12">
        <f t="shared" si="2"/>
        <v>1512721.98</v>
      </c>
      <c r="O15" s="21">
        <v>0</v>
      </c>
      <c r="P15" s="21">
        <v>0</v>
      </c>
      <c r="Q15" s="21">
        <v>0</v>
      </c>
      <c r="R15" s="21">
        <v>0</v>
      </c>
      <c r="S15" s="21">
        <v>0</v>
      </c>
      <c r="T15" s="21">
        <v>0</v>
      </c>
      <c r="U15" s="21">
        <v>0</v>
      </c>
      <c r="V15" s="21">
        <v>0</v>
      </c>
      <c r="W15" s="21"/>
      <c r="X15" s="12">
        <f t="shared" si="3"/>
        <v>1512721.98</v>
      </c>
      <c r="Y15" s="12">
        <f t="shared" si="4"/>
        <v>1512721.98</v>
      </c>
      <c r="Z15" s="12">
        <f t="shared" si="5"/>
        <v>3025443.96</v>
      </c>
      <c r="AA15" s="12">
        <f t="shared" si="6"/>
        <v>756360.99</v>
      </c>
      <c r="AB15" s="12">
        <f t="shared" si="7"/>
        <v>3781804.95</v>
      </c>
      <c r="AC15" s="21"/>
      <c r="AD15" s="12">
        <f t="shared" si="1"/>
        <v>3781804.95</v>
      </c>
      <c r="AE15" s="20"/>
    </row>
    <row r="16" spans="1:31" s="1" customFormat="1" ht="22.5" customHeight="1" x14ac:dyDescent="0.25">
      <c r="A16" s="87" t="s">
        <v>31</v>
      </c>
      <c r="B16" s="87"/>
      <c r="C16" s="22"/>
      <c r="D16" s="22"/>
      <c r="E16" s="22"/>
      <c r="F16" s="23"/>
      <c r="G16" s="24"/>
      <c r="H16" s="24">
        <f>SUM(H8:H14)</f>
        <v>0.23070000000000002</v>
      </c>
      <c r="I16" s="25"/>
      <c r="J16" s="25"/>
      <c r="K16" s="26"/>
      <c r="L16" s="26">
        <f>SUM(L8:L15)</f>
        <v>19977534.720000003</v>
      </c>
      <c r="M16" s="27"/>
      <c r="N16" s="26">
        <f>SUM(N8:N15)</f>
        <v>19977534.720000003</v>
      </c>
      <c r="O16" s="26">
        <v>0</v>
      </c>
      <c r="P16" s="26">
        <v>0</v>
      </c>
      <c r="Q16" s="26">
        <v>0</v>
      </c>
      <c r="R16" s="26">
        <v>0</v>
      </c>
      <c r="S16" s="26">
        <v>0</v>
      </c>
      <c r="T16" s="26">
        <v>0</v>
      </c>
      <c r="U16" s="26">
        <v>0</v>
      </c>
      <c r="V16" s="26">
        <v>0</v>
      </c>
      <c r="W16" s="26">
        <v>0</v>
      </c>
      <c r="X16" s="26">
        <f>SUM(X8:X15)</f>
        <v>19977534.720000003</v>
      </c>
      <c r="Y16" s="26">
        <f>SUM(Y8:Y15)</f>
        <v>19977534.720000003</v>
      </c>
      <c r="Z16" s="26">
        <f>SUM(Z8:Z15)</f>
        <v>39955069.440000005</v>
      </c>
      <c r="AA16" s="26">
        <f>SUM(AA8:AA15)</f>
        <v>9988767.3600000013</v>
      </c>
      <c r="AB16" s="26">
        <f>SUM(AB8:AB15)</f>
        <v>49943836.800000004</v>
      </c>
      <c r="AC16" s="26">
        <f t="shared" ref="AC16" si="8">SUM(AC8:AC14)</f>
        <v>0</v>
      </c>
      <c r="AD16" s="26">
        <f>SUM(AD8:AD15)</f>
        <v>49943836.800000004</v>
      </c>
      <c r="AE16" s="26"/>
    </row>
    <row r="17" spans="22:31" ht="51" customHeight="1" x14ac:dyDescent="0.25"/>
    <row r="18" spans="22:31" ht="27" customHeight="1" x14ac:dyDescent="0.4">
      <c r="V18" s="84" t="s">
        <v>32</v>
      </c>
      <c r="W18" s="85"/>
      <c r="X18" s="86"/>
      <c r="Y18" s="29">
        <f>AD16</f>
        <v>49943836.800000004</v>
      </c>
      <c r="Z18" s="30"/>
      <c r="AA18" s="3"/>
      <c r="AB18" s="31"/>
      <c r="AC18" s="32" t="s">
        <v>36</v>
      </c>
      <c r="AD18" s="31"/>
      <c r="AE18" s="31"/>
    </row>
    <row r="19" spans="22:31" ht="20.25" customHeight="1" x14ac:dyDescent="0.4">
      <c r="V19" s="84" t="s">
        <v>61</v>
      </c>
      <c r="W19" s="85"/>
      <c r="X19" s="86"/>
      <c r="Y19" s="29">
        <f>Y18*3%</f>
        <v>1498315.1040000001</v>
      </c>
      <c r="Z19" s="30"/>
      <c r="AA19" s="3"/>
      <c r="AC19" s="33" t="s">
        <v>33</v>
      </c>
      <c r="AD19" s="33"/>
      <c r="AE19" s="31"/>
    </row>
    <row r="20" spans="22:31" ht="18.75" customHeight="1" x14ac:dyDescent="0.4">
      <c r="V20" s="84" t="s">
        <v>62</v>
      </c>
      <c r="W20" s="85"/>
      <c r="X20" s="86"/>
      <c r="Y20" s="29">
        <f>Y18*3%</f>
        <v>1498315.1040000001</v>
      </c>
      <c r="Z20" s="30"/>
      <c r="AA20" s="3"/>
      <c r="AC20" s="33" t="s">
        <v>37</v>
      </c>
      <c r="AD20" s="33"/>
      <c r="AE20" s="31"/>
    </row>
    <row r="21" spans="22:31" ht="21" customHeight="1" x14ac:dyDescent="0.4">
      <c r="V21" s="76" t="s">
        <v>34</v>
      </c>
      <c r="W21" s="77"/>
      <c r="X21" s="78"/>
      <c r="Y21" s="34">
        <f>Y18+Y19+Y20</f>
        <v>52940467.008000009</v>
      </c>
      <c r="Z21" s="35"/>
      <c r="AA21" s="3"/>
      <c r="AC21" s="33" t="s">
        <v>38</v>
      </c>
      <c r="AD21" s="33"/>
      <c r="AE21" s="31"/>
    </row>
    <row r="22" spans="22:31" ht="21" customHeight="1" x14ac:dyDescent="0.4">
      <c r="V22" s="36"/>
      <c r="W22" s="37"/>
      <c r="X22" s="38"/>
      <c r="Y22" s="38"/>
      <c r="Z22" s="31"/>
      <c r="AA22" s="31"/>
      <c r="AE22" s="31"/>
    </row>
    <row r="23" spans="22:31" ht="20.25" customHeight="1" x14ac:dyDescent="0.4">
      <c r="V23" s="3"/>
      <c r="W23" s="3"/>
      <c r="X23" s="39"/>
      <c r="Y23" s="39"/>
      <c r="Z23" s="39"/>
      <c r="AA23" s="39"/>
      <c r="AE23" s="33"/>
    </row>
    <row r="24" spans="22:31" ht="21.75" customHeight="1" x14ac:dyDescent="0.4">
      <c r="V24" s="3"/>
      <c r="W24" s="3"/>
      <c r="X24" s="39"/>
      <c r="Y24" s="39"/>
      <c r="Z24" s="39"/>
      <c r="AA24" s="39"/>
      <c r="AE24" s="33"/>
    </row>
    <row r="25" spans="22:31" ht="21" customHeight="1" x14ac:dyDescent="0.4">
      <c r="V25" s="3"/>
      <c r="W25" s="3"/>
      <c r="X25" s="39"/>
      <c r="Y25" s="39"/>
      <c r="Z25" s="39"/>
      <c r="AA25" s="39"/>
      <c r="AE25" s="33"/>
    </row>
    <row r="26" spans="22:31" x14ac:dyDescent="0.4">
      <c r="V26" s="3"/>
      <c r="W26" s="3"/>
      <c r="X26" s="39"/>
      <c r="Y26" s="39"/>
      <c r="Z26" s="39"/>
      <c r="AA26" s="39"/>
      <c r="AC26" s="33"/>
      <c r="AD26" s="33"/>
      <c r="AE26" s="33"/>
    </row>
  </sheetData>
  <mergeCells count="40">
    <mergeCell ref="F5:F6"/>
    <mergeCell ref="E5:E6"/>
    <mergeCell ref="Z5:Z6"/>
    <mergeCell ref="AA5:AA6"/>
    <mergeCell ref="AB5:AB6"/>
    <mergeCell ref="AC5:AC6"/>
    <mergeCell ref="N5:N6"/>
    <mergeCell ref="O5:P5"/>
    <mergeCell ref="V21:X21"/>
    <mergeCell ref="AD5:AD6"/>
    <mergeCell ref="B12:B13"/>
    <mergeCell ref="G5:G6"/>
    <mergeCell ref="A4:AE4"/>
    <mergeCell ref="A9:A10"/>
    <mergeCell ref="B9:B10"/>
    <mergeCell ref="B5:B6"/>
    <mergeCell ref="C5:C6"/>
    <mergeCell ref="D5:D6"/>
    <mergeCell ref="A12:A13"/>
    <mergeCell ref="V20:X20"/>
    <mergeCell ref="AE5:AE6"/>
    <mergeCell ref="A16:B16"/>
    <mergeCell ref="V18:X18"/>
    <mergeCell ref="V19:X19"/>
    <mergeCell ref="A3:AE3"/>
    <mergeCell ref="A2:AE2"/>
    <mergeCell ref="A1:AE1"/>
    <mergeCell ref="Q5:R5"/>
    <mergeCell ref="S5:T5"/>
    <mergeCell ref="U5:V5"/>
    <mergeCell ref="W5:W6"/>
    <mergeCell ref="H5:H6"/>
    <mergeCell ref="I5:I6"/>
    <mergeCell ref="J5:J6"/>
    <mergeCell ref="K5:K6"/>
    <mergeCell ref="L5:L6"/>
    <mergeCell ref="M5:M6"/>
    <mergeCell ref="A5:A6"/>
    <mergeCell ref="X5:X6"/>
    <mergeCell ref="Y5:Y6"/>
  </mergeCells>
  <phoneticPr fontId="9" type="noConversion"/>
  <printOptions horizontalCentered="1"/>
  <pageMargins left="0.35433070866141736" right="0.15748031496062992" top="0.19685039370078741" bottom="0.19685039370078741" header="0.19685039370078741" footer="0.19685039370078741"/>
  <pageSetup paperSize="9" scale="45" pageOrder="overThenDown" orientation="landscape" r:id="rId1"/>
  <headerFooter>
    <oddHeader>&amp;R&amp;5&amp;Z&amp;F</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I43"/>
  <sheetViews>
    <sheetView view="pageBreakPreview" topLeftCell="A23" zoomScale="85" zoomScaleNormal="100" zoomScaleSheetLayoutView="85" workbookViewId="0">
      <selection activeCell="R26" sqref="R26:R32"/>
    </sheetView>
  </sheetViews>
  <sheetFormatPr defaultRowHeight="18" x14ac:dyDescent="0.25"/>
  <cols>
    <col min="1" max="1" width="4.28515625" style="3" customWidth="1"/>
    <col min="2" max="2" width="23.5703125" style="28" customWidth="1"/>
    <col min="3" max="3" width="6" style="28" customWidth="1"/>
    <col min="4" max="4" width="11.7109375" style="28" customWidth="1"/>
    <col min="5" max="5" width="9" style="28" customWidth="1"/>
    <col min="6" max="6" width="5.42578125" style="3" customWidth="1"/>
    <col min="7" max="7" width="9.28515625" style="2" customWidth="1"/>
    <col min="8" max="8" width="11.42578125" style="2" customWidth="1"/>
    <col min="9" max="9" width="7.140625" style="3" customWidth="1"/>
    <col min="10" max="10" width="12" style="3" customWidth="1"/>
    <col min="11" max="11" width="14.42578125" style="2" customWidth="1"/>
    <col min="12" max="12" width="20.140625" style="2" customWidth="1"/>
    <col min="13" max="13" width="7.7109375" style="2" customWidth="1"/>
    <col min="14" max="14" width="12.28515625" style="2" customWidth="1"/>
    <col min="15" max="15" width="5" style="2" customWidth="1"/>
    <col min="16" max="16" width="4.28515625" style="2" customWidth="1"/>
    <col min="17" max="17" width="5.140625" style="2" customWidth="1"/>
    <col min="18" max="18" width="5" style="2" customWidth="1"/>
    <col min="19" max="19" width="5.140625" style="2" customWidth="1"/>
    <col min="20" max="20" width="4.5703125" style="2" customWidth="1"/>
    <col min="21" max="21" width="7" style="2" customWidth="1"/>
    <col min="22" max="22" width="8.28515625" style="2" customWidth="1"/>
    <col min="23" max="23" width="15.5703125" style="2" customWidth="1"/>
    <col min="24" max="24" width="12.85546875" style="2" customWidth="1"/>
    <col min="25" max="25" width="16.42578125" style="2" customWidth="1"/>
    <col min="26" max="26" width="13.85546875" style="2" customWidth="1"/>
    <col min="27" max="27" width="16" style="2" customWidth="1"/>
    <col min="28" max="28" width="14.7109375" style="2" customWidth="1"/>
    <col min="29" max="29" width="11" style="2" customWidth="1"/>
    <col min="30" max="30" width="14.5703125" style="2" customWidth="1"/>
    <col min="31" max="31" width="6.140625" style="2" customWidth="1"/>
    <col min="32" max="32" width="9.140625" style="3"/>
    <col min="33" max="33" width="19.140625" style="3" customWidth="1"/>
    <col min="34" max="34" width="17.28515625" style="3" customWidth="1"/>
    <col min="35" max="35" width="14.140625" style="3" customWidth="1"/>
    <col min="36" max="16384" width="9.140625" style="3"/>
  </cols>
  <sheetData>
    <row r="1" spans="1:35" ht="24.75" customHeight="1" x14ac:dyDescent="0.25">
      <c r="A1" s="70"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row>
    <row r="2" spans="1:35" ht="39.75" customHeight="1" x14ac:dyDescent="0.25">
      <c r="A2" s="70" t="s">
        <v>35</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5" ht="32.25" customHeight="1" x14ac:dyDescent="0.25">
      <c r="A3" s="70" t="s">
        <v>63</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row>
    <row r="4" spans="1:35" ht="28.5" customHeight="1" x14ac:dyDescent="0.25">
      <c r="A4" s="81" t="s">
        <v>101</v>
      </c>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row>
    <row r="5" spans="1:35" s="5" customFormat="1" ht="35.25" customHeight="1" x14ac:dyDescent="0.25">
      <c r="A5" s="71" t="s">
        <v>1</v>
      </c>
      <c r="B5" s="74" t="s">
        <v>2</v>
      </c>
      <c r="C5" s="74" t="s">
        <v>3</v>
      </c>
      <c r="D5" s="74" t="s">
        <v>4</v>
      </c>
      <c r="E5" s="74" t="s">
        <v>5</v>
      </c>
      <c r="F5" s="71" t="s">
        <v>6</v>
      </c>
      <c r="G5" s="71" t="s">
        <v>7</v>
      </c>
      <c r="H5" s="71" t="s">
        <v>8</v>
      </c>
      <c r="I5" s="71" t="s">
        <v>9</v>
      </c>
      <c r="J5" s="71" t="s">
        <v>10</v>
      </c>
      <c r="K5" s="71" t="s">
        <v>11</v>
      </c>
      <c r="L5" s="74" t="s">
        <v>12</v>
      </c>
      <c r="M5" s="71" t="s">
        <v>66</v>
      </c>
      <c r="N5" s="74" t="s">
        <v>43</v>
      </c>
      <c r="O5" s="71" t="s">
        <v>13</v>
      </c>
      <c r="P5" s="71"/>
      <c r="Q5" s="71" t="s">
        <v>14</v>
      </c>
      <c r="R5" s="71"/>
      <c r="S5" s="71" t="s">
        <v>15</v>
      </c>
      <c r="T5" s="71"/>
      <c r="U5" s="72" t="s">
        <v>16</v>
      </c>
      <c r="V5" s="73"/>
      <c r="W5" s="74" t="s">
        <v>17</v>
      </c>
      <c r="X5" s="71" t="s">
        <v>18</v>
      </c>
      <c r="Y5" s="71" t="s">
        <v>19</v>
      </c>
      <c r="Z5" s="74" t="s">
        <v>20</v>
      </c>
      <c r="AA5" s="88" t="s">
        <v>67</v>
      </c>
      <c r="AB5" s="71" t="s">
        <v>22</v>
      </c>
      <c r="AC5" s="71" t="s">
        <v>23</v>
      </c>
      <c r="AD5" s="71" t="s">
        <v>24</v>
      </c>
      <c r="AE5" s="71" t="s">
        <v>25</v>
      </c>
    </row>
    <row r="6" spans="1:35" s="5" customFormat="1" ht="144.75" customHeight="1" x14ac:dyDescent="0.25">
      <c r="A6" s="71"/>
      <c r="B6" s="75"/>
      <c r="C6" s="75"/>
      <c r="D6" s="75"/>
      <c r="E6" s="75"/>
      <c r="F6" s="71"/>
      <c r="G6" s="71"/>
      <c r="H6" s="71"/>
      <c r="I6" s="71"/>
      <c r="J6" s="71"/>
      <c r="K6" s="71"/>
      <c r="L6" s="75"/>
      <c r="M6" s="71"/>
      <c r="N6" s="75"/>
      <c r="O6" s="4" t="s">
        <v>26</v>
      </c>
      <c r="P6" s="4" t="s">
        <v>27</v>
      </c>
      <c r="Q6" s="4" t="s">
        <v>28</v>
      </c>
      <c r="R6" s="4" t="s">
        <v>29</v>
      </c>
      <c r="S6" s="4" t="s">
        <v>28</v>
      </c>
      <c r="T6" s="4" t="s">
        <v>29</v>
      </c>
      <c r="U6" s="4" t="s">
        <v>26</v>
      </c>
      <c r="V6" s="4" t="s">
        <v>27</v>
      </c>
      <c r="W6" s="75"/>
      <c r="X6" s="71"/>
      <c r="Y6" s="71"/>
      <c r="Z6" s="75"/>
      <c r="AA6" s="71"/>
      <c r="AB6" s="71"/>
      <c r="AC6" s="71"/>
      <c r="AD6" s="71"/>
      <c r="AE6" s="71"/>
    </row>
    <row r="7" spans="1:35" s="5" customFormat="1" x14ac:dyDescent="0.25">
      <c r="A7" s="4">
        <v>1</v>
      </c>
      <c r="B7" s="6">
        <v>2</v>
      </c>
      <c r="C7" s="6">
        <v>3</v>
      </c>
      <c r="D7" s="6">
        <v>4</v>
      </c>
      <c r="E7" s="6">
        <v>5</v>
      </c>
      <c r="F7" s="6">
        <v>6</v>
      </c>
      <c r="G7" s="6">
        <v>7</v>
      </c>
      <c r="H7" s="6">
        <v>8</v>
      </c>
      <c r="I7" s="6">
        <v>9</v>
      </c>
      <c r="J7" s="6">
        <v>10</v>
      </c>
      <c r="K7" s="6">
        <v>11</v>
      </c>
      <c r="L7" s="6">
        <v>12</v>
      </c>
      <c r="M7" s="6">
        <v>13</v>
      </c>
      <c r="N7" s="6">
        <v>14</v>
      </c>
      <c r="O7" s="6">
        <v>15</v>
      </c>
      <c r="P7" s="6">
        <v>16</v>
      </c>
      <c r="Q7" s="6">
        <v>17</v>
      </c>
      <c r="R7" s="6">
        <v>18</v>
      </c>
      <c r="S7" s="6">
        <v>19</v>
      </c>
      <c r="T7" s="6">
        <v>20</v>
      </c>
      <c r="U7" s="6">
        <v>21</v>
      </c>
      <c r="V7" s="6">
        <v>22</v>
      </c>
      <c r="W7" s="6">
        <v>23</v>
      </c>
      <c r="X7" s="6">
        <v>24</v>
      </c>
      <c r="Y7" s="6">
        <v>25</v>
      </c>
      <c r="Z7" s="6">
        <v>26</v>
      </c>
      <c r="AA7" s="6">
        <v>27</v>
      </c>
      <c r="AB7" s="6">
        <v>28</v>
      </c>
      <c r="AC7" s="6">
        <v>29</v>
      </c>
      <c r="AD7" s="6">
        <v>30</v>
      </c>
      <c r="AE7" s="6">
        <v>31</v>
      </c>
    </row>
    <row r="8" spans="1:35" s="13" customFormat="1" ht="324" x14ac:dyDescent="0.25">
      <c r="A8" s="47">
        <v>1</v>
      </c>
      <c r="B8" s="48" t="s">
        <v>68</v>
      </c>
      <c r="C8" s="48"/>
      <c r="D8" s="48" t="s">
        <v>64</v>
      </c>
      <c r="E8" s="48"/>
      <c r="F8" s="49"/>
      <c r="G8" s="50" t="s">
        <v>65</v>
      </c>
      <c r="H8" s="50">
        <v>4.6600000000000003E-2</v>
      </c>
      <c r="I8" s="47" t="s">
        <v>30</v>
      </c>
      <c r="J8" s="51" t="s">
        <v>41</v>
      </c>
      <c r="K8" s="52">
        <v>80038200</v>
      </c>
      <c r="L8" s="53">
        <f>K8*H8</f>
        <v>3729780.12</v>
      </c>
      <c r="M8" s="53">
        <v>1</v>
      </c>
      <c r="N8" s="53">
        <f>L8*M8</f>
        <v>3729780.12</v>
      </c>
      <c r="O8" s="53">
        <v>0</v>
      </c>
      <c r="P8" s="53">
        <v>0</v>
      </c>
      <c r="Q8" s="53">
        <v>0</v>
      </c>
      <c r="R8" s="53">
        <v>0</v>
      </c>
      <c r="S8" s="53">
        <v>0</v>
      </c>
      <c r="T8" s="53">
        <v>0</v>
      </c>
      <c r="U8" s="53">
        <v>0</v>
      </c>
      <c r="V8" s="53">
        <v>0</v>
      </c>
      <c r="W8" s="61">
        <v>0</v>
      </c>
      <c r="X8" s="53">
        <f>N8</f>
        <v>3729780.12</v>
      </c>
      <c r="Y8" s="53">
        <f>X8</f>
        <v>3729780.12</v>
      </c>
      <c r="Z8" s="53">
        <f>X8+Y8</f>
        <v>7459560.2400000002</v>
      </c>
      <c r="AA8" s="53">
        <v>443895</v>
      </c>
      <c r="AB8" s="53">
        <f>Z8+AA8</f>
        <v>7903455.2400000002</v>
      </c>
      <c r="AC8" s="53">
        <v>0</v>
      </c>
      <c r="AD8" s="53">
        <f t="shared" ref="AD8:AD11" si="0">AB8</f>
        <v>7903455.2400000002</v>
      </c>
      <c r="AE8" s="52"/>
      <c r="AG8" s="14"/>
      <c r="AH8" s="14"/>
      <c r="AI8" s="14"/>
    </row>
    <row r="9" spans="1:35" s="13" customFormat="1" ht="129" customHeight="1" x14ac:dyDescent="0.25">
      <c r="A9" s="44">
        <v>2</v>
      </c>
      <c r="B9" s="45" t="s">
        <v>69</v>
      </c>
      <c r="C9" s="15"/>
      <c r="D9" s="40" t="s">
        <v>70</v>
      </c>
      <c r="E9" s="55"/>
      <c r="F9" s="17"/>
      <c r="G9" s="41">
        <v>0.64700000000000002</v>
      </c>
      <c r="H9" s="42">
        <v>9.0499999999999997E-2</v>
      </c>
      <c r="I9" s="18" t="s">
        <v>30</v>
      </c>
      <c r="J9" s="19" t="s">
        <v>41</v>
      </c>
      <c r="K9" s="20">
        <v>80038200</v>
      </c>
      <c r="L9" s="21">
        <f>K9*H9</f>
        <v>7243457.0999999996</v>
      </c>
      <c r="M9" s="21">
        <v>1</v>
      </c>
      <c r="N9" s="53">
        <f>L9*M9</f>
        <v>7243457.0999999996</v>
      </c>
      <c r="O9" s="21">
        <v>0</v>
      </c>
      <c r="P9" s="21">
        <v>0</v>
      </c>
      <c r="Q9" s="21">
        <v>0</v>
      </c>
      <c r="R9" s="21">
        <v>0</v>
      </c>
      <c r="S9" s="21">
        <v>0</v>
      </c>
      <c r="T9" s="21">
        <v>0</v>
      </c>
      <c r="U9" s="21">
        <v>0</v>
      </c>
      <c r="V9" s="21">
        <v>0</v>
      </c>
      <c r="W9" s="62">
        <v>0</v>
      </c>
      <c r="X9" s="21">
        <f>N9</f>
        <v>7243457.0999999996</v>
      </c>
      <c r="Y9" s="21">
        <f>X9</f>
        <v>7243457.0999999996</v>
      </c>
      <c r="Z9" s="21">
        <f>X9+Y9</f>
        <v>14486914.199999999</v>
      </c>
      <c r="AA9" s="21">
        <v>897792</v>
      </c>
      <c r="AB9" s="21">
        <f>Z9+AA9</f>
        <v>15384706.199999999</v>
      </c>
      <c r="AC9" s="21">
        <v>0</v>
      </c>
      <c r="AD9" s="21">
        <f t="shared" si="0"/>
        <v>15384706.199999999</v>
      </c>
      <c r="AE9" s="20"/>
      <c r="AG9" s="14">
        <v>25143</v>
      </c>
      <c r="AH9" s="14">
        <v>12571.5</v>
      </c>
      <c r="AI9" s="14">
        <v>37714.5</v>
      </c>
    </row>
    <row r="10" spans="1:35" s="13" customFormat="1" ht="36" x14ac:dyDescent="0.25">
      <c r="A10" s="18">
        <v>3</v>
      </c>
      <c r="B10" s="15" t="s">
        <v>71</v>
      </c>
      <c r="C10" s="8"/>
      <c r="D10" s="40" t="s">
        <v>72</v>
      </c>
      <c r="E10" s="16"/>
      <c r="F10" s="17"/>
      <c r="G10" s="41">
        <v>0.39500000000000002</v>
      </c>
      <c r="H10" s="42">
        <v>8.9200000000000002E-2</v>
      </c>
      <c r="I10" s="18" t="s">
        <v>42</v>
      </c>
      <c r="J10" s="19" t="s">
        <v>41</v>
      </c>
      <c r="K10" s="11">
        <v>80038200</v>
      </c>
      <c r="L10" s="21">
        <f>K10*H10</f>
        <v>7139407.4400000004</v>
      </c>
      <c r="M10" s="21">
        <v>1</v>
      </c>
      <c r="N10" s="21">
        <f>L10*M10</f>
        <v>7139407.4400000004</v>
      </c>
      <c r="O10" s="21">
        <v>0</v>
      </c>
      <c r="P10" s="21">
        <v>0</v>
      </c>
      <c r="Q10" s="21">
        <v>0</v>
      </c>
      <c r="R10" s="21">
        <v>0</v>
      </c>
      <c r="S10" s="21">
        <v>0</v>
      </c>
      <c r="T10" s="21">
        <v>0</v>
      </c>
      <c r="U10" s="21">
        <v>0</v>
      </c>
      <c r="V10" s="21">
        <v>0</v>
      </c>
      <c r="W10" s="62">
        <v>0</v>
      </c>
      <c r="X10" s="12">
        <f>N10</f>
        <v>7139407.4400000004</v>
      </c>
      <c r="Y10" s="12">
        <f>X10</f>
        <v>7139407.4400000004</v>
      </c>
      <c r="Z10" s="12">
        <f>X10+Y10</f>
        <v>14278814.880000001</v>
      </c>
      <c r="AA10" s="12">
        <v>884895</v>
      </c>
      <c r="AB10" s="12">
        <f>Z10+AA10</f>
        <v>15163709.880000001</v>
      </c>
      <c r="AC10" s="21">
        <v>0</v>
      </c>
      <c r="AD10" s="12">
        <f t="shared" si="0"/>
        <v>15163709.880000001</v>
      </c>
      <c r="AE10" s="20"/>
      <c r="AG10" s="14"/>
      <c r="AH10" s="14"/>
      <c r="AI10" s="14"/>
    </row>
    <row r="11" spans="1:35" s="13" customFormat="1" ht="79.5" customHeight="1" x14ac:dyDescent="0.25">
      <c r="A11" s="82">
        <v>4</v>
      </c>
      <c r="B11" s="59" t="s">
        <v>73</v>
      </c>
      <c r="C11" s="8"/>
      <c r="D11" s="40" t="s">
        <v>74</v>
      </c>
      <c r="E11" s="16"/>
      <c r="F11" s="17"/>
      <c r="G11" s="41">
        <v>0.20499999999999999</v>
      </c>
      <c r="H11" s="106">
        <v>5.3999999999999999E-2</v>
      </c>
      <c r="I11" s="18" t="s">
        <v>30</v>
      </c>
      <c r="J11" s="19" t="s">
        <v>41</v>
      </c>
      <c r="K11" s="82">
        <v>80038200</v>
      </c>
      <c r="L11" s="92">
        <f>K11*H11</f>
        <v>4322062.8</v>
      </c>
      <c r="M11" s="92">
        <v>1</v>
      </c>
      <c r="N11" s="92">
        <f>L11*M11</f>
        <v>4322062.8</v>
      </c>
      <c r="O11" s="92">
        <v>0</v>
      </c>
      <c r="P11" s="92">
        <v>0</v>
      </c>
      <c r="Q11" s="92">
        <v>0</v>
      </c>
      <c r="R11" s="92">
        <v>0</v>
      </c>
      <c r="S11" s="92">
        <v>0</v>
      </c>
      <c r="T11" s="92">
        <v>0</v>
      </c>
      <c r="U11" s="92">
        <v>0</v>
      </c>
      <c r="V11" s="92">
        <v>0</v>
      </c>
      <c r="W11" s="109">
        <v>0</v>
      </c>
      <c r="X11" s="92">
        <f t="shared" ref="X11" si="1">N11</f>
        <v>4322062.8</v>
      </c>
      <c r="Y11" s="92">
        <f t="shared" ref="Y11" si="2">X11</f>
        <v>4322062.8</v>
      </c>
      <c r="Z11" s="92">
        <f t="shared" ref="Z11" si="3">X11+Y11</f>
        <v>8644125.5999999996</v>
      </c>
      <c r="AA11" s="92">
        <v>535699</v>
      </c>
      <c r="AB11" s="92">
        <f t="shared" ref="AB11" si="4">Z11+AA11</f>
        <v>9179824.5999999996</v>
      </c>
      <c r="AC11" s="92">
        <v>1</v>
      </c>
      <c r="AD11" s="92">
        <f t="shared" si="0"/>
        <v>9179824.5999999996</v>
      </c>
      <c r="AE11" s="82"/>
      <c r="AG11" s="14"/>
      <c r="AH11" s="14"/>
      <c r="AI11" s="14"/>
    </row>
    <row r="12" spans="1:35" s="13" customFormat="1" ht="36" x14ac:dyDescent="0.25">
      <c r="A12" s="95"/>
      <c r="B12" s="59" t="s">
        <v>78</v>
      </c>
      <c r="C12" s="8"/>
      <c r="D12" s="40" t="s">
        <v>75</v>
      </c>
      <c r="E12" s="16"/>
      <c r="F12" s="17"/>
      <c r="G12" s="41">
        <v>0.10100000000000001</v>
      </c>
      <c r="H12" s="107"/>
      <c r="I12" s="18" t="s">
        <v>42</v>
      </c>
      <c r="J12" s="19" t="s">
        <v>77</v>
      </c>
      <c r="K12" s="95"/>
      <c r="L12" s="93"/>
      <c r="M12" s="93"/>
      <c r="N12" s="93"/>
      <c r="O12" s="93"/>
      <c r="P12" s="93"/>
      <c r="Q12" s="93"/>
      <c r="R12" s="93"/>
      <c r="S12" s="93"/>
      <c r="T12" s="93"/>
      <c r="U12" s="93"/>
      <c r="V12" s="93"/>
      <c r="W12" s="110"/>
      <c r="X12" s="93"/>
      <c r="Y12" s="93"/>
      <c r="Z12" s="93"/>
      <c r="AA12" s="93"/>
      <c r="AB12" s="93"/>
      <c r="AC12" s="93"/>
      <c r="AD12" s="93"/>
      <c r="AE12" s="95"/>
      <c r="AG12" s="14"/>
      <c r="AH12" s="14"/>
      <c r="AI12" s="14"/>
    </row>
    <row r="13" spans="1:35" s="13" customFormat="1" ht="36" x14ac:dyDescent="0.25">
      <c r="A13" s="83"/>
      <c r="B13" s="8" t="s">
        <v>78</v>
      </c>
      <c r="C13" s="8"/>
      <c r="D13" s="40" t="s">
        <v>76</v>
      </c>
      <c r="E13" s="16"/>
      <c r="F13" s="17"/>
      <c r="G13" s="46">
        <v>0.57999999999999996</v>
      </c>
      <c r="H13" s="108"/>
      <c r="I13" s="18" t="s">
        <v>42</v>
      </c>
      <c r="J13" s="19" t="s">
        <v>77</v>
      </c>
      <c r="K13" s="83"/>
      <c r="L13" s="94"/>
      <c r="M13" s="94"/>
      <c r="N13" s="94"/>
      <c r="O13" s="94"/>
      <c r="P13" s="94"/>
      <c r="Q13" s="94"/>
      <c r="R13" s="94"/>
      <c r="S13" s="94"/>
      <c r="T13" s="94"/>
      <c r="U13" s="94"/>
      <c r="V13" s="94"/>
      <c r="W13" s="111"/>
      <c r="X13" s="94"/>
      <c r="Y13" s="94"/>
      <c r="Z13" s="94"/>
      <c r="AA13" s="94"/>
      <c r="AB13" s="94"/>
      <c r="AC13" s="94"/>
      <c r="AD13" s="94"/>
      <c r="AE13" s="83"/>
      <c r="AG13" s="14"/>
      <c r="AH13" s="14"/>
      <c r="AI13" s="14"/>
    </row>
    <row r="14" spans="1:35" s="13" customFormat="1" ht="75.75" customHeight="1" x14ac:dyDescent="0.25">
      <c r="A14" s="82">
        <v>5</v>
      </c>
      <c r="B14" s="8" t="s">
        <v>73</v>
      </c>
      <c r="C14" s="8"/>
      <c r="D14" s="40" t="s">
        <v>81</v>
      </c>
      <c r="E14" s="16"/>
      <c r="F14" s="17"/>
      <c r="G14" s="43">
        <v>0.33989999999999998</v>
      </c>
      <c r="H14" s="106">
        <v>2.8000000000000001E-2</v>
      </c>
      <c r="I14" s="18" t="s">
        <v>30</v>
      </c>
      <c r="J14" s="19" t="s">
        <v>41</v>
      </c>
      <c r="K14" s="82">
        <v>80038200</v>
      </c>
      <c r="L14" s="92">
        <f>K14*H14</f>
        <v>2241069.6</v>
      </c>
      <c r="M14" s="92">
        <v>1</v>
      </c>
      <c r="N14" s="92">
        <f>L14*M14</f>
        <v>2241069.6</v>
      </c>
      <c r="O14" s="92">
        <v>0</v>
      </c>
      <c r="P14" s="92">
        <v>0</v>
      </c>
      <c r="Q14" s="92">
        <v>0</v>
      </c>
      <c r="R14" s="92">
        <v>0</v>
      </c>
      <c r="S14" s="92">
        <v>0</v>
      </c>
      <c r="T14" s="92">
        <v>0</v>
      </c>
      <c r="U14" s="92">
        <v>0</v>
      </c>
      <c r="V14" s="92">
        <v>0</v>
      </c>
      <c r="W14" s="92">
        <v>0</v>
      </c>
      <c r="X14" s="92">
        <f t="shared" ref="X14" si="5">N14</f>
        <v>2241069.6</v>
      </c>
      <c r="Y14" s="92">
        <f t="shared" ref="Y14" si="6">X14</f>
        <v>2241069.6</v>
      </c>
      <c r="Z14" s="92">
        <f t="shared" ref="Z14" si="7">X14+Y14</f>
        <v>4482139.2</v>
      </c>
      <c r="AA14" s="92">
        <v>277770</v>
      </c>
      <c r="AB14" s="92">
        <f t="shared" ref="AB14" si="8">Z14+AA14</f>
        <v>4759909.2</v>
      </c>
      <c r="AC14" s="92">
        <v>0</v>
      </c>
      <c r="AD14" s="92">
        <f t="shared" ref="AD14" si="9">AB14</f>
        <v>4759909.2</v>
      </c>
      <c r="AE14" s="82"/>
      <c r="AG14" s="14"/>
      <c r="AH14" s="14"/>
      <c r="AI14" s="14"/>
    </row>
    <row r="15" spans="1:35" s="13" customFormat="1" ht="19.5" customHeight="1" x14ac:dyDescent="0.25">
      <c r="A15" s="95"/>
      <c r="B15" s="8" t="s">
        <v>79</v>
      </c>
      <c r="C15" s="8"/>
      <c r="D15" s="112" t="s">
        <v>82</v>
      </c>
      <c r="E15" s="16"/>
      <c r="F15" s="17"/>
      <c r="G15" s="103">
        <v>5.4999999999999997E-3</v>
      </c>
      <c r="H15" s="107"/>
      <c r="I15" s="82" t="s">
        <v>42</v>
      </c>
      <c r="J15" s="97" t="s">
        <v>77</v>
      </c>
      <c r="K15" s="95"/>
      <c r="L15" s="93"/>
      <c r="M15" s="93"/>
      <c r="N15" s="93"/>
      <c r="O15" s="93"/>
      <c r="P15" s="93"/>
      <c r="Q15" s="93"/>
      <c r="R15" s="93"/>
      <c r="S15" s="93"/>
      <c r="T15" s="93"/>
      <c r="U15" s="93"/>
      <c r="V15" s="93"/>
      <c r="W15" s="93"/>
      <c r="X15" s="93"/>
      <c r="Y15" s="93"/>
      <c r="Z15" s="93"/>
      <c r="AA15" s="93"/>
      <c r="AB15" s="93"/>
      <c r="AC15" s="93"/>
      <c r="AD15" s="93"/>
      <c r="AE15" s="95"/>
      <c r="AG15" s="14"/>
      <c r="AH15" s="14"/>
      <c r="AI15" s="14"/>
    </row>
    <row r="16" spans="1:35" s="13" customFormat="1" ht="24" customHeight="1" x14ac:dyDescent="0.25">
      <c r="A16" s="83"/>
      <c r="B16" s="8" t="s">
        <v>80</v>
      </c>
      <c r="C16" s="8"/>
      <c r="D16" s="113"/>
      <c r="E16" s="16"/>
      <c r="F16" s="17"/>
      <c r="G16" s="105"/>
      <c r="H16" s="108"/>
      <c r="I16" s="83"/>
      <c r="J16" s="99"/>
      <c r="K16" s="83"/>
      <c r="L16" s="94"/>
      <c r="M16" s="94"/>
      <c r="N16" s="94"/>
      <c r="O16" s="94"/>
      <c r="P16" s="94"/>
      <c r="Q16" s="94"/>
      <c r="R16" s="94"/>
      <c r="S16" s="94"/>
      <c r="T16" s="94"/>
      <c r="U16" s="94"/>
      <c r="V16" s="94"/>
      <c r="W16" s="94"/>
      <c r="X16" s="94"/>
      <c r="Y16" s="94"/>
      <c r="Z16" s="94"/>
      <c r="AA16" s="94"/>
      <c r="AB16" s="94"/>
      <c r="AC16" s="94"/>
      <c r="AD16" s="94"/>
      <c r="AE16" s="83"/>
      <c r="AG16" s="14"/>
      <c r="AH16" s="14"/>
      <c r="AI16" s="14"/>
    </row>
    <row r="17" spans="1:35" s="13" customFormat="1" ht="24" customHeight="1" x14ac:dyDescent="0.25">
      <c r="A17" s="82">
        <v>6</v>
      </c>
      <c r="B17" s="8" t="s">
        <v>91</v>
      </c>
      <c r="C17" s="8"/>
      <c r="D17" s="54" t="s">
        <v>83</v>
      </c>
      <c r="E17" s="16"/>
      <c r="F17" s="17"/>
      <c r="G17" s="64">
        <v>0.111</v>
      </c>
      <c r="H17" s="106">
        <v>5.0000000000000001E-3</v>
      </c>
      <c r="I17" s="7" t="s">
        <v>30</v>
      </c>
      <c r="J17" s="10" t="s">
        <v>77</v>
      </c>
      <c r="K17" s="82">
        <v>80038200</v>
      </c>
      <c r="L17" s="92">
        <f>K17*H17</f>
        <v>400191</v>
      </c>
      <c r="M17" s="92">
        <v>1</v>
      </c>
      <c r="N17" s="92">
        <f>L17*M17</f>
        <v>400191</v>
      </c>
      <c r="O17" s="92">
        <v>0</v>
      </c>
      <c r="P17" s="92">
        <v>0</v>
      </c>
      <c r="Q17" s="92">
        <v>0</v>
      </c>
      <c r="R17" s="92">
        <v>0</v>
      </c>
      <c r="S17" s="92">
        <v>0</v>
      </c>
      <c r="T17" s="92">
        <v>0</v>
      </c>
      <c r="U17" s="92">
        <v>0</v>
      </c>
      <c r="V17" s="92">
        <v>0</v>
      </c>
      <c r="W17" s="92">
        <v>0</v>
      </c>
      <c r="X17" s="92">
        <f>N17</f>
        <v>400191</v>
      </c>
      <c r="Y17" s="92">
        <f>X17</f>
        <v>400191</v>
      </c>
      <c r="Z17" s="92">
        <f>X17+Y17</f>
        <v>800382</v>
      </c>
      <c r="AA17" s="92">
        <v>50654</v>
      </c>
      <c r="AB17" s="92">
        <f>Z17+AA17</f>
        <v>851036</v>
      </c>
      <c r="AC17" s="92">
        <v>0</v>
      </c>
      <c r="AD17" s="92">
        <f>AB17</f>
        <v>851036</v>
      </c>
      <c r="AE17" s="82"/>
      <c r="AG17" s="14"/>
      <c r="AH17" s="14"/>
      <c r="AI17" s="14"/>
    </row>
    <row r="18" spans="1:35" s="13" customFormat="1" ht="288" x14ac:dyDescent="0.25">
      <c r="A18" s="95"/>
      <c r="B18" s="8" t="s">
        <v>94</v>
      </c>
      <c r="C18" s="8"/>
      <c r="D18" s="54" t="s">
        <v>84</v>
      </c>
      <c r="E18" s="16"/>
      <c r="F18" s="17"/>
      <c r="G18" s="64">
        <v>0.09</v>
      </c>
      <c r="H18" s="107"/>
      <c r="I18" s="7" t="s">
        <v>30</v>
      </c>
      <c r="J18" s="10" t="s">
        <v>92</v>
      </c>
      <c r="K18" s="95"/>
      <c r="L18" s="93"/>
      <c r="M18" s="93"/>
      <c r="N18" s="93"/>
      <c r="O18" s="93"/>
      <c r="P18" s="93"/>
      <c r="Q18" s="93"/>
      <c r="R18" s="93"/>
      <c r="S18" s="93"/>
      <c r="T18" s="93"/>
      <c r="U18" s="93"/>
      <c r="V18" s="93"/>
      <c r="W18" s="93"/>
      <c r="X18" s="93"/>
      <c r="Y18" s="93"/>
      <c r="Z18" s="93"/>
      <c r="AA18" s="93"/>
      <c r="AB18" s="93"/>
      <c r="AC18" s="93"/>
      <c r="AD18" s="93"/>
      <c r="AE18" s="95"/>
      <c r="AG18" s="14"/>
      <c r="AH18" s="14"/>
      <c r="AI18" s="14"/>
    </row>
    <row r="19" spans="1:35" s="13" customFormat="1" ht="246" customHeight="1" x14ac:dyDescent="0.25">
      <c r="A19" s="95"/>
      <c r="B19" s="8" t="s">
        <v>95</v>
      </c>
      <c r="C19" s="8"/>
      <c r="D19" s="54" t="s">
        <v>85</v>
      </c>
      <c r="E19" s="55"/>
      <c r="F19" s="17"/>
      <c r="G19" s="64">
        <v>0.64800000000000002</v>
      </c>
      <c r="H19" s="107"/>
      <c r="I19" s="7" t="s">
        <v>30</v>
      </c>
      <c r="J19" s="10" t="s">
        <v>96</v>
      </c>
      <c r="K19" s="95"/>
      <c r="L19" s="93"/>
      <c r="M19" s="93"/>
      <c r="N19" s="93"/>
      <c r="O19" s="93"/>
      <c r="P19" s="93"/>
      <c r="Q19" s="93"/>
      <c r="R19" s="93"/>
      <c r="S19" s="93"/>
      <c r="T19" s="93"/>
      <c r="U19" s="93"/>
      <c r="V19" s="93"/>
      <c r="W19" s="93"/>
      <c r="X19" s="93"/>
      <c r="Y19" s="93"/>
      <c r="Z19" s="93"/>
      <c r="AA19" s="93"/>
      <c r="AB19" s="93"/>
      <c r="AC19" s="93"/>
      <c r="AD19" s="93"/>
      <c r="AE19" s="95"/>
      <c r="AG19" s="14"/>
      <c r="AH19" s="14"/>
      <c r="AI19" s="14"/>
    </row>
    <row r="20" spans="1:35" s="13" customFormat="1" ht="24" customHeight="1" x14ac:dyDescent="0.25">
      <c r="A20" s="95"/>
      <c r="B20" s="8" t="s">
        <v>97</v>
      </c>
      <c r="C20" s="8"/>
      <c r="D20" s="54" t="s">
        <v>86</v>
      </c>
      <c r="E20" s="65"/>
      <c r="F20" s="17"/>
      <c r="G20" s="64">
        <v>8.3000000000000004E-2</v>
      </c>
      <c r="H20" s="107"/>
      <c r="I20" s="7" t="s">
        <v>30</v>
      </c>
      <c r="J20" s="10" t="s">
        <v>77</v>
      </c>
      <c r="K20" s="95"/>
      <c r="L20" s="93"/>
      <c r="M20" s="93"/>
      <c r="N20" s="93"/>
      <c r="O20" s="93"/>
      <c r="P20" s="93"/>
      <c r="Q20" s="93"/>
      <c r="R20" s="93"/>
      <c r="S20" s="93"/>
      <c r="T20" s="93"/>
      <c r="U20" s="93"/>
      <c r="V20" s="93"/>
      <c r="W20" s="93"/>
      <c r="X20" s="93"/>
      <c r="Y20" s="93"/>
      <c r="Z20" s="93"/>
      <c r="AA20" s="93"/>
      <c r="AB20" s="93"/>
      <c r="AC20" s="93"/>
      <c r="AD20" s="93"/>
      <c r="AE20" s="95"/>
      <c r="AG20" s="14"/>
      <c r="AH20" s="14"/>
      <c r="AI20" s="14"/>
    </row>
    <row r="21" spans="1:35" s="13" customFormat="1" ht="24" customHeight="1" x14ac:dyDescent="0.25">
      <c r="A21" s="95"/>
      <c r="B21" s="8" t="s">
        <v>97</v>
      </c>
      <c r="C21" s="8"/>
      <c r="D21" s="54" t="s">
        <v>87</v>
      </c>
      <c r="E21" s="65"/>
      <c r="F21" s="17"/>
      <c r="G21" s="64">
        <v>0.29599999999999999</v>
      </c>
      <c r="H21" s="107"/>
      <c r="I21" s="7" t="s">
        <v>30</v>
      </c>
      <c r="J21" s="10" t="s">
        <v>77</v>
      </c>
      <c r="K21" s="95"/>
      <c r="L21" s="93"/>
      <c r="M21" s="93"/>
      <c r="N21" s="93"/>
      <c r="O21" s="93"/>
      <c r="P21" s="93"/>
      <c r="Q21" s="93"/>
      <c r="R21" s="93"/>
      <c r="S21" s="93"/>
      <c r="T21" s="93"/>
      <c r="U21" s="93"/>
      <c r="V21" s="93"/>
      <c r="W21" s="93"/>
      <c r="X21" s="93"/>
      <c r="Y21" s="93"/>
      <c r="Z21" s="93"/>
      <c r="AA21" s="93"/>
      <c r="AB21" s="93"/>
      <c r="AC21" s="93"/>
      <c r="AD21" s="93"/>
      <c r="AE21" s="95"/>
      <c r="AG21" s="14"/>
      <c r="AH21" s="14"/>
      <c r="AI21" s="14"/>
    </row>
    <row r="22" spans="1:35" s="13" customFormat="1" ht="24" customHeight="1" x14ac:dyDescent="0.25">
      <c r="A22" s="95"/>
      <c r="B22" s="58" t="s">
        <v>98</v>
      </c>
      <c r="C22" s="8"/>
      <c r="D22" s="112" t="s">
        <v>88</v>
      </c>
      <c r="E22" s="65"/>
      <c r="F22" s="17"/>
      <c r="G22" s="103">
        <v>5.2999999999999999E-2</v>
      </c>
      <c r="H22" s="107"/>
      <c r="I22" s="82" t="s">
        <v>30</v>
      </c>
      <c r="J22" s="97" t="s">
        <v>93</v>
      </c>
      <c r="K22" s="95"/>
      <c r="L22" s="93"/>
      <c r="M22" s="93"/>
      <c r="N22" s="93"/>
      <c r="O22" s="93"/>
      <c r="P22" s="93"/>
      <c r="Q22" s="93"/>
      <c r="R22" s="93"/>
      <c r="S22" s="93"/>
      <c r="T22" s="93"/>
      <c r="U22" s="93"/>
      <c r="V22" s="93"/>
      <c r="W22" s="93"/>
      <c r="X22" s="93"/>
      <c r="Y22" s="93"/>
      <c r="Z22" s="93"/>
      <c r="AA22" s="93"/>
      <c r="AB22" s="93"/>
      <c r="AC22" s="93"/>
      <c r="AD22" s="93"/>
      <c r="AE22" s="95"/>
      <c r="AG22" s="14"/>
      <c r="AH22" s="14"/>
      <c r="AI22" s="14"/>
    </row>
    <row r="23" spans="1:35" s="13" customFormat="1" ht="24" customHeight="1" x14ac:dyDescent="0.25">
      <c r="A23" s="95"/>
      <c r="B23" s="58" t="s">
        <v>99</v>
      </c>
      <c r="C23" s="8"/>
      <c r="D23" s="113"/>
      <c r="E23" s="65"/>
      <c r="F23" s="17"/>
      <c r="G23" s="105"/>
      <c r="H23" s="107"/>
      <c r="I23" s="83"/>
      <c r="J23" s="99"/>
      <c r="K23" s="95"/>
      <c r="L23" s="93"/>
      <c r="M23" s="93"/>
      <c r="N23" s="93"/>
      <c r="O23" s="93"/>
      <c r="P23" s="93"/>
      <c r="Q23" s="93"/>
      <c r="R23" s="93"/>
      <c r="S23" s="93"/>
      <c r="T23" s="93"/>
      <c r="U23" s="93"/>
      <c r="V23" s="93"/>
      <c r="W23" s="93"/>
      <c r="X23" s="93"/>
      <c r="Y23" s="93"/>
      <c r="Z23" s="93"/>
      <c r="AA23" s="93"/>
      <c r="AB23" s="93"/>
      <c r="AC23" s="93"/>
      <c r="AD23" s="93"/>
      <c r="AE23" s="95"/>
      <c r="AG23" s="14"/>
      <c r="AH23" s="14"/>
      <c r="AI23" s="14"/>
    </row>
    <row r="24" spans="1:35" s="13" customFormat="1" ht="24" customHeight="1" x14ac:dyDescent="0.25">
      <c r="A24" s="95"/>
      <c r="B24" s="8" t="s">
        <v>97</v>
      </c>
      <c r="C24" s="8"/>
      <c r="D24" s="54" t="s">
        <v>89</v>
      </c>
      <c r="E24" s="65"/>
      <c r="F24" s="17"/>
      <c r="G24" s="64">
        <v>0.2</v>
      </c>
      <c r="H24" s="107"/>
      <c r="I24" s="7" t="s">
        <v>42</v>
      </c>
      <c r="J24" s="10" t="s">
        <v>77</v>
      </c>
      <c r="K24" s="95"/>
      <c r="L24" s="93"/>
      <c r="M24" s="93"/>
      <c r="N24" s="93"/>
      <c r="O24" s="93"/>
      <c r="P24" s="93"/>
      <c r="Q24" s="93"/>
      <c r="R24" s="93"/>
      <c r="S24" s="93"/>
      <c r="T24" s="93"/>
      <c r="U24" s="93"/>
      <c r="V24" s="93"/>
      <c r="W24" s="93"/>
      <c r="X24" s="93"/>
      <c r="Y24" s="93"/>
      <c r="Z24" s="93"/>
      <c r="AA24" s="93"/>
      <c r="AB24" s="93"/>
      <c r="AC24" s="93"/>
      <c r="AD24" s="93"/>
      <c r="AE24" s="95"/>
      <c r="AG24" s="14"/>
      <c r="AH24" s="14"/>
      <c r="AI24" s="14"/>
    </row>
    <row r="25" spans="1:35" s="13" customFormat="1" ht="24" customHeight="1" x14ac:dyDescent="0.25">
      <c r="A25" s="83"/>
      <c r="B25" s="8" t="s">
        <v>97</v>
      </c>
      <c r="C25" s="8"/>
      <c r="D25" s="54" t="s">
        <v>90</v>
      </c>
      <c r="E25" s="65"/>
      <c r="F25" s="17"/>
      <c r="G25" s="64">
        <v>0.12</v>
      </c>
      <c r="H25" s="108"/>
      <c r="I25" s="7" t="s">
        <v>42</v>
      </c>
      <c r="J25" s="10" t="s">
        <v>93</v>
      </c>
      <c r="K25" s="83"/>
      <c r="L25" s="94"/>
      <c r="M25" s="94"/>
      <c r="N25" s="94"/>
      <c r="O25" s="94"/>
      <c r="P25" s="94"/>
      <c r="Q25" s="94"/>
      <c r="R25" s="94"/>
      <c r="S25" s="94"/>
      <c r="T25" s="94"/>
      <c r="U25" s="94"/>
      <c r="V25" s="94"/>
      <c r="W25" s="94"/>
      <c r="X25" s="94"/>
      <c r="Y25" s="94"/>
      <c r="Z25" s="94"/>
      <c r="AA25" s="94"/>
      <c r="AB25" s="94"/>
      <c r="AC25" s="94"/>
      <c r="AD25" s="94"/>
      <c r="AE25" s="83"/>
      <c r="AG25" s="14"/>
      <c r="AH25" s="14"/>
      <c r="AI25" s="14"/>
    </row>
    <row r="26" spans="1:35" s="13" customFormat="1" ht="24" customHeight="1" x14ac:dyDescent="0.25">
      <c r="A26" s="82">
        <v>7</v>
      </c>
      <c r="B26" s="57" t="s">
        <v>105</v>
      </c>
      <c r="C26" s="57"/>
      <c r="D26" s="66" t="s">
        <v>114</v>
      </c>
      <c r="E26" s="16"/>
      <c r="F26" s="17"/>
      <c r="G26" s="64" t="s">
        <v>113</v>
      </c>
      <c r="H26" s="106">
        <v>0.19539999999999999</v>
      </c>
      <c r="I26" s="56" t="s">
        <v>30</v>
      </c>
      <c r="J26" s="63" t="s">
        <v>93</v>
      </c>
      <c r="K26" s="82">
        <v>80038200</v>
      </c>
      <c r="L26" s="67"/>
      <c r="M26" s="92">
        <v>1</v>
      </c>
      <c r="N26" s="92"/>
      <c r="O26" s="92">
        <v>0</v>
      </c>
      <c r="P26" s="92">
        <v>0</v>
      </c>
      <c r="Q26" s="92">
        <v>0</v>
      </c>
      <c r="R26" s="89">
        <v>0</v>
      </c>
      <c r="S26" s="92">
        <v>0</v>
      </c>
      <c r="T26" s="92">
        <v>0</v>
      </c>
      <c r="U26" s="92">
        <v>0</v>
      </c>
      <c r="V26" s="92">
        <v>0</v>
      </c>
      <c r="W26" s="92">
        <v>0</v>
      </c>
      <c r="X26" s="60">
        <v>15639464</v>
      </c>
      <c r="Y26" s="60">
        <f>X26</f>
        <v>15639464</v>
      </c>
      <c r="Z26" s="60">
        <f>X26+Y26</f>
        <v>31278928</v>
      </c>
      <c r="AA26" s="60">
        <f>1979571</f>
        <v>1979571</v>
      </c>
      <c r="AB26" s="60">
        <f>Z26+AA26</f>
        <v>33258499</v>
      </c>
      <c r="AC26" s="60">
        <v>0</v>
      </c>
      <c r="AD26" s="60">
        <f>AB26</f>
        <v>33258499</v>
      </c>
      <c r="AE26" s="56"/>
      <c r="AG26" s="14"/>
      <c r="AH26" s="14"/>
      <c r="AI26" s="14"/>
    </row>
    <row r="27" spans="1:35" s="13" customFormat="1" ht="34.5" customHeight="1" x14ac:dyDescent="0.25">
      <c r="A27" s="95"/>
      <c r="B27" s="58" t="s">
        <v>107</v>
      </c>
      <c r="C27" s="57"/>
      <c r="D27" s="96" t="s">
        <v>106</v>
      </c>
      <c r="E27" s="97"/>
      <c r="F27" s="100"/>
      <c r="G27" s="103">
        <v>22</v>
      </c>
      <c r="H27" s="107"/>
      <c r="I27" s="82" t="s">
        <v>42</v>
      </c>
      <c r="J27" s="97" t="s">
        <v>93</v>
      </c>
      <c r="K27" s="95"/>
      <c r="L27" s="68"/>
      <c r="M27" s="93"/>
      <c r="N27" s="93"/>
      <c r="O27" s="93"/>
      <c r="P27" s="93"/>
      <c r="Q27" s="93"/>
      <c r="R27" s="90"/>
      <c r="S27" s="93"/>
      <c r="T27" s="93"/>
      <c r="U27" s="93"/>
      <c r="V27" s="93"/>
      <c r="W27" s="93"/>
      <c r="X27" s="60"/>
      <c r="Y27" s="60"/>
      <c r="Z27" s="60"/>
      <c r="AA27" s="60"/>
      <c r="AB27" s="60"/>
      <c r="AC27" s="60"/>
      <c r="AD27" s="60"/>
      <c r="AE27" s="56"/>
      <c r="AG27" s="14"/>
      <c r="AH27" s="14"/>
      <c r="AI27" s="14"/>
    </row>
    <row r="28" spans="1:35" s="13" customFormat="1" ht="24" customHeight="1" x14ac:dyDescent="0.25">
      <c r="A28" s="95"/>
      <c r="B28" s="58" t="s">
        <v>108</v>
      </c>
      <c r="C28" s="57"/>
      <c r="D28" s="96"/>
      <c r="E28" s="98"/>
      <c r="F28" s="101"/>
      <c r="G28" s="104"/>
      <c r="H28" s="107"/>
      <c r="I28" s="95"/>
      <c r="J28" s="98"/>
      <c r="K28" s="95"/>
      <c r="L28" s="68"/>
      <c r="M28" s="93"/>
      <c r="N28" s="93"/>
      <c r="O28" s="93"/>
      <c r="P28" s="93"/>
      <c r="Q28" s="93"/>
      <c r="R28" s="90"/>
      <c r="S28" s="93"/>
      <c r="T28" s="93"/>
      <c r="U28" s="93"/>
      <c r="V28" s="93"/>
      <c r="W28" s="93"/>
      <c r="X28" s="60"/>
      <c r="Y28" s="60"/>
      <c r="Z28" s="60"/>
      <c r="AA28" s="60"/>
      <c r="AB28" s="60"/>
      <c r="AC28" s="60"/>
      <c r="AD28" s="60"/>
      <c r="AE28" s="56"/>
      <c r="AG28" s="14"/>
      <c r="AH28" s="14"/>
      <c r="AI28" s="14"/>
    </row>
    <row r="29" spans="1:35" s="13" customFormat="1" ht="24" customHeight="1" x14ac:dyDescent="0.25">
      <c r="A29" s="95"/>
      <c r="B29" s="58" t="s">
        <v>109</v>
      </c>
      <c r="C29" s="57"/>
      <c r="D29" s="96"/>
      <c r="E29" s="98"/>
      <c r="F29" s="101"/>
      <c r="G29" s="104"/>
      <c r="H29" s="107"/>
      <c r="I29" s="95"/>
      <c r="J29" s="98"/>
      <c r="K29" s="95"/>
      <c r="L29" s="68"/>
      <c r="M29" s="93"/>
      <c r="N29" s="93"/>
      <c r="O29" s="93"/>
      <c r="P29" s="93"/>
      <c r="Q29" s="93"/>
      <c r="R29" s="90"/>
      <c r="S29" s="93"/>
      <c r="T29" s="93"/>
      <c r="U29" s="93"/>
      <c r="V29" s="93"/>
      <c r="W29" s="93"/>
      <c r="X29" s="60"/>
      <c r="Y29" s="60"/>
      <c r="Z29" s="60"/>
      <c r="AA29" s="60"/>
      <c r="AB29" s="60"/>
      <c r="AC29" s="60"/>
      <c r="AD29" s="60"/>
      <c r="AE29" s="56"/>
      <c r="AG29" s="14"/>
      <c r="AH29" s="14"/>
      <c r="AI29" s="14"/>
    </row>
    <row r="30" spans="1:35" s="13" customFormat="1" ht="24" customHeight="1" x14ac:dyDescent="0.25">
      <c r="A30" s="95"/>
      <c r="B30" s="58" t="s">
        <v>110</v>
      </c>
      <c r="C30" s="57"/>
      <c r="D30" s="96"/>
      <c r="E30" s="98"/>
      <c r="F30" s="101"/>
      <c r="G30" s="104"/>
      <c r="H30" s="107"/>
      <c r="I30" s="95"/>
      <c r="J30" s="98"/>
      <c r="K30" s="95"/>
      <c r="L30" s="68"/>
      <c r="M30" s="93"/>
      <c r="N30" s="93"/>
      <c r="O30" s="93"/>
      <c r="P30" s="93"/>
      <c r="Q30" s="93"/>
      <c r="R30" s="90"/>
      <c r="S30" s="93"/>
      <c r="T30" s="93"/>
      <c r="U30" s="93"/>
      <c r="V30" s="93"/>
      <c r="W30" s="93"/>
      <c r="X30" s="60"/>
      <c r="Y30" s="60"/>
      <c r="Z30" s="60"/>
      <c r="AA30" s="60"/>
      <c r="AB30" s="60"/>
      <c r="AC30" s="60"/>
      <c r="AD30" s="60"/>
      <c r="AE30" s="56"/>
      <c r="AG30" s="14"/>
      <c r="AH30" s="14"/>
      <c r="AI30" s="14"/>
    </row>
    <row r="31" spans="1:35" s="13" customFormat="1" ht="24" customHeight="1" x14ac:dyDescent="0.25">
      <c r="A31" s="95"/>
      <c r="B31" s="58" t="s">
        <v>111</v>
      </c>
      <c r="C31" s="57"/>
      <c r="D31" s="96"/>
      <c r="E31" s="98"/>
      <c r="F31" s="101"/>
      <c r="G31" s="104"/>
      <c r="H31" s="107"/>
      <c r="I31" s="95"/>
      <c r="J31" s="98"/>
      <c r="K31" s="95"/>
      <c r="L31" s="68"/>
      <c r="M31" s="93"/>
      <c r="N31" s="93"/>
      <c r="O31" s="93"/>
      <c r="P31" s="93"/>
      <c r="Q31" s="93"/>
      <c r="R31" s="90"/>
      <c r="S31" s="93"/>
      <c r="T31" s="93"/>
      <c r="U31" s="93"/>
      <c r="V31" s="93"/>
      <c r="W31" s="93"/>
      <c r="X31" s="60"/>
      <c r="Y31" s="60"/>
      <c r="Z31" s="60"/>
      <c r="AA31" s="60"/>
      <c r="AB31" s="60"/>
      <c r="AC31" s="60"/>
      <c r="AD31" s="60"/>
      <c r="AE31" s="56"/>
      <c r="AG31" s="14"/>
      <c r="AH31" s="14"/>
      <c r="AI31" s="14"/>
    </row>
    <row r="32" spans="1:35" s="13" customFormat="1" ht="24" customHeight="1" x14ac:dyDescent="0.25">
      <c r="A32" s="83"/>
      <c r="B32" s="58" t="s">
        <v>112</v>
      </c>
      <c r="C32" s="57"/>
      <c r="D32" s="96"/>
      <c r="E32" s="99"/>
      <c r="F32" s="102"/>
      <c r="G32" s="105"/>
      <c r="H32" s="108"/>
      <c r="I32" s="83"/>
      <c r="J32" s="99"/>
      <c r="K32" s="83"/>
      <c r="L32" s="69"/>
      <c r="M32" s="94"/>
      <c r="N32" s="94"/>
      <c r="O32" s="94"/>
      <c r="P32" s="94"/>
      <c r="Q32" s="94"/>
      <c r="R32" s="91"/>
      <c r="S32" s="94"/>
      <c r="T32" s="94"/>
      <c r="U32" s="94"/>
      <c r="V32" s="94"/>
      <c r="W32" s="94"/>
      <c r="X32" s="60"/>
      <c r="Y32" s="60"/>
      <c r="Z32" s="60"/>
      <c r="AA32" s="60"/>
      <c r="AB32" s="60"/>
      <c r="AC32" s="60"/>
      <c r="AD32" s="60"/>
      <c r="AE32" s="56"/>
      <c r="AG32" s="14"/>
      <c r="AH32" s="14"/>
      <c r="AI32" s="14"/>
    </row>
    <row r="33" spans="1:31" s="1" customFormat="1" ht="22.5" customHeight="1" x14ac:dyDescent="0.25">
      <c r="A33" s="87" t="s">
        <v>31</v>
      </c>
      <c r="B33" s="87"/>
      <c r="C33" s="22"/>
      <c r="D33" s="22"/>
      <c r="E33" s="22"/>
      <c r="F33" s="23"/>
      <c r="G33" s="24"/>
      <c r="H33" s="24"/>
      <c r="I33" s="25"/>
      <c r="J33" s="25"/>
      <c r="K33" s="26"/>
      <c r="L33" s="26"/>
      <c r="M33" s="27"/>
      <c r="N33" s="26"/>
      <c r="O33" s="26"/>
      <c r="P33" s="26"/>
      <c r="Q33" s="26"/>
      <c r="R33" s="26"/>
      <c r="S33" s="26"/>
      <c r="T33" s="26"/>
      <c r="U33" s="26"/>
      <c r="V33" s="26"/>
      <c r="W33" s="26"/>
      <c r="X33" s="26"/>
      <c r="Y33" s="26"/>
      <c r="Z33" s="26"/>
      <c r="AA33" s="26"/>
      <c r="AB33" s="26"/>
      <c r="AC33" s="26"/>
      <c r="AD33" s="26">
        <f>AD26+AD17+AD14+AD11+AD10+AD9+AD8</f>
        <v>86501140.120000005</v>
      </c>
      <c r="AE33" s="26"/>
    </row>
    <row r="34" spans="1:31" ht="51" customHeight="1" x14ac:dyDescent="0.25"/>
    <row r="35" spans="1:31" ht="27" customHeight="1" x14ac:dyDescent="0.4">
      <c r="G35" s="2" t="s">
        <v>59</v>
      </c>
      <c r="V35" s="84" t="s">
        <v>32</v>
      </c>
      <c r="W35" s="85"/>
      <c r="X35" s="86"/>
      <c r="Y35" s="29">
        <f>AD33</f>
        <v>86501140.120000005</v>
      </c>
      <c r="Z35" s="30"/>
      <c r="AA35" s="3"/>
      <c r="AB35" s="31"/>
      <c r="AC35" s="32" t="s">
        <v>36</v>
      </c>
      <c r="AD35" s="31"/>
      <c r="AE35" s="31"/>
    </row>
    <row r="36" spans="1:31" ht="20.25" customHeight="1" x14ac:dyDescent="0.4">
      <c r="V36" s="84" t="s">
        <v>61</v>
      </c>
      <c r="W36" s="85"/>
      <c r="X36" s="86"/>
      <c r="Y36" s="29">
        <f>Y35*3%</f>
        <v>2595034.2036000001</v>
      </c>
      <c r="Z36" s="30"/>
      <c r="AA36" s="3"/>
      <c r="AC36" s="33" t="s">
        <v>33</v>
      </c>
      <c r="AD36" s="33"/>
      <c r="AE36" s="31"/>
    </row>
    <row r="37" spans="1:31" ht="18.75" customHeight="1" x14ac:dyDescent="0.4">
      <c r="V37" s="84" t="s">
        <v>62</v>
      </c>
      <c r="W37" s="85"/>
      <c r="X37" s="86"/>
      <c r="Y37" s="29">
        <f>Y35*3%</f>
        <v>2595034.2036000001</v>
      </c>
      <c r="Z37" s="30"/>
      <c r="AA37" s="3"/>
      <c r="AC37" s="33" t="s">
        <v>37</v>
      </c>
      <c r="AD37" s="33"/>
      <c r="AE37" s="31"/>
    </row>
    <row r="38" spans="1:31" ht="21" customHeight="1" x14ac:dyDescent="0.4">
      <c r="V38" s="76" t="s">
        <v>34</v>
      </c>
      <c r="W38" s="77"/>
      <c r="X38" s="78"/>
      <c r="Y38" s="34">
        <f>Y35+Y36+Y37</f>
        <v>91691208.527200013</v>
      </c>
      <c r="Z38" s="35"/>
      <c r="AA38" s="3"/>
      <c r="AC38" s="33" t="s">
        <v>38</v>
      </c>
      <c r="AD38" s="33"/>
      <c r="AE38" s="31"/>
    </row>
    <row r="39" spans="1:31" ht="21" customHeight="1" x14ac:dyDescent="0.4">
      <c r="V39" s="36"/>
      <c r="W39" s="37"/>
      <c r="X39" s="38"/>
      <c r="Y39" s="38"/>
      <c r="Z39" s="31"/>
      <c r="AA39" s="31"/>
      <c r="AE39" s="31"/>
    </row>
    <row r="40" spans="1:31" ht="20.25" customHeight="1" x14ac:dyDescent="0.4">
      <c r="V40" s="3"/>
      <c r="W40" s="3"/>
      <c r="X40" s="39"/>
      <c r="Y40" s="39"/>
      <c r="Z40" s="39"/>
      <c r="AA40" s="39"/>
      <c r="AE40" s="33"/>
    </row>
    <row r="41" spans="1:31" ht="21.75" customHeight="1" x14ac:dyDescent="0.4">
      <c r="V41" s="3"/>
      <c r="W41" s="3"/>
      <c r="X41" s="39"/>
      <c r="Y41" s="39"/>
      <c r="Z41" s="39"/>
      <c r="AA41" s="39"/>
      <c r="AE41" s="33"/>
    </row>
    <row r="42" spans="1:31" ht="21" customHeight="1" x14ac:dyDescent="0.4">
      <c r="V42" s="3"/>
      <c r="W42" s="3"/>
      <c r="X42" s="39"/>
      <c r="Y42" s="39"/>
      <c r="Z42" s="39"/>
      <c r="AA42" s="39"/>
      <c r="AE42" s="33"/>
    </row>
    <row r="43" spans="1:31" x14ac:dyDescent="0.4">
      <c r="V43" s="3"/>
      <c r="W43" s="3"/>
      <c r="X43" s="39"/>
      <c r="Y43" s="39"/>
      <c r="Z43" s="39"/>
      <c r="AA43" s="39"/>
      <c r="AC43" s="33"/>
      <c r="AD43" s="33"/>
      <c r="AE43" s="33"/>
    </row>
  </sheetData>
  <mergeCells count="133">
    <mergeCell ref="AB17:AB25"/>
    <mergeCell ref="AC17:AC25"/>
    <mergeCell ref="AD17:AD25"/>
    <mergeCell ref="AE17:AE25"/>
    <mergeCell ref="H17:H25"/>
    <mergeCell ref="W17:W25"/>
    <mergeCell ref="X17:X25"/>
    <mergeCell ref="Y17:Y25"/>
    <mergeCell ref="Z17:Z25"/>
    <mergeCell ref="AA17:AA25"/>
    <mergeCell ref="R17:R25"/>
    <mergeCell ref="S17:S25"/>
    <mergeCell ref="T17:T25"/>
    <mergeCell ref="U17:U25"/>
    <mergeCell ref="V17:V25"/>
    <mergeCell ref="AC14:AC16"/>
    <mergeCell ref="AD14:AD16"/>
    <mergeCell ref="AE14:AE16"/>
    <mergeCell ref="H14:H16"/>
    <mergeCell ref="A17:A25"/>
    <mergeCell ref="D22:D23"/>
    <mergeCell ref="J22:J23"/>
    <mergeCell ref="I22:I23"/>
    <mergeCell ref="G22:G23"/>
    <mergeCell ref="K17:K25"/>
    <mergeCell ref="L17:L25"/>
    <mergeCell ref="M17:M25"/>
    <mergeCell ref="N17:N25"/>
    <mergeCell ref="O17:O25"/>
    <mergeCell ref="P17:P25"/>
    <mergeCell ref="Q17:Q25"/>
    <mergeCell ref="X14:X16"/>
    <mergeCell ref="Y14:Y16"/>
    <mergeCell ref="Z14:Z16"/>
    <mergeCell ref="AA14:AA16"/>
    <mergeCell ref="AB14:AB16"/>
    <mergeCell ref="S14:S16"/>
    <mergeCell ref="T14:T16"/>
    <mergeCell ref="U14:U16"/>
    <mergeCell ref="V14:V16"/>
    <mergeCell ref="W14:W16"/>
    <mergeCell ref="AC11:AC13"/>
    <mergeCell ref="AD11:AD13"/>
    <mergeCell ref="AE11:AE13"/>
    <mergeCell ref="A14:A16"/>
    <mergeCell ref="D15:D16"/>
    <mergeCell ref="G15:G16"/>
    <mergeCell ref="I15:I16"/>
    <mergeCell ref="J15:J16"/>
    <mergeCell ref="K14:K16"/>
    <mergeCell ref="L14:L16"/>
    <mergeCell ref="M14:M16"/>
    <mergeCell ref="N14:N16"/>
    <mergeCell ref="O14:O16"/>
    <mergeCell ref="P14:P16"/>
    <mergeCell ref="Q14:Q16"/>
    <mergeCell ref="R14:R16"/>
    <mergeCell ref="X11:X13"/>
    <mergeCell ref="Y11:Y13"/>
    <mergeCell ref="Z11:Z13"/>
    <mergeCell ref="AA11:AA13"/>
    <mergeCell ref="AB11:AB13"/>
    <mergeCell ref="S11:S13"/>
    <mergeCell ref="T11:T13"/>
    <mergeCell ref="U11:U13"/>
    <mergeCell ref="V11:V13"/>
    <mergeCell ref="W11:W13"/>
    <mergeCell ref="N11:N13"/>
    <mergeCell ref="O11:O13"/>
    <mergeCell ref="P11:P13"/>
    <mergeCell ref="Q11:Q13"/>
    <mergeCell ref="R11:R13"/>
    <mergeCell ref="A11:A13"/>
    <mergeCell ref="H11:H13"/>
    <mergeCell ref="K11:K13"/>
    <mergeCell ref="L11:L13"/>
    <mergeCell ref="M11:M13"/>
    <mergeCell ref="A1:AE1"/>
    <mergeCell ref="A2:AE2"/>
    <mergeCell ref="A4:AE4"/>
    <mergeCell ref="A5:A6"/>
    <mergeCell ref="B5:B6"/>
    <mergeCell ref="C5:C6"/>
    <mergeCell ref="D5:D6"/>
    <mergeCell ref="E5:E6"/>
    <mergeCell ref="F5:F6"/>
    <mergeCell ref="G5:G6"/>
    <mergeCell ref="X5:X6"/>
    <mergeCell ref="Y5:Y6"/>
    <mergeCell ref="Z5:Z6"/>
    <mergeCell ref="N5:N6"/>
    <mergeCell ref="O5:P5"/>
    <mergeCell ref="Q5:R5"/>
    <mergeCell ref="S5:T5"/>
    <mergeCell ref="U5:V5"/>
    <mergeCell ref="W5:W6"/>
    <mergeCell ref="H5:H6"/>
    <mergeCell ref="I5:I6"/>
    <mergeCell ref="J5:J6"/>
    <mergeCell ref="K5:K6"/>
    <mergeCell ref="L5:L6"/>
    <mergeCell ref="A3:AE3"/>
    <mergeCell ref="AD5:AD6"/>
    <mergeCell ref="AE5:AE6"/>
    <mergeCell ref="AA5:AA6"/>
    <mergeCell ref="AB5:AB6"/>
    <mergeCell ref="AC5:AC6"/>
    <mergeCell ref="M5:M6"/>
    <mergeCell ref="V37:X37"/>
    <mergeCell ref="V38:X38"/>
    <mergeCell ref="A26:A32"/>
    <mergeCell ref="D27:D32"/>
    <mergeCell ref="E27:E32"/>
    <mergeCell ref="F27:F32"/>
    <mergeCell ref="G27:G32"/>
    <mergeCell ref="H26:H32"/>
    <mergeCell ref="I27:I32"/>
    <mergeCell ref="J27:J32"/>
    <mergeCell ref="K26:K32"/>
    <mergeCell ref="M26:M32"/>
    <mergeCell ref="N26:N32"/>
    <mergeCell ref="O26:O32"/>
    <mergeCell ref="P26:P32"/>
    <mergeCell ref="Q26:Q32"/>
    <mergeCell ref="R26:R32"/>
    <mergeCell ref="S26:S32"/>
    <mergeCell ref="T26:T32"/>
    <mergeCell ref="U26:U32"/>
    <mergeCell ref="V26:V32"/>
    <mergeCell ref="W26:W32"/>
    <mergeCell ref="A33:B33"/>
    <mergeCell ref="V35:X35"/>
    <mergeCell ref="V36:X36"/>
  </mergeCells>
  <printOptions horizontalCentered="1"/>
  <pageMargins left="0.35433070866141736" right="0.15748031496062992" top="0.19685039370078741" bottom="0.19685039370078741" header="0.19685039370078741" footer="0.19685039370078741"/>
  <pageSetup paperSize="9" scale="45" pageOrder="overThenDown" orientation="landscape" r:id="rId1"/>
  <headerFooter>
    <oddHeader>&amp;R&amp;5&amp;Z&amp;F</oddHeader>
    <oddFooter>&amp;C&amp;P</oddFooter>
  </headerFooter>
  <rowBreaks count="1" manualBreakCount="1">
    <brk id="16" max="3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23 K_Bapane</vt:lpstr>
      <vt:lpstr>23_Bapane </vt:lpstr>
      <vt:lpstr>'23 K_Bapane'!Print_Area</vt:lpstr>
      <vt:lpstr>'23_Bapane '!Print_Area</vt:lpstr>
      <vt:lpstr>'23 K_Bapane'!Print_Titles</vt:lpstr>
      <vt:lpstr>'23_Bapane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DRO PALGHAR</cp:lastModifiedBy>
  <cp:lastPrinted>2025-09-29T10:38:19Z</cp:lastPrinted>
  <dcterms:created xsi:type="dcterms:W3CDTF">2025-09-12T10:58:23Z</dcterms:created>
  <dcterms:modified xsi:type="dcterms:W3CDTF">2025-09-29T11:13:43Z</dcterms:modified>
</cp:coreProperties>
</file>