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cMuriel\Projects\project_betxplorer\project_betxplorer\ligas\"/>
    </mc:Choice>
  </mc:AlternateContent>
  <xr:revisionPtr revIDLastSave="0" documentId="13_ncr:1_{FCABA1A1-537A-453F-9F15-69DD21C9D35E}" xr6:coauthVersionLast="47" xr6:coauthVersionMax="47" xr10:uidLastSave="{00000000-0000-0000-0000-000000000000}"/>
  <bookViews>
    <workbookView xWindow="-120" yWindow="-16785" windowWidth="386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7" i="1" l="1" a="1"/>
  <c r="Z17" i="1" s="1"/>
  <c r="Z16" i="1" a="1"/>
  <c r="Z16" i="1" s="1"/>
  <c r="Z15" i="1" a="1"/>
  <c r="Z15" i="1" s="1"/>
  <c r="Z14" i="1" a="1"/>
  <c r="Z14" i="1" s="1"/>
  <c r="Z13" i="1" a="1"/>
  <c r="Z13" i="1" s="1"/>
  <c r="Z12" i="1" a="1"/>
  <c r="Z12" i="1" s="1"/>
  <c r="Z11" i="1" a="1"/>
  <c r="Z11" i="1" s="1"/>
  <c r="Z10" i="1" a="1"/>
  <c r="Z10" i="1" s="1"/>
  <c r="Z9" i="1" a="1"/>
  <c r="Z9" i="1" s="1"/>
  <c r="Z8" i="1" a="1"/>
  <c r="Z8" i="1" s="1"/>
  <c r="Z7" i="1" a="1"/>
  <c r="Z7" i="1" s="1"/>
  <c r="Z6" i="1" a="1"/>
  <c r="Z6" i="1" s="1"/>
  <c r="Z5" i="1" a="1"/>
  <c r="Z5" i="1" s="1"/>
  <c r="Z4" i="1" a="1"/>
  <c r="Z4" i="1" s="1"/>
  <c r="AD18" i="1" l="1" a="1"/>
  <c r="AD18" i="1" s="1"/>
  <c r="AD16" i="1" a="1"/>
  <c r="AD16" i="1" s="1"/>
  <c r="AD15" i="1" a="1"/>
  <c r="AD15" i="1" s="1"/>
  <c r="AD14" i="1" a="1"/>
  <c r="AD14" i="1" s="1"/>
  <c r="AC4" i="1"/>
  <c r="AC5" i="1" s="1"/>
  <c r="AC6" i="1" s="1"/>
  <c r="AC7" i="1" s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S248" i="1"/>
  <c r="R248" i="1"/>
  <c r="S247" i="1"/>
  <c r="R247" i="1"/>
  <c r="S246" i="1"/>
  <c r="R246" i="1"/>
  <c r="S245" i="1"/>
  <c r="R245" i="1"/>
  <c r="S244" i="1"/>
  <c r="R244" i="1"/>
  <c r="S243" i="1"/>
  <c r="R243" i="1"/>
  <c r="S242" i="1"/>
  <c r="R242" i="1"/>
  <c r="S241" i="1"/>
  <c r="R241" i="1"/>
  <c r="S240" i="1"/>
  <c r="R240" i="1"/>
  <c r="S239" i="1"/>
  <c r="R239" i="1"/>
  <c r="S238" i="1"/>
  <c r="R238" i="1"/>
  <c r="S237" i="1"/>
  <c r="R237" i="1"/>
  <c r="S236" i="1"/>
  <c r="R236" i="1"/>
  <c r="S235" i="1"/>
  <c r="R235" i="1"/>
  <c r="S234" i="1"/>
  <c r="R234" i="1"/>
  <c r="S233" i="1"/>
  <c r="R233" i="1"/>
  <c r="S232" i="1"/>
  <c r="R232" i="1"/>
  <c r="S231" i="1"/>
  <c r="R231" i="1"/>
  <c r="S230" i="1"/>
  <c r="R230" i="1"/>
  <c r="S229" i="1"/>
  <c r="R229" i="1"/>
  <c r="S228" i="1"/>
  <c r="R228" i="1"/>
  <c r="S227" i="1"/>
  <c r="R227" i="1"/>
  <c r="S226" i="1"/>
  <c r="R226" i="1"/>
  <c r="S225" i="1"/>
  <c r="R225" i="1"/>
  <c r="S224" i="1"/>
  <c r="R224" i="1"/>
  <c r="S223" i="1"/>
  <c r="R223" i="1"/>
  <c r="S222" i="1"/>
  <c r="R222" i="1"/>
  <c r="S221" i="1"/>
  <c r="R221" i="1"/>
  <c r="S220" i="1"/>
  <c r="R220" i="1"/>
  <c r="S219" i="1"/>
  <c r="R219" i="1"/>
  <c r="S218" i="1"/>
  <c r="R218" i="1"/>
  <c r="S217" i="1"/>
  <c r="R217" i="1"/>
  <c r="S216" i="1"/>
  <c r="R216" i="1"/>
  <c r="S215" i="1"/>
  <c r="R215" i="1"/>
  <c r="S214" i="1"/>
  <c r="R214" i="1"/>
  <c r="S213" i="1"/>
  <c r="R213" i="1"/>
  <c r="S212" i="1"/>
  <c r="R212" i="1"/>
  <c r="S211" i="1"/>
  <c r="R211" i="1"/>
  <c r="S210" i="1"/>
  <c r="R210" i="1"/>
  <c r="S209" i="1"/>
  <c r="R209" i="1"/>
  <c r="S208" i="1"/>
  <c r="R208" i="1"/>
  <c r="S207" i="1"/>
  <c r="R207" i="1"/>
  <c r="S206" i="1"/>
  <c r="R206" i="1"/>
  <c r="S205" i="1"/>
  <c r="R205" i="1"/>
  <c r="S204" i="1"/>
  <c r="R204" i="1"/>
  <c r="S203" i="1"/>
  <c r="R203" i="1"/>
  <c r="S202" i="1"/>
  <c r="R202" i="1"/>
  <c r="S201" i="1"/>
  <c r="R201" i="1"/>
  <c r="S200" i="1"/>
  <c r="R200" i="1"/>
  <c r="S199" i="1"/>
  <c r="R199" i="1"/>
  <c r="S198" i="1"/>
  <c r="R198" i="1"/>
  <c r="S197" i="1"/>
  <c r="R197" i="1"/>
  <c r="S196" i="1"/>
  <c r="R196" i="1"/>
  <c r="S195" i="1"/>
  <c r="R195" i="1"/>
  <c r="S194" i="1"/>
  <c r="R194" i="1"/>
  <c r="S193" i="1"/>
  <c r="R193" i="1"/>
  <c r="S192" i="1"/>
  <c r="R192" i="1"/>
  <c r="S191" i="1"/>
  <c r="R191" i="1"/>
  <c r="S190" i="1"/>
  <c r="R190" i="1"/>
  <c r="S189" i="1"/>
  <c r="R189" i="1"/>
  <c r="S188" i="1"/>
  <c r="R188" i="1"/>
  <c r="S187" i="1"/>
  <c r="R187" i="1"/>
  <c r="S186" i="1"/>
  <c r="R186" i="1"/>
  <c r="S185" i="1"/>
  <c r="R185" i="1"/>
  <c r="S184" i="1"/>
  <c r="R184" i="1"/>
  <c r="S183" i="1"/>
  <c r="R183" i="1"/>
  <c r="S182" i="1"/>
  <c r="R182" i="1"/>
  <c r="S181" i="1"/>
  <c r="R181" i="1"/>
  <c r="S180" i="1"/>
  <c r="R180" i="1"/>
  <c r="S179" i="1"/>
  <c r="R179" i="1"/>
  <c r="S178" i="1"/>
  <c r="R178" i="1"/>
  <c r="S177" i="1"/>
  <c r="R177" i="1"/>
  <c r="S176" i="1"/>
  <c r="R176" i="1"/>
  <c r="S175" i="1"/>
  <c r="R175" i="1"/>
  <c r="S174" i="1"/>
  <c r="R174" i="1"/>
  <c r="S173" i="1"/>
  <c r="R173" i="1"/>
  <c r="S172" i="1"/>
  <c r="R172" i="1"/>
  <c r="S171" i="1"/>
  <c r="R171" i="1"/>
  <c r="S170" i="1"/>
  <c r="R170" i="1"/>
  <c r="S169" i="1"/>
  <c r="R169" i="1"/>
  <c r="S168" i="1"/>
  <c r="R168" i="1"/>
  <c r="S167" i="1"/>
  <c r="R167" i="1"/>
  <c r="S166" i="1"/>
  <c r="R166" i="1"/>
  <c r="S165" i="1"/>
  <c r="R165" i="1"/>
  <c r="S164" i="1"/>
  <c r="R164" i="1"/>
  <c r="S163" i="1"/>
  <c r="R163" i="1"/>
  <c r="S162" i="1"/>
  <c r="R162" i="1"/>
  <c r="S161" i="1"/>
  <c r="R161" i="1"/>
  <c r="S160" i="1"/>
  <c r="R160" i="1"/>
  <c r="S159" i="1"/>
  <c r="R159" i="1"/>
  <c r="S158" i="1"/>
  <c r="R158" i="1"/>
  <c r="S157" i="1"/>
  <c r="R157" i="1"/>
  <c r="S156" i="1"/>
  <c r="R156" i="1"/>
  <c r="S155" i="1"/>
  <c r="R155" i="1"/>
  <c r="S154" i="1"/>
  <c r="R154" i="1"/>
  <c r="S153" i="1"/>
  <c r="R153" i="1"/>
  <c r="S152" i="1"/>
  <c r="R152" i="1"/>
  <c r="S151" i="1"/>
  <c r="R151" i="1"/>
  <c r="S150" i="1"/>
  <c r="R150" i="1"/>
  <c r="S149" i="1"/>
  <c r="R149" i="1"/>
  <c r="S148" i="1"/>
  <c r="R148" i="1"/>
  <c r="S147" i="1"/>
  <c r="R147" i="1"/>
  <c r="S146" i="1"/>
  <c r="R146" i="1"/>
  <c r="S145" i="1"/>
  <c r="R145" i="1"/>
  <c r="S144" i="1"/>
  <c r="R144" i="1"/>
  <c r="S143" i="1"/>
  <c r="R143" i="1"/>
  <c r="S142" i="1"/>
  <c r="R142" i="1"/>
  <c r="S141" i="1"/>
  <c r="R141" i="1"/>
  <c r="S140" i="1"/>
  <c r="R140" i="1"/>
  <c r="S139" i="1"/>
  <c r="R139" i="1"/>
  <c r="S138" i="1"/>
  <c r="R138" i="1"/>
  <c r="S137" i="1"/>
  <c r="R137" i="1"/>
  <c r="S136" i="1"/>
  <c r="R136" i="1"/>
  <c r="S135" i="1"/>
  <c r="R135" i="1"/>
  <c r="S134" i="1"/>
  <c r="R134" i="1"/>
  <c r="S133" i="1"/>
  <c r="R133" i="1"/>
  <c r="S132" i="1"/>
  <c r="R132" i="1"/>
  <c r="S131" i="1"/>
  <c r="R131" i="1"/>
  <c r="S130" i="1"/>
  <c r="R130" i="1"/>
  <c r="S129" i="1"/>
  <c r="R129" i="1"/>
  <c r="S128" i="1"/>
  <c r="R128" i="1"/>
  <c r="S127" i="1"/>
  <c r="R127" i="1"/>
  <c r="S126" i="1"/>
  <c r="R126" i="1"/>
  <c r="S125" i="1"/>
  <c r="R125" i="1"/>
  <c r="S124" i="1"/>
  <c r="R124" i="1"/>
  <c r="S123" i="1"/>
  <c r="R123" i="1"/>
  <c r="S122" i="1"/>
  <c r="R122" i="1"/>
  <c r="S121" i="1"/>
  <c r="R121" i="1"/>
  <c r="S120" i="1"/>
  <c r="R120" i="1"/>
  <c r="S119" i="1"/>
  <c r="R119" i="1"/>
  <c r="S118" i="1"/>
  <c r="R118" i="1"/>
  <c r="S117" i="1"/>
  <c r="R117" i="1"/>
  <c r="S116" i="1"/>
  <c r="R116" i="1"/>
  <c r="S115" i="1"/>
  <c r="R115" i="1"/>
  <c r="S114" i="1"/>
  <c r="R114" i="1"/>
  <c r="S113" i="1"/>
  <c r="R113" i="1"/>
  <c r="S112" i="1"/>
  <c r="R112" i="1"/>
  <c r="S111" i="1"/>
  <c r="R111" i="1"/>
  <c r="S110" i="1"/>
  <c r="R110" i="1"/>
  <c r="S109" i="1"/>
  <c r="R109" i="1"/>
  <c r="S108" i="1"/>
  <c r="R108" i="1"/>
  <c r="S107" i="1"/>
  <c r="R107" i="1"/>
  <c r="S106" i="1"/>
  <c r="R106" i="1"/>
  <c r="S105" i="1"/>
  <c r="R105" i="1"/>
  <c r="S104" i="1"/>
  <c r="R104" i="1"/>
  <c r="S103" i="1"/>
  <c r="R103" i="1"/>
  <c r="S102" i="1"/>
  <c r="R102" i="1"/>
  <c r="S101" i="1"/>
  <c r="R101" i="1"/>
  <c r="S100" i="1"/>
  <c r="R100" i="1"/>
  <c r="S99" i="1"/>
  <c r="R99" i="1"/>
  <c r="S98" i="1"/>
  <c r="R98" i="1"/>
  <c r="S97" i="1"/>
  <c r="R97" i="1"/>
  <c r="S96" i="1"/>
  <c r="R96" i="1"/>
  <c r="S95" i="1"/>
  <c r="R95" i="1"/>
  <c r="S94" i="1"/>
  <c r="R94" i="1"/>
  <c r="S93" i="1"/>
  <c r="R93" i="1"/>
  <c r="S92" i="1"/>
  <c r="R92" i="1"/>
  <c r="S91" i="1"/>
  <c r="R91" i="1"/>
  <c r="S90" i="1"/>
  <c r="R90" i="1"/>
  <c r="S89" i="1"/>
  <c r="R89" i="1"/>
  <c r="S88" i="1"/>
  <c r="R88" i="1"/>
  <c r="S87" i="1"/>
  <c r="R87" i="1"/>
  <c r="S86" i="1"/>
  <c r="R86" i="1"/>
  <c r="S85" i="1"/>
  <c r="R85" i="1"/>
  <c r="S84" i="1"/>
  <c r="R84" i="1"/>
  <c r="S83" i="1"/>
  <c r="R83" i="1"/>
  <c r="S82" i="1"/>
  <c r="R82" i="1"/>
  <c r="S81" i="1"/>
  <c r="R81" i="1"/>
  <c r="S80" i="1"/>
  <c r="R80" i="1"/>
  <c r="S79" i="1"/>
  <c r="R79" i="1"/>
  <c r="S78" i="1"/>
  <c r="R78" i="1"/>
  <c r="S77" i="1"/>
  <c r="R77" i="1"/>
  <c r="S76" i="1"/>
  <c r="R76" i="1"/>
  <c r="S75" i="1"/>
  <c r="R75" i="1"/>
  <c r="S74" i="1"/>
  <c r="R74" i="1"/>
  <c r="S73" i="1"/>
  <c r="R73" i="1"/>
  <c r="S72" i="1"/>
  <c r="R72" i="1"/>
  <c r="S71" i="1"/>
  <c r="R71" i="1"/>
  <c r="S70" i="1"/>
  <c r="R70" i="1"/>
  <c r="S69" i="1"/>
  <c r="R69" i="1"/>
  <c r="S68" i="1"/>
  <c r="R68" i="1"/>
  <c r="S67" i="1"/>
  <c r="R67" i="1"/>
  <c r="S66" i="1"/>
  <c r="R66" i="1"/>
  <c r="S65" i="1"/>
  <c r="R65" i="1"/>
  <c r="S64" i="1"/>
  <c r="R64" i="1"/>
  <c r="S63" i="1"/>
  <c r="R63" i="1"/>
  <c r="S62" i="1"/>
  <c r="R62" i="1"/>
  <c r="S61" i="1"/>
  <c r="R61" i="1"/>
  <c r="S60" i="1"/>
  <c r="R60" i="1"/>
  <c r="S59" i="1"/>
  <c r="R59" i="1"/>
  <c r="S58" i="1"/>
  <c r="R58" i="1"/>
  <c r="S57" i="1"/>
  <c r="R57" i="1"/>
  <c r="S56" i="1"/>
  <c r="R56" i="1"/>
  <c r="S55" i="1"/>
  <c r="R55" i="1"/>
  <c r="S54" i="1"/>
  <c r="R54" i="1"/>
  <c r="S53" i="1"/>
  <c r="R53" i="1"/>
  <c r="S52" i="1"/>
  <c r="R52" i="1"/>
  <c r="S51" i="1"/>
  <c r="R51" i="1"/>
  <c r="S50" i="1"/>
  <c r="R50" i="1"/>
  <c r="S49" i="1"/>
  <c r="R49" i="1"/>
  <c r="S48" i="1"/>
  <c r="R48" i="1"/>
  <c r="S47" i="1"/>
  <c r="R47" i="1"/>
  <c r="S46" i="1"/>
  <c r="R46" i="1"/>
  <c r="S45" i="1"/>
  <c r="R45" i="1"/>
  <c r="S44" i="1"/>
  <c r="R44" i="1"/>
  <c r="S43" i="1"/>
  <c r="R43" i="1"/>
  <c r="S42" i="1"/>
  <c r="R42" i="1"/>
  <c r="S41" i="1"/>
  <c r="R41" i="1"/>
  <c r="S40" i="1"/>
  <c r="R40" i="1"/>
  <c r="S39" i="1"/>
  <c r="R39" i="1"/>
  <c r="S38" i="1"/>
  <c r="R38" i="1"/>
  <c r="S37" i="1"/>
  <c r="R37" i="1"/>
  <c r="S36" i="1"/>
  <c r="R36" i="1"/>
  <c r="S35" i="1"/>
  <c r="R35" i="1"/>
  <c r="S34" i="1"/>
  <c r="R34" i="1"/>
  <c r="S33" i="1"/>
  <c r="R33" i="1"/>
  <c r="S32" i="1"/>
  <c r="R32" i="1"/>
  <c r="S31" i="1"/>
  <c r="R31" i="1"/>
  <c r="S30" i="1"/>
  <c r="R30" i="1"/>
  <c r="S29" i="1"/>
  <c r="R29" i="1"/>
  <c r="S28" i="1"/>
  <c r="R28" i="1"/>
  <c r="S27" i="1"/>
  <c r="R27" i="1"/>
  <c r="S26" i="1"/>
  <c r="R26" i="1"/>
  <c r="S25" i="1"/>
  <c r="R25" i="1"/>
  <c r="S24" i="1"/>
  <c r="R24" i="1"/>
  <c r="S23" i="1"/>
  <c r="R23" i="1"/>
  <c r="S22" i="1"/>
  <c r="R22" i="1"/>
  <c r="S21" i="1"/>
  <c r="R21" i="1"/>
  <c r="S20" i="1"/>
  <c r="R20" i="1"/>
  <c r="S19" i="1"/>
  <c r="R19" i="1"/>
  <c r="S18" i="1"/>
  <c r="R18" i="1"/>
  <c r="S17" i="1"/>
  <c r="R17" i="1"/>
  <c r="S16" i="1"/>
  <c r="R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S4" i="1"/>
  <c r="R4" i="1"/>
  <c r="S3" i="1"/>
  <c r="R3" i="1"/>
  <c r="S2" i="1"/>
  <c r="R2" i="1"/>
  <c r="P248" i="1"/>
  <c r="V248" i="1" s="1"/>
  <c r="O248" i="1"/>
  <c r="U248" i="1" s="1"/>
  <c r="P247" i="1"/>
  <c r="V247" i="1" s="1"/>
  <c r="O247" i="1"/>
  <c r="U247" i="1" s="1"/>
  <c r="P246" i="1"/>
  <c r="V246" i="1" s="1"/>
  <c r="O246" i="1"/>
  <c r="U246" i="1" s="1"/>
  <c r="P245" i="1"/>
  <c r="V245" i="1" s="1"/>
  <c r="O245" i="1"/>
  <c r="U245" i="1" s="1"/>
  <c r="P244" i="1"/>
  <c r="V244" i="1" s="1"/>
  <c r="O244" i="1"/>
  <c r="U244" i="1" s="1"/>
  <c r="P243" i="1"/>
  <c r="V243" i="1" s="1"/>
  <c r="O243" i="1"/>
  <c r="U243" i="1" s="1"/>
  <c r="P242" i="1"/>
  <c r="V242" i="1" s="1"/>
  <c r="O242" i="1"/>
  <c r="U242" i="1" s="1"/>
  <c r="P241" i="1"/>
  <c r="V241" i="1" s="1"/>
  <c r="O241" i="1"/>
  <c r="U241" i="1" s="1"/>
  <c r="P240" i="1"/>
  <c r="O240" i="1"/>
  <c r="U240" i="1" s="1"/>
  <c r="P239" i="1"/>
  <c r="V239" i="1" s="1"/>
  <c r="O239" i="1"/>
  <c r="U239" i="1" s="1"/>
  <c r="P238" i="1"/>
  <c r="V238" i="1" s="1"/>
  <c r="O238" i="1"/>
  <c r="U238" i="1" s="1"/>
  <c r="P237" i="1"/>
  <c r="V237" i="1" s="1"/>
  <c r="O237" i="1"/>
  <c r="U237" i="1" s="1"/>
  <c r="P236" i="1"/>
  <c r="V236" i="1" s="1"/>
  <c r="O236" i="1"/>
  <c r="U236" i="1" s="1"/>
  <c r="P235" i="1"/>
  <c r="V235" i="1" s="1"/>
  <c r="O235" i="1"/>
  <c r="U235" i="1" s="1"/>
  <c r="P234" i="1"/>
  <c r="V234" i="1" s="1"/>
  <c r="O234" i="1"/>
  <c r="U234" i="1" s="1"/>
  <c r="P233" i="1"/>
  <c r="V233" i="1" s="1"/>
  <c r="O233" i="1"/>
  <c r="U233" i="1" s="1"/>
  <c r="P232" i="1"/>
  <c r="V232" i="1" s="1"/>
  <c r="O232" i="1"/>
  <c r="U232" i="1" s="1"/>
  <c r="P231" i="1"/>
  <c r="V231" i="1" s="1"/>
  <c r="O231" i="1"/>
  <c r="U231" i="1" s="1"/>
  <c r="P230" i="1"/>
  <c r="V230" i="1" s="1"/>
  <c r="O230" i="1"/>
  <c r="U230" i="1" s="1"/>
  <c r="P229" i="1"/>
  <c r="V229" i="1" s="1"/>
  <c r="O229" i="1"/>
  <c r="U229" i="1" s="1"/>
  <c r="P228" i="1"/>
  <c r="V228" i="1" s="1"/>
  <c r="O228" i="1"/>
  <c r="U228" i="1" s="1"/>
  <c r="P227" i="1"/>
  <c r="V227" i="1" s="1"/>
  <c r="O227" i="1"/>
  <c r="U227" i="1" s="1"/>
  <c r="P226" i="1"/>
  <c r="O226" i="1"/>
  <c r="U226" i="1" s="1"/>
  <c r="P225" i="1"/>
  <c r="V225" i="1" s="1"/>
  <c r="O225" i="1"/>
  <c r="U225" i="1" s="1"/>
  <c r="P224" i="1"/>
  <c r="V224" i="1" s="1"/>
  <c r="O224" i="1"/>
  <c r="U224" i="1" s="1"/>
  <c r="P223" i="1"/>
  <c r="V223" i="1" s="1"/>
  <c r="O223" i="1"/>
  <c r="U223" i="1" s="1"/>
  <c r="P222" i="1"/>
  <c r="V222" i="1" s="1"/>
  <c r="O222" i="1"/>
  <c r="U222" i="1" s="1"/>
  <c r="P221" i="1"/>
  <c r="V221" i="1" s="1"/>
  <c r="O221" i="1"/>
  <c r="U221" i="1" s="1"/>
  <c r="P220" i="1"/>
  <c r="V220" i="1" s="1"/>
  <c r="O220" i="1"/>
  <c r="U220" i="1" s="1"/>
  <c r="P219" i="1"/>
  <c r="V219" i="1" s="1"/>
  <c r="O219" i="1"/>
  <c r="U219" i="1" s="1"/>
  <c r="P218" i="1"/>
  <c r="V218" i="1" s="1"/>
  <c r="O218" i="1"/>
  <c r="U218" i="1" s="1"/>
  <c r="P217" i="1"/>
  <c r="V217" i="1" s="1"/>
  <c r="O217" i="1"/>
  <c r="U217" i="1" s="1"/>
  <c r="P216" i="1"/>
  <c r="V216" i="1" s="1"/>
  <c r="O216" i="1"/>
  <c r="U216" i="1" s="1"/>
  <c r="P215" i="1"/>
  <c r="V215" i="1" s="1"/>
  <c r="O215" i="1"/>
  <c r="U215" i="1" s="1"/>
  <c r="P214" i="1"/>
  <c r="V214" i="1" s="1"/>
  <c r="O214" i="1"/>
  <c r="U214" i="1" s="1"/>
  <c r="P213" i="1"/>
  <c r="V213" i="1" s="1"/>
  <c r="O213" i="1"/>
  <c r="U213" i="1" s="1"/>
  <c r="P212" i="1"/>
  <c r="V212" i="1" s="1"/>
  <c r="O212" i="1"/>
  <c r="U212" i="1" s="1"/>
  <c r="P211" i="1"/>
  <c r="V211" i="1" s="1"/>
  <c r="O211" i="1"/>
  <c r="U211" i="1" s="1"/>
  <c r="P210" i="1"/>
  <c r="V210" i="1" s="1"/>
  <c r="O210" i="1"/>
  <c r="U210" i="1" s="1"/>
  <c r="P209" i="1"/>
  <c r="V209" i="1" s="1"/>
  <c r="O209" i="1"/>
  <c r="U209" i="1" s="1"/>
  <c r="P208" i="1"/>
  <c r="V208" i="1" s="1"/>
  <c r="O208" i="1"/>
  <c r="U208" i="1" s="1"/>
  <c r="P207" i="1"/>
  <c r="V207" i="1" s="1"/>
  <c r="O207" i="1"/>
  <c r="U207" i="1" s="1"/>
  <c r="P206" i="1"/>
  <c r="V206" i="1" s="1"/>
  <c r="O206" i="1"/>
  <c r="U206" i="1" s="1"/>
  <c r="P205" i="1"/>
  <c r="V205" i="1" s="1"/>
  <c r="O205" i="1"/>
  <c r="U205" i="1" s="1"/>
  <c r="P204" i="1"/>
  <c r="V204" i="1" s="1"/>
  <c r="O204" i="1"/>
  <c r="U204" i="1" s="1"/>
  <c r="P203" i="1"/>
  <c r="O203" i="1"/>
  <c r="U203" i="1" s="1"/>
  <c r="P202" i="1"/>
  <c r="V202" i="1" s="1"/>
  <c r="O202" i="1"/>
  <c r="U202" i="1" s="1"/>
  <c r="P201" i="1"/>
  <c r="V201" i="1" s="1"/>
  <c r="O201" i="1"/>
  <c r="U201" i="1" s="1"/>
  <c r="P200" i="1"/>
  <c r="V200" i="1" s="1"/>
  <c r="O200" i="1"/>
  <c r="U200" i="1" s="1"/>
  <c r="P199" i="1"/>
  <c r="V199" i="1" s="1"/>
  <c r="O199" i="1"/>
  <c r="U199" i="1" s="1"/>
  <c r="P198" i="1"/>
  <c r="V198" i="1" s="1"/>
  <c r="O198" i="1"/>
  <c r="U198" i="1" s="1"/>
  <c r="P197" i="1"/>
  <c r="V197" i="1" s="1"/>
  <c r="O197" i="1"/>
  <c r="U197" i="1" s="1"/>
  <c r="P196" i="1"/>
  <c r="V196" i="1" s="1"/>
  <c r="O196" i="1"/>
  <c r="U196" i="1" s="1"/>
  <c r="P195" i="1"/>
  <c r="V195" i="1" s="1"/>
  <c r="O195" i="1"/>
  <c r="U195" i="1" s="1"/>
  <c r="P194" i="1"/>
  <c r="V194" i="1" s="1"/>
  <c r="O194" i="1"/>
  <c r="U194" i="1" s="1"/>
  <c r="P193" i="1"/>
  <c r="V193" i="1" s="1"/>
  <c r="O193" i="1"/>
  <c r="U193" i="1" s="1"/>
  <c r="P192" i="1"/>
  <c r="V192" i="1" s="1"/>
  <c r="O192" i="1"/>
  <c r="U192" i="1" s="1"/>
  <c r="P191" i="1"/>
  <c r="V191" i="1" s="1"/>
  <c r="O191" i="1"/>
  <c r="U191" i="1" s="1"/>
  <c r="P190" i="1"/>
  <c r="V190" i="1" s="1"/>
  <c r="O190" i="1"/>
  <c r="U190" i="1" s="1"/>
  <c r="P189" i="1"/>
  <c r="V189" i="1" s="1"/>
  <c r="O189" i="1"/>
  <c r="U189" i="1" s="1"/>
  <c r="P188" i="1"/>
  <c r="V188" i="1" s="1"/>
  <c r="O188" i="1"/>
  <c r="U188" i="1" s="1"/>
  <c r="P187" i="1"/>
  <c r="V187" i="1" s="1"/>
  <c r="O187" i="1"/>
  <c r="U187" i="1" s="1"/>
  <c r="P186" i="1"/>
  <c r="V186" i="1" s="1"/>
  <c r="O186" i="1"/>
  <c r="U186" i="1" s="1"/>
  <c r="P185" i="1"/>
  <c r="V185" i="1" s="1"/>
  <c r="O185" i="1"/>
  <c r="U185" i="1" s="1"/>
  <c r="P184" i="1"/>
  <c r="V184" i="1" s="1"/>
  <c r="O184" i="1"/>
  <c r="U184" i="1" s="1"/>
  <c r="P183" i="1"/>
  <c r="V183" i="1" s="1"/>
  <c r="O183" i="1"/>
  <c r="U183" i="1" s="1"/>
  <c r="P182" i="1"/>
  <c r="V182" i="1" s="1"/>
  <c r="O182" i="1"/>
  <c r="U182" i="1" s="1"/>
  <c r="P181" i="1"/>
  <c r="V181" i="1" s="1"/>
  <c r="O181" i="1"/>
  <c r="U181" i="1" s="1"/>
  <c r="P180" i="1"/>
  <c r="V180" i="1" s="1"/>
  <c r="O180" i="1"/>
  <c r="U180" i="1" s="1"/>
  <c r="P179" i="1"/>
  <c r="V179" i="1" s="1"/>
  <c r="O179" i="1"/>
  <c r="U179" i="1" s="1"/>
  <c r="P178" i="1"/>
  <c r="V178" i="1" s="1"/>
  <c r="O178" i="1"/>
  <c r="U178" i="1" s="1"/>
  <c r="P177" i="1"/>
  <c r="V177" i="1" s="1"/>
  <c r="O177" i="1"/>
  <c r="U177" i="1" s="1"/>
  <c r="P176" i="1"/>
  <c r="O176" i="1"/>
  <c r="P175" i="1"/>
  <c r="V175" i="1" s="1"/>
  <c r="O175" i="1"/>
  <c r="U175" i="1" s="1"/>
  <c r="P174" i="1"/>
  <c r="V174" i="1" s="1"/>
  <c r="O174" i="1"/>
  <c r="U174" i="1" s="1"/>
  <c r="P173" i="1"/>
  <c r="V173" i="1" s="1"/>
  <c r="O173" i="1"/>
  <c r="U173" i="1" s="1"/>
  <c r="P172" i="1"/>
  <c r="V172" i="1" s="1"/>
  <c r="O172" i="1"/>
  <c r="U172" i="1" s="1"/>
  <c r="P171" i="1"/>
  <c r="V171" i="1" s="1"/>
  <c r="O171" i="1"/>
  <c r="U171" i="1" s="1"/>
  <c r="P170" i="1"/>
  <c r="V170" i="1" s="1"/>
  <c r="O170" i="1"/>
  <c r="U170" i="1" s="1"/>
  <c r="P169" i="1"/>
  <c r="V169" i="1" s="1"/>
  <c r="O169" i="1"/>
  <c r="U169" i="1" s="1"/>
  <c r="P168" i="1"/>
  <c r="V168" i="1" s="1"/>
  <c r="O168" i="1"/>
  <c r="U168" i="1" s="1"/>
  <c r="P167" i="1"/>
  <c r="V167" i="1" s="1"/>
  <c r="O167" i="1"/>
  <c r="U167" i="1" s="1"/>
  <c r="P166" i="1"/>
  <c r="V166" i="1" s="1"/>
  <c r="O166" i="1"/>
  <c r="U166" i="1" s="1"/>
  <c r="P165" i="1"/>
  <c r="V165" i="1" s="1"/>
  <c r="O165" i="1"/>
  <c r="U165" i="1" s="1"/>
  <c r="P164" i="1"/>
  <c r="V164" i="1" s="1"/>
  <c r="O164" i="1"/>
  <c r="U164" i="1" s="1"/>
  <c r="P163" i="1"/>
  <c r="V163" i="1" s="1"/>
  <c r="O163" i="1"/>
  <c r="U163" i="1" s="1"/>
  <c r="P162" i="1"/>
  <c r="O162" i="1"/>
  <c r="U162" i="1" s="1"/>
  <c r="P161" i="1"/>
  <c r="V161" i="1" s="1"/>
  <c r="O161" i="1"/>
  <c r="U161" i="1" s="1"/>
  <c r="P160" i="1"/>
  <c r="V160" i="1" s="1"/>
  <c r="O160" i="1"/>
  <c r="U160" i="1" s="1"/>
  <c r="P159" i="1"/>
  <c r="V159" i="1" s="1"/>
  <c r="O159" i="1"/>
  <c r="U159" i="1" s="1"/>
  <c r="P158" i="1"/>
  <c r="V158" i="1" s="1"/>
  <c r="O158" i="1"/>
  <c r="U158" i="1" s="1"/>
  <c r="P157" i="1"/>
  <c r="V157" i="1" s="1"/>
  <c r="O157" i="1"/>
  <c r="U157" i="1" s="1"/>
  <c r="P156" i="1"/>
  <c r="V156" i="1" s="1"/>
  <c r="O156" i="1"/>
  <c r="U156" i="1" s="1"/>
  <c r="P155" i="1"/>
  <c r="V155" i="1" s="1"/>
  <c r="O155" i="1"/>
  <c r="U155" i="1" s="1"/>
  <c r="P154" i="1"/>
  <c r="V154" i="1" s="1"/>
  <c r="O154" i="1"/>
  <c r="U154" i="1" s="1"/>
  <c r="P153" i="1"/>
  <c r="V153" i="1" s="1"/>
  <c r="O153" i="1"/>
  <c r="U153" i="1" s="1"/>
  <c r="P152" i="1"/>
  <c r="V152" i="1" s="1"/>
  <c r="O152" i="1"/>
  <c r="U152" i="1" s="1"/>
  <c r="P151" i="1"/>
  <c r="V151" i="1" s="1"/>
  <c r="O151" i="1"/>
  <c r="U151" i="1" s="1"/>
  <c r="P150" i="1"/>
  <c r="V150" i="1" s="1"/>
  <c r="O150" i="1"/>
  <c r="U150" i="1" s="1"/>
  <c r="P149" i="1"/>
  <c r="V149" i="1" s="1"/>
  <c r="O149" i="1"/>
  <c r="U149" i="1" s="1"/>
  <c r="P148" i="1"/>
  <c r="V148" i="1" s="1"/>
  <c r="O148" i="1"/>
  <c r="U148" i="1" s="1"/>
  <c r="P147" i="1"/>
  <c r="V147" i="1" s="1"/>
  <c r="O147" i="1"/>
  <c r="U147" i="1" s="1"/>
  <c r="P146" i="1"/>
  <c r="V146" i="1" s="1"/>
  <c r="O146" i="1"/>
  <c r="U146" i="1" s="1"/>
  <c r="P145" i="1"/>
  <c r="V145" i="1" s="1"/>
  <c r="O145" i="1"/>
  <c r="U145" i="1" s="1"/>
  <c r="P144" i="1"/>
  <c r="V144" i="1" s="1"/>
  <c r="O144" i="1"/>
  <c r="U144" i="1" s="1"/>
  <c r="P143" i="1"/>
  <c r="V143" i="1" s="1"/>
  <c r="O143" i="1"/>
  <c r="U143" i="1" s="1"/>
  <c r="P142" i="1"/>
  <c r="V142" i="1" s="1"/>
  <c r="O142" i="1"/>
  <c r="U142" i="1" s="1"/>
  <c r="P141" i="1"/>
  <c r="V141" i="1" s="1"/>
  <c r="O141" i="1"/>
  <c r="U141" i="1" s="1"/>
  <c r="P140" i="1"/>
  <c r="V140" i="1" s="1"/>
  <c r="O140" i="1"/>
  <c r="U140" i="1" s="1"/>
  <c r="P139" i="1"/>
  <c r="V139" i="1" s="1"/>
  <c r="O139" i="1"/>
  <c r="U139" i="1" s="1"/>
  <c r="P138" i="1"/>
  <c r="V138" i="1" s="1"/>
  <c r="O138" i="1"/>
  <c r="U138" i="1" s="1"/>
  <c r="P137" i="1"/>
  <c r="V137" i="1" s="1"/>
  <c r="O137" i="1"/>
  <c r="U137" i="1" s="1"/>
  <c r="P136" i="1"/>
  <c r="V136" i="1" s="1"/>
  <c r="O136" i="1"/>
  <c r="U136" i="1" s="1"/>
  <c r="P135" i="1"/>
  <c r="V135" i="1" s="1"/>
  <c r="O135" i="1"/>
  <c r="U135" i="1" s="1"/>
  <c r="P134" i="1"/>
  <c r="V134" i="1" s="1"/>
  <c r="O134" i="1"/>
  <c r="U134" i="1" s="1"/>
  <c r="P133" i="1"/>
  <c r="V133" i="1" s="1"/>
  <c r="O133" i="1"/>
  <c r="U133" i="1" s="1"/>
  <c r="P132" i="1"/>
  <c r="V132" i="1" s="1"/>
  <c r="O132" i="1"/>
  <c r="U132" i="1" s="1"/>
  <c r="P131" i="1"/>
  <c r="O131" i="1"/>
  <c r="U131" i="1" s="1"/>
  <c r="P130" i="1"/>
  <c r="V130" i="1" s="1"/>
  <c r="O130" i="1"/>
  <c r="U130" i="1" s="1"/>
  <c r="P129" i="1"/>
  <c r="V129" i="1" s="1"/>
  <c r="O129" i="1"/>
  <c r="U129" i="1" s="1"/>
  <c r="P128" i="1"/>
  <c r="V128" i="1" s="1"/>
  <c r="O128" i="1"/>
  <c r="U128" i="1" s="1"/>
  <c r="P127" i="1"/>
  <c r="V127" i="1" s="1"/>
  <c r="O127" i="1"/>
  <c r="U127" i="1" s="1"/>
  <c r="P126" i="1"/>
  <c r="V126" i="1" s="1"/>
  <c r="O126" i="1"/>
  <c r="U126" i="1" s="1"/>
  <c r="P125" i="1"/>
  <c r="V125" i="1" s="1"/>
  <c r="O125" i="1"/>
  <c r="U125" i="1" s="1"/>
  <c r="P124" i="1"/>
  <c r="V124" i="1" s="1"/>
  <c r="O124" i="1"/>
  <c r="U124" i="1" s="1"/>
  <c r="P123" i="1"/>
  <c r="V123" i="1" s="1"/>
  <c r="O123" i="1"/>
  <c r="U123" i="1" s="1"/>
  <c r="P122" i="1"/>
  <c r="V122" i="1" s="1"/>
  <c r="O122" i="1"/>
  <c r="U122" i="1" s="1"/>
  <c r="P121" i="1"/>
  <c r="V121" i="1" s="1"/>
  <c r="O121" i="1"/>
  <c r="U121" i="1" s="1"/>
  <c r="P120" i="1"/>
  <c r="V120" i="1" s="1"/>
  <c r="O120" i="1"/>
  <c r="U120" i="1" s="1"/>
  <c r="P119" i="1"/>
  <c r="V119" i="1" s="1"/>
  <c r="O119" i="1"/>
  <c r="U119" i="1" s="1"/>
  <c r="P118" i="1"/>
  <c r="V118" i="1" s="1"/>
  <c r="O118" i="1"/>
  <c r="U118" i="1" s="1"/>
  <c r="P117" i="1"/>
  <c r="V117" i="1" s="1"/>
  <c r="O117" i="1"/>
  <c r="U117" i="1" s="1"/>
  <c r="P116" i="1"/>
  <c r="V116" i="1" s="1"/>
  <c r="O116" i="1"/>
  <c r="U116" i="1" s="1"/>
  <c r="P115" i="1"/>
  <c r="V115" i="1" s="1"/>
  <c r="O115" i="1"/>
  <c r="U115" i="1" s="1"/>
  <c r="P114" i="1"/>
  <c r="V114" i="1" s="1"/>
  <c r="O114" i="1"/>
  <c r="U114" i="1" s="1"/>
  <c r="P113" i="1"/>
  <c r="V113" i="1" s="1"/>
  <c r="O113" i="1"/>
  <c r="U113" i="1" s="1"/>
  <c r="P112" i="1"/>
  <c r="V112" i="1" s="1"/>
  <c r="O112" i="1"/>
  <c r="U112" i="1" s="1"/>
  <c r="P111" i="1"/>
  <c r="V111" i="1" s="1"/>
  <c r="O111" i="1"/>
  <c r="U111" i="1" s="1"/>
  <c r="P110" i="1"/>
  <c r="V110" i="1" s="1"/>
  <c r="O110" i="1"/>
  <c r="U110" i="1" s="1"/>
  <c r="P109" i="1"/>
  <c r="V109" i="1" s="1"/>
  <c r="O109" i="1"/>
  <c r="U109" i="1" s="1"/>
  <c r="P108" i="1"/>
  <c r="V108" i="1" s="1"/>
  <c r="O108" i="1"/>
  <c r="U108" i="1" s="1"/>
  <c r="P107" i="1"/>
  <c r="V107" i="1" s="1"/>
  <c r="O107" i="1"/>
  <c r="U107" i="1" s="1"/>
  <c r="P106" i="1"/>
  <c r="V106" i="1" s="1"/>
  <c r="O106" i="1"/>
  <c r="U106" i="1" s="1"/>
  <c r="P105" i="1"/>
  <c r="V105" i="1" s="1"/>
  <c r="O105" i="1"/>
  <c r="U105" i="1" s="1"/>
  <c r="P104" i="1"/>
  <c r="V104" i="1" s="1"/>
  <c r="O104" i="1"/>
  <c r="U104" i="1" s="1"/>
  <c r="P103" i="1"/>
  <c r="V103" i="1" s="1"/>
  <c r="O103" i="1"/>
  <c r="U103" i="1" s="1"/>
  <c r="P102" i="1"/>
  <c r="V102" i="1" s="1"/>
  <c r="O102" i="1"/>
  <c r="U102" i="1" s="1"/>
  <c r="P101" i="1"/>
  <c r="V101" i="1" s="1"/>
  <c r="O101" i="1"/>
  <c r="U101" i="1" s="1"/>
  <c r="P100" i="1"/>
  <c r="V100" i="1" s="1"/>
  <c r="O100" i="1"/>
  <c r="U100" i="1" s="1"/>
  <c r="P99" i="1"/>
  <c r="V99" i="1" s="1"/>
  <c r="O99" i="1"/>
  <c r="P98" i="1"/>
  <c r="V98" i="1" s="1"/>
  <c r="O98" i="1"/>
  <c r="U98" i="1" s="1"/>
  <c r="P97" i="1"/>
  <c r="V97" i="1" s="1"/>
  <c r="O97" i="1"/>
  <c r="U97" i="1" s="1"/>
  <c r="P96" i="1"/>
  <c r="V96" i="1" s="1"/>
  <c r="O96" i="1"/>
  <c r="U96" i="1" s="1"/>
  <c r="P95" i="1"/>
  <c r="V95" i="1" s="1"/>
  <c r="O95" i="1"/>
  <c r="U95" i="1" s="1"/>
  <c r="P94" i="1"/>
  <c r="V94" i="1" s="1"/>
  <c r="O94" i="1"/>
  <c r="U94" i="1" s="1"/>
  <c r="P93" i="1"/>
  <c r="V93" i="1" s="1"/>
  <c r="O93" i="1"/>
  <c r="U93" i="1" s="1"/>
  <c r="P92" i="1"/>
  <c r="O92" i="1"/>
  <c r="U92" i="1" s="1"/>
  <c r="P91" i="1"/>
  <c r="V91" i="1" s="1"/>
  <c r="O91" i="1"/>
  <c r="U91" i="1" s="1"/>
  <c r="P90" i="1"/>
  <c r="V90" i="1" s="1"/>
  <c r="O90" i="1"/>
  <c r="U90" i="1" s="1"/>
  <c r="P89" i="1"/>
  <c r="V89" i="1" s="1"/>
  <c r="O89" i="1"/>
  <c r="U89" i="1" s="1"/>
  <c r="P88" i="1"/>
  <c r="V88" i="1" s="1"/>
  <c r="O88" i="1"/>
  <c r="U88" i="1" s="1"/>
  <c r="P87" i="1"/>
  <c r="V87" i="1" s="1"/>
  <c r="O87" i="1"/>
  <c r="U87" i="1" s="1"/>
  <c r="P86" i="1"/>
  <c r="V86" i="1" s="1"/>
  <c r="O86" i="1"/>
  <c r="U86" i="1" s="1"/>
  <c r="P85" i="1"/>
  <c r="V85" i="1" s="1"/>
  <c r="O85" i="1"/>
  <c r="U85" i="1" s="1"/>
  <c r="P84" i="1"/>
  <c r="V84" i="1" s="1"/>
  <c r="O84" i="1"/>
  <c r="U84" i="1" s="1"/>
  <c r="P83" i="1"/>
  <c r="V83" i="1" s="1"/>
  <c r="O83" i="1"/>
  <c r="U83" i="1" s="1"/>
  <c r="P82" i="1"/>
  <c r="V82" i="1" s="1"/>
  <c r="O82" i="1"/>
  <c r="U82" i="1" s="1"/>
  <c r="P81" i="1"/>
  <c r="V81" i="1" s="1"/>
  <c r="O81" i="1"/>
  <c r="U81" i="1" s="1"/>
  <c r="P80" i="1"/>
  <c r="V80" i="1" s="1"/>
  <c r="O80" i="1"/>
  <c r="U80" i="1" s="1"/>
  <c r="P79" i="1"/>
  <c r="V79" i="1" s="1"/>
  <c r="O79" i="1"/>
  <c r="U79" i="1" s="1"/>
  <c r="P78" i="1"/>
  <c r="V78" i="1" s="1"/>
  <c r="O78" i="1"/>
  <c r="U78" i="1" s="1"/>
  <c r="P77" i="1"/>
  <c r="V77" i="1" s="1"/>
  <c r="O77" i="1"/>
  <c r="U77" i="1" s="1"/>
  <c r="P76" i="1"/>
  <c r="V76" i="1" s="1"/>
  <c r="O76" i="1"/>
  <c r="U76" i="1" s="1"/>
  <c r="P75" i="1"/>
  <c r="V75" i="1" s="1"/>
  <c r="O75" i="1"/>
  <c r="U75" i="1" s="1"/>
  <c r="P74" i="1"/>
  <c r="V74" i="1" s="1"/>
  <c r="O74" i="1"/>
  <c r="U74" i="1" s="1"/>
  <c r="P73" i="1"/>
  <c r="V73" i="1" s="1"/>
  <c r="O73" i="1"/>
  <c r="U73" i="1" s="1"/>
  <c r="P72" i="1"/>
  <c r="V72" i="1" s="1"/>
  <c r="O72" i="1"/>
  <c r="U72" i="1" s="1"/>
  <c r="P71" i="1"/>
  <c r="V71" i="1" s="1"/>
  <c r="O71" i="1"/>
  <c r="U71" i="1" s="1"/>
  <c r="P70" i="1"/>
  <c r="V70" i="1" s="1"/>
  <c r="O70" i="1"/>
  <c r="U70" i="1" s="1"/>
  <c r="P69" i="1"/>
  <c r="V69" i="1" s="1"/>
  <c r="O69" i="1"/>
  <c r="U69" i="1" s="1"/>
  <c r="P68" i="1"/>
  <c r="V68" i="1" s="1"/>
  <c r="O68" i="1"/>
  <c r="U68" i="1" s="1"/>
  <c r="P67" i="1"/>
  <c r="V67" i="1" s="1"/>
  <c r="O67" i="1"/>
  <c r="P66" i="1"/>
  <c r="V66" i="1" s="1"/>
  <c r="O66" i="1"/>
  <c r="U66" i="1" s="1"/>
  <c r="P65" i="1"/>
  <c r="V65" i="1" s="1"/>
  <c r="O65" i="1"/>
  <c r="U65" i="1" s="1"/>
  <c r="P64" i="1"/>
  <c r="V64" i="1" s="1"/>
  <c r="O64" i="1"/>
  <c r="U64" i="1" s="1"/>
  <c r="P63" i="1"/>
  <c r="V63" i="1" s="1"/>
  <c r="O63" i="1"/>
  <c r="U63" i="1" s="1"/>
  <c r="P62" i="1"/>
  <c r="V62" i="1" s="1"/>
  <c r="O62" i="1"/>
  <c r="U62" i="1" s="1"/>
  <c r="P61" i="1"/>
  <c r="V61" i="1" s="1"/>
  <c r="O61" i="1"/>
  <c r="U61" i="1" s="1"/>
  <c r="P60" i="1"/>
  <c r="V60" i="1" s="1"/>
  <c r="O60" i="1"/>
  <c r="U60" i="1" s="1"/>
  <c r="P59" i="1"/>
  <c r="V59" i="1" s="1"/>
  <c r="O59" i="1"/>
  <c r="U59" i="1" s="1"/>
  <c r="P58" i="1"/>
  <c r="V58" i="1" s="1"/>
  <c r="O58" i="1"/>
  <c r="U58" i="1" s="1"/>
  <c r="P57" i="1"/>
  <c r="O57" i="1"/>
  <c r="U57" i="1" s="1"/>
  <c r="P56" i="1"/>
  <c r="V56" i="1" s="1"/>
  <c r="O56" i="1"/>
  <c r="U56" i="1" s="1"/>
  <c r="P55" i="1"/>
  <c r="V55" i="1" s="1"/>
  <c r="O55" i="1"/>
  <c r="U55" i="1" s="1"/>
  <c r="P54" i="1"/>
  <c r="V54" i="1" s="1"/>
  <c r="O54" i="1"/>
  <c r="U54" i="1" s="1"/>
  <c r="P53" i="1"/>
  <c r="V53" i="1" s="1"/>
  <c r="O53" i="1"/>
  <c r="U53" i="1" s="1"/>
  <c r="P52" i="1"/>
  <c r="V52" i="1" s="1"/>
  <c r="O52" i="1"/>
  <c r="U52" i="1" s="1"/>
  <c r="P51" i="1"/>
  <c r="V51" i="1" s="1"/>
  <c r="O51" i="1"/>
  <c r="U51" i="1" s="1"/>
  <c r="P50" i="1"/>
  <c r="V50" i="1" s="1"/>
  <c r="O50" i="1"/>
  <c r="U50" i="1" s="1"/>
  <c r="P49" i="1"/>
  <c r="V49" i="1" s="1"/>
  <c r="O49" i="1"/>
  <c r="U49" i="1" s="1"/>
  <c r="P48" i="1"/>
  <c r="V48" i="1" s="1"/>
  <c r="O48" i="1"/>
  <c r="U48" i="1" s="1"/>
  <c r="P47" i="1"/>
  <c r="V47" i="1" s="1"/>
  <c r="O47" i="1"/>
  <c r="U47" i="1" s="1"/>
  <c r="P46" i="1"/>
  <c r="V46" i="1" s="1"/>
  <c r="O46" i="1"/>
  <c r="U46" i="1" s="1"/>
  <c r="P45" i="1"/>
  <c r="V45" i="1" s="1"/>
  <c r="O45" i="1"/>
  <c r="U45" i="1" s="1"/>
  <c r="P44" i="1"/>
  <c r="V44" i="1" s="1"/>
  <c r="O44" i="1"/>
  <c r="U44" i="1" s="1"/>
  <c r="P43" i="1"/>
  <c r="V43" i="1" s="1"/>
  <c r="O43" i="1"/>
  <c r="U43" i="1" s="1"/>
  <c r="P42" i="1"/>
  <c r="V42" i="1" s="1"/>
  <c r="O42" i="1"/>
  <c r="U42" i="1" s="1"/>
  <c r="P41" i="1"/>
  <c r="V41" i="1" s="1"/>
  <c r="O41" i="1"/>
  <c r="U41" i="1" s="1"/>
  <c r="P40" i="1"/>
  <c r="V40" i="1" s="1"/>
  <c r="O40" i="1"/>
  <c r="U40" i="1" s="1"/>
  <c r="P39" i="1"/>
  <c r="V39" i="1" s="1"/>
  <c r="O39" i="1"/>
  <c r="U39" i="1" s="1"/>
  <c r="P38" i="1"/>
  <c r="V38" i="1" s="1"/>
  <c r="O38" i="1"/>
  <c r="U38" i="1" s="1"/>
  <c r="P37" i="1"/>
  <c r="V37" i="1" s="1"/>
  <c r="O37" i="1"/>
  <c r="U37" i="1" s="1"/>
  <c r="P36" i="1"/>
  <c r="V36" i="1" s="1"/>
  <c r="O36" i="1"/>
  <c r="U36" i="1" s="1"/>
  <c r="P35" i="1"/>
  <c r="V35" i="1" s="1"/>
  <c r="O35" i="1"/>
  <c r="U35" i="1" s="1"/>
  <c r="P34" i="1"/>
  <c r="V34" i="1" s="1"/>
  <c r="O34" i="1"/>
  <c r="U34" i="1" s="1"/>
  <c r="P33" i="1"/>
  <c r="V33" i="1" s="1"/>
  <c r="O33" i="1"/>
  <c r="U33" i="1" s="1"/>
  <c r="P32" i="1"/>
  <c r="V32" i="1" s="1"/>
  <c r="O32" i="1"/>
  <c r="U32" i="1" s="1"/>
  <c r="P31" i="1"/>
  <c r="V31" i="1" s="1"/>
  <c r="O31" i="1"/>
  <c r="U31" i="1" s="1"/>
  <c r="P30" i="1"/>
  <c r="V30" i="1" s="1"/>
  <c r="O30" i="1"/>
  <c r="U30" i="1" s="1"/>
  <c r="P29" i="1"/>
  <c r="V29" i="1" s="1"/>
  <c r="O29" i="1"/>
  <c r="U29" i="1" s="1"/>
  <c r="P28" i="1"/>
  <c r="V28" i="1" s="1"/>
  <c r="O28" i="1"/>
  <c r="P27" i="1"/>
  <c r="V27" i="1" s="1"/>
  <c r="O27" i="1"/>
  <c r="U27" i="1" s="1"/>
  <c r="P26" i="1"/>
  <c r="V26" i="1" s="1"/>
  <c r="O26" i="1"/>
  <c r="U26" i="1" s="1"/>
  <c r="P25" i="1"/>
  <c r="V25" i="1" s="1"/>
  <c r="O25" i="1"/>
  <c r="U25" i="1" s="1"/>
  <c r="P24" i="1"/>
  <c r="V24" i="1" s="1"/>
  <c r="O24" i="1"/>
  <c r="U24" i="1" s="1"/>
  <c r="P23" i="1"/>
  <c r="V23" i="1" s="1"/>
  <c r="O23" i="1"/>
  <c r="U23" i="1" s="1"/>
  <c r="P22" i="1"/>
  <c r="V22" i="1" s="1"/>
  <c r="O22" i="1"/>
  <c r="U22" i="1" s="1"/>
  <c r="P21" i="1"/>
  <c r="V21" i="1" s="1"/>
  <c r="O21" i="1"/>
  <c r="U21" i="1" s="1"/>
  <c r="P20" i="1"/>
  <c r="V20" i="1" s="1"/>
  <c r="O20" i="1"/>
  <c r="U20" i="1" s="1"/>
  <c r="P19" i="1"/>
  <c r="V19" i="1" s="1"/>
  <c r="O19" i="1"/>
  <c r="U19" i="1" s="1"/>
  <c r="P18" i="1"/>
  <c r="V18" i="1" s="1"/>
  <c r="O18" i="1"/>
  <c r="U18" i="1" s="1"/>
  <c r="P17" i="1"/>
  <c r="V17" i="1" s="1"/>
  <c r="O17" i="1"/>
  <c r="U17" i="1" s="1"/>
  <c r="P16" i="1"/>
  <c r="V16" i="1" s="1"/>
  <c r="O16" i="1"/>
  <c r="U16" i="1" s="1"/>
  <c r="P15" i="1"/>
  <c r="V15" i="1" s="1"/>
  <c r="O15" i="1"/>
  <c r="U15" i="1" s="1"/>
  <c r="P14" i="1"/>
  <c r="V14" i="1" s="1"/>
  <c r="O14" i="1"/>
  <c r="U14" i="1" s="1"/>
  <c r="P13" i="1"/>
  <c r="V13" i="1" s="1"/>
  <c r="O13" i="1"/>
  <c r="U13" i="1" s="1"/>
  <c r="P12" i="1"/>
  <c r="V12" i="1" s="1"/>
  <c r="O12" i="1"/>
  <c r="U12" i="1" s="1"/>
  <c r="P11" i="1"/>
  <c r="V11" i="1" s="1"/>
  <c r="O11" i="1"/>
  <c r="U11" i="1" s="1"/>
  <c r="P10" i="1"/>
  <c r="O10" i="1"/>
  <c r="U10" i="1" s="1"/>
  <c r="P9" i="1"/>
  <c r="V9" i="1" s="1"/>
  <c r="O9" i="1"/>
  <c r="U9" i="1" s="1"/>
  <c r="P8" i="1"/>
  <c r="V8" i="1" s="1"/>
  <c r="O8" i="1"/>
  <c r="U8" i="1" s="1"/>
  <c r="P7" i="1"/>
  <c r="V7" i="1" s="1"/>
  <c r="O7" i="1"/>
  <c r="U7" i="1" s="1"/>
  <c r="P6" i="1"/>
  <c r="V6" i="1" s="1"/>
  <c r="O6" i="1"/>
  <c r="U6" i="1" s="1"/>
  <c r="P5" i="1"/>
  <c r="V5" i="1" s="1"/>
  <c r="O5" i="1"/>
  <c r="U5" i="1" s="1"/>
  <c r="P4" i="1"/>
  <c r="V4" i="1" s="1"/>
  <c r="O4" i="1"/>
  <c r="U4" i="1" s="1"/>
  <c r="P3" i="1"/>
  <c r="V3" i="1" s="1"/>
  <c r="O3" i="1"/>
  <c r="U3" i="1" s="1"/>
  <c r="P2" i="1"/>
  <c r="O2" i="1"/>
  <c r="AI21" i="1" s="1" a="1"/>
  <c r="AI21" i="1" s="1"/>
  <c r="AD4" i="1" l="1" a="1"/>
  <c r="AD4" i="1" s="1"/>
  <c r="AD20" i="1" a="1"/>
  <c r="AD20" i="1" s="1"/>
  <c r="AF16" i="1" a="1"/>
  <c r="AF16" i="1" s="1"/>
  <c r="AG12" i="1" a="1"/>
  <c r="AG12" i="1" s="1"/>
  <c r="AH9" i="1" a="1"/>
  <c r="AH9" i="1" s="1"/>
  <c r="AI6" i="1" a="1"/>
  <c r="AI6" i="1" s="1"/>
  <c r="AD21" i="1" a="1"/>
  <c r="AD21" i="1" s="1"/>
  <c r="AF17" i="1" a="1"/>
  <c r="AF17" i="1" s="1"/>
  <c r="AG13" i="1" a="1"/>
  <c r="AG13" i="1" s="1"/>
  <c r="AH10" i="1" a="1"/>
  <c r="AH10" i="1" s="1"/>
  <c r="AI7" i="1" a="1"/>
  <c r="AI7" i="1" s="1"/>
  <c r="AD6" i="1" a="1"/>
  <c r="AD6" i="1" s="1"/>
  <c r="AF3" i="1" a="1"/>
  <c r="AF3" i="1" s="1"/>
  <c r="AF18" i="1" a="1"/>
  <c r="AF18" i="1" s="1"/>
  <c r="AG14" i="1" a="1"/>
  <c r="AG14" i="1" s="1"/>
  <c r="AH11" i="1" a="1"/>
  <c r="AH11" i="1" s="1"/>
  <c r="AI8" i="1" a="1"/>
  <c r="AI8" i="1" s="1"/>
  <c r="AD7" i="1" a="1"/>
  <c r="AD7" i="1" s="1"/>
  <c r="AF4" i="1" a="1"/>
  <c r="AF4" i="1" s="1"/>
  <c r="AF19" i="1" a="1"/>
  <c r="AF19" i="1" s="1"/>
  <c r="AG15" i="1" a="1"/>
  <c r="AG15" i="1" s="1"/>
  <c r="AH12" i="1" a="1"/>
  <c r="AH12" i="1" s="1"/>
  <c r="AI9" i="1" a="1"/>
  <c r="AI9" i="1" s="1"/>
  <c r="AD5" i="1" a="1"/>
  <c r="AD5" i="1" s="1"/>
  <c r="V10" i="1"/>
  <c r="V162" i="1"/>
  <c r="V226" i="1"/>
  <c r="U67" i="1"/>
  <c r="U99" i="1"/>
  <c r="V131" i="1"/>
  <c r="V203" i="1"/>
  <c r="AF5" i="1" a="1"/>
  <c r="AF5" i="1" s="1"/>
  <c r="AF20" i="1" a="1"/>
  <c r="AF20" i="1" s="1"/>
  <c r="AG16" i="1" a="1"/>
  <c r="AG16" i="1" s="1"/>
  <c r="AH13" i="1" a="1"/>
  <c r="AH13" i="1" s="1"/>
  <c r="AI10" i="1" a="1"/>
  <c r="AI10" i="1" s="1"/>
  <c r="AD9" i="1" a="1"/>
  <c r="AD9" i="1" s="1"/>
  <c r="AF21" i="1" a="1"/>
  <c r="AF21" i="1" s="1"/>
  <c r="AG17" i="1" a="1"/>
  <c r="AG17" i="1" s="1"/>
  <c r="AH14" i="1" a="1"/>
  <c r="AH14" i="1" s="1"/>
  <c r="AI11" i="1" a="1"/>
  <c r="AI11" i="1" s="1"/>
  <c r="U176" i="1"/>
  <c r="V176" i="1"/>
  <c r="V240" i="1"/>
  <c r="AF6" i="1" a="1"/>
  <c r="AF6" i="1" s="1"/>
  <c r="V92" i="1"/>
  <c r="AD10" i="1" a="1"/>
  <c r="AD10" i="1" s="1"/>
  <c r="AL3" i="1"/>
  <c r="AG18" i="1" a="1"/>
  <c r="AG18" i="1" s="1"/>
  <c r="AH15" i="1" a="1"/>
  <c r="AH15" i="1" s="1"/>
  <c r="AI12" i="1" a="1"/>
  <c r="AI12" i="1" s="1"/>
  <c r="AD8" i="1" a="1"/>
  <c r="AD8" i="1" s="1"/>
  <c r="U28" i="1"/>
  <c r="AD11" i="1" a="1"/>
  <c r="AD11" i="1" s="1"/>
  <c r="AF7" i="1" a="1"/>
  <c r="AF7" i="1" s="1"/>
  <c r="AG3" i="1" a="1"/>
  <c r="AG3" i="1" s="1"/>
  <c r="AG19" i="1" a="1"/>
  <c r="AG19" i="1" s="1"/>
  <c r="AH16" i="1" a="1"/>
  <c r="AH16" i="1" s="1"/>
  <c r="AI13" i="1" a="1"/>
  <c r="AI13" i="1" s="1"/>
  <c r="AD3" i="1" a="1"/>
  <c r="AD3" i="1" s="1"/>
  <c r="V57" i="1"/>
  <c r="AD12" i="1" a="1"/>
  <c r="AD12" i="1" s="1"/>
  <c r="AF8" i="1" a="1"/>
  <c r="AF8" i="1" s="1"/>
  <c r="AG4" i="1" a="1"/>
  <c r="AG4" i="1" s="1"/>
  <c r="AG20" i="1" a="1"/>
  <c r="AG20" i="1" s="1"/>
  <c r="AH17" i="1" a="1"/>
  <c r="AH17" i="1" s="1"/>
  <c r="AI14" i="1" a="1"/>
  <c r="AI14" i="1" s="1"/>
  <c r="AD13" i="1" a="1"/>
  <c r="AD13" i="1" s="1"/>
  <c r="AF9" i="1" a="1"/>
  <c r="AF9" i="1" s="1"/>
  <c r="AG5" i="1" a="1"/>
  <c r="AG5" i="1" s="1"/>
  <c r="AG21" i="1" a="1"/>
  <c r="AG21" i="1" s="1"/>
  <c r="AH18" i="1" a="1"/>
  <c r="AH18" i="1" s="1"/>
  <c r="AI15" i="1" a="1"/>
  <c r="AI15" i="1" s="1"/>
  <c r="AF10" i="1" a="1"/>
  <c r="AF10" i="1" s="1"/>
  <c r="AG6" i="1" a="1"/>
  <c r="AG6" i="1" s="1"/>
  <c r="AH3" i="1" a="1"/>
  <c r="AH3" i="1" s="1"/>
  <c r="AH19" i="1" a="1"/>
  <c r="AH19" i="1" s="1"/>
  <c r="AI16" i="1" a="1"/>
  <c r="AI16" i="1" s="1"/>
  <c r="AF11" i="1" a="1"/>
  <c r="AF11" i="1" s="1"/>
  <c r="AG7" i="1" a="1"/>
  <c r="AG7" i="1" s="1"/>
  <c r="AH4" i="1" a="1"/>
  <c r="AH4" i="1" s="1"/>
  <c r="AH20" i="1" a="1"/>
  <c r="AH20" i="1" s="1"/>
  <c r="AI17" i="1" a="1"/>
  <c r="AI17" i="1" s="1"/>
  <c r="AF12" i="1" a="1"/>
  <c r="AF12" i="1" s="1"/>
  <c r="AG8" i="1" a="1"/>
  <c r="AG8" i="1" s="1"/>
  <c r="AH5" i="1" a="1"/>
  <c r="AH5" i="1" s="1"/>
  <c r="AH21" i="1" a="1"/>
  <c r="AH21" i="1" s="1"/>
  <c r="AI18" i="1" a="1"/>
  <c r="AI18" i="1" s="1"/>
  <c r="AD17" i="1" a="1"/>
  <c r="AD17" i="1" s="1"/>
  <c r="AF13" i="1" a="1"/>
  <c r="AF13" i="1" s="1"/>
  <c r="AG9" i="1" a="1"/>
  <c r="AG9" i="1" s="1"/>
  <c r="AH6" i="1" a="1"/>
  <c r="AH6" i="1" s="1"/>
  <c r="AI3" i="1" a="1"/>
  <c r="AI3" i="1" s="1"/>
  <c r="AI19" i="1" a="1"/>
  <c r="AI19" i="1" s="1"/>
  <c r="AF14" i="1" a="1"/>
  <c r="AF14" i="1" s="1"/>
  <c r="AG10" i="1" a="1"/>
  <c r="AG10" i="1" s="1"/>
  <c r="AH7" i="1" a="1"/>
  <c r="AH7" i="1" s="1"/>
  <c r="AI4" i="1" a="1"/>
  <c r="AI4" i="1" s="1"/>
  <c r="AI20" i="1" a="1"/>
  <c r="AI20" i="1" s="1"/>
  <c r="AD19" i="1" a="1"/>
  <c r="AD19" i="1" s="1"/>
  <c r="AF15" i="1" a="1"/>
  <c r="AF15" i="1" s="1"/>
  <c r="AG11" i="1" a="1"/>
  <c r="AG11" i="1" s="1"/>
  <c r="AH8" i="1" a="1"/>
  <c r="AH8" i="1" s="1"/>
  <c r="AI5" i="1" a="1"/>
  <c r="AI5" i="1" s="1"/>
  <c r="AD38" i="1" a="1"/>
  <c r="AD38" i="1" s="1"/>
  <c r="AD37" i="1" a="1"/>
  <c r="AD37" i="1" s="1"/>
  <c r="AD36" i="1" a="1"/>
  <c r="AD36" i="1" s="1"/>
  <c r="U2" i="1"/>
  <c r="AB17" i="1" a="1"/>
  <c r="AB17" i="1" s="1"/>
  <c r="AB4" i="1" a="1"/>
  <c r="AB4" i="1" s="1"/>
  <c r="AB16" i="1" a="1"/>
  <c r="AB16" i="1" s="1"/>
  <c r="AB15" i="1" a="1"/>
  <c r="AB15" i="1" s="1"/>
  <c r="AB14" i="1" a="1"/>
  <c r="AB14" i="1" s="1"/>
  <c r="AB13" i="1" a="1"/>
  <c r="AB13" i="1" s="1"/>
  <c r="AB12" i="1" a="1"/>
  <c r="AB12" i="1" s="1"/>
  <c r="AB11" i="1" a="1"/>
  <c r="AB11" i="1" s="1"/>
  <c r="AB10" i="1" a="1"/>
  <c r="AB10" i="1" s="1"/>
  <c r="AB9" i="1" a="1"/>
  <c r="AB9" i="1" s="1"/>
  <c r="AB8" i="1" a="1"/>
  <c r="AB8" i="1" s="1"/>
  <c r="AB7" i="1" a="1"/>
  <c r="AB7" i="1" s="1"/>
  <c r="AB6" i="1" a="1"/>
  <c r="AB6" i="1" s="1"/>
  <c r="AB5" i="1" a="1"/>
  <c r="AB5" i="1" s="1"/>
  <c r="AE37" i="1" a="1"/>
  <c r="AE37" i="1" s="1"/>
  <c r="AE36" i="1" a="1"/>
  <c r="AE36" i="1" s="1"/>
  <c r="V2" i="1"/>
  <c r="AM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<sst xmlns="http://schemas.openxmlformats.org/spreadsheetml/2006/main" count="2756" uniqueCount="625">
  <si>
    <t>rodada</t>
  </si>
  <si>
    <t>casa</t>
  </si>
  <si>
    <t>visitante</t>
  </si>
  <si>
    <t>placar</t>
  </si>
  <si>
    <t>casa_prob_win</t>
  </si>
  <si>
    <t>empate_prob_win</t>
  </si>
  <si>
    <t>fora_prob_win</t>
  </si>
  <si>
    <t>mercado</t>
  </si>
  <si>
    <t>over</t>
  </si>
  <si>
    <t>under</t>
  </si>
  <si>
    <t>xg_casa</t>
  </si>
  <si>
    <t>xg_fora</t>
  </si>
  <si>
    <t>1</t>
  </si>
  <si>
    <t xml:space="preserve">Ath Bilbao </t>
  </si>
  <si>
    <t xml:space="preserve"> Getafe</t>
  </si>
  <si>
    <t>1-1</t>
  </si>
  <si>
    <t>1.61</t>
  </si>
  <si>
    <t>3.71</t>
  </si>
  <si>
    <t>7.18</t>
  </si>
  <si>
    <t xml:space="preserve"> 1.93</t>
  </si>
  <si>
    <t xml:space="preserve"> 1.94</t>
  </si>
  <si>
    <t>0.3</t>
  </si>
  <si>
    <t>0.8</t>
  </si>
  <si>
    <t xml:space="preserve">Betis </t>
  </si>
  <si>
    <t xml:space="preserve"> Girona</t>
  </si>
  <si>
    <t>2.35</t>
  </si>
  <si>
    <t>3.43</t>
  </si>
  <si>
    <t>3.21</t>
  </si>
  <si>
    <t xml:space="preserve"> 1.96</t>
  </si>
  <si>
    <t>1.4</t>
  </si>
  <si>
    <t>1.6</t>
  </si>
  <si>
    <t xml:space="preserve">Celta Vigo </t>
  </si>
  <si>
    <t xml:space="preserve"> Alaves</t>
  </si>
  <si>
    <t>2-1</t>
  </si>
  <si>
    <t>2.15</t>
  </si>
  <si>
    <t>3.27</t>
  </si>
  <si>
    <t>3.89</t>
  </si>
  <si>
    <t xml:space="preserve"> 2.09</t>
  </si>
  <si>
    <t xml:space="preserve"> 1.83</t>
  </si>
  <si>
    <t xml:space="preserve">Las Palmas </t>
  </si>
  <si>
    <t xml:space="preserve"> Sevilla</t>
  </si>
  <si>
    <t>2-2</t>
  </si>
  <si>
    <t>2.65</t>
  </si>
  <si>
    <t>3.25</t>
  </si>
  <si>
    <t>2.93</t>
  </si>
  <si>
    <t xml:space="preserve"> 1.89</t>
  </si>
  <si>
    <t xml:space="preserve"> 2.02</t>
  </si>
  <si>
    <t>1.8</t>
  </si>
  <si>
    <t xml:space="preserve">Osasuna </t>
  </si>
  <si>
    <t xml:space="preserve"> Leganes</t>
  </si>
  <si>
    <t>1.88</t>
  </si>
  <si>
    <t>3.28</t>
  </si>
  <si>
    <t>5.19</t>
  </si>
  <si>
    <t xml:space="preserve"> 2.15</t>
  </si>
  <si>
    <t xml:space="preserve"> 1.81</t>
  </si>
  <si>
    <t>1.7</t>
  </si>
  <si>
    <t>1.0</t>
  </si>
  <si>
    <t xml:space="preserve">Valencia </t>
  </si>
  <si>
    <t xml:space="preserve"> Barcelona</t>
  </si>
  <si>
    <t>1-2</t>
  </si>
  <si>
    <t>4.26</t>
  </si>
  <si>
    <t>3.72</t>
  </si>
  <si>
    <t>1.90</t>
  </si>
  <si>
    <t xml:space="preserve"> 2.01</t>
  </si>
  <si>
    <t>3.2</t>
  </si>
  <si>
    <t xml:space="preserve">Real Sociedad </t>
  </si>
  <si>
    <t xml:space="preserve"> Rayo Vallecano</t>
  </si>
  <si>
    <t>1.79</t>
  </si>
  <si>
    <t>3.36</t>
  </si>
  <si>
    <t>5.68</t>
  </si>
  <si>
    <t xml:space="preserve"> 2.07</t>
  </si>
  <si>
    <t xml:space="preserve"> 1.85</t>
  </si>
  <si>
    <t>1.1</t>
  </si>
  <si>
    <t xml:space="preserve">Mallorca </t>
  </si>
  <si>
    <t xml:space="preserve"> Real Madrid</t>
  </si>
  <si>
    <t>9.35</t>
  </si>
  <si>
    <t>4.70</t>
  </si>
  <si>
    <t>1.40</t>
  </si>
  <si>
    <t xml:space="preserve"> 2.05</t>
  </si>
  <si>
    <t xml:space="preserve"> 1.87</t>
  </si>
  <si>
    <t>0.6</t>
  </si>
  <si>
    <t xml:space="preserve">Valladolid </t>
  </si>
  <si>
    <t xml:space="preserve"> Espanyol</t>
  </si>
  <si>
    <t>1-0</t>
  </si>
  <si>
    <t>2.33</t>
  </si>
  <si>
    <t>2.96</t>
  </si>
  <si>
    <t>3.83</t>
  </si>
  <si>
    <t xml:space="preserve"> 2.12</t>
  </si>
  <si>
    <t>0.7</t>
  </si>
  <si>
    <t xml:space="preserve">Villarreal </t>
  </si>
  <si>
    <t xml:space="preserve"> Atl. Madrid</t>
  </si>
  <si>
    <t>3.52</t>
  </si>
  <si>
    <t>3.57</t>
  </si>
  <si>
    <t>2.16</t>
  </si>
  <si>
    <t xml:space="preserve"> 2.06</t>
  </si>
  <si>
    <t>2</t>
  </si>
  <si>
    <t xml:space="preserve"> Valencia</t>
  </si>
  <si>
    <t>3-1</t>
  </si>
  <si>
    <t>2.18</t>
  </si>
  <si>
    <t>3.41</t>
  </si>
  <si>
    <t>3.63</t>
  </si>
  <si>
    <t>1.3</t>
  </si>
  <si>
    <t>0.9</t>
  </si>
  <si>
    <t xml:space="preserve">Sevilla </t>
  </si>
  <si>
    <t xml:space="preserve"> Villarreal</t>
  </si>
  <si>
    <t>2.21</t>
  </si>
  <si>
    <t>3.32</t>
  </si>
  <si>
    <t xml:space="preserve"> 1.98</t>
  </si>
  <si>
    <t xml:space="preserve"> Mallorca</t>
  </si>
  <si>
    <t>2.43</t>
  </si>
  <si>
    <t>3.04</t>
  </si>
  <si>
    <t>3.49</t>
  </si>
  <si>
    <t xml:space="preserve"> 1.88</t>
  </si>
  <si>
    <t xml:space="preserve">Barcelona </t>
  </si>
  <si>
    <t xml:space="preserve"> Ath Bilbao</t>
  </si>
  <si>
    <t>1.60</t>
  </si>
  <si>
    <t>4.38</t>
  </si>
  <si>
    <t>5.60</t>
  </si>
  <si>
    <t xml:space="preserve">Espanyol </t>
  </si>
  <si>
    <t xml:space="preserve"> Real Sociedad</t>
  </si>
  <si>
    <t>0-1</t>
  </si>
  <si>
    <t>3.90</t>
  </si>
  <si>
    <t>3.11</t>
  </si>
  <si>
    <t>2.22</t>
  </si>
  <si>
    <t xml:space="preserve"> 2.04</t>
  </si>
  <si>
    <t xml:space="preserve">Getafe </t>
  </si>
  <si>
    <t>0-0</t>
  </si>
  <si>
    <t>2.74</t>
  </si>
  <si>
    <t>2.77</t>
  </si>
  <si>
    <t>0.5</t>
  </si>
  <si>
    <t>0.2</t>
  </si>
  <si>
    <t xml:space="preserve">Real Madrid </t>
  </si>
  <si>
    <t xml:space="preserve"> Valladolid</t>
  </si>
  <si>
    <t>3-0</t>
  </si>
  <si>
    <t>1.14</t>
  </si>
  <si>
    <t>9.66</t>
  </si>
  <si>
    <t>20.13</t>
  </si>
  <si>
    <t xml:space="preserve"> 1.99</t>
  </si>
  <si>
    <t>2.1</t>
  </si>
  <si>
    <t>0.4</t>
  </si>
  <si>
    <t xml:space="preserve">Leganes </t>
  </si>
  <si>
    <t xml:space="preserve"> Las Palmas</t>
  </si>
  <si>
    <t>2.41</t>
  </si>
  <si>
    <t>3.02</t>
  </si>
  <si>
    <t>3.56</t>
  </si>
  <si>
    <t>1.5</t>
  </si>
  <si>
    <t xml:space="preserve">Alaves </t>
  </si>
  <si>
    <t xml:space="preserve"> Betis</t>
  </si>
  <si>
    <t>2.51</t>
  </si>
  <si>
    <t>2.97</t>
  </si>
  <si>
    <t>3.42</t>
  </si>
  <si>
    <t xml:space="preserve">Atl. Madrid </t>
  </si>
  <si>
    <t>1.50</t>
  </si>
  <si>
    <t>4.62</t>
  </si>
  <si>
    <t>6.79</t>
  </si>
  <si>
    <t>1.2</t>
  </si>
  <si>
    <t>3</t>
  </si>
  <si>
    <t>2-0</t>
  </si>
  <si>
    <t>1.74</t>
  </si>
  <si>
    <t>3.64</t>
  </si>
  <si>
    <t>3.6</t>
  </si>
  <si>
    <t>2.7</t>
  </si>
  <si>
    <t>3.19</t>
  </si>
  <si>
    <t>2.86</t>
  </si>
  <si>
    <t xml:space="preserve"> 1.84</t>
  </si>
  <si>
    <t xml:space="preserve"> 2.08</t>
  </si>
  <si>
    <t xml:space="preserve"> Celta Vigo</t>
  </si>
  <si>
    <t>3-2</t>
  </si>
  <si>
    <t>2.49</t>
  </si>
  <si>
    <t>3.30</t>
  </si>
  <si>
    <t>3.09</t>
  </si>
  <si>
    <t>1.26</t>
  </si>
  <si>
    <t>6.16</t>
  </si>
  <si>
    <t>11.96</t>
  </si>
  <si>
    <t>0-2</t>
  </si>
  <si>
    <t>2.98</t>
  </si>
  <si>
    <t>2.39</t>
  </si>
  <si>
    <t xml:space="preserve"> 1.95</t>
  </si>
  <si>
    <t>0.1</t>
  </si>
  <si>
    <t>2.82</t>
  </si>
  <si>
    <t>3.24</t>
  </si>
  <si>
    <t>2.75</t>
  </si>
  <si>
    <t>7-0</t>
  </si>
  <si>
    <t>1.19</t>
  </si>
  <si>
    <t>7.76</t>
  </si>
  <si>
    <t>14.87</t>
  </si>
  <si>
    <t xml:space="preserve"> 2.00</t>
  </si>
  <si>
    <t>2.3</t>
  </si>
  <si>
    <t>2.89</t>
  </si>
  <si>
    <t>2.90</t>
  </si>
  <si>
    <t>2.4</t>
  </si>
  <si>
    <t>0.0</t>
  </si>
  <si>
    <t>2.85</t>
  </si>
  <si>
    <t>2.76</t>
  </si>
  <si>
    <t>2.5</t>
  </si>
  <si>
    <t>2.67</t>
  </si>
  <si>
    <t>3.18</t>
  </si>
  <si>
    <t>2.95</t>
  </si>
  <si>
    <t>2.6</t>
  </si>
  <si>
    <t>4</t>
  </si>
  <si>
    <t xml:space="preserve">Rayo Vallecano </t>
  </si>
  <si>
    <t xml:space="preserve"> Osasuna</t>
  </si>
  <si>
    <t>3.12</t>
  </si>
  <si>
    <t>4.10</t>
  </si>
  <si>
    <t xml:space="preserve"> 1.92</t>
  </si>
  <si>
    <t>4.7</t>
  </si>
  <si>
    <t>1.39</t>
  </si>
  <si>
    <t>4.87</t>
  </si>
  <si>
    <t>9.17</t>
  </si>
  <si>
    <t>1.65</t>
  </si>
  <si>
    <t>4.03</t>
  </si>
  <si>
    <t>5.70</t>
  </si>
  <si>
    <t xml:space="preserve">Girona </t>
  </si>
  <si>
    <t>1-4</t>
  </si>
  <si>
    <t>4.40</t>
  </si>
  <si>
    <t>4.23</t>
  </si>
  <si>
    <t>1.76</t>
  </si>
  <si>
    <t xml:space="preserve"> 2.03</t>
  </si>
  <si>
    <t>2-3</t>
  </si>
  <si>
    <t>3.40</t>
  </si>
  <si>
    <t>2.10</t>
  </si>
  <si>
    <t>3.01</t>
  </si>
  <si>
    <t xml:space="preserve"> 1.91</t>
  </si>
  <si>
    <t>2.0</t>
  </si>
  <si>
    <t>2.42</t>
  </si>
  <si>
    <t>3.23</t>
  </si>
  <si>
    <t xml:space="preserve"> 1.97</t>
  </si>
  <si>
    <t>5.03</t>
  </si>
  <si>
    <t>3.77</t>
  </si>
  <si>
    <t>1.77</t>
  </si>
  <si>
    <t>1.9</t>
  </si>
  <si>
    <t>2.30</t>
  </si>
  <si>
    <t>3.07</t>
  </si>
  <si>
    <t>3.75</t>
  </si>
  <si>
    <t>1.68</t>
  </si>
  <si>
    <t>3.59</t>
  </si>
  <si>
    <t>6.19</t>
  </si>
  <si>
    <t>5</t>
  </si>
  <si>
    <t>1.93</t>
  </si>
  <si>
    <t>3.14</t>
  </si>
  <si>
    <t>5.20</t>
  </si>
  <si>
    <t>4-0</t>
  </si>
  <si>
    <t>4.01</t>
  </si>
  <si>
    <t>5.41</t>
  </si>
  <si>
    <t>9.94</t>
  </si>
  <si>
    <t>5.58</t>
  </si>
  <si>
    <t>1.33</t>
  </si>
  <si>
    <t>1.75</t>
  </si>
  <si>
    <t>5.23</t>
  </si>
  <si>
    <t>1.27</t>
  </si>
  <si>
    <t>5.72</t>
  </si>
  <si>
    <t>14.09</t>
  </si>
  <si>
    <t>1.64</t>
  </si>
  <si>
    <t>6.47</t>
  </si>
  <si>
    <t xml:space="preserve"> 2.10</t>
  </si>
  <si>
    <t>3.03</t>
  </si>
  <si>
    <t>4.07</t>
  </si>
  <si>
    <t>2.37</t>
  </si>
  <si>
    <t>3.20</t>
  </si>
  <si>
    <t>5.29</t>
  </si>
  <si>
    <t>3.99</t>
  </si>
  <si>
    <t>1.69</t>
  </si>
  <si>
    <t>3.1</t>
  </si>
  <si>
    <t>4-3</t>
  </si>
  <si>
    <t>4.18</t>
  </si>
  <si>
    <t>5.07</t>
  </si>
  <si>
    <t xml:space="preserve"> 1.90</t>
  </si>
  <si>
    <t>7</t>
  </si>
  <si>
    <t>3.17</t>
  </si>
  <si>
    <t>5.50</t>
  </si>
  <si>
    <t xml:space="preserve"> 1.82</t>
  </si>
  <si>
    <t>6</t>
  </si>
  <si>
    <t>2.19</t>
  </si>
  <si>
    <t>3.31</t>
  </si>
  <si>
    <t>4.04</t>
  </si>
  <si>
    <t>3.06</t>
  </si>
  <si>
    <t>2.20</t>
  </si>
  <si>
    <t>1.85</t>
  </si>
  <si>
    <t>4.68</t>
  </si>
  <si>
    <t>2.54</t>
  </si>
  <si>
    <t>3.16</t>
  </si>
  <si>
    <t>3.15</t>
  </si>
  <si>
    <t>4-1</t>
  </si>
  <si>
    <t>1.13</t>
  </si>
  <si>
    <t>9.75</t>
  </si>
  <si>
    <t>21.31</t>
  </si>
  <si>
    <t>4.4</t>
  </si>
  <si>
    <t>2.06</t>
  </si>
  <si>
    <t>5.27</t>
  </si>
  <si>
    <t>1.83</t>
  </si>
  <si>
    <t>3.66</t>
  </si>
  <si>
    <t>4.82</t>
  </si>
  <si>
    <t>1-5</t>
  </si>
  <si>
    <t>3.87</t>
  </si>
  <si>
    <t>4.15</t>
  </si>
  <si>
    <t>2.2</t>
  </si>
  <si>
    <t>3.9</t>
  </si>
  <si>
    <t>5.90</t>
  </si>
  <si>
    <t>3.54</t>
  </si>
  <si>
    <t>1.73</t>
  </si>
  <si>
    <t>4.20</t>
  </si>
  <si>
    <t>3.00</t>
  </si>
  <si>
    <t>6.20</t>
  </si>
  <si>
    <t>2.00</t>
  </si>
  <si>
    <t>4.61</t>
  </si>
  <si>
    <t>1.16</t>
  </si>
  <si>
    <t>8.11</t>
  </si>
  <si>
    <t>21.11</t>
  </si>
  <si>
    <t>1.70</t>
  </si>
  <si>
    <t>3.84</t>
  </si>
  <si>
    <t>5.44</t>
  </si>
  <si>
    <t>1.28</t>
  </si>
  <si>
    <t>6.02</t>
  </si>
  <si>
    <t>11.99</t>
  </si>
  <si>
    <t>3.69</t>
  </si>
  <si>
    <t xml:space="preserve"> 1.86</t>
  </si>
  <si>
    <t>2.12</t>
  </si>
  <si>
    <t>4.22</t>
  </si>
  <si>
    <t>1.95</t>
  </si>
  <si>
    <t>8</t>
  </si>
  <si>
    <t>3.37</t>
  </si>
  <si>
    <t>2.56</t>
  </si>
  <si>
    <t>2.58</t>
  </si>
  <si>
    <t>2.71</t>
  </si>
  <si>
    <t>3.13</t>
  </si>
  <si>
    <t>5.45</t>
  </si>
  <si>
    <t>1.86</t>
  </si>
  <si>
    <t>3.4</t>
  </si>
  <si>
    <t>4-2</t>
  </si>
  <si>
    <t>4.47</t>
  </si>
  <si>
    <t>1.80</t>
  </si>
  <si>
    <t>2.60</t>
  </si>
  <si>
    <t>1.72</t>
  </si>
  <si>
    <t>5.17</t>
  </si>
  <si>
    <t>1.51</t>
  </si>
  <si>
    <t>7.78</t>
  </si>
  <si>
    <t>2.84</t>
  </si>
  <si>
    <t>1.52</t>
  </si>
  <si>
    <t>4.84</t>
  </si>
  <si>
    <t>6.38</t>
  </si>
  <si>
    <t>2.8</t>
  </si>
  <si>
    <t>9</t>
  </si>
  <si>
    <t>2.78</t>
  </si>
  <si>
    <t>3.79</t>
  </si>
  <si>
    <t>3.05</t>
  </si>
  <si>
    <t>4.05</t>
  </si>
  <si>
    <t xml:space="preserve"> 2.11</t>
  </si>
  <si>
    <t>3.81</t>
  </si>
  <si>
    <t>2.99</t>
  </si>
  <si>
    <t>6.56</t>
  </si>
  <si>
    <t>10.25</t>
  </si>
  <si>
    <t>1.87</t>
  </si>
  <si>
    <t>0-3</t>
  </si>
  <si>
    <t>4.89</t>
  </si>
  <si>
    <t>4.16</t>
  </si>
  <si>
    <t>1.71</t>
  </si>
  <si>
    <t>2.80</t>
  </si>
  <si>
    <t>2.79</t>
  </si>
  <si>
    <t>10</t>
  </si>
  <si>
    <t>1.62</t>
  </si>
  <si>
    <t>3.95</t>
  </si>
  <si>
    <t>6.25</t>
  </si>
  <si>
    <t>1.41</t>
  </si>
  <si>
    <t>9.40</t>
  </si>
  <si>
    <t>2.44</t>
  </si>
  <si>
    <t>3.35</t>
  </si>
  <si>
    <t>5.95</t>
  </si>
  <si>
    <t>4.52</t>
  </si>
  <si>
    <t>1.56</t>
  </si>
  <si>
    <t>4.43</t>
  </si>
  <si>
    <t>4.60</t>
  </si>
  <si>
    <t>9.53</t>
  </si>
  <si>
    <t>4.85</t>
  </si>
  <si>
    <t>5-1</t>
  </si>
  <si>
    <t>1.29</t>
  </si>
  <si>
    <t>6.13</t>
  </si>
  <si>
    <t>10.20</t>
  </si>
  <si>
    <t>3.8</t>
  </si>
  <si>
    <t>3.39</t>
  </si>
  <si>
    <t>4.65</t>
  </si>
  <si>
    <t>11</t>
  </si>
  <si>
    <t>2.55</t>
  </si>
  <si>
    <t>3.58</t>
  </si>
  <si>
    <t>2.09</t>
  </si>
  <si>
    <t>3.10</t>
  </si>
  <si>
    <t>4.41</t>
  </si>
  <si>
    <t>2.68</t>
  </si>
  <si>
    <t>2.26</t>
  </si>
  <si>
    <t>2.14</t>
  </si>
  <si>
    <t>4.66</t>
  </si>
  <si>
    <t>0-4</t>
  </si>
  <si>
    <t>2.02</t>
  </si>
  <si>
    <t>6.30</t>
  </si>
  <si>
    <t>2.52</t>
  </si>
  <si>
    <t>12</t>
  </si>
  <si>
    <t>2.91</t>
  </si>
  <si>
    <t>3.67</t>
  </si>
  <si>
    <t>10.12</t>
  </si>
  <si>
    <t>5.18</t>
  </si>
  <si>
    <t>1.35</t>
  </si>
  <si>
    <t>2.66</t>
  </si>
  <si>
    <t>3.33</t>
  </si>
  <si>
    <t>2.04</t>
  </si>
  <si>
    <t>4.24</t>
  </si>
  <si>
    <t>2.07</t>
  </si>
  <si>
    <t>1.46</t>
  </si>
  <si>
    <t>8.32</t>
  </si>
  <si>
    <t>4.30</t>
  </si>
  <si>
    <t>3.65</t>
  </si>
  <si>
    <t>4.0</t>
  </si>
  <si>
    <t>2.87</t>
  </si>
  <si>
    <t>1.92</t>
  </si>
  <si>
    <t>2.57</t>
  </si>
  <si>
    <t>1.67</t>
  </si>
  <si>
    <t>3.50</t>
  </si>
  <si>
    <t>6.82</t>
  </si>
  <si>
    <t>13</t>
  </si>
  <si>
    <t>1.97</t>
  </si>
  <si>
    <t>3.47</t>
  </si>
  <si>
    <t>4.27</t>
  </si>
  <si>
    <t>1.32</t>
  </si>
  <si>
    <t>11.50</t>
  </si>
  <si>
    <t>5.89</t>
  </si>
  <si>
    <t>1.81</t>
  </si>
  <si>
    <t>3.92</t>
  </si>
  <si>
    <t>4.50</t>
  </si>
  <si>
    <t>5.77</t>
  </si>
  <si>
    <t>9.50</t>
  </si>
  <si>
    <t>23.00</t>
  </si>
  <si>
    <t>0-5</t>
  </si>
  <si>
    <t>7.94</t>
  </si>
  <si>
    <t>4.57</t>
  </si>
  <si>
    <t>1.45</t>
  </si>
  <si>
    <t>2.83</t>
  </si>
  <si>
    <t>4.46</t>
  </si>
  <si>
    <t>14</t>
  </si>
  <si>
    <t>3.08</t>
  </si>
  <si>
    <t>6.09</t>
  </si>
  <si>
    <t>3.55</t>
  </si>
  <si>
    <t>1.38</t>
  </si>
  <si>
    <t>4.91</t>
  </si>
  <si>
    <t>9.73</t>
  </si>
  <si>
    <t>6.27</t>
  </si>
  <si>
    <t>3.82</t>
  </si>
  <si>
    <t>3.5</t>
  </si>
  <si>
    <t>5.98</t>
  </si>
  <si>
    <t>4.28</t>
  </si>
  <si>
    <t>4.02</t>
  </si>
  <si>
    <t>3.88</t>
  </si>
  <si>
    <t>6.33</t>
  </si>
  <si>
    <t>3.29</t>
  </si>
  <si>
    <t>5.00</t>
  </si>
  <si>
    <t>15</t>
  </si>
  <si>
    <t>2.24</t>
  </si>
  <si>
    <t>1.30</t>
  </si>
  <si>
    <t>4.90</t>
  </si>
  <si>
    <t>14.00</t>
  </si>
  <si>
    <t>1.11</t>
  </si>
  <si>
    <t>11.20</t>
  </si>
  <si>
    <t>22.93</t>
  </si>
  <si>
    <t>1.34</t>
  </si>
  <si>
    <t>5.04</t>
  </si>
  <si>
    <t>11.27</t>
  </si>
  <si>
    <t>4.13</t>
  </si>
  <si>
    <t>3-3</t>
  </si>
  <si>
    <t>6.52</t>
  </si>
  <si>
    <t>1.55</t>
  </si>
  <si>
    <t xml:space="preserve"> 1.80</t>
  </si>
  <si>
    <t xml:space="preserve"> 2.14</t>
  </si>
  <si>
    <t>19</t>
  </si>
  <si>
    <t>2.61</t>
  </si>
  <si>
    <t>2.88</t>
  </si>
  <si>
    <t>5.0</t>
  </si>
  <si>
    <t>16</t>
  </si>
  <si>
    <t>2.46</t>
  </si>
  <si>
    <t>2.28</t>
  </si>
  <si>
    <t>3.26</t>
  </si>
  <si>
    <t>4.08</t>
  </si>
  <si>
    <t>2.62</t>
  </si>
  <si>
    <t>6.50</t>
  </si>
  <si>
    <t>12.00</t>
  </si>
  <si>
    <t>1.58</t>
  </si>
  <si>
    <t>4.14</t>
  </si>
  <si>
    <t>6.40</t>
  </si>
  <si>
    <t>1-3</t>
  </si>
  <si>
    <t>1.89</t>
  </si>
  <si>
    <t>4.80</t>
  </si>
  <si>
    <t>5.32</t>
  </si>
  <si>
    <t>17</t>
  </si>
  <si>
    <t>2-5</t>
  </si>
  <si>
    <t>4.37</t>
  </si>
  <si>
    <t>1.25</t>
  </si>
  <si>
    <t>6.66</t>
  </si>
  <si>
    <t>11.61</t>
  </si>
  <si>
    <t>2.11</t>
  </si>
  <si>
    <t>2.05</t>
  </si>
  <si>
    <t>4.29</t>
  </si>
  <si>
    <t>4.59</t>
  </si>
  <si>
    <t>1.37</t>
  </si>
  <si>
    <t>5.02</t>
  </si>
  <si>
    <t>9.71</t>
  </si>
  <si>
    <t>18</t>
  </si>
  <si>
    <t>9.57</t>
  </si>
  <si>
    <t>3.74</t>
  </si>
  <si>
    <t>4.35</t>
  </si>
  <si>
    <t>7.47</t>
  </si>
  <si>
    <t>1.44</t>
  </si>
  <si>
    <t>8.50</t>
  </si>
  <si>
    <t>18.00</t>
  </si>
  <si>
    <t>3.44</t>
  </si>
  <si>
    <t>2.38</t>
  </si>
  <si>
    <t xml:space="preserve"> 2.13</t>
  </si>
  <si>
    <t>5.86</t>
  </si>
  <si>
    <t>3.3</t>
  </si>
  <si>
    <t>3.85</t>
  </si>
  <si>
    <t>5.10</t>
  </si>
  <si>
    <t>4.32</t>
  </si>
  <si>
    <t>10.75</t>
  </si>
  <si>
    <t>2.01</t>
  </si>
  <si>
    <t>20</t>
  </si>
  <si>
    <t>1.82</t>
  </si>
  <si>
    <t>5.25</t>
  </si>
  <si>
    <t>4.39</t>
  </si>
  <si>
    <t>3.51</t>
  </si>
  <si>
    <t>7.32</t>
  </si>
  <si>
    <t>4.12</t>
  </si>
  <si>
    <t>1.53</t>
  </si>
  <si>
    <t>7.26</t>
  </si>
  <si>
    <t>1.48</t>
  </si>
  <si>
    <t>3.22</t>
  </si>
  <si>
    <t>2.32</t>
  </si>
  <si>
    <t>1.15</t>
  </si>
  <si>
    <t>8.77</t>
  </si>
  <si>
    <t>18.38</t>
  </si>
  <si>
    <t>5.9</t>
  </si>
  <si>
    <t>2.69</t>
  </si>
  <si>
    <t>5.40</t>
  </si>
  <si>
    <t>21</t>
  </si>
  <si>
    <t>4.44</t>
  </si>
  <si>
    <t>13.37</t>
  </si>
  <si>
    <t>6.80</t>
  </si>
  <si>
    <t>1.23</t>
  </si>
  <si>
    <t>3.48</t>
  </si>
  <si>
    <t>3.96</t>
  </si>
  <si>
    <t>5.13</t>
  </si>
  <si>
    <t>2.53</t>
  </si>
  <si>
    <t>1.96</t>
  </si>
  <si>
    <t>4.75</t>
  </si>
  <si>
    <t>11.02</t>
  </si>
  <si>
    <t>7-1</t>
  </si>
  <si>
    <t>6.68</t>
  </si>
  <si>
    <t>12.98</t>
  </si>
  <si>
    <t>3.60</t>
  </si>
  <si>
    <t>22</t>
  </si>
  <si>
    <t>2.45</t>
  </si>
  <si>
    <t>1.20</t>
  </si>
  <si>
    <t>7.39</t>
  </si>
  <si>
    <t>15.47</t>
  </si>
  <si>
    <t>1.49</t>
  </si>
  <si>
    <t>4.21</t>
  </si>
  <si>
    <t>8.18</t>
  </si>
  <si>
    <t>2.03</t>
  </si>
  <si>
    <t>10.35</t>
  </si>
  <si>
    <t>5.96</t>
  </si>
  <si>
    <t>8.75</t>
  </si>
  <si>
    <t>2.29</t>
  </si>
  <si>
    <t>4.58</t>
  </si>
  <si>
    <t>6.91</t>
  </si>
  <si>
    <t>1.98</t>
  </si>
  <si>
    <t>23</t>
  </si>
  <si>
    <t>1.43</t>
  </si>
  <si>
    <t>4.45</t>
  </si>
  <si>
    <t>9.25</t>
  </si>
  <si>
    <t>3.38</t>
  </si>
  <si>
    <t>5.65</t>
  </si>
  <si>
    <t>1.63</t>
  </si>
  <si>
    <t>4.99</t>
  </si>
  <si>
    <t>1.78</t>
  </si>
  <si>
    <t>5.69</t>
  </si>
  <si>
    <t>6.83</t>
  </si>
  <si>
    <t>3.80</t>
  </si>
  <si>
    <t>3.86</t>
  </si>
  <si>
    <t>24</t>
  </si>
  <si>
    <t>1.94</t>
  </si>
  <si>
    <t>4.98</t>
  </si>
  <si>
    <t>3.94</t>
  </si>
  <si>
    <t>2.92</t>
  </si>
  <si>
    <t>6.72</t>
  </si>
  <si>
    <t>1.47</t>
  </si>
  <si>
    <t>9.02</t>
  </si>
  <si>
    <t>5.53</t>
  </si>
  <si>
    <t>1.21</t>
  </si>
  <si>
    <t>7.46</t>
  </si>
  <si>
    <t>13.02</t>
  </si>
  <si>
    <t>25</t>
  </si>
  <si>
    <t>5.38</t>
  </si>
  <si>
    <t>5.51</t>
  </si>
  <si>
    <t>11.32</t>
  </si>
  <si>
    <t>6.98</t>
  </si>
  <si>
    <t>1.24</t>
  </si>
  <si>
    <t>1.18</t>
  </si>
  <si>
    <t>7.50</t>
  </si>
  <si>
    <t>6.41</t>
  </si>
  <si>
    <t>9.87</t>
  </si>
  <si>
    <t>Ath Bilbao</t>
  </si>
  <si>
    <t>Betis</t>
  </si>
  <si>
    <t>Celta Vigo</t>
  </si>
  <si>
    <t>Las Palmas</t>
  </si>
  <si>
    <t>Osasuna</t>
  </si>
  <si>
    <t>Valencia</t>
  </si>
  <si>
    <t>Real Sociedad</t>
  </si>
  <si>
    <t>Mallorca</t>
  </si>
  <si>
    <t>Valladolid</t>
  </si>
  <si>
    <t>Villarreal</t>
  </si>
  <si>
    <t>Sevilla</t>
  </si>
  <si>
    <t>Barcelona</t>
  </si>
  <si>
    <t>Espanyol</t>
  </si>
  <si>
    <t>Getafe</t>
  </si>
  <si>
    <t>Real Madrid</t>
  </si>
  <si>
    <t>Leganes</t>
  </si>
  <si>
    <t>Alaves</t>
  </si>
  <si>
    <t>Atl. Madrid</t>
  </si>
  <si>
    <t>Rayo Vallecano</t>
  </si>
  <si>
    <t>Girona</t>
  </si>
  <si>
    <t>certo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</si>
</sst>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8"/>
  <sheetViews>
    <sheetView tabSelected="1" workbookViewId="0">
      <pane xSplit="22" ySplit="22" topLeftCell="W230" activePane="bottomRight" state="frozen"/>
      <selection pane="topRight" activeCell="W1" sqref="W1"/>
      <selection pane="bottomLeft" activeCell="A23" sqref="A23"/>
      <selection pane="bottomRight" activeCell="AB3" sqref="AB3"/>
    </sheetView>
  </sheetViews>
  <sheetFormatPr defaultRowHeight="15" x14ac:dyDescent="0.25"/>
  <cols>
    <col min="1" max="29" width="9.140625" style="2"/>
    <col min="30" max="30" width="14.42578125" style="2" customWidth="1"/>
    <col min="31" max="16384" width="9.140625" style="2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39" x14ac:dyDescent="0.25">
      <c r="A2" s="1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2</v>
      </c>
      <c r="J2" s="2" t="s">
        <v>19</v>
      </c>
      <c r="K2" s="2" t="s">
        <v>20</v>
      </c>
      <c r="L2" s="2" t="s">
        <v>21</v>
      </c>
      <c r="M2" s="2" t="s">
        <v>22</v>
      </c>
      <c r="O2" s="2" t="str">
        <f>TRIM(C2)</f>
        <v>Ath Bilbao</v>
      </c>
      <c r="P2" s="2" t="str">
        <f>TRIM(D2)</f>
        <v>Getafe</v>
      </c>
      <c r="R2" s="2" t="str">
        <f>LEFT(E2,SEARCH("-",E2)-1)</f>
        <v>1</v>
      </c>
      <c r="S2" s="2" t="str">
        <f>RIGHT(E2,LEN(E2)-SEARCH("-",E2))</f>
        <v>1</v>
      </c>
      <c r="U2" s="2" t="str">
        <f>IF(O2=$Z$3,R2,"")</f>
        <v/>
      </c>
      <c r="V2" s="2" t="str">
        <f>IF(P2=$AB$3,S2,"")</f>
        <v/>
      </c>
      <c r="X2" s="2" t="s">
        <v>620</v>
      </c>
      <c r="AD2" s="2" t="s">
        <v>615</v>
      </c>
    </row>
    <row r="3" spans="1:39" x14ac:dyDescent="0.25">
      <c r="A3" s="1">
        <v>1</v>
      </c>
      <c r="B3" s="2" t="s">
        <v>12</v>
      </c>
      <c r="C3" s="2" t="s">
        <v>23</v>
      </c>
      <c r="D3" s="2" t="s">
        <v>24</v>
      </c>
      <c r="E3" s="2" t="s">
        <v>15</v>
      </c>
      <c r="F3" s="2" t="s">
        <v>25</v>
      </c>
      <c r="G3" s="2" t="s">
        <v>26</v>
      </c>
      <c r="H3" s="2" t="s">
        <v>27</v>
      </c>
      <c r="I3" s="2">
        <v>2.5</v>
      </c>
      <c r="J3" s="2" t="s">
        <v>20</v>
      </c>
      <c r="K3" s="2" t="s">
        <v>28</v>
      </c>
      <c r="L3" s="2" t="s">
        <v>29</v>
      </c>
      <c r="M3" s="2" t="s">
        <v>30</v>
      </c>
      <c r="O3" s="2" t="str">
        <f t="shared" ref="O3:O66" si="0">TRIM(C3)</f>
        <v>Betis</v>
      </c>
      <c r="P3" s="2" t="str">
        <f t="shared" ref="P3:P66" si="1">TRIM(D3)</f>
        <v>Girona</v>
      </c>
      <c r="R3" s="2" t="str">
        <f t="shared" ref="R3:R5" si="2">LEFT(E3,SEARCH("-",E3)-1)</f>
        <v>1</v>
      </c>
      <c r="S3" s="2" t="str">
        <f t="shared" ref="S3:S5" si="3">RIGHT(E3,LEN(E3)-SEARCH("-",E3))</f>
        <v>1</v>
      </c>
      <c r="U3" s="2" t="str">
        <f t="shared" ref="U3:U66" si="4">IF(O3=$AD$2,R3,"")</f>
        <v/>
      </c>
      <c r="V3" s="2" t="str">
        <f>IF(P3=$AB$3,S3,"")</f>
        <v/>
      </c>
      <c r="X3" s="2" t="s">
        <v>604</v>
      </c>
      <c r="Z3" s="2" t="s">
        <v>615</v>
      </c>
      <c r="AB3" s="2" t="s">
        <v>616</v>
      </c>
      <c r="AC3" s="2">
        <v>1</v>
      </c>
      <c r="AD3" s="2" t="str" cm="1">
        <f t="array" ref="AD3">INDEX(R:R,_xlfn.AGGREGATE(14,6,ROW(O:O)/(O:O=$AD$2),ROW(AC3)))</f>
        <v>7</v>
      </c>
      <c r="AF3" s="2" t="str" cm="1">
        <f t="array" ref="AF3">INDEX(R:R,_xlfn.AGGREGATE(14,6,(ROW(O:O)-1)/(O:O=$AD$2),ROW(O2)))</f>
        <v>1</v>
      </c>
      <c r="AG3" s="2" t="str" cm="1">
        <f t="array" ref="AG3">INDEX(R:R, _xlfn.AGGREGATE(14,6, (ROW(O$2:O$248))/(O$2:O$248=$AD$2), ROW(A1)))</f>
        <v>1</v>
      </c>
      <c r="AH3" s="2" t="str" cm="1">
        <f t="array" ref="AH3">INDEX(R:R, _xlfn.AGGREGATE(14,6, (ROW(O:O))/(O:O=$AD$2), ROW(A1)))</f>
        <v>1</v>
      </c>
      <c r="AI3" s="2" t="str" cm="1">
        <f t="array" ref="AI3">IFERROR(INDEX(R:R, _xlfn.AGGREGATE(14,6, (ROW(O:O))/(O:O=$AD$2), ROW(A1))),"")</f>
        <v>1</v>
      </c>
      <c r="AK3" s="2" t="s">
        <v>624</v>
      </c>
      <c r="AL3" s="2">
        <f>COUNTIF(O:O,AD2)</f>
        <v>11</v>
      </c>
    </row>
    <row r="4" spans="1:39" x14ac:dyDescent="0.25">
      <c r="A4" s="1">
        <v>2</v>
      </c>
      <c r="B4" s="2" t="s">
        <v>12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>
        <v>2.25</v>
      </c>
      <c r="J4" s="2" t="s">
        <v>37</v>
      </c>
      <c r="K4" s="2" t="s">
        <v>38</v>
      </c>
      <c r="L4" s="2" t="s">
        <v>22</v>
      </c>
      <c r="M4" s="2" t="s">
        <v>30</v>
      </c>
      <c r="O4" s="2" t="str">
        <f t="shared" si="0"/>
        <v>Celta Vigo</v>
      </c>
      <c r="P4" s="2" t="str">
        <f t="shared" si="1"/>
        <v>Alaves</v>
      </c>
      <c r="R4" s="2" t="str">
        <f t="shared" si="2"/>
        <v>2</v>
      </c>
      <c r="S4" s="2" t="str">
        <f t="shared" si="3"/>
        <v>1</v>
      </c>
      <c r="U4" s="2" t="str">
        <f t="shared" si="4"/>
        <v/>
      </c>
      <c r="V4" s="2" t="str">
        <f>IF(P4=$AB$3,S4,"")</f>
        <v/>
      </c>
      <c r="X4" s="2" t="s">
        <v>621</v>
      </c>
      <c r="Y4" s="2">
        <v>2</v>
      </c>
      <c r="Z4" s="2" t="str" cm="1">
        <f t="array" ref="Z4">IFERROR(INDEX(U:U,_xlfn.AGGREGATE(15,6,ROW(O:O)/(O:O=$Z$3),ROW(A1))),"")</f>
        <v>2</v>
      </c>
      <c r="AA4" s="2">
        <v>0</v>
      </c>
      <c r="AB4" s="2" t="str" cm="1">
        <f t="array" ref="AB4">IFERROR(INDEX(V:V,_xlfn.AGGREGATE(15,6,ROW(P:P)/(P:P=$AB$3),ROW(Y1))),"")</f>
        <v>0</v>
      </c>
      <c r="AC4" s="2">
        <f>AC3+1</f>
        <v>2</v>
      </c>
      <c r="AD4" s="2" t="str" cm="1">
        <f t="array" ref="AD4">INDEX(R:R,_xlfn.AGGREGATE(14,6,ROW(O:O)/(O:O=$AD$2),ROW(AC4)))</f>
        <v>3</v>
      </c>
      <c r="AF4" s="2" t="str" cm="1">
        <f t="array" ref="AF4">INDEX(R:R,_xlfn.AGGREGATE(14,6,(ROW(O:O)-1)/(O:O=$AD$2),ROW(O3)))</f>
        <v>0</v>
      </c>
      <c r="AG4" s="2" t="str" cm="1">
        <f t="array" ref="AG4">INDEX(R:R, _xlfn.AGGREGATE(14,6, (ROW(O$2:O$248))/(O$2:O$248=$AD$2), ROW(A2)))</f>
        <v>1</v>
      </c>
      <c r="AH4" s="2" t="str" cm="1">
        <f t="array" ref="AH4">INDEX(R:R, _xlfn.AGGREGATE(14,6, (ROW(O:O))/(O:O=$AD$2), ROW(A2)))</f>
        <v>1</v>
      </c>
      <c r="AI4" s="2" t="str" cm="1">
        <f t="array" ref="AI4">IFERROR(INDEX(R:R, _xlfn.AGGREGATE(14,6, (ROW(O:O))/(O:O=$AD$2), ROW(A2))),"")</f>
        <v>1</v>
      </c>
      <c r="AK4" s="2" t="s">
        <v>624</v>
      </c>
    </row>
    <row r="5" spans="1:39" x14ac:dyDescent="0.25">
      <c r="A5" s="1">
        <v>3</v>
      </c>
      <c r="B5" s="2" t="s">
        <v>12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>
        <v>2.25</v>
      </c>
      <c r="J5" s="2" t="s">
        <v>45</v>
      </c>
      <c r="K5" s="2" t="s">
        <v>46</v>
      </c>
      <c r="L5" s="2" t="s">
        <v>29</v>
      </c>
      <c r="M5" s="2" t="s">
        <v>47</v>
      </c>
      <c r="O5" s="2" t="str">
        <f t="shared" si="0"/>
        <v>Las Palmas</v>
      </c>
      <c r="P5" s="2" t="str">
        <f t="shared" si="1"/>
        <v>Sevilla</v>
      </c>
      <c r="R5" s="2" t="str">
        <f t="shared" si="2"/>
        <v>2</v>
      </c>
      <c r="S5" s="2" t="str">
        <f t="shared" si="3"/>
        <v>2</v>
      </c>
      <c r="U5" s="2" t="str">
        <f t="shared" si="4"/>
        <v/>
      </c>
      <c r="V5" s="2" t="str">
        <f>IF(P5=$AB$3,S5,"")</f>
        <v/>
      </c>
      <c r="X5" s="2" t="s">
        <v>615</v>
      </c>
      <c r="Y5" s="2">
        <v>7</v>
      </c>
      <c r="Z5" s="2" t="str" cm="1">
        <f t="array" ref="Z5">IFERROR(INDEX(U:U,_xlfn.AGGREGATE(15,6,ROW(O:O)/(O:O=$Z$3),ROW(A2))),"")</f>
        <v>7</v>
      </c>
      <c r="AA5" s="2">
        <v>0</v>
      </c>
      <c r="AB5" s="2" t="str" cm="1">
        <f t="array" ref="AB5">IFERROR(INDEX(V:V,_xlfn.AGGREGATE(15,6,ROW(P:P)/(P:P=$AB$3),ROW(Y2))),"")</f>
        <v>0</v>
      </c>
      <c r="AC5" s="2">
        <f t="shared" ref="AC5:AC21" si="5">AC4+1</f>
        <v>3</v>
      </c>
      <c r="AD5" s="2" t="str" cm="1">
        <f t="array" ref="AD5">INDEX(R:R,_xlfn.AGGREGATE(14,6,ROW(O:O)/(O:O=$AD$2),ROW(AC5)))</f>
        <v>1</v>
      </c>
      <c r="AF5" s="2" t="str" cm="1">
        <f t="array" ref="AF5">INDEX(R:R,_xlfn.AGGREGATE(14,6,(ROW(O:O)-1)/(O:O=$AD$2),ROW(O4)))</f>
        <v>1</v>
      </c>
      <c r="AG5" s="2" t="str" cm="1">
        <f t="array" ref="AG5">INDEX(R:R, _xlfn.AGGREGATE(14,6, (ROW(O$2:O$248))/(O$2:O$248=$AD$2), ROW(A3)))</f>
        <v>7</v>
      </c>
      <c r="AH5" s="2" t="str" cm="1">
        <f t="array" ref="AH5">INDEX(R:R, _xlfn.AGGREGATE(14,6, (ROW(O:O))/(O:O=$AD$2), ROW(A3)))</f>
        <v>7</v>
      </c>
      <c r="AI5" s="2" t="str" cm="1">
        <f t="array" ref="AI5">IFERROR(INDEX(R:R, _xlfn.AGGREGATE(14,6, (ROW(O:O))/(O:O=$AD$2), ROW(A3))),"")</f>
        <v>7</v>
      </c>
      <c r="AK5" s="2" t="s">
        <v>624</v>
      </c>
    </row>
    <row r="6" spans="1:39" x14ac:dyDescent="0.25">
      <c r="A6" s="1">
        <v>4</v>
      </c>
      <c r="B6" s="2" t="s">
        <v>12</v>
      </c>
      <c r="C6" s="2" t="s">
        <v>48</v>
      </c>
      <c r="D6" s="2" t="s">
        <v>49</v>
      </c>
      <c r="E6" s="2" t="s">
        <v>15</v>
      </c>
      <c r="F6" s="2" t="s">
        <v>50</v>
      </c>
      <c r="G6" s="2" t="s">
        <v>51</v>
      </c>
      <c r="H6" s="2" t="s">
        <v>52</v>
      </c>
      <c r="I6" s="2">
        <v>2</v>
      </c>
      <c r="J6" s="2" t="s">
        <v>53</v>
      </c>
      <c r="K6" s="2" t="s">
        <v>54</v>
      </c>
      <c r="L6" s="2" t="s">
        <v>55</v>
      </c>
      <c r="M6" s="2" t="s">
        <v>56</v>
      </c>
      <c r="O6" s="2" t="str">
        <f t="shared" si="0"/>
        <v>Osasuna</v>
      </c>
      <c r="P6" s="2" t="str">
        <f t="shared" si="1"/>
        <v>Leganes</v>
      </c>
      <c r="R6" s="2" t="str">
        <f t="shared" ref="R6:R69" si="6">LEFT(E6,SEARCH("-",E6)-1)</f>
        <v>1</v>
      </c>
      <c r="S6" s="2" t="str">
        <f t="shared" ref="S6:S69" si="7">RIGHT(E6,LEN(E6)-SEARCH("-",E6))</f>
        <v>1</v>
      </c>
      <c r="U6" s="2" t="str">
        <f t="shared" si="4"/>
        <v/>
      </c>
      <c r="V6" s="2" t="str">
        <f>IF(P6=$AB$3,S6,"")</f>
        <v/>
      </c>
      <c r="X6" s="2" t="s">
        <v>605</v>
      </c>
      <c r="Y6" s="2">
        <v>1</v>
      </c>
      <c r="Z6" s="2" t="str" cm="1">
        <f t="array" ref="Z6">IFERROR(INDEX(U:U,_xlfn.AGGREGATE(15,6,ROW(O:O)/(O:O=$Z$3),ROW(A3))),"")</f>
        <v>1</v>
      </c>
      <c r="AA6" s="2">
        <v>1</v>
      </c>
      <c r="AB6" s="2" t="str" cm="1">
        <f t="array" ref="AB6">IFERROR(INDEX(V:V,_xlfn.AGGREGATE(15,6,ROW(P:P)/(P:P=$AB$3),ROW(Y3))),"")</f>
        <v>1</v>
      </c>
      <c r="AC6" s="2">
        <f t="shared" si="5"/>
        <v>4</v>
      </c>
      <c r="AD6" s="2" t="str" cm="1">
        <f t="array" ref="AD6">INDEX(R:R,_xlfn.AGGREGATE(14,6,ROW(O:O)/(O:O=$AD$2),ROW(AC6)))</f>
        <v>0</v>
      </c>
      <c r="AF6" s="2" t="str" cm="1">
        <f t="array" ref="AF6">INDEX(R:R,_xlfn.AGGREGATE(14,6,(ROW(O:O)-1)/(O:O=$AD$2),ROW(O5)))</f>
        <v>2</v>
      </c>
      <c r="AG6" s="2" t="str" cm="1">
        <f t="array" ref="AG6">INDEX(R:R, _xlfn.AGGREGATE(14,6, (ROW(O$2:O$248))/(O$2:O$248=$AD$2), ROW(A4)))</f>
        <v>3</v>
      </c>
      <c r="AH6" s="2" t="str" cm="1">
        <f t="array" ref="AH6">INDEX(R:R, _xlfn.AGGREGATE(14,6, (ROW(O:O))/(O:O=$AD$2), ROW(A4)))</f>
        <v>3</v>
      </c>
      <c r="AI6" s="2" t="str" cm="1">
        <f t="array" ref="AI6">IFERROR(INDEX(R:R, _xlfn.AGGREGATE(14,6, (ROW(O:O))/(O:O=$AD$2), ROW(A4))),"")</f>
        <v>3</v>
      </c>
      <c r="AK6" s="2" t="s">
        <v>624</v>
      </c>
    </row>
    <row r="7" spans="1:39" x14ac:dyDescent="0.25">
      <c r="A7" s="1">
        <v>5</v>
      </c>
      <c r="B7" s="2" t="s">
        <v>12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>
        <v>2.5</v>
      </c>
      <c r="J7" s="2" t="s">
        <v>45</v>
      </c>
      <c r="K7" s="2" t="s">
        <v>63</v>
      </c>
      <c r="L7" s="2" t="s">
        <v>56</v>
      </c>
      <c r="M7" s="2" t="s">
        <v>64</v>
      </c>
      <c r="O7" s="2" t="str">
        <f t="shared" si="0"/>
        <v>Valencia</v>
      </c>
      <c r="P7" s="2" t="str">
        <f t="shared" si="1"/>
        <v>Barcelona</v>
      </c>
      <c r="R7" s="2" t="str">
        <f t="shared" si="6"/>
        <v>1</v>
      </c>
      <c r="S7" s="2" t="str">
        <f t="shared" si="7"/>
        <v>2</v>
      </c>
      <c r="U7" s="2" t="str">
        <f t="shared" si="4"/>
        <v/>
      </c>
      <c r="V7" s="2" t="str">
        <f>IF(P7=$AB$3,S7,"")</f>
        <v/>
      </c>
      <c r="X7" s="2" t="s">
        <v>606</v>
      </c>
      <c r="Y7" s="2">
        <v>5</v>
      </c>
      <c r="Z7" s="2" t="str" cm="1">
        <f t="array" ref="Z7">IFERROR(INDEX(U:U,_xlfn.AGGREGATE(15,6,ROW(O:O)/(O:O=$Z$3),ROW(A4))),"")</f>
        <v>5</v>
      </c>
      <c r="AA7" s="2">
        <v>0</v>
      </c>
      <c r="AB7" s="2" t="str" cm="1">
        <f t="array" ref="AB7">IFERROR(INDEX(V:V,_xlfn.AGGREGATE(15,6,ROW(P:P)/(P:P=$AB$3),ROW(Y4))),"")</f>
        <v>0</v>
      </c>
      <c r="AC7" s="2">
        <f t="shared" si="5"/>
        <v>5</v>
      </c>
      <c r="AD7" s="2" t="str" cm="1">
        <f t="array" ref="AD7">INDEX(R:R,_xlfn.AGGREGATE(14,6,ROW(O:O)/(O:O=$AD$2),ROW(AC7)))</f>
        <v>1</v>
      </c>
      <c r="AF7" s="2" t="str" cm="1">
        <f t="array" ref="AF7">INDEX(R:R,_xlfn.AGGREGATE(14,6,(ROW(O:O)-1)/(O:O=$AD$2),ROW(O6)))</f>
        <v>1</v>
      </c>
      <c r="AG7" s="2" t="str" cm="1">
        <f t="array" ref="AG7">INDEX(R:R, _xlfn.AGGREGATE(14,6, (ROW(O$2:O$248))/(O$2:O$248=$AD$2), ROW(A5)))</f>
        <v>1</v>
      </c>
      <c r="AH7" s="2" t="str" cm="1">
        <f t="array" ref="AH7">INDEX(R:R, _xlfn.AGGREGATE(14,6, (ROW(O:O))/(O:O=$AD$2), ROW(A5)))</f>
        <v>1</v>
      </c>
      <c r="AI7" s="2" t="str" cm="1">
        <f t="array" ref="AI7">IFERROR(INDEX(R:R, _xlfn.AGGREGATE(14,6, (ROW(O:O))/(O:O=$AD$2), ROW(A5))),"")</f>
        <v>1</v>
      </c>
    </row>
    <row r="8" spans="1:39" x14ac:dyDescent="0.25">
      <c r="A8" s="1">
        <v>6</v>
      </c>
      <c r="B8" s="2" t="s">
        <v>12</v>
      </c>
      <c r="C8" s="2" t="s">
        <v>65</v>
      </c>
      <c r="D8" s="2" t="s">
        <v>66</v>
      </c>
      <c r="E8" s="2" t="s">
        <v>59</v>
      </c>
      <c r="F8" s="2" t="s">
        <v>67</v>
      </c>
      <c r="G8" s="2" t="s">
        <v>68</v>
      </c>
      <c r="H8" s="2" t="s">
        <v>69</v>
      </c>
      <c r="I8" s="2">
        <v>2</v>
      </c>
      <c r="J8" s="2" t="s">
        <v>70</v>
      </c>
      <c r="K8" s="2" t="s">
        <v>71</v>
      </c>
      <c r="L8" s="2" t="s">
        <v>72</v>
      </c>
      <c r="M8" s="2" t="s">
        <v>72</v>
      </c>
      <c r="O8" s="2" t="str">
        <f t="shared" si="0"/>
        <v>Real Sociedad</v>
      </c>
      <c r="P8" s="2" t="str">
        <f t="shared" si="1"/>
        <v>Rayo Vallecano</v>
      </c>
      <c r="R8" s="2" t="str">
        <f t="shared" si="6"/>
        <v>1</v>
      </c>
      <c r="S8" s="2" t="str">
        <f t="shared" si="7"/>
        <v>2</v>
      </c>
      <c r="U8" s="2" t="str">
        <f t="shared" si="4"/>
        <v/>
      </c>
      <c r="V8" s="2" t="str">
        <f>IF(P8=$AB$3,S8,"")</f>
        <v/>
      </c>
      <c r="X8" s="2" t="s">
        <v>616</v>
      </c>
      <c r="Y8" s="2">
        <v>1</v>
      </c>
      <c r="Z8" s="2" t="str" cm="1">
        <f t="array" ref="Z8">IFERROR(INDEX(U:U,_xlfn.AGGREGATE(15,6,ROW(O:O)/(O:O=$Z$3),ROW(A5))),"")</f>
        <v>1</v>
      </c>
      <c r="AA8" s="2">
        <v>1</v>
      </c>
      <c r="AB8" s="2" t="str" cm="1">
        <f t="array" ref="AB8">IFERROR(INDEX(V:V,_xlfn.AGGREGATE(15,6,ROW(P:P)/(P:P=$AB$3),ROW(Y5))),"")</f>
        <v>1</v>
      </c>
      <c r="AC8" s="2">
        <f t="shared" si="5"/>
        <v>6</v>
      </c>
      <c r="AD8" s="2" t="str" cm="1">
        <f t="array" ref="AD8">INDEX(R:R,_xlfn.AGGREGATE(14,6,ROW(O:O)/(O:O=$AD$2),ROW(AC8)))</f>
        <v>5</v>
      </c>
      <c r="AF8" s="2" t="str" cm="1">
        <f t="array" ref="AF8">INDEX(R:R,_xlfn.AGGREGATE(14,6,(ROW(O:O)-1)/(O:O=$AD$2),ROW(O7)))</f>
        <v>1</v>
      </c>
      <c r="AG8" s="2" t="str" cm="1">
        <f t="array" ref="AG8">INDEX(R:R, _xlfn.AGGREGATE(14,6, (ROW(O$2:O$248))/(O$2:O$248=$AD$2), ROW(A6)))</f>
        <v>0</v>
      </c>
      <c r="AH8" s="2" t="str" cm="1">
        <f t="array" ref="AH8">INDEX(R:R, _xlfn.AGGREGATE(14,6, (ROW(O:O))/(O:O=$AD$2), ROW(A6)))</f>
        <v>0</v>
      </c>
      <c r="AI8" s="2" t="str" cm="1">
        <f t="array" ref="AI8">IFERROR(INDEX(R:R, _xlfn.AGGREGATE(14,6, (ROW(O:O))/(O:O=$AD$2), ROW(A6))),"")</f>
        <v>0</v>
      </c>
    </row>
    <row r="9" spans="1:39" x14ac:dyDescent="0.25">
      <c r="A9" s="1">
        <v>7</v>
      </c>
      <c r="B9" s="2" t="s">
        <v>12</v>
      </c>
      <c r="C9" s="2" t="s">
        <v>73</v>
      </c>
      <c r="D9" s="2" t="s">
        <v>74</v>
      </c>
      <c r="E9" s="2" t="s">
        <v>15</v>
      </c>
      <c r="F9" s="2" t="s">
        <v>75</v>
      </c>
      <c r="G9" s="2" t="s">
        <v>76</v>
      </c>
      <c r="H9" s="2" t="s">
        <v>77</v>
      </c>
      <c r="I9" s="2">
        <v>2.75</v>
      </c>
      <c r="J9" s="2" t="s">
        <v>78</v>
      </c>
      <c r="K9" s="2" t="s">
        <v>79</v>
      </c>
      <c r="L9" s="2" t="s">
        <v>56</v>
      </c>
      <c r="M9" s="2" t="s">
        <v>80</v>
      </c>
      <c r="O9" s="2" t="str">
        <f t="shared" si="0"/>
        <v>Mallorca</v>
      </c>
      <c r="P9" s="2" t="str">
        <f t="shared" si="1"/>
        <v>Real Madrid</v>
      </c>
      <c r="R9" s="2" t="str">
        <f t="shared" si="6"/>
        <v>1</v>
      </c>
      <c r="S9" s="2" t="str">
        <f t="shared" si="7"/>
        <v>1</v>
      </c>
      <c r="U9" s="2" t="str">
        <f t="shared" si="4"/>
        <v/>
      </c>
      <c r="V9" s="2" t="str">
        <f>IF(P9=$AB$3,S9,"")</f>
        <v/>
      </c>
      <c r="X9" s="2" t="s">
        <v>617</v>
      </c>
      <c r="Y9" s="2">
        <v>0</v>
      </c>
      <c r="Z9" s="2" t="str" cm="1">
        <f t="array" ref="Z9">IFERROR(INDEX(U:U,_xlfn.AGGREGATE(15,6,ROW(O:O)/(O:O=$Z$3),ROW(A6))),"")</f>
        <v>0</v>
      </c>
      <c r="AA9" s="2">
        <v>1</v>
      </c>
      <c r="AB9" s="2" t="str" cm="1">
        <f t="array" ref="AB9">IFERROR(INDEX(V:V,_xlfn.AGGREGATE(15,6,ROW(P:P)/(P:P=$AB$3),ROW(Y6))),"")</f>
        <v>1</v>
      </c>
      <c r="AC9" s="2">
        <f t="shared" si="5"/>
        <v>7</v>
      </c>
      <c r="AD9" s="2" t="str" cm="1">
        <f t="array" ref="AD9">INDEX(R:R,_xlfn.AGGREGATE(14,6,ROW(O:O)/(O:O=$AD$2),ROW(AC9)))</f>
        <v>1</v>
      </c>
      <c r="AF9" s="2" t="str" cm="1">
        <f t="array" ref="AF9">INDEX(R:R,_xlfn.AGGREGATE(14,6,(ROW(O:O)-1)/(O:O=$AD$2),ROW(O8)))</f>
        <v>1</v>
      </c>
      <c r="AG9" s="2" t="str" cm="1">
        <f t="array" ref="AG9">INDEX(R:R, _xlfn.AGGREGATE(14,6, (ROW(O$2:O$248))/(O$2:O$248=$AD$2), ROW(A7)))</f>
        <v>1</v>
      </c>
      <c r="AH9" s="2" t="str" cm="1">
        <f t="array" ref="AH9">INDEX(R:R, _xlfn.AGGREGATE(14,6, (ROW(O:O))/(O:O=$AD$2), ROW(A7)))</f>
        <v>1</v>
      </c>
      <c r="AI9" s="2" t="str" cm="1">
        <f t="array" ref="AI9">IFERROR(INDEX(R:R, _xlfn.AGGREGATE(14,6, (ROW(O:O))/(O:O=$AD$2), ROW(A7))),"")</f>
        <v>1</v>
      </c>
    </row>
    <row r="10" spans="1:39" x14ac:dyDescent="0.25">
      <c r="A10" s="1">
        <v>8</v>
      </c>
      <c r="B10" s="2" t="s">
        <v>12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>
        <v>2</v>
      </c>
      <c r="J10" s="2" t="s">
        <v>87</v>
      </c>
      <c r="K10" s="2" t="s">
        <v>54</v>
      </c>
      <c r="L10" s="2" t="s">
        <v>22</v>
      </c>
      <c r="M10" s="2" t="s">
        <v>88</v>
      </c>
      <c r="O10" s="2" t="str">
        <f t="shared" si="0"/>
        <v>Valladolid</v>
      </c>
      <c r="P10" s="2" t="str">
        <f t="shared" si="1"/>
        <v>Espanyol</v>
      </c>
      <c r="R10" s="2" t="str">
        <f t="shared" si="6"/>
        <v>1</v>
      </c>
      <c r="S10" s="2" t="str">
        <f t="shared" si="7"/>
        <v>0</v>
      </c>
      <c r="U10" s="2" t="str">
        <f t="shared" si="4"/>
        <v/>
      </c>
      <c r="V10" s="2" t="str">
        <f>IF(P10=$AB$3,S10,"")</f>
        <v>0</v>
      </c>
      <c r="X10" s="2" t="s">
        <v>623</v>
      </c>
      <c r="Y10" s="2">
        <v>1</v>
      </c>
      <c r="Z10" s="2" t="str" cm="1">
        <f t="array" ref="Z10">IFERROR(INDEX(U:U,_xlfn.AGGREGATE(15,6,ROW(O:O)/(O:O=$Z$3),ROW(A7))),"")</f>
        <v>1</v>
      </c>
      <c r="AA10" s="2">
        <v>0</v>
      </c>
      <c r="AB10" s="2" t="str" cm="1">
        <f t="array" ref="AB10">IFERROR(INDEX(V:V,_xlfn.AGGREGATE(15,6,ROW(P:P)/(P:P=$AB$3),ROW(Y7))),"")</f>
        <v>0</v>
      </c>
      <c r="AC10" s="2">
        <f t="shared" si="5"/>
        <v>8</v>
      </c>
      <c r="AD10" s="2" t="str" cm="1">
        <f t="array" ref="AD10">INDEX(R:R,_xlfn.AGGREGATE(14,6,ROW(O:O)/(O:O=$AD$2),ROW(AC10)))</f>
        <v>7</v>
      </c>
      <c r="AF10" s="2" t="str" cm="1">
        <f t="array" ref="AF10">INDEX(R:R,_xlfn.AGGREGATE(14,6,(ROW(O:O)-1)/(O:O=$AD$2),ROW(O9)))</f>
        <v>0</v>
      </c>
      <c r="AG10" s="2" t="str" cm="1">
        <f t="array" ref="AG10">INDEX(R:R, _xlfn.AGGREGATE(14,6, (ROW(O$2:O$248))/(O$2:O$248=$AD$2), ROW(A8)))</f>
        <v>5</v>
      </c>
      <c r="AH10" s="2" t="str" cm="1">
        <f t="array" ref="AH10">INDEX(R:R, _xlfn.AGGREGATE(14,6, (ROW(O:O))/(O:O=$AD$2), ROW(A8)))</f>
        <v>5</v>
      </c>
      <c r="AI10" s="2" t="str" cm="1">
        <f t="array" ref="AI10">IFERROR(INDEX(R:R, _xlfn.AGGREGATE(14,6, (ROW(O:O))/(O:O=$AD$2), ROW(A8))),"")</f>
        <v>5</v>
      </c>
    </row>
    <row r="11" spans="1:39" x14ac:dyDescent="0.25">
      <c r="A11" s="1">
        <v>9</v>
      </c>
      <c r="B11" s="2" t="s">
        <v>12</v>
      </c>
      <c r="C11" s="2" t="s">
        <v>89</v>
      </c>
      <c r="D11" s="2" t="s">
        <v>90</v>
      </c>
      <c r="E11" s="2" t="s">
        <v>41</v>
      </c>
      <c r="F11" s="2" t="s">
        <v>91</v>
      </c>
      <c r="G11" s="2" t="s">
        <v>92</v>
      </c>
      <c r="H11" s="2" t="s">
        <v>93</v>
      </c>
      <c r="I11" s="2">
        <v>2.5</v>
      </c>
      <c r="J11" s="2" t="s">
        <v>71</v>
      </c>
      <c r="K11" s="2" t="s">
        <v>94</v>
      </c>
      <c r="L11" s="2" t="s">
        <v>22</v>
      </c>
      <c r="M11" s="2" t="s">
        <v>72</v>
      </c>
      <c r="O11" s="2" t="str">
        <f t="shared" si="0"/>
        <v>Villarreal</v>
      </c>
      <c r="P11" s="2" t="str">
        <f t="shared" si="1"/>
        <v>Atl. Madrid</v>
      </c>
      <c r="R11" s="2" t="str">
        <f t="shared" si="6"/>
        <v>2</v>
      </c>
      <c r="S11" s="2" t="str">
        <f t="shared" si="7"/>
        <v>2</v>
      </c>
      <c r="U11" s="2" t="str">
        <f t="shared" si="4"/>
        <v/>
      </c>
      <c r="V11" s="2" t="str">
        <f>IF(P11=$AB$3,S11,"")</f>
        <v/>
      </c>
      <c r="X11" s="2" t="s">
        <v>607</v>
      </c>
      <c r="Y11" s="2">
        <v>3</v>
      </c>
      <c r="Z11" s="2" t="str" cm="1">
        <f t="array" ref="Z11">IFERROR(INDEX(U:U,_xlfn.AGGREGATE(15,6,ROW(O:O)/(O:O=$Z$3),ROW(A8))),"")</f>
        <v>3</v>
      </c>
      <c r="AA11" s="2">
        <v>0</v>
      </c>
      <c r="AB11" s="2" t="str" cm="1">
        <f t="array" ref="AB11">IFERROR(INDEX(V:V,_xlfn.AGGREGATE(15,6,ROW(P:P)/(P:P=$AB$3),ROW(Y8))),"")</f>
        <v>0</v>
      </c>
      <c r="AC11" s="2">
        <f t="shared" si="5"/>
        <v>9</v>
      </c>
      <c r="AD11" s="2" t="str" cm="1">
        <f t="array" ref="AD11">INDEX(R:R,_xlfn.AGGREGATE(14,6,ROW(O:O)/(O:O=$AD$2),ROW(AC11)))</f>
        <v>2</v>
      </c>
      <c r="AF11" s="2" t="str" cm="1">
        <f t="array" ref="AF11">INDEX(R:R,_xlfn.AGGREGATE(14,6,(ROW(O:O)-1)/(O:O=$AD$2),ROW(O10)))</f>
        <v>0</v>
      </c>
      <c r="AG11" s="2" t="str" cm="1">
        <f t="array" ref="AG11">INDEX(R:R, _xlfn.AGGREGATE(14,6, (ROW(O$2:O$248))/(O$2:O$248=$AD$2), ROW(A9)))</f>
        <v>1</v>
      </c>
      <c r="AH11" s="2" t="str" cm="1">
        <f t="array" ref="AH11">INDEX(R:R, _xlfn.AGGREGATE(14,6, (ROW(O:O))/(O:O=$AD$2), ROW(A9)))</f>
        <v>1</v>
      </c>
      <c r="AI11" s="2" t="str" cm="1">
        <f t="array" ref="AI11">IFERROR(INDEX(R:R, _xlfn.AGGREGATE(14,6, (ROW(O:O))/(O:O=$AD$2), ROW(A9))),"")</f>
        <v>1</v>
      </c>
    </row>
    <row r="12" spans="1:39" x14ac:dyDescent="0.25">
      <c r="A12" s="1">
        <v>10</v>
      </c>
      <c r="B12" s="2" t="s">
        <v>95</v>
      </c>
      <c r="C12" s="2" t="s">
        <v>31</v>
      </c>
      <c r="D12" s="2" t="s">
        <v>96</v>
      </c>
      <c r="E12" s="2" t="s">
        <v>97</v>
      </c>
      <c r="F12" s="2" t="s">
        <v>98</v>
      </c>
      <c r="G12" s="2" t="s">
        <v>99</v>
      </c>
      <c r="H12" s="2" t="s">
        <v>100</v>
      </c>
      <c r="I12" s="2">
        <v>2.5</v>
      </c>
      <c r="J12" s="2" t="s">
        <v>37</v>
      </c>
      <c r="K12" s="2" t="s">
        <v>38</v>
      </c>
      <c r="L12" s="2" t="s">
        <v>101</v>
      </c>
      <c r="M12" s="2" t="s">
        <v>102</v>
      </c>
      <c r="O12" s="2" t="str">
        <f t="shared" si="0"/>
        <v>Celta Vigo</v>
      </c>
      <c r="P12" s="2" t="str">
        <f t="shared" si="1"/>
        <v>Valencia</v>
      </c>
      <c r="R12" s="2" t="str">
        <f t="shared" si="6"/>
        <v>3</v>
      </c>
      <c r="S12" s="2" t="str">
        <f t="shared" si="7"/>
        <v>1</v>
      </c>
      <c r="U12" s="2" t="str">
        <f t="shared" si="4"/>
        <v/>
      </c>
      <c r="V12" s="2" t="str">
        <f>IF(P12=$AB$3,S12,"")</f>
        <v/>
      </c>
      <c r="X12" s="2" t="s">
        <v>619</v>
      </c>
      <c r="Y12" s="2">
        <v>7</v>
      </c>
      <c r="Z12" s="2" t="str" cm="1">
        <f t="array" ref="Z12">IFERROR(INDEX(U:U,_xlfn.AGGREGATE(15,6,ROW(O:O)/(O:O=$Z$3),ROW(A9))),"")</f>
        <v>7</v>
      </c>
      <c r="AA12" s="2">
        <v>1</v>
      </c>
      <c r="AB12" s="2" t="str" cm="1">
        <f t="array" ref="AB12">IFERROR(INDEX(V:V,_xlfn.AGGREGATE(15,6,ROW(P:P)/(P:P=$AB$3),ROW(Y9))),"")</f>
        <v>1</v>
      </c>
      <c r="AC12" s="2">
        <f t="shared" si="5"/>
        <v>10</v>
      </c>
      <c r="AD12" s="2" t="e" cm="1">
        <f t="array" ref="AD12">INDEX(R:R,_xlfn.AGGREGATE(14,6,ROW(O:O)/(O:O=$AD$2),ROW(AC12)))</f>
        <v>#NUM!</v>
      </c>
      <c r="AF12" s="2" t="str" cm="1">
        <f t="array" ref="AF12">INDEX(R:R,_xlfn.AGGREGATE(14,6,(ROW(O:O)-1)/(O:O=$AD$2),ROW(O11)))</f>
        <v>1</v>
      </c>
      <c r="AG12" s="2" t="str" cm="1">
        <f t="array" ref="AG12">INDEX(R:R, _xlfn.AGGREGATE(14,6, (ROW(O$2:O$248))/(O$2:O$248=$AD$2), ROW(A10)))</f>
        <v>7</v>
      </c>
      <c r="AH12" s="2" t="str" cm="1">
        <f t="array" ref="AH12">INDEX(R:R, _xlfn.AGGREGATE(14,6, (ROW(O:O))/(O:O=$AD$2), ROW(A10)))</f>
        <v>7</v>
      </c>
      <c r="AI12" s="2" t="str" cm="1">
        <f t="array" ref="AI12">IFERROR(INDEX(R:R, _xlfn.AGGREGATE(14,6, (ROW(O:O))/(O:O=$AD$2), ROW(A10))),"")</f>
        <v>7</v>
      </c>
    </row>
    <row r="13" spans="1:39" x14ac:dyDescent="0.25">
      <c r="A13" s="1">
        <v>11</v>
      </c>
      <c r="B13" s="2" t="s">
        <v>95</v>
      </c>
      <c r="C13" s="2" t="s">
        <v>103</v>
      </c>
      <c r="D13" s="2" t="s">
        <v>104</v>
      </c>
      <c r="E13" s="2" t="s">
        <v>59</v>
      </c>
      <c r="F13" s="2" t="s">
        <v>105</v>
      </c>
      <c r="G13" s="2" t="s">
        <v>100</v>
      </c>
      <c r="H13" s="2" t="s">
        <v>106</v>
      </c>
      <c r="I13" s="2">
        <v>2.75</v>
      </c>
      <c r="J13" s="2" t="s">
        <v>107</v>
      </c>
      <c r="K13" s="2" t="s">
        <v>19</v>
      </c>
      <c r="L13" s="2" t="s">
        <v>56</v>
      </c>
      <c r="M13" s="2" t="s">
        <v>102</v>
      </c>
      <c r="O13" s="2" t="str">
        <f t="shared" si="0"/>
        <v>Sevilla</v>
      </c>
      <c r="P13" s="2" t="str">
        <f t="shared" si="1"/>
        <v>Villarreal</v>
      </c>
      <c r="R13" s="2" t="str">
        <f t="shared" si="6"/>
        <v>1</v>
      </c>
      <c r="S13" s="2" t="str">
        <f t="shared" si="7"/>
        <v>2</v>
      </c>
      <c r="U13" s="2" t="str">
        <f t="shared" si="4"/>
        <v/>
      </c>
      <c r="V13" s="2" t="str">
        <f>IF(P13=$AB$3,S13,"")</f>
        <v/>
      </c>
      <c r="X13" s="2" t="s">
        <v>611</v>
      </c>
      <c r="Y13" s="2">
        <v>1</v>
      </c>
      <c r="Z13" s="2" t="str" cm="1">
        <f t="array" ref="Z13">IFERROR(INDEX(U:U,_xlfn.AGGREGATE(15,6,ROW(O:O)/(O:O=$Z$3),ROW(A10))),"")</f>
        <v>1</v>
      </c>
      <c r="AA13" s="2">
        <v>1</v>
      </c>
      <c r="AB13" s="2" t="str" cm="1">
        <f t="array" ref="AB13">IFERROR(INDEX(V:V,_xlfn.AGGREGATE(15,6,ROW(P:P)/(P:P=$AB$3),ROW(Y10))),"")</f>
        <v>1</v>
      </c>
      <c r="AC13" s="2">
        <f t="shared" si="5"/>
        <v>11</v>
      </c>
      <c r="AD13" s="2" t="e" cm="1">
        <f t="array" ref="AD13">INDEX(R:R,_xlfn.AGGREGATE(14,6,ROW(O:O)/(O:O=$AD$2),ROW(AC13)))</f>
        <v>#NUM!</v>
      </c>
      <c r="AF13" s="2" t="e" cm="1">
        <f t="array" ref="AF13">INDEX(R:R,_xlfn.AGGREGATE(14,6,(ROW(O:O)-1)/(O:O=$AD$2),ROW(O12)))</f>
        <v>#NUM!</v>
      </c>
      <c r="AG13" s="2" t="str" cm="1">
        <f t="array" ref="AG13">INDEX(R:R, _xlfn.AGGREGATE(14,6, (ROW(O$2:O$248))/(O$2:O$248=$AD$2), ROW(A11)))</f>
        <v>2</v>
      </c>
      <c r="AH13" s="2" t="str" cm="1">
        <f t="array" ref="AH13">INDEX(R:R, _xlfn.AGGREGATE(14,6, (ROW(O:O))/(O:O=$AD$2), ROW(A11)))</f>
        <v>2</v>
      </c>
      <c r="AI13" s="2" t="str" cm="1">
        <f t="array" ref="AI13">IFERROR(INDEX(R:R, _xlfn.AGGREGATE(14,6, (ROW(O:O))/(O:O=$AD$2), ROW(A11))),"")</f>
        <v>2</v>
      </c>
      <c r="AM13" s="2" t="e">
        <f>_xlfn.STDEV.P(AI3:AI21)</f>
        <v>#DIV/0!</v>
      </c>
    </row>
    <row r="14" spans="1:39" x14ac:dyDescent="0.25">
      <c r="A14" s="1">
        <v>12</v>
      </c>
      <c r="B14" s="2" t="s">
        <v>95</v>
      </c>
      <c r="C14" s="2" t="s">
        <v>48</v>
      </c>
      <c r="D14" s="2" t="s">
        <v>108</v>
      </c>
      <c r="E14" s="2" t="s">
        <v>83</v>
      </c>
      <c r="F14" s="2" t="s">
        <v>109</v>
      </c>
      <c r="G14" s="2" t="s">
        <v>110</v>
      </c>
      <c r="H14" s="2" t="s">
        <v>111</v>
      </c>
      <c r="I14" s="2">
        <v>2</v>
      </c>
      <c r="J14" s="2" t="s">
        <v>46</v>
      </c>
      <c r="K14" s="2" t="s">
        <v>112</v>
      </c>
      <c r="L14" s="2" t="s">
        <v>80</v>
      </c>
      <c r="M14" s="2" t="s">
        <v>80</v>
      </c>
      <c r="O14" s="2" t="str">
        <f t="shared" si="0"/>
        <v>Osasuna</v>
      </c>
      <c r="P14" s="2" t="str">
        <f t="shared" si="1"/>
        <v>Mallorca</v>
      </c>
      <c r="R14" s="2" t="str">
        <f t="shared" si="6"/>
        <v>1</v>
      </c>
      <c r="S14" s="2" t="str">
        <f t="shared" si="7"/>
        <v>0</v>
      </c>
      <c r="U14" s="2" t="str">
        <f t="shared" si="4"/>
        <v/>
      </c>
      <c r="V14" s="2" t="str">
        <f>IF(P14=$AB$3,S14,"")</f>
        <v/>
      </c>
      <c r="X14" s="2" t="s">
        <v>608</v>
      </c>
      <c r="Y14" s="2">
        <v>1</v>
      </c>
      <c r="Z14" s="2" t="str" cm="1">
        <f t="array" ref="Z14">IFERROR(INDEX(U:U,_xlfn.AGGREGATE(15,6,ROW(O:O)/(O:O=$Z$3),ROW(A11))),"")</f>
        <v>1</v>
      </c>
      <c r="AA14" s="2">
        <v>1</v>
      </c>
      <c r="AB14" s="2" t="str" cm="1">
        <f t="array" ref="AB14">IFERROR(INDEX(V:V,_xlfn.AGGREGATE(15,6,ROW(P:P)/(P:P=$AB$3),ROW(Y11))),"")</f>
        <v>1</v>
      </c>
      <c r="AC14" s="2">
        <f t="shared" si="5"/>
        <v>12</v>
      </c>
      <c r="AD14" s="2" t="e" cm="1">
        <f t="array" ref="AD14">INDEX(R:R,_xlfn.AGGREGATE(14,6,ROW(O:O)/(O:O=$AD$2),ROW(AC14)))</f>
        <v>#NUM!</v>
      </c>
      <c r="AF14" s="2" t="e" cm="1">
        <f t="array" ref="AF14">INDEX(R:R,_xlfn.AGGREGATE(14,6,(ROW(O:O)-1)/(O:O=$AD$2),ROW(O13)))</f>
        <v>#NUM!</v>
      </c>
      <c r="AG14" s="2" t="e" cm="1">
        <f t="array" ref="AG14">INDEX(R:R, _xlfn.AGGREGATE(14,6, (ROW(O$2:O$248))/(O$2:O$248=$AD$2), ROW(A12)))</f>
        <v>#NUM!</v>
      </c>
      <c r="AH14" s="2" t="e" cm="1">
        <f t="array" ref="AH14">INDEX(R:R, _xlfn.AGGREGATE(14,6, (ROW(O:O))/(O:O=$AD$2), ROW(A12)))</f>
        <v>#NUM!</v>
      </c>
      <c r="AI14" s="2" t="str" cm="1">
        <f t="array" ref="AI14">IFERROR(INDEX(R:R, _xlfn.AGGREGATE(14,6, (ROW(O:O))/(O:O=$AD$2), ROW(A12))),"")</f>
        <v/>
      </c>
    </row>
    <row r="15" spans="1:39" x14ac:dyDescent="0.25">
      <c r="A15" s="1">
        <v>13</v>
      </c>
      <c r="B15" s="2" t="s">
        <v>95</v>
      </c>
      <c r="C15" s="2" t="s">
        <v>113</v>
      </c>
      <c r="D15" s="2" t="s">
        <v>114</v>
      </c>
      <c r="E15" s="2" t="s">
        <v>33</v>
      </c>
      <c r="F15" s="2" t="s">
        <v>115</v>
      </c>
      <c r="G15" s="2" t="s">
        <v>116</v>
      </c>
      <c r="H15" s="2" t="s">
        <v>117</v>
      </c>
      <c r="I15" s="2">
        <v>2.75</v>
      </c>
      <c r="J15" s="2" t="s">
        <v>38</v>
      </c>
      <c r="K15" s="2" t="s">
        <v>37</v>
      </c>
      <c r="L15" s="2" t="s">
        <v>47</v>
      </c>
      <c r="M15" s="2" t="s">
        <v>56</v>
      </c>
      <c r="O15" s="2" t="str">
        <f t="shared" si="0"/>
        <v>Barcelona</v>
      </c>
      <c r="P15" s="2" t="str">
        <f t="shared" si="1"/>
        <v>Ath Bilbao</v>
      </c>
      <c r="R15" s="2" t="str">
        <f t="shared" si="6"/>
        <v>2</v>
      </c>
      <c r="S15" s="2" t="str">
        <f t="shared" si="7"/>
        <v>1</v>
      </c>
      <c r="U15" s="2" t="str">
        <f t="shared" si="4"/>
        <v>2</v>
      </c>
      <c r="V15" s="2" t="str">
        <f>IF(P15=$AB$3,S15,"")</f>
        <v/>
      </c>
      <c r="X15" s="2" t="s">
        <v>622</v>
      </c>
      <c r="Z15" s="2" t="str" cm="1">
        <f t="array" ref="Z15">IFERROR(INDEX(U:U,_xlfn.AGGREGATE(15,6,ROW(O:O)/(O:O=$Z$3),ROW(A12))),"")</f>
        <v/>
      </c>
      <c r="AA15" s="2">
        <v>1</v>
      </c>
      <c r="AB15" s="2" t="str" cm="1">
        <f t="array" ref="AB15">IFERROR(INDEX(V:V,_xlfn.AGGREGATE(15,6,ROW(P:P)/(P:P=$AB$3),ROW(Y12))),"")</f>
        <v>1</v>
      </c>
      <c r="AC15" s="2">
        <f t="shared" si="5"/>
        <v>13</v>
      </c>
      <c r="AD15" s="2" t="e" cm="1">
        <f t="array" ref="AD15">INDEX(R:R,_xlfn.AGGREGATE(14,6,ROW(O:O)/(O:O=$AD$2),ROW(AC15)))</f>
        <v>#NUM!</v>
      </c>
      <c r="AF15" s="2" t="e" cm="1">
        <f t="array" ref="AF15">INDEX(R:R,_xlfn.AGGREGATE(14,6,(ROW(O:O)-1)/(O:O=$AD$2),ROW(O14)))</f>
        <v>#NUM!</v>
      </c>
      <c r="AG15" s="2" t="e" cm="1">
        <f t="array" ref="AG15">INDEX(R:R, _xlfn.AGGREGATE(14,6, (ROW(O$2:O$248))/(O$2:O$248=$AD$2), ROW(A13)))</f>
        <v>#NUM!</v>
      </c>
      <c r="AH15" s="2" t="e" cm="1">
        <f t="array" ref="AH15">INDEX(R:R, _xlfn.AGGREGATE(14,6, (ROW(O:O))/(O:O=$AD$2), ROW(A13)))</f>
        <v>#NUM!</v>
      </c>
      <c r="AI15" s="2" t="str" cm="1">
        <f t="array" ref="AI15">IFERROR(INDEX(R:R, _xlfn.AGGREGATE(14,6, (ROW(O:O))/(O:O=$AD$2), ROW(A13))),"")</f>
        <v/>
      </c>
    </row>
    <row r="16" spans="1:39" x14ac:dyDescent="0.25">
      <c r="A16" s="1">
        <v>14</v>
      </c>
      <c r="B16" s="2" t="s">
        <v>95</v>
      </c>
      <c r="C16" s="2" t="s">
        <v>118</v>
      </c>
      <c r="D16" s="2" t="s">
        <v>119</v>
      </c>
      <c r="E16" s="2" t="s">
        <v>120</v>
      </c>
      <c r="F16" s="2" t="s">
        <v>121</v>
      </c>
      <c r="G16" s="2" t="s">
        <v>122</v>
      </c>
      <c r="H16" s="2" t="s">
        <v>123</v>
      </c>
      <c r="I16" s="2">
        <v>2</v>
      </c>
      <c r="J16" s="2" t="s">
        <v>124</v>
      </c>
      <c r="K16" s="2" t="s">
        <v>79</v>
      </c>
      <c r="L16" s="2" t="s">
        <v>30</v>
      </c>
      <c r="M16" s="2" t="s">
        <v>88</v>
      </c>
      <c r="O16" s="2" t="str">
        <f t="shared" si="0"/>
        <v>Espanyol</v>
      </c>
      <c r="P16" s="2" t="str">
        <f t="shared" si="1"/>
        <v>Real Sociedad</v>
      </c>
      <c r="R16" s="2" t="str">
        <f t="shared" si="6"/>
        <v>0</v>
      </c>
      <c r="S16" s="2" t="str">
        <f t="shared" si="7"/>
        <v>1</v>
      </c>
      <c r="U16" s="2" t="str">
        <f t="shared" si="4"/>
        <v/>
      </c>
      <c r="V16" s="2" t="str">
        <f>IF(P16=$AB$3,S16,"")</f>
        <v/>
      </c>
      <c r="X16" s="2" t="s">
        <v>618</v>
      </c>
      <c r="Z16" s="2" t="str" cm="1">
        <f t="array" ref="Z16">IFERROR(INDEX(U:U,_xlfn.AGGREGATE(15,6,ROW(O:O)/(O:O=$Z$3),ROW(A13))),"")</f>
        <v/>
      </c>
      <c r="AB16" s="2" t="str" cm="1">
        <f t="array" ref="AB16">IFERROR(INDEX(V:V,_xlfn.AGGREGATE(15,6,ROW(P:P)/(P:P=$AB$3),ROW(Y13))),"")</f>
        <v/>
      </c>
      <c r="AC16" s="2">
        <f t="shared" si="5"/>
        <v>14</v>
      </c>
      <c r="AD16" s="2" t="e" cm="1">
        <f t="array" ref="AD16">INDEX(R:R,_xlfn.AGGREGATE(14,6,ROW(O:O)/(O:O=$AD$2),ROW(AC16)))</f>
        <v>#NUM!</v>
      </c>
      <c r="AF16" s="2" t="e" cm="1">
        <f t="array" ref="AF16">INDEX(R:R,_xlfn.AGGREGATE(14,6,(ROW(O:O)-1)/(O:O=$AD$2),ROW(O15)))</f>
        <v>#NUM!</v>
      </c>
      <c r="AG16" s="2" t="e" cm="1">
        <f t="array" ref="AG16">INDEX(R:R, _xlfn.AGGREGATE(14,6, (ROW(O$2:O$248))/(O$2:O$248=$AD$2), ROW(A14)))</f>
        <v>#NUM!</v>
      </c>
      <c r="AH16" s="2" t="e" cm="1">
        <f t="array" ref="AH16">INDEX(R:R, _xlfn.AGGREGATE(14,6, (ROW(O:O))/(O:O=$AD$2), ROW(A14)))</f>
        <v>#NUM!</v>
      </c>
      <c r="AI16" s="2" t="str" cm="1">
        <f t="array" ref="AI16">IFERROR(INDEX(R:R, _xlfn.AGGREGATE(14,6, (ROW(O:O))/(O:O=$AD$2), ROW(A14))),"")</f>
        <v/>
      </c>
    </row>
    <row r="17" spans="1:35" x14ac:dyDescent="0.25">
      <c r="A17" s="1">
        <v>15</v>
      </c>
      <c r="B17" s="2" t="s">
        <v>95</v>
      </c>
      <c r="C17" s="2" t="s">
        <v>125</v>
      </c>
      <c r="D17" s="2" t="s">
        <v>66</v>
      </c>
      <c r="E17" s="2" t="s">
        <v>126</v>
      </c>
      <c r="F17" s="2" t="s">
        <v>127</v>
      </c>
      <c r="G17" s="2" t="s">
        <v>128</v>
      </c>
      <c r="H17" s="2" t="s">
        <v>106</v>
      </c>
      <c r="I17" s="2">
        <v>1.75</v>
      </c>
      <c r="J17" s="2" t="s">
        <v>70</v>
      </c>
      <c r="K17" s="2" t="s">
        <v>71</v>
      </c>
      <c r="L17" s="2" t="s">
        <v>129</v>
      </c>
      <c r="M17" s="2" t="s">
        <v>130</v>
      </c>
      <c r="O17" s="2" t="str">
        <f t="shared" si="0"/>
        <v>Getafe</v>
      </c>
      <c r="P17" s="2" t="str">
        <f t="shared" si="1"/>
        <v>Rayo Vallecano</v>
      </c>
      <c r="R17" s="2" t="str">
        <f t="shared" si="6"/>
        <v>0</v>
      </c>
      <c r="S17" s="2" t="str">
        <f t="shared" si="7"/>
        <v>0</v>
      </c>
      <c r="U17" s="2" t="str">
        <f t="shared" si="4"/>
        <v/>
      </c>
      <c r="V17" s="2" t="str">
        <f>IF(P17=$AB$3,S17,"")</f>
        <v/>
      </c>
      <c r="X17" s="2" t="s">
        <v>610</v>
      </c>
      <c r="Z17" s="2" t="str" cm="1">
        <f t="array" ref="Z17">IFERROR(INDEX(U:U,_xlfn.AGGREGATE(15,6,ROW(O:O)/(O:O=$Z$3),ROW(A14))),"")</f>
        <v/>
      </c>
      <c r="AB17" s="2" t="str" cm="1">
        <f t="array" ref="AB17">IFERROR(INDEX(V:V,_xlfn.AGGREGATE(15,6,ROW(P:P)/(P:P=$AB$3),ROW(Y14))),"")</f>
        <v/>
      </c>
      <c r="AC17" s="2">
        <f t="shared" si="5"/>
        <v>15</v>
      </c>
      <c r="AD17" s="2" t="e" cm="1">
        <f t="array" ref="AD17">INDEX(R:R,_xlfn.AGGREGATE(14,6,ROW(O:O)/(O:O=$AD$2),ROW(AC17)))</f>
        <v>#NUM!</v>
      </c>
      <c r="AF17" s="2" t="e" cm="1">
        <f t="array" ref="AF17">INDEX(R:R,_xlfn.AGGREGATE(14,6,(ROW(O:O)-1)/(O:O=$AD$2),ROW(O16)))</f>
        <v>#NUM!</v>
      </c>
      <c r="AG17" s="2" t="e" cm="1">
        <f t="array" ref="AG17">INDEX(R:R, _xlfn.AGGREGATE(14,6, (ROW(O$2:O$248))/(O$2:O$248=$AD$2), ROW(A15)))</f>
        <v>#NUM!</v>
      </c>
      <c r="AH17" s="2" t="e" cm="1">
        <f t="array" ref="AH17">INDEX(R:R, _xlfn.AGGREGATE(14,6, (ROW(O:O))/(O:O=$AD$2), ROW(A15)))</f>
        <v>#NUM!</v>
      </c>
      <c r="AI17" s="2" t="str" cm="1">
        <f t="array" ref="AI17">IFERROR(INDEX(R:R, _xlfn.AGGREGATE(14,6, (ROW(O:O))/(O:O=$AD$2), ROW(A15))),"")</f>
        <v/>
      </c>
    </row>
    <row r="18" spans="1:35" x14ac:dyDescent="0.25">
      <c r="A18" s="1">
        <v>16</v>
      </c>
      <c r="B18" s="2" t="s">
        <v>95</v>
      </c>
      <c r="C18" s="2" t="s">
        <v>131</v>
      </c>
      <c r="D18" s="2" t="s">
        <v>132</v>
      </c>
      <c r="E18" s="2" t="s">
        <v>133</v>
      </c>
      <c r="F18" s="2" t="s">
        <v>134</v>
      </c>
      <c r="G18" s="2" t="s">
        <v>135</v>
      </c>
      <c r="H18" s="2" t="s">
        <v>136</v>
      </c>
      <c r="I18" s="2">
        <v>3.5</v>
      </c>
      <c r="J18" s="2" t="s">
        <v>137</v>
      </c>
      <c r="K18" s="2" t="s">
        <v>45</v>
      </c>
      <c r="L18" s="2" t="s">
        <v>138</v>
      </c>
      <c r="M18" s="2" t="s">
        <v>139</v>
      </c>
      <c r="O18" s="2" t="str">
        <f t="shared" si="0"/>
        <v>Real Madrid</v>
      </c>
      <c r="P18" s="2" t="str">
        <f t="shared" si="1"/>
        <v>Valladolid</v>
      </c>
      <c r="R18" s="2" t="str">
        <f t="shared" si="6"/>
        <v>3</v>
      </c>
      <c r="S18" s="2" t="str">
        <f t="shared" si="7"/>
        <v>0</v>
      </c>
      <c r="U18" s="2" t="str">
        <f t="shared" si="4"/>
        <v/>
      </c>
      <c r="V18" s="2" t="str">
        <f>IF(P18=$AB$3,S18,"")</f>
        <v/>
      </c>
      <c r="X18" s="2" t="s">
        <v>614</v>
      </c>
      <c r="AC18" s="2">
        <f t="shared" si="5"/>
        <v>16</v>
      </c>
      <c r="AD18" s="2" t="e" cm="1">
        <f t="array" ref="AD18">INDEX(R:R,_xlfn.AGGREGATE(14,6,ROW(O:O)/(O:O=$AD$2),ROW(AC18)))</f>
        <v>#NUM!</v>
      </c>
      <c r="AF18" s="2" t="e" cm="1">
        <f t="array" ref="AF18">INDEX(R:R,_xlfn.AGGREGATE(14,6,(ROW(O:O)-1)/(O:O=$AD$2),ROW(O17)))</f>
        <v>#NUM!</v>
      </c>
      <c r="AG18" s="2" t="e" cm="1">
        <f t="array" ref="AG18">INDEX(R:R, _xlfn.AGGREGATE(14,6, (ROW(O$2:O$248))/(O$2:O$248=$AD$2), ROW(A16)))</f>
        <v>#NUM!</v>
      </c>
      <c r="AH18" s="2" t="e" cm="1">
        <f t="array" ref="AH18">INDEX(R:R, _xlfn.AGGREGATE(14,6, (ROW(O:O))/(O:O=$AD$2), ROW(A16)))</f>
        <v>#NUM!</v>
      </c>
      <c r="AI18" s="2" t="str" cm="1">
        <f t="array" ref="AI18">IFERROR(INDEX(R:R, _xlfn.AGGREGATE(14,6, (ROW(O:O))/(O:O=$AD$2), ROW(A16))),"")</f>
        <v/>
      </c>
    </row>
    <row r="19" spans="1:35" x14ac:dyDescent="0.25">
      <c r="A19" s="1">
        <v>17</v>
      </c>
      <c r="B19" s="2" t="s">
        <v>95</v>
      </c>
      <c r="C19" s="2" t="s">
        <v>140</v>
      </c>
      <c r="D19" s="2" t="s">
        <v>141</v>
      </c>
      <c r="E19" s="2" t="s">
        <v>33</v>
      </c>
      <c r="F19" s="2" t="s">
        <v>142</v>
      </c>
      <c r="G19" s="2" t="s">
        <v>143</v>
      </c>
      <c r="H19" s="2" t="s">
        <v>144</v>
      </c>
      <c r="I19" s="2">
        <v>2</v>
      </c>
      <c r="J19" s="2" t="s">
        <v>46</v>
      </c>
      <c r="K19" s="2" t="s">
        <v>112</v>
      </c>
      <c r="L19" s="2" t="s">
        <v>145</v>
      </c>
      <c r="M19" s="2" t="s">
        <v>102</v>
      </c>
      <c r="O19" s="2" t="str">
        <f t="shared" si="0"/>
        <v>Leganes</v>
      </c>
      <c r="P19" s="2" t="str">
        <f t="shared" si="1"/>
        <v>Las Palmas</v>
      </c>
      <c r="R19" s="2" t="str">
        <f t="shared" si="6"/>
        <v>2</v>
      </c>
      <c r="S19" s="2" t="str">
        <f t="shared" si="7"/>
        <v>1</v>
      </c>
      <c r="U19" s="2" t="str">
        <f t="shared" si="4"/>
        <v/>
      </c>
      <c r="V19" s="2" t="str">
        <f>IF(P19=$AB$3,S19,"")</f>
        <v/>
      </c>
      <c r="X19" s="2" t="s">
        <v>609</v>
      </c>
      <c r="AC19" s="2">
        <f t="shared" si="5"/>
        <v>17</v>
      </c>
      <c r="AD19" s="2" t="e" cm="1">
        <f t="array" ref="AD19">INDEX(R:R,_xlfn.AGGREGATE(14,6,ROW(O:O)/(O:O=$AD$2),ROW(AC19)))</f>
        <v>#NUM!</v>
      </c>
      <c r="AF19" s="2" t="e" cm="1">
        <f t="array" ref="AF19">INDEX(R:R,_xlfn.AGGREGATE(14,6,(ROW(O:O)-1)/(O:O=$AD$2),ROW(O18)))</f>
        <v>#NUM!</v>
      </c>
      <c r="AG19" s="2" t="e" cm="1">
        <f t="array" ref="AG19">INDEX(R:R, _xlfn.AGGREGATE(14,6, (ROW(O$2:O$248))/(O$2:O$248=$AD$2), ROW(A17)))</f>
        <v>#NUM!</v>
      </c>
      <c r="AH19" s="2" t="e" cm="1">
        <f t="array" ref="AH19">INDEX(R:R, _xlfn.AGGREGATE(14,6, (ROW(O:O))/(O:O=$AD$2), ROW(A17)))</f>
        <v>#NUM!</v>
      </c>
      <c r="AI19" s="2" t="str" cm="1">
        <f t="array" ref="AI19">IFERROR(INDEX(R:R, _xlfn.AGGREGATE(14,6, (ROW(O:O))/(O:O=$AD$2), ROW(A17))),"")</f>
        <v/>
      </c>
    </row>
    <row r="20" spans="1:35" x14ac:dyDescent="0.25">
      <c r="A20" s="1">
        <v>18</v>
      </c>
      <c r="B20" s="2" t="s">
        <v>95</v>
      </c>
      <c r="C20" s="2" t="s">
        <v>146</v>
      </c>
      <c r="D20" s="2" t="s">
        <v>147</v>
      </c>
      <c r="E20" s="2" t="s">
        <v>126</v>
      </c>
      <c r="F20" s="2" t="s">
        <v>148</v>
      </c>
      <c r="G20" s="2" t="s">
        <v>149</v>
      </c>
      <c r="H20" s="2" t="s">
        <v>150</v>
      </c>
      <c r="I20" s="2">
        <v>2</v>
      </c>
      <c r="J20" s="2" t="s">
        <v>87</v>
      </c>
      <c r="K20" s="2" t="s">
        <v>54</v>
      </c>
      <c r="L20" s="2" t="s">
        <v>130</v>
      </c>
      <c r="M20" s="2" t="s">
        <v>145</v>
      </c>
      <c r="O20" s="2" t="str">
        <f t="shared" si="0"/>
        <v>Alaves</v>
      </c>
      <c r="P20" s="2" t="str">
        <f t="shared" si="1"/>
        <v>Betis</v>
      </c>
      <c r="R20" s="2" t="str">
        <f t="shared" si="6"/>
        <v>0</v>
      </c>
      <c r="S20" s="2" t="str">
        <f t="shared" si="7"/>
        <v>0</v>
      </c>
      <c r="U20" s="2" t="str">
        <f t="shared" si="4"/>
        <v/>
      </c>
      <c r="V20" s="2" t="str">
        <f>IF(P20=$AB$3,S20,"")</f>
        <v/>
      </c>
      <c r="X20" s="2" t="s">
        <v>612</v>
      </c>
      <c r="AC20" s="2">
        <f t="shared" si="5"/>
        <v>18</v>
      </c>
      <c r="AD20" s="2" t="e" cm="1">
        <f t="array" ref="AD20">INDEX(R:R,_xlfn.AGGREGATE(14,6,ROW(O:O)/(O:O=$AD$2),ROW(AC20)))</f>
        <v>#NUM!</v>
      </c>
      <c r="AF20" s="2" t="e" cm="1">
        <f t="array" ref="AF20">INDEX(R:R,_xlfn.AGGREGATE(14,6,(ROW(O:O)-1)/(O:O=$AD$2),ROW(O19)))</f>
        <v>#NUM!</v>
      </c>
      <c r="AG20" s="2" t="e" cm="1">
        <f t="array" ref="AG20">INDEX(R:R, _xlfn.AGGREGATE(14,6, (ROW(O$2:O$248))/(O$2:O$248=$AD$2), ROW(A18)))</f>
        <v>#NUM!</v>
      </c>
      <c r="AH20" s="2" t="e" cm="1">
        <f t="array" ref="AH20">INDEX(R:R, _xlfn.AGGREGATE(14,6, (ROW(O:O))/(O:O=$AD$2), ROW(A18)))</f>
        <v>#NUM!</v>
      </c>
      <c r="AI20" s="2" t="str" cm="1">
        <f t="array" ref="AI20">IFERROR(INDEX(R:R, _xlfn.AGGREGATE(14,6, (ROW(O:O))/(O:O=$AD$2), ROW(A18))),"")</f>
        <v/>
      </c>
    </row>
    <row r="21" spans="1:35" x14ac:dyDescent="0.25">
      <c r="A21" s="1">
        <v>19</v>
      </c>
      <c r="B21" s="2" t="s">
        <v>95</v>
      </c>
      <c r="C21" s="2" t="s">
        <v>151</v>
      </c>
      <c r="D21" s="2" t="s">
        <v>24</v>
      </c>
      <c r="E21" s="2" t="s">
        <v>133</v>
      </c>
      <c r="F21" s="2" t="s">
        <v>152</v>
      </c>
      <c r="G21" s="2" t="s">
        <v>153</v>
      </c>
      <c r="H21" s="2" t="s">
        <v>154</v>
      </c>
      <c r="I21" s="2">
        <v>3</v>
      </c>
      <c r="J21" s="2" t="s">
        <v>124</v>
      </c>
      <c r="K21" s="2" t="s">
        <v>79</v>
      </c>
      <c r="L21" s="2" t="s">
        <v>155</v>
      </c>
      <c r="M21" s="2" t="s">
        <v>88</v>
      </c>
      <c r="O21" s="2" t="str">
        <f t="shared" si="0"/>
        <v>Atl. Madrid</v>
      </c>
      <c r="P21" s="2" t="str">
        <f t="shared" si="1"/>
        <v>Girona</v>
      </c>
      <c r="R21" s="2" t="str">
        <f t="shared" si="6"/>
        <v>3</v>
      </c>
      <c r="S21" s="2" t="str">
        <f t="shared" si="7"/>
        <v>0</v>
      </c>
      <c r="U21" s="2" t="str">
        <f t="shared" si="4"/>
        <v/>
      </c>
      <c r="V21" s="2" t="str">
        <f>IF(P21=$AB$3,S21,"")</f>
        <v/>
      </c>
      <c r="X21" s="2" t="s">
        <v>613</v>
      </c>
      <c r="AC21" s="2">
        <f t="shared" si="5"/>
        <v>19</v>
      </c>
      <c r="AD21" s="2" t="e" cm="1">
        <f t="array" ref="AD21">INDEX(R:R,_xlfn.AGGREGATE(14,6,ROW(O:O)/(O:O=$AD$2),ROW(AC21)))</f>
        <v>#NUM!</v>
      </c>
      <c r="AF21" s="2" t="e" cm="1">
        <f t="array" ref="AF21">INDEX(R:R,_xlfn.AGGREGATE(14,6,(ROW(O:O)-1)/(O:O=$AD$2),ROW(O20)))</f>
        <v>#NUM!</v>
      </c>
      <c r="AG21" s="2" t="e" cm="1">
        <f t="array" ref="AG21">INDEX(R:R, _xlfn.AGGREGATE(14,6, (ROW(O$2:O$248))/(O$2:O$248=$AD$2), ROW(A19)))</f>
        <v>#NUM!</v>
      </c>
      <c r="AH21" s="2" t="e" cm="1">
        <f t="array" ref="AH21">INDEX(R:R, _xlfn.AGGREGATE(14,6, (ROW(O:O))/(O:O=$AD$2), ROW(A19)))</f>
        <v>#NUM!</v>
      </c>
      <c r="AI21" s="2" t="str" cm="1">
        <f t="array" ref="AI21">IFERROR(INDEX(R:R, _xlfn.AGGREGATE(14,6, (ROW(O:O))/(O:O=$AD$2), ROW(A19))),"")</f>
        <v/>
      </c>
    </row>
    <row r="22" spans="1:35" x14ac:dyDescent="0.25">
      <c r="A22" s="1">
        <v>20</v>
      </c>
      <c r="B22" s="2" t="s">
        <v>156</v>
      </c>
      <c r="C22" s="2" t="s">
        <v>146</v>
      </c>
      <c r="D22" s="2" t="s">
        <v>141</v>
      </c>
      <c r="E22" s="2" t="s">
        <v>157</v>
      </c>
      <c r="F22" s="2" t="s">
        <v>158</v>
      </c>
      <c r="G22" s="2" t="s">
        <v>159</v>
      </c>
      <c r="H22" s="2" t="s">
        <v>117</v>
      </c>
      <c r="I22" s="2">
        <v>2.25</v>
      </c>
      <c r="J22" s="2" t="s">
        <v>78</v>
      </c>
      <c r="K22" s="2" t="s">
        <v>79</v>
      </c>
      <c r="L22" s="2" t="s">
        <v>160</v>
      </c>
      <c r="M22" s="2" t="s">
        <v>161</v>
      </c>
      <c r="O22" s="2" t="str">
        <f t="shared" si="0"/>
        <v>Alaves</v>
      </c>
      <c r="P22" s="2" t="str">
        <f t="shared" si="1"/>
        <v>Las Palmas</v>
      </c>
      <c r="R22" s="2" t="str">
        <f t="shared" si="6"/>
        <v>2</v>
      </c>
      <c r="S22" s="2" t="str">
        <f t="shared" si="7"/>
        <v>0</v>
      </c>
      <c r="U22" s="2" t="str">
        <f t="shared" si="4"/>
        <v/>
      </c>
      <c r="V22" s="2" t="str">
        <f>IF(P22=$AB$3,S22,"")</f>
        <v/>
      </c>
    </row>
    <row r="23" spans="1:35" x14ac:dyDescent="0.25">
      <c r="A23" s="1">
        <v>21</v>
      </c>
      <c r="B23" s="2" t="s">
        <v>156</v>
      </c>
      <c r="C23" s="2" t="s">
        <v>125</v>
      </c>
      <c r="D23" s="2" t="s">
        <v>119</v>
      </c>
      <c r="E23" s="2" t="s">
        <v>126</v>
      </c>
      <c r="F23" s="2" t="s">
        <v>162</v>
      </c>
      <c r="G23" s="2" t="s">
        <v>127</v>
      </c>
      <c r="H23" s="2" t="s">
        <v>163</v>
      </c>
      <c r="I23" s="2">
        <v>1.5</v>
      </c>
      <c r="J23" s="2" t="s">
        <v>164</v>
      </c>
      <c r="K23" s="2" t="s">
        <v>165</v>
      </c>
      <c r="L23" s="2" t="s">
        <v>102</v>
      </c>
      <c r="M23" s="2" t="s">
        <v>88</v>
      </c>
      <c r="O23" s="2" t="str">
        <f t="shared" si="0"/>
        <v>Getafe</v>
      </c>
      <c r="P23" s="2" t="str">
        <f t="shared" si="1"/>
        <v>Real Sociedad</v>
      </c>
      <c r="R23" s="2" t="str">
        <f t="shared" si="6"/>
        <v>0</v>
      </c>
      <c r="S23" s="2" t="str">
        <f t="shared" si="7"/>
        <v>0</v>
      </c>
      <c r="U23" s="2" t="str">
        <f t="shared" si="4"/>
        <v/>
      </c>
      <c r="V23" s="2" t="str">
        <f>IF(P23=$AB$3,S23,"")</f>
        <v/>
      </c>
    </row>
    <row r="24" spans="1:35" x14ac:dyDescent="0.25">
      <c r="A24" s="1">
        <v>22</v>
      </c>
      <c r="B24" s="2" t="s">
        <v>156</v>
      </c>
      <c r="C24" s="2" t="s">
        <v>48</v>
      </c>
      <c r="D24" s="2" t="s">
        <v>166</v>
      </c>
      <c r="E24" s="2" t="s">
        <v>167</v>
      </c>
      <c r="F24" s="2" t="s">
        <v>168</v>
      </c>
      <c r="G24" s="2" t="s">
        <v>169</v>
      </c>
      <c r="H24" s="2" t="s">
        <v>170</v>
      </c>
      <c r="I24" s="2">
        <v>2.25</v>
      </c>
      <c r="J24" s="2" t="s">
        <v>164</v>
      </c>
      <c r="K24" s="2" t="s">
        <v>165</v>
      </c>
      <c r="L24" s="2" t="s">
        <v>139</v>
      </c>
      <c r="M24" s="2" t="s">
        <v>29</v>
      </c>
      <c r="O24" s="2" t="str">
        <f t="shared" si="0"/>
        <v>Osasuna</v>
      </c>
      <c r="P24" s="2" t="str">
        <f t="shared" si="1"/>
        <v>Celta Vigo</v>
      </c>
      <c r="R24" s="2" t="str">
        <f t="shared" si="6"/>
        <v>3</v>
      </c>
      <c r="S24" s="2" t="str">
        <f t="shared" si="7"/>
        <v>2</v>
      </c>
      <c r="U24" s="2" t="str">
        <f t="shared" si="4"/>
        <v/>
      </c>
      <c r="V24" s="2" t="str">
        <f>IF(P24=$AB$3,S24,"")</f>
        <v/>
      </c>
    </row>
    <row r="25" spans="1:35" x14ac:dyDescent="0.25">
      <c r="A25" s="1">
        <v>23</v>
      </c>
      <c r="B25" s="2" t="s">
        <v>156</v>
      </c>
      <c r="C25" s="2" t="s">
        <v>131</v>
      </c>
      <c r="D25" s="2" t="s">
        <v>147</v>
      </c>
      <c r="E25" s="2" t="s">
        <v>157</v>
      </c>
      <c r="F25" s="2" t="s">
        <v>171</v>
      </c>
      <c r="G25" s="2" t="s">
        <v>172</v>
      </c>
      <c r="H25" s="2" t="s">
        <v>173</v>
      </c>
      <c r="I25" s="2">
        <v>3</v>
      </c>
      <c r="J25" s="2" t="s">
        <v>19</v>
      </c>
      <c r="K25" s="2" t="s">
        <v>28</v>
      </c>
      <c r="L25" s="2" t="s">
        <v>72</v>
      </c>
      <c r="M25" s="2" t="s">
        <v>130</v>
      </c>
      <c r="O25" s="2" t="str">
        <f t="shared" si="0"/>
        <v>Real Madrid</v>
      </c>
      <c r="P25" s="2" t="str">
        <f t="shared" si="1"/>
        <v>Betis</v>
      </c>
      <c r="R25" s="2" t="str">
        <f t="shared" si="6"/>
        <v>2</v>
      </c>
      <c r="S25" s="2" t="str">
        <f t="shared" si="7"/>
        <v>0</v>
      </c>
      <c r="U25" s="2" t="str">
        <f t="shared" si="4"/>
        <v/>
      </c>
      <c r="V25" s="2" t="str">
        <f>IF(P25=$AB$3,S25,"")</f>
        <v/>
      </c>
    </row>
    <row r="26" spans="1:35" x14ac:dyDescent="0.25">
      <c r="A26" s="1">
        <v>24</v>
      </c>
      <c r="B26" s="2" t="s">
        <v>156</v>
      </c>
      <c r="C26" s="2" t="s">
        <v>103</v>
      </c>
      <c r="D26" s="2" t="s">
        <v>24</v>
      </c>
      <c r="E26" s="2" t="s">
        <v>174</v>
      </c>
      <c r="F26" s="2" t="s">
        <v>175</v>
      </c>
      <c r="G26" s="2" t="s">
        <v>159</v>
      </c>
      <c r="H26" s="2" t="s">
        <v>176</v>
      </c>
      <c r="I26" s="2">
        <v>2.75</v>
      </c>
      <c r="J26" s="2" t="s">
        <v>177</v>
      </c>
      <c r="K26" s="2" t="s">
        <v>177</v>
      </c>
      <c r="L26" s="2" t="s">
        <v>29</v>
      </c>
      <c r="M26" s="2" t="s">
        <v>178</v>
      </c>
      <c r="O26" s="2" t="str">
        <f t="shared" si="0"/>
        <v>Sevilla</v>
      </c>
      <c r="P26" s="2" t="str">
        <f t="shared" si="1"/>
        <v>Girona</v>
      </c>
      <c r="R26" s="2" t="str">
        <f t="shared" si="6"/>
        <v>0</v>
      </c>
      <c r="S26" s="2" t="str">
        <f t="shared" si="7"/>
        <v>2</v>
      </c>
      <c r="U26" s="2" t="str">
        <f t="shared" si="4"/>
        <v/>
      </c>
      <c r="V26" s="2" t="str">
        <f>IF(P26=$AB$3,S26,"")</f>
        <v/>
      </c>
    </row>
    <row r="27" spans="1:35" x14ac:dyDescent="0.25">
      <c r="A27" s="1">
        <v>25</v>
      </c>
      <c r="B27" s="2" t="s">
        <v>156</v>
      </c>
      <c r="C27" s="2" t="s">
        <v>13</v>
      </c>
      <c r="D27" s="2" t="s">
        <v>90</v>
      </c>
      <c r="E27" s="2" t="s">
        <v>120</v>
      </c>
      <c r="F27" s="2" t="s">
        <v>179</v>
      </c>
      <c r="G27" s="2" t="s">
        <v>180</v>
      </c>
      <c r="H27" s="2" t="s">
        <v>181</v>
      </c>
      <c r="I27" s="2">
        <v>2.25</v>
      </c>
      <c r="J27" s="2" t="s">
        <v>71</v>
      </c>
      <c r="K27" s="2" t="s">
        <v>94</v>
      </c>
      <c r="L27" s="2" t="s">
        <v>56</v>
      </c>
      <c r="M27" s="2" t="s">
        <v>30</v>
      </c>
      <c r="O27" s="2" t="str">
        <f t="shared" si="0"/>
        <v>Ath Bilbao</v>
      </c>
      <c r="P27" s="2" t="str">
        <f t="shared" si="1"/>
        <v>Atl. Madrid</v>
      </c>
      <c r="R27" s="2" t="str">
        <f t="shared" si="6"/>
        <v>0</v>
      </c>
      <c r="S27" s="2" t="str">
        <f t="shared" si="7"/>
        <v>1</v>
      </c>
      <c r="U27" s="2" t="str">
        <f t="shared" si="4"/>
        <v/>
      </c>
      <c r="V27" s="2" t="str">
        <f>IF(P27=$AB$3,S27,"")</f>
        <v/>
      </c>
    </row>
    <row r="28" spans="1:35" x14ac:dyDescent="0.25">
      <c r="A28" s="1">
        <v>26</v>
      </c>
      <c r="B28" s="2" t="s">
        <v>156</v>
      </c>
      <c r="C28" s="2" t="s">
        <v>113</v>
      </c>
      <c r="D28" s="2" t="s">
        <v>132</v>
      </c>
      <c r="E28" s="2" t="s">
        <v>182</v>
      </c>
      <c r="F28" s="2" t="s">
        <v>183</v>
      </c>
      <c r="G28" s="2" t="s">
        <v>184</v>
      </c>
      <c r="H28" s="2" t="s">
        <v>185</v>
      </c>
      <c r="I28" s="2">
        <v>3.5</v>
      </c>
      <c r="J28" s="2" t="s">
        <v>186</v>
      </c>
      <c r="K28" s="2" t="s">
        <v>112</v>
      </c>
      <c r="L28" s="2" t="s">
        <v>187</v>
      </c>
      <c r="M28" s="2" t="s">
        <v>80</v>
      </c>
      <c r="O28" s="2" t="str">
        <f t="shared" si="0"/>
        <v>Barcelona</v>
      </c>
      <c r="P28" s="2" t="str">
        <f t="shared" si="1"/>
        <v>Valladolid</v>
      </c>
      <c r="R28" s="2" t="str">
        <f t="shared" si="6"/>
        <v>7</v>
      </c>
      <c r="S28" s="2" t="str">
        <f t="shared" si="7"/>
        <v>0</v>
      </c>
      <c r="U28" s="2" t="str">
        <f t="shared" si="4"/>
        <v>7</v>
      </c>
      <c r="V28" s="2" t="str">
        <f>IF(P28=$AB$3,S28,"")</f>
        <v/>
      </c>
    </row>
    <row r="29" spans="1:35" x14ac:dyDescent="0.25">
      <c r="A29" s="1">
        <v>27</v>
      </c>
      <c r="B29" s="2" t="s">
        <v>156</v>
      </c>
      <c r="C29" s="2" t="s">
        <v>118</v>
      </c>
      <c r="D29" s="2" t="s">
        <v>66</v>
      </c>
      <c r="E29" s="2" t="s">
        <v>33</v>
      </c>
      <c r="F29" s="2" t="s">
        <v>188</v>
      </c>
      <c r="G29" s="2" t="s">
        <v>189</v>
      </c>
      <c r="H29" s="2" t="s">
        <v>149</v>
      </c>
      <c r="I29" s="2">
        <v>1.75</v>
      </c>
      <c r="J29" s="2" t="s">
        <v>54</v>
      </c>
      <c r="K29" s="2" t="s">
        <v>87</v>
      </c>
      <c r="L29" s="2" t="s">
        <v>190</v>
      </c>
      <c r="M29" s="2" t="s">
        <v>191</v>
      </c>
      <c r="O29" s="2" t="str">
        <f t="shared" si="0"/>
        <v>Espanyol</v>
      </c>
      <c r="P29" s="2" t="str">
        <f t="shared" si="1"/>
        <v>Rayo Vallecano</v>
      </c>
      <c r="R29" s="2" t="str">
        <f t="shared" si="6"/>
        <v>2</v>
      </c>
      <c r="S29" s="2" t="str">
        <f t="shared" si="7"/>
        <v>1</v>
      </c>
      <c r="U29" s="2" t="str">
        <f t="shared" si="4"/>
        <v/>
      </c>
      <c r="V29" s="2" t="str">
        <f>IF(P29=$AB$3,S29,"")</f>
        <v/>
      </c>
    </row>
    <row r="30" spans="1:35" x14ac:dyDescent="0.25">
      <c r="A30" s="1">
        <v>28</v>
      </c>
      <c r="B30" s="2" t="s">
        <v>156</v>
      </c>
      <c r="C30" s="2" t="s">
        <v>140</v>
      </c>
      <c r="D30" s="2" t="s">
        <v>108</v>
      </c>
      <c r="E30" s="2" t="s">
        <v>120</v>
      </c>
      <c r="F30" s="2" t="s">
        <v>192</v>
      </c>
      <c r="G30" s="2" t="s">
        <v>193</v>
      </c>
      <c r="H30" s="2" t="s">
        <v>162</v>
      </c>
      <c r="I30" s="2">
        <v>1.75</v>
      </c>
      <c r="J30" s="2" t="s">
        <v>165</v>
      </c>
      <c r="K30" s="2" t="s">
        <v>164</v>
      </c>
      <c r="L30" s="2" t="s">
        <v>22</v>
      </c>
      <c r="M30" s="2" t="s">
        <v>194</v>
      </c>
      <c r="O30" s="2" t="str">
        <f t="shared" si="0"/>
        <v>Leganes</v>
      </c>
      <c r="P30" s="2" t="str">
        <f t="shared" si="1"/>
        <v>Mallorca</v>
      </c>
      <c r="R30" s="2" t="str">
        <f t="shared" si="6"/>
        <v>0</v>
      </c>
      <c r="S30" s="2" t="str">
        <f t="shared" si="7"/>
        <v>1</v>
      </c>
      <c r="U30" s="2" t="str">
        <f t="shared" si="4"/>
        <v/>
      </c>
      <c r="V30" s="2" t="str">
        <f>IF(P30=$AB$3,S30,"")</f>
        <v/>
      </c>
    </row>
    <row r="31" spans="1:35" x14ac:dyDescent="0.25">
      <c r="A31" s="1">
        <v>29</v>
      </c>
      <c r="B31" s="2" t="s">
        <v>156</v>
      </c>
      <c r="C31" s="2" t="s">
        <v>57</v>
      </c>
      <c r="D31" s="2" t="s">
        <v>104</v>
      </c>
      <c r="E31" s="2" t="s">
        <v>15</v>
      </c>
      <c r="F31" s="2" t="s">
        <v>195</v>
      </c>
      <c r="G31" s="2" t="s">
        <v>196</v>
      </c>
      <c r="H31" s="2" t="s">
        <v>197</v>
      </c>
      <c r="I31" s="2">
        <v>2.25</v>
      </c>
      <c r="J31" s="2" t="s">
        <v>19</v>
      </c>
      <c r="K31" s="2" t="s">
        <v>107</v>
      </c>
      <c r="L31" s="2" t="s">
        <v>198</v>
      </c>
      <c r="M31" s="2" t="s">
        <v>80</v>
      </c>
      <c r="O31" s="2" t="str">
        <f t="shared" si="0"/>
        <v>Valencia</v>
      </c>
      <c r="P31" s="2" t="str">
        <f t="shared" si="1"/>
        <v>Villarreal</v>
      </c>
      <c r="R31" s="2" t="str">
        <f t="shared" si="6"/>
        <v>1</v>
      </c>
      <c r="S31" s="2" t="str">
        <f t="shared" si="7"/>
        <v>1</v>
      </c>
      <c r="U31" s="2" t="str">
        <f t="shared" si="4"/>
        <v/>
      </c>
      <c r="V31" s="2" t="str">
        <f>IF(P31=$AB$3,S31,"")</f>
        <v/>
      </c>
    </row>
    <row r="32" spans="1:35" x14ac:dyDescent="0.25">
      <c r="A32" s="1">
        <v>30</v>
      </c>
      <c r="B32" s="2" t="s">
        <v>199</v>
      </c>
      <c r="C32" s="2" t="s">
        <v>200</v>
      </c>
      <c r="D32" s="2" t="s">
        <v>201</v>
      </c>
      <c r="E32" s="2" t="s">
        <v>97</v>
      </c>
      <c r="F32" s="2" t="s">
        <v>93</v>
      </c>
      <c r="G32" s="2" t="s">
        <v>202</v>
      </c>
      <c r="H32" s="2" t="s">
        <v>203</v>
      </c>
      <c r="I32" s="2">
        <v>2</v>
      </c>
      <c r="J32" s="2" t="s">
        <v>137</v>
      </c>
      <c r="K32" s="2" t="s">
        <v>204</v>
      </c>
      <c r="L32" s="2" t="s">
        <v>205</v>
      </c>
      <c r="M32" s="2" t="s">
        <v>129</v>
      </c>
      <c r="O32" s="2" t="str">
        <f t="shared" si="0"/>
        <v>Rayo Vallecano</v>
      </c>
      <c r="P32" s="2" t="str">
        <f t="shared" si="1"/>
        <v>Osasuna</v>
      </c>
      <c r="R32" s="2" t="str">
        <f t="shared" si="6"/>
        <v>3</v>
      </c>
      <c r="S32" s="2" t="str">
        <f t="shared" si="7"/>
        <v>1</v>
      </c>
      <c r="U32" s="2" t="str">
        <f t="shared" si="4"/>
        <v/>
      </c>
      <c r="V32" s="2" t="str">
        <f>IF(P32=$AB$3,S32,"")</f>
        <v/>
      </c>
    </row>
    <row r="33" spans="1:31" x14ac:dyDescent="0.25">
      <c r="A33" s="1">
        <v>31</v>
      </c>
      <c r="B33" s="2" t="s">
        <v>199</v>
      </c>
      <c r="C33" s="2" t="s">
        <v>151</v>
      </c>
      <c r="D33" s="2" t="s">
        <v>96</v>
      </c>
      <c r="E33" s="2" t="s">
        <v>133</v>
      </c>
      <c r="F33" s="2" t="s">
        <v>206</v>
      </c>
      <c r="G33" s="2" t="s">
        <v>207</v>
      </c>
      <c r="H33" s="2" t="s">
        <v>208</v>
      </c>
      <c r="I33" s="2">
        <v>2.5</v>
      </c>
      <c r="J33" s="2" t="s">
        <v>177</v>
      </c>
      <c r="K33" s="2" t="s">
        <v>177</v>
      </c>
      <c r="L33" s="2" t="s">
        <v>21</v>
      </c>
      <c r="M33" s="2" t="s">
        <v>55</v>
      </c>
      <c r="O33" s="2" t="str">
        <f t="shared" si="0"/>
        <v>Atl. Madrid</v>
      </c>
      <c r="P33" s="2" t="str">
        <f t="shared" si="1"/>
        <v>Valencia</v>
      </c>
      <c r="R33" s="2" t="str">
        <f t="shared" si="6"/>
        <v>3</v>
      </c>
      <c r="S33" s="2" t="str">
        <f t="shared" si="7"/>
        <v>0</v>
      </c>
      <c r="U33" s="2" t="str">
        <f t="shared" si="4"/>
        <v/>
      </c>
      <c r="V33" s="2" t="str">
        <f>IF(P33=$AB$3,S33,"")</f>
        <v/>
      </c>
    </row>
    <row r="34" spans="1:31" x14ac:dyDescent="0.25">
      <c r="A34" s="1">
        <v>32</v>
      </c>
      <c r="B34" s="2" t="s">
        <v>199</v>
      </c>
      <c r="C34" s="2" t="s">
        <v>31</v>
      </c>
      <c r="D34" s="2" t="s">
        <v>132</v>
      </c>
      <c r="E34" s="2" t="s">
        <v>97</v>
      </c>
      <c r="F34" s="2" t="s">
        <v>209</v>
      </c>
      <c r="G34" s="2" t="s">
        <v>210</v>
      </c>
      <c r="H34" s="2" t="s">
        <v>211</v>
      </c>
      <c r="I34" s="2">
        <v>2.75</v>
      </c>
      <c r="J34" s="2" t="s">
        <v>78</v>
      </c>
      <c r="K34" s="2" t="s">
        <v>79</v>
      </c>
      <c r="L34" s="2" t="s">
        <v>30</v>
      </c>
      <c r="M34" s="2" t="s">
        <v>101</v>
      </c>
      <c r="O34" s="2" t="str">
        <f t="shared" si="0"/>
        <v>Celta Vigo</v>
      </c>
      <c r="P34" s="2" t="str">
        <f t="shared" si="1"/>
        <v>Valladolid</v>
      </c>
      <c r="R34" s="2" t="str">
        <f t="shared" si="6"/>
        <v>3</v>
      </c>
      <c r="S34" s="2" t="str">
        <f t="shared" si="7"/>
        <v>1</v>
      </c>
      <c r="U34" s="2" t="str">
        <f t="shared" si="4"/>
        <v/>
      </c>
      <c r="V34" s="2" t="str">
        <f>IF(P34=$AB$3,S34,"")</f>
        <v/>
      </c>
    </row>
    <row r="35" spans="1:31" x14ac:dyDescent="0.25">
      <c r="A35" s="1">
        <v>33</v>
      </c>
      <c r="B35" s="2" t="s">
        <v>199</v>
      </c>
      <c r="C35" s="2" t="s">
        <v>212</v>
      </c>
      <c r="D35" s="2" t="s">
        <v>58</v>
      </c>
      <c r="E35" s="2" t="s">
        <v>213</v>
      </c>
      <c r="F35" s="2" t="s">
        <v>214</v>
      </c>
      <c r="G35" s="2" t="s">
        <v>215</v>
      </c>
      <c r="H35" s="2" t="s">
        <v>216</v>
      </c>
      <c r="I35" s="2">
        <v>3.25</v>
      </c>
      <c r="J35" s="2" t="s">
        <v>112</v>
      </c>
      <c r="K35" s="2" t="s">
        <v>217</v>
      </c>
      <c r="L35" s="2" t="s">
        <v>21</v>
      </c>
      <c r="M35" s="2" t="s">
        <v>56</v>
      </c>
      <c r="O35" s="2" t="str">
        <f t="shared" si="0"/>
        <v>Girona</v>
      </c>
      <c r="P35" s="2" t="str">
        <f t="shared" si="1"/>
        <v>Barcelona</v>
      </c>
      <c r="R35" s="2" t="str">
        <f t="shared" si="6"/>
        <v>1</v>
      </c>
      <c r="S35" s="2" t="str">
        <f t="shared" si="7"/>
        <v>4</v>
      </c>
      <c r="U35" s="2" t="str">
        <f t="shared" si="4"/>
        <v/>
      </c>
      <c r="V35" s="2" t="str">
        <f>IF(P35=$AB$3,S35,"")</f>
        <v/>
      </c>
    </row>
    <row r="36" spans="1:31" x14ac:dyDescent="0.25">
      <c r="A36" s="1">
        <v>34</v>
      </c>
      <c r="B36" s="2" t="s">
        <v>199</v>
      </c>
      <c r="C36" s="2" t="s">
        <v>39</v>
      </c>
      <c r="D36" s="2" t="s">
        <v>114</v>
      </c>
      <c r="E36" s="2" t="s">
        <v>218</v>
      </c>
      <c r="F36" s="2" t="s">
        <v>36</v>
      </c>
      <c r="G36" s="2" t="s">
        <v>219</v>
      </c>
      <c r="H36" s="2" t="s">
        <v>220</v>
      </c>
      <c r="I36" s="2">
        <v>2.25</v>
      </c>
      <c r="J36" s="2" t="s">
        <v>177</v>
      </c>
      <c r="K36" s="2" t="s">
        <v>177</v>
      </c>
      <c r="L36" s="2" t="s">
        <v>72</v>
      </c>
      <c r="M36" s="2" t="s">
        <v>129</v>
      </c>
      <c r="O36" s="2" t="str">
        <f t="shared" si="0"/>
        <v>Las Palmas</v>
      </c>
      <c r="P36" s="2" t="str">
        <f t="shared" si="1"/>
        <v>Ath Bilbao</v>
      </c>
      <c r="R36" s="2" t="str">
        <f t="shared" si="6"/>
        <v>2</v>
      </c>
      <c r="S36" s="2" t="str">
        <f t="shared" si="7"/>
        <v>3</v>
      </c>
      <c r="U36" s="2" t="str">
        <f t="shared" si="4"/>
        <v/>
      </c>
      <c r="V36" s="2" t="str">
        <f>IF(P36=$AB$3,S36,"")</f>
        <v/>
      </c>
      <c r="AD36" s="2" t="str" cm="1">
        <f t="array" ref="AD36">IFERROR(INDEX(U:U,_xlfn.AGGREGATE(15,6,ROW(O:O)/(O:O=$Z$3),ROW(A12))),"")</f>
        <v/>
      </c>
      <c r="AE36" s="2" t="str" cm="1">
        <f t="array" ref="AE36">IFERROR(INDEX(V:V,_xlfn.AGGREGATE(15,6,ROW(P:P)/(P:P=$AB$3),ROW(P13))),"")</f>
        <v/>
      </c>
    </row>
    <row r="37" spans="1:31" x14ac:dyDescent="0.25">
      <c r="A37" s="1">
        <v>35</v>
      </c>
      <c r="B37" s="2" t="s">
        <v>199</v>
      </c>
      <c r="C37" s="2" t="s">
        <v>118</v>
      </c>
      <c r="D37" s="2" t="s">
        <v>32</v>
      </c>
      <c r="E37" s="2" t="s">
        <v>167</v>
      </c>
      <c r="F37" s="2" t="s">
        <v>221</v>
      </c>
      <c r="G37" s="2" t="s">
        <v>143</v>
      </c>
      <c r="H37" s="2" t="s">
        <v>181</v>
      </c>
      <c r="I37" s="2">
        <v>2</v>
      </c>
      <c r="J37" s="2" t="s">
        <v>186</v>
      </c>
      <c r="K37" s="2" t="s">
        <v>222</v>
      </c>
      <c r="L37" s="2" t="s">
        <v>223</v>
      </c>
      <c r="M37" s="2" t="s">
        <v>88</v>
      </c>
      <c r="O37" s="2" t="str">
        <f t="shared" si="0"/>
        <v>Espanyol</v>
      </c>
      <c r="P37" s="2" t="str">
        <f t="shared" si="1"/>
        <v>Alaves</v>
      </c>
      <c r="R37" s="2" t="str">
        <f t="shared" si="6"/>
        <v>3</v>
      </c>
      <c r="S37" s="2" t="str">
        <f t="shared" si="7"/>
        <v>2</v>
      </c>
      <c r="U37" s="2" t="str">
        <f t="shared" si="4"/>
        <v/>
      </c>
      <c r="V37" s="2" t="str">
        <f>IF(P37=$AB$3,S37,"")</f>
        <v/>
      </c>
      <c r="AD37" s="2" t="str" cm="1">
        <f t="array" ref="AD37">IFERROR(INDEX(U:U,_xlfn.AGGREGATE(15,6,ROW(O:O)/(O:O=$Z$3),ROW(A13))),"")</f>
        <v/>
      </c>
      <c r="AE37" s="2" t="str" cm="1">
        <f t="array" ref="AE37">IFERROR(INDEX(V:V,_xlfn.AGGREGATE(15,6,ROW(P:P)/(P:P=$AB$3),ROW(P14))),"")</f>
        <v/>
      </c>
    </row>
    <row r="38" spans="1:31" x14ac:dyDescent="0.25">
      <c r="A38" s="1">
        <v>36</v>
      </c>
      <c r="B38" s="2" t="s">
        <v>199</v>
      </c>
      <c r="C38" s="2" t="s">
        <v>73</v>
      </c>
      <c r="D38" s="2" t="s">
        <v>104</v>
      </c>
      <c r="E38" s="2" t="s">
        <v>59</v>
      </c>
      <c r="F38" s="2" t="s">
        <v>224</v>
      </c>
      <c r="G38" s="2" t="s">
        <v>225</v>
      </c>
      <c r="H38" s="2" t="s">
        <v>169</v>
      </c>
      <c r="I38" s="2">
        <v>2.25</v>
      </c>
      <c r="J38" s="2" t="s">
        <v>19</v>
      </c>
      <c r="K38" s="2" t="s">
        <v>226</v>
      </c>
      <c r="L38" s="2" t="s">
        <v>102</v>
      </c>
      <c r="M38" s="2" t="s">
        <v>55</v>
      </c>
      <c r="O38" s="2" t="str">
        <f t="shared" si="0"/>
        <v>Mallorca</v>
      </c>
      <c r="P38" s="2" t="str">
        <f t="shared" si="1"/>
        <v>Villarreal</v>
      </c>
      <c r="R38" s="2" t="str">
        <f t="shared" si="6"/>
        <v>1</v>
      </c>
      <c r="S38" s="2" t="str">
        <f t="shared" si="7"/>
        <v>2</v>
      </c>
      <c r="U38" s="2" t="str">
        <f t="shared" si="4"/>
        <v/>
      </c>
      <c r="V38" s="2" t="str">
        <f>IF(P38=$AB$3,S38,"")</f>
        <v/>
      </c>
      <c r="AD38" s="2" t="str" cm="1">
        <f t="array" ref="AD38">IFERROR(INDEX(U:U,_xlfn.AGGREGATE(15,6,ROW(O:O)/(O:O=$Z$3),ROW(A14))),"")</f>
        <v/>
      </c>
    </row>
    <row r="39" spans="1:31" x14ac:dyDescent="0.25">
      <c r="A39" s="1">
        <v>37</v>
      </c>
      <c r="B39" s="2" t="s">
        <v>199</v>
      </c>
      <c r="C39" s="2" t="s">
        <v>65</v>
      </c>
      <c r="D39" s="2" t="s">
        <v>74</v>
      </c>
      <c r="E39" s="2" t="s">
        <v>174</v>
      </c>
      <c r="F39" s="2" t="s">
        <v>227</v>
      </c>
      <c r="G39" s="2" t="s">
        <v>228</v>
      </c>
      <c r="H39" s="2" t="s">
        <v>229</v>
      </c>
      <c r="I39" s="2">
        <v>2.5</v>
      </c>
      <c r="J39" s="2" t="s">
        <v>124</v>
      </c>
      <c r="K39" s="2" t="s">
        <v>112</v>
      </c>
      <c r="L39" s="2" t="s">
        <v>102</v>
      </c>
      <c r="M39" s="2" t="s">
        <v>230</v>
      </c>
      <c r="O39" s="2" t="str">
        <f t="shared" si="0"/>
        <v>Real Sociedad</v>
      </c>
      <c r="P39" s="2" t="str">
        <f t="shared" si="1"/>
        <v>Real Madrid</v>
      </c>
      <c r="R39" s="2" t="str">
        <f t="shared" si="6"/>
        <v>0</v>
      </c>
      <c r="S39" s="2" t="str">
        <f t="shared" si="7"/>
        <v>2</v>
      </c>
      <c r="U39" s="2" t="str">
        <f t="shared" si="4"/>
        <v/>
      </c>
      <c r="V39" s="2" t="str">
        <f>IF(P39=$AB$3,S39,"")</f>
        <v/>
      </c>
    </row>
    <row r="40" spans="1:31" x14ac:dyDescent="0.25">
      <c r="A40" s="1">
        <v>38</v>
      </c>
      <c r="B40" s="2" t="s">
        <v>199</v>
      </c>
      <c r="C40" s="2" t="s">
        <v>103</v>
      </c>
      <c r="D40" s="2" t="s">
        <v>14</v>
      </c>
      <c r="E40" s="2" t="s">
        <v>83</v>
      </c>
      <c r="F40" s="2" t="s">
        <v>231</v>
      </c>
      <c r="G40" s="2" t="s">
        <v>232</v>
      </c>
      <c r="H40" s="2" t="s">
        <v>233</v>
      </c>
      <c r="I40" s="2">
        <v>2</v>
      </c>
      <c r="J40" s="2" t="s">
        <v>217</v>
      </c>
      <c r="K40" s="2" t="s">
        <v>112</v>
      </c>
      <c r="L40" s="2" t="s">
        <v>80</v>
      </c>
      <c r="M40" s="2" t="s">
        <v>191</v>
      </c>
      <c r="O40" s="2" t="str">
        <f t="shared" si="0"/>
        <v>Sevilla</v>
      </c>
      <c r="P40" s="2" t="str">
        <f t="shared" si="1"/>
        <v>Getafe</v>
      </c>
      <c r="R40" s="2" t="str">
        <f t="shared" si="6"/>
        <v>1</v>
      </c>
      <c r="S40" s="2" t="str">
        <f t="shared" si="7"/>
        <v>0</v>
      </c>
      <c r="U40" s="2" t="str">
        <f t="shared" si="4"/>
        <v/>
      </c>
      <c r="V40" s="2" t="str">
        <f>IF(P40=$AB$3,S40,"")</f>
        <v/>
      </c>
    </row>
    <row r="41" spans="1:31" x14ac:dyDescent="0.25">
      <c r="A41" s="1">
        <v>39</v>
      </c>
      <c r="B41" s="2" t="s">
        <v>199</v>
      </c>
      <c r="C41" s="2" t="s">
        <v>23</v>
      </c>
      <c r="D41" s="2" t="s">
        <v>49</v>
      </c>
      <c r="E41" s="2" t="s">
        <v>157</v>
      </c>
      <c r="F41" s="2" t="s">
        <v>234</v>
      </c>
      <c r="G41" s="2" t="s">
        <v>235</v>
      </c>
      <c r="H41" s="2" t="s">
        <v>236</v>
      </c>
      <c r="I41" s="2">
        <v>2</v>
      </c>
      <c r="J41" s="2" t="s">
        <v>71</v>
      </c>
      <c r="K41" s="2" t="s">
        <v>217</v>
      </c>
      <c r="L41" s="2" t="s">
        <v>190</v>
      </c>
      <c r="M41" s="2" t="s">
        <v>80</v>
      </c>
      <c r="O41" s="2" t="str">
        <f t="shared" si="0"/>
        <v>Betis</v>
      </c>
      <c r="P41" s="2" t="str">
        <f t="shared" si="1"/>
        <v>Leganes</v>
      </c>
      <c r="R41" s="2" t="str">
        <f t="shared" si="6"/>
        <v>2</v>
      </c>
      <c r="S41" s="2" t="str">
        <f t="shared" si="7"/>
        <v>0</v>
      </c>
      <c r="U41" s="2" t="str">
        <f t="shared" si="4"/>
        <v/>
      </c>
      <c r="V41" s="2" t="str">
        <f>IF(P41=$AB$3,S41,"")</f>
        <v/>
      </c>
    </row>
    <row r="42" spans="1:31" x14ac:dyDescent="0.25">
      <c r="A42" s="1">
        <v>40</v>
      </c>
      <c r="B42" s="2" t="s">
        <v>237</v>
      </c>
      <c r="C42" s="2" t="s">
        <v>23</v>
      </c>
      <c r="D42" s="2" t="s">
        <v>14</v>
      </c>
      <c r="E42" s="2" t="s">
        <v>33</v>
      </c>
      <c r="F42" s="2" t="s">
        <v>238</v>
      </c>
      <c r="G42" s="2" t="s">
        <v>239</v>
      </c>
      <c r="H42" s="2" t="s">
        <v>240</v>
      </c>
      <c r="I42" s="2">
        <v>1.75</v>
      </c>
      <c r="J42" s="2" t="s">
        <v>38</v>
      </c>
      <c r="K42" s="2" t="s">
        <v>70</v>
      </c>
      <c r="L42" s="2" t="s">
        <v>138</v>
      </c>
      <c r="M42" s="2" t="s">
        <v>178</v>
      </c>
      <c r="O42" s="2" t="str">
        <f t="shared" si="0"/>
        <v>Betis</v>
      </c>
      <c r="P42" s="2" t="str">
        <f t="shared" si="1"/>
        <v>Getafe</v>
      </c>
      <c r="R42" s="2" t="str">
        <f t="shared" si="6"/>
        <v>2</v>
      </c>
      <c r="S42" s="2" t="str">
        <f t="shared" si="7"/>
        <v>1</v>
      </c>
      <c r="U42" s="2" t="str">
        <f t="shared" si="4"/>
        <v/>
      </c>
      <c r="V42" s="2" t="str">
        <f>IF(P42=$AB$3,S42,"")</f>
        <v/>
      </c>
    </row>
    <row r="43" spans="1:31" x14ac:dyDescent="0.25">
      <c r="A43" s="1">
        <v>41</v>
      </c>
      <c r="B43" s="2" t="s">
        <v>237</v>
      </c>
      <c r="C43" s="2" t="s">
        <v>212</v>
      </c>
      <c r="D43" s="2" t="s">
        <v>201</v>
      </c>
      <c r="E43" s="2" t="s">
        <v>241</v>
      </c>
      <c r="F43" s="2" t="s">
        <v>234</v>
      </c>
      <c r="G43" s="2" t="s">
        <v>242</v>
      </c>
      <c r="H43" s="2" t="s">
        <v>243</v>
      </c>
      <c r="I43" s="2">
        <v>2.5</v>
      </c>
      <c r="J43" s="2" t="s">
        <v>112</v>
      </c>
      <c r="K43" s="2" t="s">
        <v>217</v>
      </c>
      <c r="L43" s="2" t="s">
        <v>21</v>
      </c>
      <c r="M43" s="2" t="s">
        <v>47</v>
      </c>
      <c r="O43" s="2" t="str">
        <f t="shared" si="0"/>
        <v>Girona</v>
      </c>
      <c r="P43" s="2" t="str">
        <f t="shared" si="1"/>
        <v>Osasuna</v>
      </c>
      <c r="R43" s="2" t="str">
        <f t="shared" si="6"/>
        <v>4</v>
      </c>
      <c r="S43" s="2" t="str">
        <f t="shared" si="7"/>
        <v>0</v>
      </c>
      <c r="U43" s="2" t="str">
        <f t="shared" si="4"/>
        <v/>
      </c>
      <c r="V43" s="2" t="str">
        <f>IF(P43=$AB$3,S43,"")</f>
        <v/>
      </c>
    </row>
    <row r="44" spans="1:31" x14ac:dyDescent="0.25">
      <c r="A44" s="1">
        <v>42</v>
      </c>
      <c r="B44" s="2" t="s">
        <v>237</v>
      </c>
      <c r="C44" s="2" t="s">
        <v>39</v>
      </c>
      <c r="D44" s="2" t="s">
        <v>74</v>
      </c>
      <c r="E44" s="2" t="s">
        <v>15</v>
      </c>
      <c r="F44" s="2" t="s">
        <v>244</v>
      </c>
      <c r="G44" s="2" t="s">
        <v>245</v>
      </c>
      <c r="H44" s="2" t="s">
        <v>246</v>
      </c>
      <c r="I44" s="2">
        <v>3</v>
      </c>
      <c r="J44" s="2" t="s">
        <v>46</v>
      </c>
      <c r="K44" s="2" t="s">
        <v>112</v>
      </c>
      <c r="L44" s="2" t="s">
        <v>30</v>
      </c>
      <c r="M44" s="2" t="s">
        <v>230</v>
      </c>
      <c r="O44" s="2" t="str">
        <f t="shared" si="0"/>
        <v>Las Palmas</v>
      </c>
      <c r="P44" s="2" t="str">
        <f t="shared" si="1"/>
        <v>Real Madrid</v>
      </c>
      <c r="R44" s="2" t="str">
        <f t="shared" si="6"/>
        <v>1</v>
      </c>
      <c r="S44" s="2" t="str">
        <f t="shared" si="7"/>
        <v>1</v>
      </c>
      <c r="U44" s="2" t="str">
        <f t="shared" si="4"/>
        <v/>
      </c>
      <c r="V44" s="2" t="str">
        <f>IF(P44=$AB$3,S44,"")</f>
        <v/>
      </c>
    </row>
    <row r="45" spans="1:31" x14ac:dyDescent="0.25">
      <c r="A45" s="1">
        <v>43</v>
      </c>
      <c r="B45" s="2" t="s">
        <v>237</v>
      </c>
      <c r="C45" s="2" t="s">
        <v>13</v>
      </c>
      <c r="D45" s="2" t="s">
        <v>96</v>
      </c>
      <c r="E45" s="2" t="s">
        <v>83</v>
      </c>
      <c r="F45" s="2" t="s">
        <v>247</v>
      </c>
      <c r="G45" s="2" t="s">
        <v>61</v>
      </c>
      <c r="H45" s="2" t="s">
        <v>248</v>
      </c>
      <c r="I45" s="2">
        <v>2.25</v>
      </c>
      <c r="J45" s="2" t="s">
        <v>204</v>
      </c>
      <c r="K45" s="2" t="s">
        <v>137</v>
      </c>
      <c r="L45" s="2" t="s">
        <v>29</v>
      </c>
      <c r="M45" s="2" t="s">
        <v>56</v>
      </c>
      <c r="O45" s="2" t="str">
        <f t="shared" si="0"/>
        <v>Ath Bilbao</v>
      </c>
      <c r="P45" s="2" t="str">
        <f t="shared" si="1"/>
        <v>Valencia</v>
      </c>
      <c r="R45" s="2" t="str">
        <f t="shared" si="6"/>
        <v>1</v>
      </c>
      <c r="S45" s="2" t="str">
        <f t="shared" si="7"/>
        <v>0</v>
      </c>
      <c r="U45" s="2" t="str">
        <f t="shared" si="4"/>
        <v/>
      </c>
      <c r="V45" s="2" t="str">
        <f>IF(P45=$AB$3,S45,"")</f>
        <v/>
      </c>
    </row>
    <row r="46" spans="1:31" x14ac:dyDescent="0.25">
      <c r="A46" s="1">
        <v>44</v>
      </c>
      <c r="B46" s="2" t="s">
        <v>237</v>
      </c>
      <c r="C46" s="2" t="s">
        <v>151</v>
      </c>
      <c r="D46" s="2" t="s">
        <v>82</v>
      </c>
      <c r="E46" s="2" t="s">
        <v>126</v>
      </c>
      <c r="F46" s="2" t="s">
        <v>249</v>
      </c>
      <c r="G46" s="2" t="s">
        <v>250</v>
      </c>
      <c r="H46" s="2" t="s">
        <v>251</v>
      </c>
      <c r="I46" s="2">
        <v>2.5</v>
      </c>
      <c r="J46" s="2" t="s">
        <v>19</v>
      </c>
      <c r="K46" s="2" t="s">
        <v>226</v>
      </c>
      <c r="L46" s="2" t="s">
        <v>72</v>
      </c>
      <c r="M46" s="2" t="s">
        <v>187</v>
      </c>
      <c r="O46" s="2" t="str">
        <f t="shared" si="0"/>
        <v>Atl. Madrid</v>
      </c>
      <c r="P46" s="2" t="str">
        <f t="shared" si="1"/>
        <v>Espanyol</v>
      </c>
      <c r="R46" s="2" t="str">
        <f t="shared" si="6"/>
        <v>0</v>
      </c>
      <c r="S46" s="2" t="str">
        <f t="shared" si="7"/>
        <v>0</v>
      </c>
      <c r="U46" s="2" t="str">
        <f t="shared" si="4"/>
        <v/>
      </c>
      <c r="V46" s="2" t="str">
        <f>IF(P46=$AB$3,S46,"")</f>
        <v>0</v>
      </c>
    </row>
    <row r="47" spans="1:31" x14ac:dyDescent="0.25">
      <c r="A47" s="1">
        <v>45</v>
      </c>
      <c r="B47" s="2" t="s">
        <v>237</v>
      </c>
      <c r="C47" s="2" t="s">
        <v>65</v>
      </c>
      <c r="D47" s="2" t="s">
        <v>32</v>
      </c>
      <c r="E47" s="2" t="s">
        <v>59</v>
      </c>
      <c r="F47" s="2" t="s">
        <v>252</v>
      </c>
      <c r="G47" s="2" t="s">
        <v>233</v>
      </c>
      <c r="H47" s="2" t="s">
        <v>253</v>
      </c>
      <c r="I47" s="2">
        <v>2.25</v>
      </c>
      <c r="J47" s="2" t="s">
        <v>254</v>
      </c>
      <c r="K47" s="2" t="s">
        <v>38</v>
      </c>
      <c r="L47" s="2" t="s">
        <v>47</v>
      </c>
      <c r="M47" s="2" t="s">
        <v>129</v>
      </c>
      <c r="O47" s="2" t="str">
        <f t="shared" si="0"/>
        <v>Real Sociedad</v>
      </c>
      <c r="P47" s="2" t="str">
        <f t="shared" si="1"/>
        <v>Alaves</v>
      </c>
      <c r="R47" s="2" t="str">
        <f t="shared" si="6"/>
        <v>1</v>
      </c>
      <c r="S47" s="2" t="str">
        <f t="shared" si="7"/>
        <v>2</v>
      </c>
      <c r="U47" s="2" t="str">
        <f t="shared" si="4"/>
        <v/>
      </c>
      <c r="V47" s="2" t="str">
        <f>IF(P47=$AB$3,S47,"")</f>
        <v/>
      </c>
    </row>
    <row r="48" spans="1:31" x14ac:dyDescent="0.25">
      <c r="A48" s="1">
        <v>46</v>
      </c>
      <c r="B48" s="2" t="s">
        <v>237</v>
      </c>
      <c r="C48" s="2" t="s">
        <v>81</v>
      </c>
      <c r="D48" s="2" t="s">
        <v>49</v>
      </c>
      <c r="E48" s="2" t="s">
        <v>126</v>
      </c>
      <c r="F48" s="2" t="s">
        <v>123</v>
      </c>
      <c r="G48" s="2" t="s">
        <v>255</v>
      </c>
      <c r="H48" s="2" t="s">
        <v>256</v>
      </c>
      <c r="I48" s="2">
        <v>2</v>
      </c>
      <c r="J48" s="2" t="s">
        <v>94</v>
      </c>
      <c r="K48" s="2" t="s">
        <v>71</v>
      </c>
      <c r="L48" s="2" t="s">
        <v>101</v>
      </c>
      <c r="M48" s="2" t="s">
        <v>230</v>
      </c>
      <c r="O48" s="2" t="str">
        <f t="shared" si="0"/>
        <v>Valladolid</v>
      </c>
      <c r="P48" s="2" t="str">
        <f t="shared" si="1"/>
        <v>Leganes</v>
      </c>
      <c r="R48" s="2" t="str">
        <f t="shared" si="6"/>
        <v>0</v>
      </c>
      <c r="S48" s="2" t="str">
        <f t="shared" si="7"/>
        <v>0</v>
      </c>
      <c r="U48" s="2" t="str">
        <f t="shared" si="4"/>
        <v/>
      </c>
      <c r="V48" s="2" t="str">
        <f>IF(P48=$AB$3,S48,"")</f>
        <v/>
      </c>
    </row>
    <row r="49" spans="1:22" x14ac:dyDescent="0.25">
      <c r="A49" s="1">
        <v>47</v>
      </c>
      <c r="B49" s="2" t="s">
        <v>237</v>
      </c>
      <c r="C49" s="2" t="s">
        <v>73</v>
      </c>
      <c r="D49" s="2" t="s">
        <v>40</v>
      </c>
      <c r="E49" s="2" t="s">
        <v>126</v>
      </c>
      <c r="F49" s="2" t="s">
        <v>257</v>
      </c>
      <c r="G49" s="2" t="s">
        <v>258</v>
      </c>
      <c r="H49" s="2" t="s">
        <v>99</v>
      </c>
      <c r="I49" s="2">
        <v>2.25</v>
      </c>
      <c r="J49" s="2" t="s">
        <v>46</v>
      </c>
      <c r="K49" s="2" t="s">
        <v>112</v>
      </c>
      <c r="L49" s="2" t="s">
        <v>29</v>
      </c>
      <c r="M49" s="2" t="s">
        <v>55</v>
      </c>
      <c r="O49" s="2" t="str">
        <f t="shared" si="0"/>
        <v>Mallorca</v>
      </c>
      <c r="P49" s="2" t="str">
        <f t="shared" si="1"/>
        <v>Sevilla</v>
      </c>
      <c r="R49" s="2" t="str">
        <f t="shared" si="6"/>
        <v>0</v>
      </c>
      <c r="S49" s="2" t="str">
        <f t="shared" si="7"/>
        <v>0</v>
      </c>
      <c r="U49" s="2" t="str">
        <f t="shared" si="4"/>
        <v/>
      </c>
      <c r="V49" s="2" t="str">
        <f>IF(P49=$AB$3,S49,"")</f>
        <v/>
      </c>
    </row>
    <row r="50" spans="1:22" x14ac:dyDescent="0.25">
      <c r="A50" s="1">
        <v>48</v>
      </c>
      <c r="B50" s="2" t="s">
        <v>237</v>
      </c>
      <c r="C50" s="2" t="s">
        <v>200</v>
      </c>
      <c r="D50" s="2" t="s">
        <v>58</v>
      </c>
      <c r="E50" s="2" t="s">
        <v>59</v>
      </c>
      <c r="F50" s="2" t="s">
        <v>259</v>
      </c>
      <c r="G50" s="2" t="s">
        <v>260</v>
      </c>
      <c r="H50" s="2" t="s">
        <v>261</v>
      </c>
      <c r="I50" s="2">
        <v>2.5</v>
      </c>
      <c r="J50" s="2" t="s">
        <v>45</v>
      </c>
      <c r="K50" s="2" t="s">
        <v>46</v>
      </c>
      <c r="L50" s="2" t="s">
        <v>262</v>
      </c>
      <c r="M50" s="2" t="s">
        <v>178</v>
      </c>
      <c r="O50" s="2" t="str">
        <f t="shared" si="0"/>
        <v>Rayo Vallecano</v>
      </c>
      <c r="P50" s="2" t="str">
        <f t="shared" si="1"/>
        <v>Barcelona</v>
      </c>
      <c r="R50" s="2" t="str">
        <f t="shared" si="6"/>
        <v>1</v>
      </c>
      <c r="S50" s="2" t="str">
        <f t="shared" si="7"/>
        <v>2</v>
      </c>
      <c r="U50" s="2" t="str">
        <f t="shared" si="4"/>
        <v/>
      </c>
      <c r="V50" s="2" t="str">
        <f>IF(P50=$AB$3,S50,"")</f>
        <v/>
      </c>
    </row>
    <row r="51" spans="1:22" x14ac:dyDescent="0.25">
      <c r="A51" s="1">
        <v>49</v>
      </c>
      <c r="B51" s="2" t="s">
        <v>237</v>
      </c>
      <c r="C51" s="2" t="s">
        <v>89</v>
      </c>
      <c r="D51" s="2" t="s">
        <v>166</v>
      </c>
      <c r="E51" s="2" t="s">
        <v>263</v>
      </c>
      <c r="F51" s="2" t="s">
        <v>234</v>
      </c>
      <c r="G51" s="2" t="s">
        <v>264</v>
      </c>
      <c r="H51" s="2" t="s">
        <v>265</v>
      </c>
      <c r="I51" s="2">
        <v>3</v>
      </c>
      <c r="J51" s="2" t="s">
        <v>63</v>
      </c>
      <c r="K51" s="2" t="s">
        <v>266</v>
      </c>
      <c r="L51" s="2" t="s">
        <v>30</v>
      </c>
      <c r="M51" s="2" t="s">
        <v>21</v>
      </c>
      <c r="O51" s="2" t="str">
        <f t="shared" si="0"/>
        <v>Villarreal</v>
      </c>
      <c r="P51" s="2" t="str">
        <f t="shared" si="1"/>
        <v>Celta Vigo</v>
      </c>
      <c r="R51" s="2" t="str">
        <f t="shared" si="6"/>
        <v>4</v>
      </c>
      <c r="S51" s="2" t="str">
        <f t="shared" si="7"/>
        <v>3</v>
      </c>
      <c r="U51" s="2" t="str">
        <f t="shared" si="4"/>
        <v/>
      </c>
      <c r="V51" s="2" t="str">
        <f>IF(P51=$AB$3,S51,"")</f>
        <v/>
      </c>
    </row>
    <row r="52" spans="1:22" x14ac:dyDescent="0.25">
      <c r="A52" s="1">
        <v>50</v>
      </c>
      <c r="B52" s="2" t="s">
        <v>267</v>
      </c>
      <c r="C52" s="2" t="s">
        <v>23</v>
      </c>
      <c r="D52" s="2" t="s">
        <v>108</v>
      </c>
      <c r="E52" s="2" t="s">
        <v>59</v>
      </c>
      <c r="F52" s="2" t="s">
        <v>50</v>
      </c>
      <c r="G52" s="2" t="s">
        <v>268</v>
      </c>
      <c r="H52" s="2" t="s">
        <v>269</v>
      </c>
      <c r="I52" s="2">
        <v>2</v>
      </c>
      <c r="J52" s="2" t="s">
        <v>254</v>
      </c>
      <c r="K52" s="2" t="s">
        <v>270</v>
      </c>
      <c r="L52" s="2" t="s">
        <v>155</v>
      </c>
      <c r="M52" s="2" t="s">
        <v>80</v>
      </c>
      <c r="O52" s="2" t="str">
        <f t="shared" si="0"/>
        <v>Betis</v>
      </c>
      <c r="P52" s="2" t="str">
        <f t="shared" si="1"/>
        <v>Mallorca</v>
      </c>
      <c r="R52" s="2" t="str">
        <f t="shared" si="6"/>
        <v>1</v>
      </c>
      <c r="S52" s="2" t="str">
        <f t="shared" si="7"/>
        <v>2</v>
      </c>
      <c r="U52" s="2" t="str">
        <f t="shared" si="4"/>
        <v/>
      </c>
      <c r="V52" s="2" t="str">
        <f>IF(P52=$AB$3,S52,"")</f>
        <v/>
      </c>
    </row>
    <row r="53" spans="1:22" x14ac:dyDescent="0.25">
      <c r="A53" s="1">
        <v>51</v>
      </c>
      <c r="B53" s="2" t="s">
        <v>271</v>
      </c>
      <c r="C53" s="2" t="s">
        <v>146</v>
      </c>
      <c r="D53" s="2" t="s">
        <v>40</v>
      </c>
      <c r="E53" s="2" t="s">
        <v>33</v>
      </c>
      <c r="F53" s="2" t="s">
        <v>272</v>
      </c>
      <c r="G53" s="2" t="s">
        <v>273</v>
      </c>
      <c r="H53" s="2" t="s">
        <v>61</v>
      </c>
      <c r="I53" s="2">
        <v>2.25</v>
      </c>
      <c r="J53" s="2" t="s">
        <v>217</v>
      </c>
      <c r="K53" s="2" t="s">
        <v>112</v>
      </c>
      <c r="L53" s="2" t="s">
        <v>72</v>
      </c>
      <c r="M53" s="2" t="s">
        <v>129</v>
      </c>
      <c r="O53" s="2" t="str">
        <f t="shared" si="0"/>
        <v>Alaves</v>
      </c>
      <c r="P53" s="2" t="str">
        <f t="shared" si="1"/>
        <v>Sevilla</v>
      </c>
      <c r="R53" s="2" t="str">
        <f t="shared" si="6"/>
        <v>2</v>
      </c>
      <c r="S53" s="2" t="str">
        <f t="shared" si="7"/>
        <v>1</v>
      </c>
      <c r="U53" s="2" t="str">
        <f t="shared" si="4"/>
        <v/>
      </c>
      <c r="V53" s="2" t="str">
        <f>IF(P53=$AB$3,S53,"")</f>
        <v/>
      </c>
    </row>
    <row r="54" spans="1:22" x14ac:dyDescent="0.25">
      <c r="A54" s="1">
        <v>52</v>
      </c>
      <c r="B54" s="2" t="s">
        <v>271</v>
      </c>
      <c r="C54" s="2" t="s">
        <v>81</v>
      </c>
      <c r="D54" s="2" t="s">
        <v>119</v>
      </c>
      <c r="E54" s="2" t="s">
        <v>126</v>
      </c>
      <c r="F54" s="2" t="s">
        <v>274</v>
      </c>
      <c r="G54" s="2" t="s">
        <v>275</v>
      </c>
      <c r="H54" s="2" t="s">
        <v>276</v>
      </c>
      <c r="I54" s="2">
        <v>2</v>
      </c>
      <c r="J54" s="2" t="s">
        <v>46</v>
      </c>
      <c r="K54" s="2" t="s">
        <v>112</v>
      </c>
      <c r="L54" s="2" t="s">
        <v>56</v>
      </c>
      <c r="M54" s="2" t="s">
        <v>29</v>
      </c>
      <c r="O54" s="2" t="str">
        <f t="shared" si="0"/>
        <v>Valladolid</v>
      </c>
      <c r="P54" s="2" t="str">
        <f t="shared" si="1"/>
        <v>Real Sociedad</v>
      </c>
      <c r="R54" s="2" t="str">
        <f t="shared" si="6"/>
        <v>0</v>
      </c>
      <c r="S54" s="2" t="str">
        <f t="shared" si="7"/>
        <v>0</v>
      </c>
      <c r="U54" s="2" t="str">
        <f t="shared" si="4"/>
        <v/>
      </c>
      <c r="V54" s="2" t="str">
        <f>IF(P54=$AB$3,S54,"")</f>
        <v/>
      </c>
    </row>
    <row r="55" spans="1:22" x14ac:dyDescent="0.25">
      <c r="A55" s="1">
        <v>53</v>
      </c>
      <c r="B55" s="2" t="s">
        <v>271</v>
      </c>
      <c r="C55" s="2" t="s">
        <v>48</v>
      </c>
      <c r="D55" s="2" t="s">
        <v>141</v>
      </c>
      <c r="E55" s="2" t="s">
        <v>33</v>
      </c>
      <c r="F55" s="2" t="s">
        <v>277</v>
      </c>
      <c r="G55" s="2" t="s">
        <v>159</v>
      </c>
      <c r="H55" s="2" t="s">
        <v>278</v>
      </c>
      <c r="I55" s="2">
        <v>2.5</v>
      </c>
      <c r="J55" s="2" t="s">
        <v>165</v>
      </c>
      <c r="K55" s="2" t="s">
        <v>164</v>
      </c>
      <c r="L55" s="2" t="s">
        <v>230</v>
      </c>
      <c r="M55" s="2" t="s">
        <v>22</v>
      </c>
      <c r="O55" s="2" t="str">
        <f t="shared" si="0"/>
        <v>Osasuna</v>
      </c>
      <c r="P55" s="2" t="str">
        <f t="shared" si="1"/>
        <v>Las Palmas</v>
      </c>
      <c r="R55" s="2" t="str">
        <f t="shared" si="6"/>
        <v>2</v>
      </c>
      <c r="S55" s="2" t="str">
        <f t="shared" si="7"/>
        <v>1</v>
      </c>
      <c r="U55" s="2" t="str">
        <f t="shared" si="4"/>
        <v/>
      </c>
      <c r="V55" s="2" t="str">
        <f>IF(P55=$AB$3,S55,"")</f>
        <v/>
      </c>
    </row>
    <row r="56" spans="1:22" x14ac:dyDescent="0.25">
      <c r="A56" s="1">
        <v>54</v>
      </c>
      <c r="B56" s="2" t="s">
        <v>271</v>
      </c>
      <c r="C56" s="2" t="s">
        <v>57</v>
      </c>
      <c r="D56" s="2" t="s">
        <v>24</v>
      </c>
      <c r="E56" s="2" t="s">
        <v>157</v>
      </c>
      <c r="F56" s="2" t="s">
        <v>279</v>
      </c>
      <c r="G56" s="2" t="s">
        <v>280</v>
      </c>
      <c r="H56" s="2" t="s">
        <v>281</v>
      </c>
      <c r="I56" s="2">
        <v>2.25</v>
      </c>
      <c r="J56" s="2" t="s">
        <v>217</v>
      </c>
      <c r="K56" s="2" t="s">
        <v>112</v>
      </c>
      <c r="L56" s="2" t="s">
        <v>139</v>
      </c>
      <c r="M56" s="2" t="s">
        <v>139</v>
      </c>
      <c r="O56" s="2" t="str">
        <f t="shared" si="0"/>
        <v>Valencia</v>
      </c>
      <c r="P56" s="2" t="str">
        <f t="shared" si="1"/>
        <v>Girona</v>
      </c>
      <c r="R56" s="2" t="str">
        <f t="shared" si="6"/>
        <v>2</v>
      </c>
      <c r="S56" s="2" t="str">
        <f t="shared" si="7"/>
        <v>0</v>
      </c>
      <c r="U56" s="2" t="str">
        <f t="shared" si="4"/>
        <v/>
      </c>
      <c r="V56" s="2" t="str">
        <f>IF(P56=$AB$3,S56,"")</f>
        <v/>
      </c>
    </row>
    <row r="57" spans="1:22" x14ac:dyDescent="0.25">
      <c r="A57" s="1">
        <v>55</v>
      </c>
      <c r="B57" s="2" t="s">
        <v>271</v>
      </c>
      <c r="C57" s="2" t="s">
        <v>131</v>
      </c>
      <c r="D57" s="2" t="s">
        <v>82</v>
      </c>
      <c r="E57" s="2" t="s">
        <v>282</v>
      </c>
      <c r="F57" s="2" t="s">
        <v>283</v>
      </c>
      <c r="G57" s="2" t="s">
        <v>284</v>
      </c>
      <c r="H57" s="2" t="s">
        <v>285</v>
      </c>
      <c r="I57" s="2">
        <v>3.5</v>
      </c>
      <c r="J57" s="2" t="s">
        <v>19</v>
      </c>
      <c r="K57" s="2" t="s">
        <v>177</v>
      </c>
      <c r="L57" s="2" t="s">
        <v>286</v>
      </c>
      <c r="M57" s="2" t="s">
        <v>21</v>
      </c>
      <c r="O57" s="2" t="str">
        <f t="shared" si="0"/>
        <v>Real Madrid</v>
      </c>
      <c r="P57" s="2" t="str">
        <f t="shared" si="1"/>
        <v>Espanyol</v>
      </c>
      <c r="R57" s="2" t="str">
        <f t="shared" si="6"/>
        <v>4</v>
      </c>
      <c r="S57" s="2" t="str">
        <f t="shared" si="7"/>
        <v>1</v>
      </c>
      <c r="U57" s="2" t="str">
        <f t="shared" si="4"/>
        <v/>
      </c>
      <c r="V57" s="2" t="str">
        <f>IF(P57=$AB$3,S57,"")</f>
        <v>1</v>
      </c>
    </row>
    <row r="58" spans="1:22" x14ac:dyDescent="0.25">
      <c r="A58" s="1">
        <v>56</v>
      </c>
      <c r="B58" s="2" t="s">
        <v>271</v>
      </c>
      <c r="C58" s="2" t="s">
        <v>125</v>
      </c>
      <c r="D58" s="2" t="s">
        <v>49</v>
      </c>
      <c r="E58" s="2" t="s">
        <v>15</v>
      </c>
      <c r="F58" s="2" t="s">
        <v>287</v>
      </c>
      <c r="G58" s="2" t="s">
        <v>179</v>
      </c>
      <c r="H58" s="2" t="s">
        <v>288</v>
      </c>
      <c r="I58" s="2">
        <v>1.5</v>
      </c>
      <c r="J58" s="2" t="s">
        <v>177</v>
      </c>
      <c r="K58" s="2" t="s">
        <v>177</v>
      </c>
      <c r="L58" s="2" t="s">
        <v>145</v>
      </c>
      <c r="M58" s="2" t="s">
        <v>80</v>
      </c>
      <c r="O58" s="2" t="str">
        <f t="shared" si="0"/>
        <v>Getafe</v>
      </c>
      <c r="P58" s="2" t="str">
        <f t="shared" si="1"/>
        <v>Leganes</v>
      </c>
      <c r="R58" s="2" t="str">
        <f t="shared" si="6"/>
        <v>1</v>
      </c>
      <c r="S58" s="2" t="str">
        <f t="shared" si="7"/>
        <v>1</v>
      </c>
      <c r="U58" s="2" t="str">
        <f t="shared" si="4"/>
        <v/>
      </c>
      <c r="V58" s="2" t="str">
        <f>IF(P58=$AB$3,S58,"")</f>
        <v/>
      </c>
    </row>
    <row r="59" spans="1:22" x14ac:dyDescent="0.25">
      <c r="A59" s="1">
        <v>57</v>
      </c>
      <c r="B59" s="2" t="s">
        <v>271</v>
      </c>
      <c r="C59" s="2" t="s">
        <v>13</v>
      </c>
      <c r="D59" s="2" t="s">
        <v>166</v>
      </c>
      <c r="E59" s="2" t="s">
        <v>97</v>
      </c>
      <c r="F59" s="2" t="s">
        <v>289</v>
      </c>
      <c r="G59" s="2" t="s">
        <v>290</v>
      </c>
      <c r="H59" s="2" t="s">
        <v>291</v>
      </c>
      <c r="I59" s="2">
        <v>2.5</v>
      </c>
      <c r="J59" s="2" t="s">
        <v>19</v>
      </c>
      <c r="K59" s="2" t="s">
        <v>107</v>
      </c>
      <c r="L59" s="2" t="s">
        <v>88</v>
      </c>
      <c r="M59" s="2" t="s">
        <v>101</v>
      </c>
      <c r="O59" s="2" t="str">
        <f t="shared" si="0"/>
        <v>Ath Bilbao</v>
      </c>
      <c r="P59" s="2" t="str">
        <f t="shared" si="1"/>
        <v>Celta Vigo</v>
      </c>
      <c r="R59" s="2" t="str">
        <f t="shared" si="6"/>
        <v>3</v>
      </c>
      <c r="S59" s="2" t="str">
        <f t="shared" si="7"/>
        <v>1</v>
      </c>
      <c r="U59" s="2" t="str">
        <f t="shared" si="4"/>
        <v/>
      </c>
      <c r="V59" s="2" t="str">
        <f>IF(P59=$AB$3,S59,"")</f>
        <v/>
      </c>
    </row>
    <row r="60" spans="1:22" x14ac:dyDescent="0.25">
      <c r="A60" s="1">
        <v>58</v>
      </c>
      <c r="B60" s="2" t="s">
        <v>271</v>
      </c>
      <c r="C60" s="2" t="s">
        <v>89</v>
      </c>
      <c r="D60" s="2" t="s">
        <v>58</v>
      </c>
      <c r="E60" s="2" t="s">
        <v>292</v>
      </c>
      <c r="F60" s="2" t="s">
        <v>293</v>
      </c>
      <c r="G60" s="2" t="s">
        <v>294</v>
      </c>
      <c r="H60" s="2" t="s">
        <v>50</v>
      </c>
      <c r="I60" s="2">
        <v>3.5</v>
      </c>
      <c r="J60" s="2" t="s">
        <v>124</v>
      </c>
      <c r="K60" s="2" t="s">
        <v>112</v>
      </c>
      <c r="L60" s="2" t="s">
        <v>295</v>
      </c>
      <c r="M60" s="2" t="s">
        <v>296</v>
      </c>
      <c r="O60" s="2" t="str">
        <f t="shared" si="0"/>
        <v>Villarreal</v>
      </c>
      <c r="P60" s="2" t="str">
        <f t="shared" si="1"/>
        <v>Barcelona</v>
      </c>
      <c r="R60" s="2" t="str">
        <f t="shared" si="6"/>
        <v>1</v>
      </c>
      <c r="S60" s="2" t="str">
        <f t="shared" si="7"/>
        <v>5</v>
      </c>
      <c r="U60" s="2" t="str">
        <f t="shared" si="4"/>
        <v/>
      </c>
      <c r="V60" s="2" t="str">
        <f>IF(P60=$AB$3,S60,"")</f>
        <v/>
      </c>
    </row>
    <row r="61" spans="1:22" x14ac:dyDescent="0.25">
      <c r="A61" s="1">
        <v>59</v>
      </c>
      <c r="B61" s="2" t="s">
        <v>271</v>
      </c>
      <c r="C61" s="2" t="s">
        <v>200</v>
      </c>
      <c r="D61" s="2" t="s">
        <v>90</v>
      </c>
      <c r="E61" s="2" t="s">
        <v>15</v>
      </c>
      <c r="F61" s="2" t="s">
        <v>297</v>
      </c>
      <c r="G61" s="2" t="s">
        <v>298</v>
      </c>
      <c r="H61" s="2" t="s">
        <v>299</v>
      </c>
      <c r="I61" s="2">
        <v>2.25</v>
      </c>
      <c r="J61" s="2" t="s">
        <v>186</v>
      </c>
      <c r="K61" s="2" t="s">
        <v>222</v>
      </c>
      <c r="L61" s="2" t="s">
        <v>55</v>
      </c>
      <c r="M61" s="2" t="s">
        <v>129</v>
      </c>
      <c r="O61" s="2" t="str">
        <f t="shared" si="0"/>
        <v>Rayo Vallecano</v>
      </c>
      <c r="P61" s="2" t="str">
        <f t="shared" si="1"/>
        <v>Atl. Madrid</v>
      </c>
      <c r="R61" s="2" t="str">
        <f t="shared" si="6"/>
        <v>1</v>
      </c>
      <c r="S61" s="2" t="str">
        <f t="shared" si="7"/>
        <v>1</v>
      </c>
      <c r="U61" s="2" t="str">
        <f t="shared" si="4"/>
        <v/>
      </c>
      <c r="V61" s="2" t="str">
        <f>IF(P61=$AB$3,S61,"")</f>
        <v/>
      </c>
    </row>
    <row r="62" spans="1:22" x14ac:dyDescent="0.25">
      <c r="A62" s="1">
        <v>60</v>
      </c>
      <c r="B62" s="2" t="s">
        <v>267</v>
      </c>
      <c r="C62" s="2" t="s">
        <v>140</v>
      </c>
      <c r="D62" s="2" t="s">
        <v>114</v>
      </c>
      <c r="E62" s="2" t="s">
        <v>174</v>
      </c>
      <c r="F62" s="2" t="s">
        <v>300</v>
      </c>
      <c r="G62" s="2" t="s">
        <v>301</v>
      </c>
      <c r="H62" s="2" t="s">
        <v>272</v>
      </c>
      <c r="I62" s="2">
        <v>1.75</v>
      </c>
      <c r="J62" s="2" t="s">
        <v>71</v>
      </c>
      <c r="K62" s="2" t="s">
        <v>70</v>
      </c>
      <c r="L62" s="2" t="s">
        <v>102</v>
      </c>
      <c r="M62" s="2" t="s">
        <v>101</v>
      </c>
      <c r="O62" s="2" t="str">
        <f t="shared" si="0"/>
        <v>Leganes</v>
      </c>
      <c r="P62" s="2" t="str">
        <f t="shared" si="1"/>
        <v>Ath Bilbao</v>
      </c>
      <c r="R62" s="2" t="str">
        <f t="shared" si="6"/>
        <v>0</v>
      </c>
      <c r="S62" s="2" t="str">
        <f t="shared" si="7"/>
        <v>2</v>
      </c>
      <c r="U62" s="2" t="str">
        <f t="shared" si="4"/>
        <v/>
      </c>
      <c r="V62" s="2" t="str">
        <f>IF(P62=$AB$3,S62,"")</f>
        <v/>
      </c>
    </row>
    <row r="63" spans="1:22" x14ac:dyDescent="0.25">
      <c r="A63" s="1">
        <v>61</v>
      </c>
      <c r="B63" s="2" t="s">
        <v>267</v>
      </c>
      <c r="C63" s="2" t="s">
        <v>103</v>
      </c>
      <c r="D63" s="2" t="s">
        <v>132</v>
      </c>
      <c r="E63" s="2" t="s">
        <v>33</v>
      </c>
      <c r="F63" s="2" t="s">
        <v>16</v>
      </c>
      <c r="G63" s="2" t="s">
        <v>242</v>
      </c>
      <c r="H63" s="2" t="s">
        <v>302</v>
      </c>
      <c r="I63" s="2">
        <v>2.5</v>
      </c>
      <c r="J63" s="2" t="s">
        <v>217</v>
      </c>
      <c r="K63" s="2" t="s">
        <v>112</v>
      </c>
      <c r="L63" s="2" t="s">
        <v>138</v>
      </c>
      <c r="M63" s="2" t="s">
        <v>88</v>
      </c>
      <c r="O63" s="2" t="str">
        <f t="shared" si="0"/>
        <v>Sevilla</v>
      </c>
      <c r="P63" s="2" t="str">
        <f t="shared" si="1"/>
        <v>Valladolid</v>
      </c>
      <c r="R63" s="2" t="str">
        <f t="shared" si="6"/>
        <v>2</v>
      </c>
      <c r="S63" s="2" t="str">
        <f t="shared" si="7"/>
        <v>1</v>
      </c>
      <c r="U63" s="2" t="str">
        <f t="shared" si="4"/>
        <v/>
      </c>
      <c r="V63" s="2" t="str">
        <f>IF(P63=$AB$3,S63,"")</f>
        <v/>
      </c>
    </row>
    <row r="64" spans="1:22" x14ac:dyDescent="0.25">
      <c r="A64" s="1">
        <v>62</v>
      </c>
      <c r="B64" s="2" t="s">
        <v>267</v>
      </c>
      <c r="C64" s="2" t="s">
        <v>57</v>
      </c>
      <c r="D64" s="2" t="s">
        <v>201</v>
      </c>
      <c r="E64" s="2" t="s">
        <v>126</v>
      </c>
      <c r="F64" s="2" t="s">
        <v>303</v>
      </c>
      <c r="G64" s="2" t="s">
        <v>27</v>
      </c>
      <c r="H64" s="2" t="s">
        <v>304</v>
      </c>
      <c r="I64" s="2">
        <v>2</v>
      </c>
      <c r="J64" s="2" t="s">
        <v>124</v>
      </c>
      <c r="K64" s="2" t="s">
        <v>112</v>
      </c>
      <c r="L64" s="2" t="s">
        <v>88</v>
      </c>
      <c r="M64" s="2" t="s">
        <v>129</v>
      </c>
      <c r="O64" s="2" t="str">
        <f t="shared" si="0"/>
        <v>Valencia</v>
      </c>
      <c r="P64" s="2" t="str">
        <f t="shared" si="1"/>
        <v>Osasuna</v>
      </c>
      <c r="R64" s="2" t="str">
        <f t="shared" si="6"/>
        <v>0</v>
      </c>
      <c r="S64" s="2" t="str">
        <f t="shared" si="7"/>
        <v>0</v>
      </c>
      <c r="U64" s="2" t="str">
        <f t="shared" si="4"/>
        <v/>
      </c>
      <c r="V64" s="2" t="str">
        <f>IF(P64=$AB$3,S64,"")</f>
        <v/>
      </c>
    </row>
    <row r="65" spans="1:22" x14ac:dyDescent="0.25">
      <c r="A65" s="1">
        <v>63</v>
      </c>
      <c r="B65" s="2" t="s">
        <v>267</v>
      </c>
      <c r="C65" s="2" t="s">
        <v>131</v>
      </c>
      <c r="D65" s="2" t="s">
        <v>32</v>
      </c>
      <c r="E65" s="2" t="s">
        <v>167</v>
      </c>
      <c r="F65" s="2" t="s">
        <v>305</v>
      </c>
      <c r="G65" s="2" t="s">
        <v>306</v>
      </c>
      <c r="H65" s="2" t="s">
        <v>307</v>
      </c>
      <c r="I65" s="2">
        <v>3.25</v>
      </c>
      <c r="J65" s="2" t="s">
        <v>63</v>
      </c>
      <c r="K65" s="2" t="s">
        <v>112</v>
      </c>
      <c r="L65" s="2" t="s">
        <v>101</v>
      </c>
      <c r="M65" s="2" t="s">
        <v>102</v>
      </c>
      <c r="O65" s="2" t="str">
        <f t="shared" si="0"/>
        <v>Real Madrid</v>
      </c>
      <c r="P65" s="2" t="str">
        <f t="shared" si="1"/>
        <v>Alaves</v>
      </c>
      <c r="R65" s="2" t="str">
        <f t="shared" si="6"/>
        <v>3</v>
      </c>
      <c r="S65" s="2" t="str">
        <f t="shared" si="7"/>
        <v>2</v>
      </c>
      <c r="U65" s="2" t="str">
        <f t="shared" si="4"/>
        <v/>
      </c>
      <c r="V65" s="2" t="str">
        <f>IF(P65=$AB$3,S65,"")</f>
        <v/>
      </c>
    </row>
    <row r="66" spans="1:22" x14ac:dyDescent="0.25">
      <c r="A66" s="1">
        <v>64</v>
      </c>
      <c r="B66" s="2" t="s">
        <v>267</v>
      </c>
      <c r="C66" s="2" t="s">
        <v>212</v>
      </c>
      <c r="D66" s="2" t="s">
        <v>66</v>
      </c>
      <c r="E66" s="2" t="s">
        <v>126</v>
      </c>
      <c r="F66" s="2" t="s">
        <v>308</v>
      </c>
      <c r="G66" s="2" t="s">
        <v>309</v>
      </c>
      <c r="H66" s="2" t="s">
        <v>310</v>
      </c>
      <c r="I66" s="2">
        <v>2.5</v>
      </c>
      <c r="J66" s="2" t="s">
        <v>46</v>
      </c>
      <c r="K66" s="2" t="s">
        <v>45</v>
      </c>
      <c r="L66" s="2" t="s">
        <v>223</v>
      </c>
      <c r="M66" s="2" t="s">
        <v>129</v>
      </c>
      <c r="O66" s="2" t="str">
        <f t="shared" si="0"/>
        <v>Girona</v>
      </c>
      <c r="P66" s="2" t="str">
        <f t="shared" si="1"/>
        <v>Rayo Vallecano</v>
      </c>
      <c r="R66" s="2" t="str">
        <f t="shared" si="6"/>
        <v>0</v>
      </c>
      <c r="S66" s="2" t="str">
        <f t="shared" si="7"/>
        <v>0</v>
      </c>
      <c r="U66" s="2" t="str">
        <f t="shared" si="4"/>
        <v/>
      </c>
      <c r="V66" s="2" t="str">
        <f>IF(P66=$AB$3,S66,"")</f>
        <v/>
      </c>
    </row>
    <row r="67" spans="1:22" x14ac:dyDescent="0.25">
      <c r="A67" s="1">
        <v>65</v>
      </c>
      <c r="B67" s="2" t="s">
        <v>267</v>
      </c>
      <c r="C67" s="2" t="s">
        <v>113</v>
      </c>
      <c r="D67" s="2" t="s">
        <v>14</v>
      </c>
      <c r="E67" s="2" t="s">
        <v>83</v>
      </c>
      <c r="F67" s="2" t="s">
        <v>311</v>
      </c>
      <c r="G67" s="2" t="s">
        <v>312</v>
      </c>
      <c r="H67" s="2" t="s">
        <v>313</v>
      </c>
      <c r="I67" s="2">
        <v>2.75</v>
      </c>
      <c r="J67" s="2" t="s">
        <v>222</v>
      </c>
      <c r="K67" s="2" t="s">
        <v>186</v>
      </c>
      <c r="L67" s="2" t="s">
        <v>230</v>
      </c>
      <c r="M67" s="2" t="s">
        <v>88</v>
      </c>
      <c r="O67" s="2" t="str">
        <f t="shared" ref="O67:O130" si="8">TRIM(C67)</f>
        <v>Barcelona</v>
      </c>
      <c r="P67" s="2" t="str">
        <f t="shared" ref="P67:P130" si="9">TRIM(D67)</f>
        <v>Getafe</v>
      </c>
      <c r="R67" s="2" t="str">
        <f t="shared" si="6"/>
        <v>1</v>
      </c>
      <c r="S67" s="2" t="str">
        <f t="shared" si="7"/>
        <v>0</v>
      </c>
      <c r="U67" s="2" t="str">
        <f t="shared" ref="U67:U130" si="10">IF(O67=$AD$2,R67,"")</f>
        <v>1</v>
      </c>
      <c r="V67" s="2" t="str">
        <f>IF(P67=$AB$3,S67,"")</f>
        <v/>
      </c>
    </row>
    <row r="68" spans="1:22" x14ac:dyDescent="0.25">
      <c r="A68" s="1">
        <v>66</v>
      </c>
      <c r="B68" s="2" t="s">
        <v>267</v>
      </c>
      <c r="C68" s="2" t="s">
        <v>39</v>
      </c>
      <c r="D68" s="2" t="s">
        <v>147</v>
      </c>
      <c r="E68" s="2" t="s">
        <v>15</v>
      </c>
      <c r="F68" s="2" t="s">
        <v>314</v>
      </c>
      <c r="G68" s="2" t="s">
        <v>68</v>
      </c>
      <c r="H68" s="2" t="s">
        <v>98</v>
      </c>
      <c r="I68" s="2">
        <v>2.5</v>
      </c>
      <c r="J68" s="2" t="s">
        <v>78</v>
      </c>
      <c r="K68" s="2" t="s">
        <v>315</v>
      </c>
      <c r="L68" s="2" t="s">
        <v>56</v>
      </c>
      <c r="M68" s="2" t="s">
        <v>230</v>
      </c>
      <c r="O68" s="2" t="str">
        <f t="shared" si="8"/>
        <v>Las Palmas</v>
      </c>
      <c r="P68" s="2" t="str">
        <f t="shared" si="9"/>
        <v>Betis</v>
      </c>
      <c r="R68" s="2" t="str">
        <f t="shared" si="6"/>
        <v>1</v>
      </c>
      <c r="S68" s="2" t="str">
        <f t="shared" si="7"/>
        <v>1</v>
      </c>
      <c r="U68" s="2" t="str">
        <f t="shared" si="10"/>
        <v/>
      </c>
      <c r="V68" s="2" t="str">
        <f>IF(P68=$AB$3,S68,"")</f>
        <v/>
      </c>
    </row>
    <row r="69" spans="1:22" x14ac:dyDescent="0.25">
      <c r="A69" s="1">
        <v>67</v>
      </c>
      <c r="B69" s="2" t="s">
        <v>267</v>
      </c>
      <c r="C69" s="2" t="s">
        <v>118</v>
      </c>
      <c r="D69" s="2" t="s">
        <v>104</v>
      </c>
      <c r="E69" s="2" t="s">
        <v>59</v>
      </c>
      <c r="F69" s="2" t="s">
        <v>100</v>
      </c>
      <c r="G69" s="2" t="s">
        <v>144</v>
      </c>
      <c r="H69" s="2" t="s">
        <v>316</v>
      </c>
      <c r="I69" s="2">
        <v>2.75</v>
      </c>
      <c r="J69" s="2" t="s">
        <v>94</v>
      </c>
      <c r="K69" s="2" t="s">
        <v>71</v>
      </c>
      <c r="L69" s="2" t="s">
        <v>139</v>
      </c>
      <c r="M69" s="2" t="s">
        <v>30</v>
      </c>
      <c r="O69" s="2" t="str">
        <f t="shared" si="8"/>
        <v>Espanyol</v>
      </c>
      <c r="P69" s="2" t="str">
        <f t="shared" si="9"/>
        <v>Villarreal</v>
      </c>
      <c r="R69" s="2" t="str">
        <f t="shared" si="6"/>
        <v>1</v>
      </c>
      <c r="S69" s="2" t="str">
        <f t="shared" si="7"/>
        <v>2</v>
      </c>
      <c r="U69" s="2" t="str">
        <f t="shared" si="10"/>
        <v/>
      </c>
      <c r="V69" s="2" t="str">
        <f>IF(P69=$AB$3,S69,"")</f>
        <v/>
      </c>
    </row>
    <row r="70" spans="1:22" x14ac:dyDescent="0.25">
      <c r="A70" s="1">
        <v>68</v>
      </c>
      <c r="B70" s="2" t="s">
        <v>267</v>
      </c>
      <c r="C70" s="2" t="s">
        <v>31</v>
      </c>
      <c r="D70" s="2" t="s">
        <v>90</v>
      </c>
      <c r="E70" s="2" t="s">
        <v>120</v>
      </c>
      <c r="F70" s="2" t="s">
        <v>317</v>
      </c>
      <c r="G70" s="2" t="s">
        <v>92</v>
      </c>
      <c r="H70" s="2" t="s">
        <v>318</v>
      </c>
      <c r="I70" s="2">
        <v>2.5</v>
      </c>
      <c r="J70" s="2" t="s">
        <v>137</v>
      </c>
      <c r="K70" s="2" t="s">
        <v>204</v>
      </c>
      <c r="L70" s="2" t="s">
        <v>145</v>
      </c>
      <c r="M70" s="2" t="s">
        <v>80</v>
      </c>
      <c r="O70" s="2" t="str">
        <f t="shared" si="8"/>
        <v>Celta Vigo</v>
      </c>
      <c r="P70" s="2" t="str">
        <f t="shared" si="9"/>
        <v>Atl. Madrid</v>
      </c>
      <c r="R70" s="2" t="str">
        <f t="shared" ref="R70:R133" si="11">LEFT(E70,SEARCH("-",E70)-1)</f>
        <v>0</v>
      </c>
      <c r="S70" s="2" t="str">
        <f t="shared" ref="S70:S133" si="12">RIGHT(E70,LEN(E70)-SEARCH("-",E70))</f>
        <v>1</v>
      </c>
      <c r="U70" s="2" t="str">
        <f t="shared" si="10"/>
        <v/>
      </c>
      <c r="V70" s="2" t="str">
        <f>IF(P70=$AB$3,S70,"")</f>
        <v/>
      </c>
    </row>
    <row r="71" spans="1:22" x14ac:dyDescent="0.25">
      <c r="A71" s="1">
        <v>69</v>
      </c>
      <c r="B71" s="2" t="s">
        <v>319</v>
      </c>
      <c r="C71" s="2" t="s">
        <v>81</v>
      </c>
      <c r="D71" s="2" t="s">
        <v>108</v>
      </c>
      <c r="E71" s="2" t="s">
        <v>59</v>
      </c>
      <c r="F71" s="2" t="s">
        <v>320</v>
      </c>
      <c r="G71" s="2" t="s">
        <v>44</v>
      </c>
      <c r="H71" s="2" t="s">
        <v>321</v>
      </c>
      <c r="I71" s="2">
        <v>1.75</v>
      </c>
      <c r="J71" s="2" t="s">
        <v>71</v>
      </c>
      <c r="K71" s="2" t="s">
        <v>94</v>
      </c>
      <c r="L71" s="2" t="s">
        <v>155</v>
      </c>
      <c r="M71" s="2" t="s">
        <v>295</v>
      </c>
      <c r="O71" s="2" t="str">
        <f t="shared" si="8"/>
        <v>Valladolid</v>
      </c>
      <c r="P71" s="2" t="str">
        <f t="shared" si="9"/>
        <v>Mallorca</v>
      </c>
      <c r="R71" s="2" t="str">
        <f t="shared" si="11"/>
        <v>1</v>
      </c>
      <c r="S71" s="2" t="str">
        <f t="shared" si="12"/>
        <v>2</v>
      </c>
      <c r="U71" s="2" t="str">
        <f t="shared" si="10"/>
        <v/>
      </c>
      <c r="V71" s="2" t="str">
        <f>IF(P71=$AB$3,S71,"")</f>
        <v/>
      </c>
    </row>
    <row r="72" spans="1:22" x14ac:dyDescent="0.25">
      <c r="A72" s="1">
        <v>70</v>
      </c>
      <c r="B72" s="2" t="s">
        <v>319</v>
      </c>
      <c r="C72" s="2" t="s">
        <v>125</v>
      </c>
      <c r="D72" s="2" t="s">
        <v>32</v>
      </c>
      <c r="E72" s="2" t="s">
        <v>157</v>
      </c>
      <c r="F72" s="2" t="s">
        <v>322</v>
      </c>
      <c r="G72" s="2" t="s">
        <v>323</v>
      </c>
      <c r="H72" s="2" t="s">
        <v>314</v>
      </c>
      <c r="I72" s="2">
        <v>1.5</v>
      </c>
      <c r="J72" s="2" t="s">
        <v>38</v>
      </c>
      <c r="K72" s="2" t="s">
        <v>254</v>
      </c>
      <c r="L72" s="2" t="s">
        <v>138</v>
      </c>
      <c r="M72" s="2" t="s">
        <v>129</v>
      </c>
      <c r="O72" s="2" t="str">
        <f t="shared" si="8"/>
        <v>Getafe</v>
      </c>
      <c r="P72" s="2" t="str">
        <f t="shared" si="9"/>
        <v>Alaves</v>
      </c>
      <c r="R72" s="2" t="str">
        <f t="shared" si="11"/>
        <v>2</v>
      </c>
      <c r="S72" s="2" t="str">
        <f t="shared" si="12"/>
        <v>0</v>
      </c>
      <c r="U72" s="2" t="str">
        <f t="shared" si="10"/>
        <v/>
      </c>
      <c r="V72" s="2" t="str">
        <f>IF(P72=$AB$3,S72,"")</f>
        <v/>
      </c>
    </row>
    <row r="73" spans="1:22" x14ac:dyDescent="0.25">
      <c r="A73" s="1">
        <v>71</v>
      </c>
      <c r="B73" s="2" t="s">
        <v>319</v>
      </c>
      <c r="C73" s="2" t="s">
        <v>200</v>
      </c>
      <c r="D73" s="2" t="s">
        <v>49</v>
      </c>
      <c r="E73" s="2" t="s">
        <v>15</v>
      </c>
      <c r="F73" s="2" t="s">
        <v>62</v>
      </c>
      <c r="G73" s="2" t="s">
        <v>324</v>
      </c>
      <c r="H73" s="2" t="s">
        <v>325</v>
      </c>
      <c r="I73" s="2">
        <v>1.75</v>
      </c>
      <c r="J73" s="2" t="s">
        <v>38</v>
      </c>
      <c r="K73" s="2" t="s">
        <v>37</v>
      </c>
      <c r="L73" s="2" t="s">
        <v>102</v>
      </c>
      <c r="M73" s="2" t="s">
        <v>102</v>
      </c>
      <c r="O73" s="2" t="str">
        <f t="shared" si="8"/>
        <v>Rayo Vallecano</v>
      </c>
      <c r="P73" s="2" t="str">
        <f t="shared" si="9"/>
        <v>Leganes</v>
      </c>
      <c r="R73" s="2" t="str">
        <f t="shared" si="11"/>
        <v>1</v>
      </c>
      <c r="S73" s="2" t="str">
        <f t="shared" si="12"/>
        <v>1</v>
      </c>
      <c r="U73" s="2" t="str">
        <f t="shared" si="10"/>
        <v/>
      </c>
      <c r="V73" s="2" t="str">
        <f>IF(P73=$AB$3,S73,"")</f>
        <v/>
      </c>
    </row>
    <row r="74" spans="1:22" x14ac:dyDescent="0.25">
      <c r="A74" s="1">
        <v>72</v>
      </c>
      <c r="B74" s="2" t="s">
        <v>319</v>
      </c>
      <c r="C74" s="2" t="s">
        <v>65</v>
      </c>
      <c r="D74" s="2" t="s">
        <v>96</v>
      </c>
      <c r="E74" s="2" t="s">
        <v>133</v>
      </c>
      <c r="F74" s="2" t="s">
        <v>326</v>
      </c>
      <c r="G74" s="2" t="s">
        <v>273</v>
      </c>
      <c r="H74" s="2" t="s">
        <v>248</v>
      </c>
      <c r="I74" s="2">
        <v>2</v>
      </c>
      <c r="J74" s="2" t="s">
        <v>165</v>
      </c>
      <c r="K74" s="2" t="s">
        <v>164</v>
      </c>
      <c r="L74" s="2" t="s">
        <v>327</v>
      </c>
      <c r="M74" s="2" t="s">
        <v>22</v>
      </c>
      <c r="O74" s="2" t="str">
        <f t="shared" si="8"/>
        <v>Real Sociedad</v>
      </c>
      <c r="P74" s="2" t="str">
        <f t="shared" si="9"/>
        <v>Valencia</v>
      </c>
      <c r="R74" s="2" t="str">
        <f t="shared" si="11"/>
        <v>3</v>
      </c>
      <c r="S74" s="2" t="str">
        <f t="shared" si="12"/>
        <v>0</v>
      </c>
      <c r="U74" s="2" t="str">
        <f t="shared" si="10"/>
        <v/>
      </c>
      <c r="V74" s="2" t="str">
        <f>IF(P74=$AB$3,S74,"")</f>
        <v/>
      </c>
    </row>
    <row r="75" spans="1:22" x14ac:dyDescent="0.25">
      <c r="A75" s="1">
        <v>73</v>
      </c>
      <c r="B75" s="2" t="s">
        <v>319</v>
      </c>
      <c r="C75" s="2" t="s">
        <v>48</v>
      </c>
      <c r="D75" s="2" t="s">
        <v>58</v>
      </c>
      <c r="E75" s="2" t="s">
        <v>328</v>
      </c>
      <c r="F75" s="2" t="s">
        <v>329</v>
      </c>
      <c r="G75" s="2" t="s">
        <v>260</v>
      </c>
      <c r="H75" s="2" t="s">
        <v>330</v>
      </c>
      <c r="I75" s="2">
        <v>3</v>
      </c>
      <c r="J75" s="2" t="s">
        <v>124</v>
      </c>
      <c r="K75" s="2" t="s">
        <v>79</v>
      </c>
      <c r="L75" s="2" t="s">
        <v>295</v>
      </c>
      <c r="M75" s="2" t="s">
        <v>22</v>
      </c>
      <c r="O75" s="2" t="str">
        <f t="shared" si="8"/>
        <v>Osasuna</v>
      </c>
      <c r="P75" s="2" t="str">
        <f t="shared" si="9"/>
        <v>Barcelona</v>
      </c>
      <c r="R75" s="2" t="str">
        <f t="shared" si="11"/>
        <v>4</v>
      </c>
      <c r="S75" s="2" t="str">
        <f t="shared" si="12"/>
        <v>2</v>
      </c>
      <c r="U75" s="2" t="str">
        <f t="shared" si="10"/>
        <v/>
      </c>
      <c r="V75" s="2" t="str">
        <f>IF(P75=$AB$3,S75,"")</f>
        <v/>
      </c>
    </row>
    <row r="76" spans="1:22" x14ac:dyDescent="0.25">
      <c r="A76" s="1">
        <v>74</v>
      </c>
      <c r="B76" s="2" t="s">
        <v>319</v>
      </c>
      <c r="C76" s="2" t="s">
        <v>31</v>
      </c>
      <c r="D76" s="2" t="s">
        <v>24</v>
      </c>
      <c r="E76" s="2" t="s">
        <v>15</v>
      </c>
      <c r="F76" s="2" t="s">
        <v>331</v>
      </c>
      <c r="G76" s="2" t="s">
        <v>99</v>
      </c>
      <c r="H76" s="2" t="s">
        <v>163</v>
      </c>
      <c r="I76" s="2">
        <v>2.5</v>
      </c>
      <c r="J76" s="2" t="s">
        <v>79</v>
      </c>
      <c r="K76" s="2" t="s">
        <v>124</v>
      </c>
      <c r="L76" s="2" t="s">
        <v>129</v>
      </c>
      <c r="M76" s="2" t="s">
        <v>22</v>
      </c>
      <c r="O76" s="2" t="str">
        <f t="shared" si="8"/>
        <v>Celta Vigo</v>
      </c>
      <c r="P76" s="2" t="str">
        <f t="shared" si="9"/>
        <v>Girona</v>
      </c>
      <c r="R76" s="2" t="str">
        <f t="shared" si="11"/>
        <v>1</v>
      </c>
      <c r="S76" s="2" t="str">
        <f t="shared" si="12"/>
        <v>1</v>
      </c>
      <c r="U76" s="2" t="str">
        <f t="shared" si="10"/>
        <v/>
      </c>
      <c r="V76" s="2" t="str">
        <f>IF(P76=$AB$3,S76,"")</f>
        <v/>
      </c>
    </row>
    <row r="77" spans="1:22" x14ac:dyDescent="0.25">
      <c r="A77" s="1">
        <v>75</v>
      </c>
      <c r="B77" s="2" t="s">
        <v>319</v>
      </c>
      <c r="C77" s="2" t="s">
        <v>13</v>
      </c>
      <c r="D77" s="2" t="s">
        <v>40</v>
      </c>
      <c r="E77" s="2" t="s">
        <v>15</v>
      </c>
      <c r="F77" s="2" t="s">
        <v>332</v>
      </c>
      <c r="G77" s="2" t="s">
        <v>228</v>
      </c>
      <c r="H77" s="2" t="s">
        <v>333</v>
      </c>
      <c r="I77" s="2">
        <v>2.25</v>
      </c>
      <c r="J77" s="2" t="s">
        <v>71</v>
      </c>
      <c r="K77" s="2" t="s">
        <v>94</v>
      </c>
      <c r="L77" s="2" t="s">
        <v>223</v>
      </c>
      <c r="M77" s="2" t="s">
        <v>72</v>
      </c>
      <c r="O77" s="2" t="str">
        <f t="shared" si="8"/>
        <v>Ath Bilbao</v>
      </c>
      <c r="P77" s="2" t="str">
        <f t="shared" si="9"/>
        <v>Sevilla</v>
      </c>
      <c r="R77" s="2" t="str">
        <f t="shared" si="11"/>
        <v>1</v>
      </c>
      <c r="S77" s="2" t="str">
        <f t="shared" si="12"/>
        <v>1</v>
      </c>
      <c r="U77" s="2" t="str">
        <f t="shared" si="10"/>
        <v/>
      </c>
      <c r="V77" s="2" t="str">
        <f>IF(P77=$AB$3,S77,"")</f>
        <v/>
      </c>
    </row>
    <row r="78" spans="1:22" x14ac:dyDescent="0.25">
      <c r="A78" s="1">
        <v>76</v>
      </c>
      <c r="B78" s="2" t="s">
        <v>319</v>
      </c>
      <c r="C78" s="2" t="s">
        <v>23</v>
      </c>
      <c r="D78" s="2" t="s">
        <v>82</v>
      </c>
      <c r="E78" s="2" t="s">
        <v>83</v>
      </c>
      <c r="F78" s="2" t="s">
        <v>334</v>
      </c>
      <c r="G78" s="2" t="s">
        <v>215</v>
      </c>
      <c r="H78" s="2" t="s">
        <v>335</v>
      </c>
      <c r="I78" s="2">
        <v>2.5</v>
      </c>
      <c r="J78" s="2" t="s">
        <v>107</v>
      </c>
      <c r="K78" s="2" t="s">
        <v>20</v>
      </c>
      <c r="L78" s="2" t="s">
        <v>138</v>
      </c>
      <c r="M78" s="2" t="s">
        <v>129</v>
      </c>
      <c r="O78" s="2" t="str">
        <f t="shared" si="8"/>
        <v>Betis</v>
      </c>
      <c r="P78" s="2" t="str">
        <f t="shared" si="9"/>
        <v>Espanyol</v>
      </c>
      <c r="R78" s="2" t="str">
        <f t="shared" si="11"/>
        <v>1</v>
      </c>
      <c r="S78" s="2" t="str">
        <f t="shared" si="12"/>
        <v>0</v>
      </c>
      <c r="U78" s="2" t="str">
        <f t="shared" si="10"/>
        <v/>
      </c>
      <c r="V78" s="2" t="str">
        <f>IF(P78=$AB$3,S78,"")</f>
        <v>0</v>
      </c>
    </row>
    <row r="79" spans="1:22" x14ac:dyDescent="0.25">
      <c r="A79" s="1">
        <v>77</v>
      </c>
      <c r="B79" s="2" t="s">
        <v>319</v>
      </c>
      <c r="C79" s="2" t="s">
        <v>151</v>
      </c>
      <c r="D79" s="2" t="s">
        <v>74</v>
      </c>
      <c r="E79" s="2" t="s">
        <v>15</v>
      </c>
      <c r="F79" s="2" t="s">
        <v>336</v>
      </c>
      <c r="G79" s="2" t="s">
        <v>258</v>
      </c>
      <c r="H79" s="2" t="s">
        <v>181</v>
      </c>
      <c r="I79" s="2">
        <v>2.5</v>
      </c>
      <c r="J79" s="2" t="s">
        <v>165</v>
      </c>
      <c r="K79" s="2" t="s">
        <v>164</v>
      </c>
      <c r="L79" s="2" t="s">
        <v>101</v>
      </c>
      <c r="M79" s="2" t="s">
        <v>22</v>
      </c>
      <c r="O79" s="2" t="str">
        <f t="shared" si="8"/>
        <v>Atl. Madrid</v>
      </c>
      <c r="P79" s="2" t="str">
        <f t="shared" si="9"/>
        <v>Real Madrid</v>
      </c>
      <c r="R79" s="2" t="str">
        <f t="shared" si="11"/>
        <v>1</v>
      </c>
      <c r="S79" s="2" t="str">
        <f t="shared" si="12"/>
        <v>1</v>
      </c>
      <c r="U79" s="2" t="str">
        <f t="shared" si="10"/>
        <v/>
      </c>
      <c r="V79" s="2" t="str">
        <f>IF(P79=$AB$3,S79,"")</f>
        <v/>
      </c>
    </row>
    <row r="80" spans="1:22" x14ac:dyDescent="0.25">
      <c r="A80" s="1">
        <v>78</v>
      </c>
      <c r="B80" s="2" t="s">
        <v>319</v>
      </c>
      <c r="C80" s="2" t="s">
        <v>89</v>
      </c>
      <c r="D80" s="2" t="s">
        <v>141</v>
      </c>
      <c r="E80" s="2" t="s">
        <v>97</v>
      </c>
      <c r="F80" s="2" t="s">
        <v>337</v>
      </c>
      <c r="G80" s="2" t="s">
        <v>338</v>
      </c>
      <c r="H80" s="2" t="s">
        <v>339</v>
      </c>
      <c r="I80" s="2">
        <v>3.25</v>
      </c>
      <c r="J80" s="2" t="s">
        <v>94</v>
      </c>
      <c r="K80" s="2" t="s">
        <v>71</v>
      </c>
      <c r="L80" s="2" t="s">
        <v>340</v>
      </c>
      <c r="M80" s="2" t="s">
        <v>102</v>
      </c>
      <c r="O80" s="2" t="str">
        <f t="shared" si="8"/>
        <v>Villarreal</v>
      </c>
      <c r="P80" s="2" t="str">
        <f t="shared" si="9"/>
        <v>Las Palmas</v>
      </c>
      <c r="R80" s="2" t="str">
        <f t="shared" si="11"/>
        <v>3</v>
      </c>
      <c r="S80" s="2" t="str">
        <f t="shared" si="12"/>
        <v>1</v>
      </c>
      <c r="U80" s="2" t="str">
        <f t="shared" si="10"/>
        <v/>
      </c>
      <c r="V80" s="2" t="str">
        <f>IF(P80=$AB$3,S80,"")</f>
        <v/>
      </c>
    </row>
    <row r="81" spans="1:22" x14ac:dyDescent="0.25">
      <c r="A81" s="1">
        <v>79</v>
      </c>
      <c r="B81" s="2" t="s">
        <v>341</v>
      </c>
      <c r="C81" s="2" t="s">
        <v>140</v>
      </c>
      <c r="D81" s="2" t="s">
        <v>96</v>
      </c>
      <c r="E81" s="2" t="s">
        <v>126</v>
      </c>
      <c r="F81" s="2" t="s">
        <v>301</v>
      </c>
      <c r="G81" s="2" t="s">
        <v>342</v>
      </c>
      <c r="H81" s="2" t="s">
        <v>301</v>
      </c>
      <c r="I81" s="2">
        <v>1.75</v>
      </c>
      <c r="J81" s="2" t="s">
        <v>137</v>
      </c>
      <c r="K81" s="2" t="s">
        <v>204</v>
      </c>
      <c r="L81" s="2" t="s">
        <v>22</v>
      </c>
      <c r="M81" s="2" t="s">
        <v>129</v>
      </c>
      <c r="O81" s="2" t="str">
        <f t="shared" si="8"/>
        <v>Leganes</v>
      </c>
      <c r="P81" s="2" t="str">
        <f t="shared" si="9"/>
        <v>Valencia</v>
      </c>
      <c r="R81" s="2" t="str">
        <f t="shared" si="11"/>
        <v>0</v>
      </c>
      <c r="S81" s="2" t="str">
        <f t="shared" si="12"/>
        <v>0</v>
      </c>
      <c r="U81" s="2" t="str">
        <f t="shared" si="10"/>
        <v/>
      </c>
      <c r="V81" s="2" t="str">
        <f>IF(P81=$AB$3,S81,"")</f>
        <v/>
      </c>
    </row>
    <row r="82" spans="1:22" x14ac:dyDescent="0.25">
      <c r="A82" s="1">
        <v>80</v>
      </c>
      <c r="B82" s="2" t="s">
        <v>341</v>
      </c>
      <c r="C82" s="2" t="s">
        <v>118</v>
      </c>
      <c r="D82" s="2" t="s">
        <v>108</v>
      </c>
      <c r="E82" s="2" t="s">
        <v>33</v>
      </c>
      <c r="F82" s="2" t="s">
        <v>343</v>
      </c>
      <c r="G82" s="2" t="s">
        <v>44</v>
      </c>
      <c r="H82" s="2" t="s">
        <v>257</v>
      </c>
      <c r="I82" s="2">
        <v>1.75</v>
      </c>
      <c r="J82" s="2" t="s">
        <v>315</v>
      </c>
      <c r="K82" s="2" t="s">
        <v>78</v>
      </c>
      <c r="L82" s="2" t="s">
        <v>102</v>
      </c>
      <c r="M82" s="2" t="s">
        <v>30</v>
      </c>
      <c r="O82" s="2" t="str">
        <f t="shared" si="8"/>
        <v>Espanyol</v>
      </c>
      <c r="P82" s="2" t="str">
        <f t="shared" si="9"/>
        <v>Mallorca</v>
      </c>
      <c r="R82" s="2" t="str">
        <f t="shared" si="11"/>
        <v>2</v>
      </c>
      <c r="S82" s="2" t="str">
        <f t="shared" si="12"/>
        <v>1</v>
      </c>
      <c r="U82" s="2" t="str">
        <f t="shared" si="10"/>
        <v/>
      </c>
      <c r="V82" s="2" t="str">
        <f>IF(P82=$AB$3,S82,"")</f>
        <v/>
      </c>
    </row>
    <row r="83" spans="1:22" x14ac:dyDescent="0.25">
      <c r="A83" s="1">
        <v>81</v>
      </c>
      <c r="B83" s="2" t="s">
        <v>341</v>
      </c>
      <c r="C83" s="2" t="s">
        <v>125</v>
      </c>
      <c r="D83" s="2" t="s">
        <v>201</v>
      </c>
      <c r="E83" s="2" t="s">
        <v>15</v>
      </c>
      <c r="F83" s="2" t="s">
        <v>105</v>
      </c>
      <c r="G83" s="2" t="s">
        <v>344</v>
      </c>
      <c r="H83" s="2" t="s">
        <v>345</v>
      </c>
      <c r="I83" s="2">
        <v>1.75</v>
      </c>
      <c r="J83" s="2" t="s">
        <v>270</v>
      </c>
      <c r="K83" s="2" t="s">
        <v>346</v>
      </c>
      <c r="L83" s="2" t="s">
        <v>22</v>
      </c>
      <c r="M83" s="2" t="s">
        <v>21</v>
      </c>
      <c r="O83" s="2" t="str">
        <f t="shared" si="8"/>
        <v>Getafe</v>
      </c>
      <c r="P83" s="2" t="str">
        <f t="shared" si="9"/>
        <v>Osasuna</v>
      </c>
      <c r="R83" s="2" t="str">
        <f t="shared" si="11"/>
        <v>1</v>
      </c>
      <c r="S83" s="2" t="str">
        <f t="shared" si="12"/>
        <v>1</v>
      </c>
      <c r="U83" s="2" t="str">
        <f t="shared" si="10"/>
        <v/>
      </c>
      <c r="V83" s="2" t="str">
        <f>IF(P83=$AB$3,S83,"")</f>
        <v/>
      </c>
    </row>
    <row r="84" spans="1:22" x14ac:dyDescent="0.25">
      <c r="A84" s="1">
        <v>82</v>
      </c>
      <c r="B84" s="2" t="s">
        <v>341</v>
      </c>
      <c r="C84" s="2" t="s">
        <v>39</v>
      </c>
      <c r="D84" s="2" t="s">
        <v>166</v>
      </c>
      <c r="E84" s="2" t="s">
        <v>120</v>
      </c>
      <c r="F84" s="2" t="s">
        <v>347</v>
      </c>
      <c r="G84" s="2" t="s">
        <v>144</v>
      </c>
      <c r="H84" s="2" t="s">
        <v>287</v>
      </c>
      <c r="I84" s="2">
        <v>2.5</v>
      </c>
      <c r="J84" s="2" t="s">
        <v>71</v>
      </c>
      <c r="K84" s="2" t="s">
        <v>70</v>
      </c>
      <c r="L84" s="2" t="s">
        <v>101</v>
      </c>
      <c r="M84" s="2" t="s">
        <v>22</v>
      </c>
      <c r="O84" s="2" t="str">
        <f t="shared" si="8"/>
        <v>Las Palmas</v>
      </c>
      <c r="P84" s="2" t="str">
        <f t="shared" si="9"/>
        <v>Celta Vigo</v>
      </c>
      <c r="R84" s="2" t="str">
        <f t="shared" si="11"/>
        <v>0</v>
      </c>
      <c r="S84" s="2" t="str">
        <f t="shared" si="12"/>
        <v>1</v>
      </c>
      <c r="U84" s="2" t="str">
        <f t="shared" si="10"/>
        <v/>
      </c>
      <c r="V84" s="2" t="str">
        <f>IF(P84=$AB$3,S84,"")</f>
        <v/>
      </c>
    </row>
    <row r="85" spans="1:22" x14ac:dyDescent="0.25">
      <c r="A85" s="1">
        <v>83</v>
      </c>
      <c r="B85" s="2" t="s">
        <v>341</v>
      </c>
      <c r="C85" s="2" t="s">
        <v>81</v>
      </c>
      <c r="D85" s="2" t="s">
        <v>66</v>
      </c>
      <c r="E85" s="2" t="s">
        <v>59</v>
      </c>
      <c r="F85" s="2" t="s">
        <v>144</v>
      </c>
      <c r="G85" s="2" t="s">
        <v>348</v>
      </c>
      <c r="H85" s="2" t="s">
        <v>148</v>
      </c>
      <c r="I85" s="2">
        <v>2</v>
      </c>
      <c r="J85" s="2" t="s">
        <v>46</v>
      </c>
      <c r="K85" s="2" t="s">
        <v>45</v>
      </c>
      <c r="L85" s="2" t="s">
        <v>223</v>
      </c>
      <c r="M85" s="2" t="s">
        <v>145</v>
      </c>
      <c r="O85" s="2" t="str">
        <f t="shared" si="8"/>
        <v>Valladolid</v>
      </c>
      <c r="P85" s="2" t="str">
        <f t="shared" si="9"/>
        <v>Rayo Vallecano</v>
      </c>
      <c r="R85" s="2" t="str">
        <f t="shared" si="11"/>
        <v>1</v>
      </c>
      <c r="S85" s="2" t="str">
        <f t="shared" si="12"/>
        <v>2</v>
      </c>
      <c r="U85" s="2" t="str">
        <f t="shared" si="10"/>
        <v/>
      </c>
      <c r="V85" s="2" t="str">
        <f>IF(P85=$AB$3,S85,"")</f>
        <v/>
      </c>
    </row>
    <row r="86" spans="1:22" x14ac:dyDescent="0.25">
      <c r="A86" s="1">
        <v>84</v>
      </c>
      <c r="B86" s="2" t="s">
        <v>341</v>
      </c>
      <c r="C86" s="2" t="s">
        <v>131</v>
      </c>
      <c r="D86" s="2" t="s">
        <v>104</v>
      </c>
      <c r="E86" s="2" t="s">
        <v>157</v>
      </c>
      <c r="F86" s="2" t="s">
        <v>249</v>
      </c>
      <c r="G86" s="2" t="s">
        <v>349</v>
      </c>
      <c r="H86" s="2" t="s">
        <v>350</v>
      </c>
      <c r="I86" s="2">
        <v>3.75</v>
      </c>
      <c r="J86" s="2" t="s">
        <v>217</v>
      </c>
      <c r="K86" s="2" t="s">
        <v>351</v>
      </c>
      <c r="L86" s="2" t="s">
        <v>129</v>
      </c>
      <c r="M86" s="2" t="s">
        <v>72</v>
      </c>
      <c r="O86" s="2" t="str">
        <f t="shared" si="8"/>
        <v>Real Madrid</v>
      </c>
      <c r="P86" s="2" t="str">
        <f t="shared" si="9"/>
        <v>Villarreal</v>
      </c>
      <c r="R86" s="2" t="str">
        <f t="shared" si="11"/>
        <v>2</v>
      </c>
      <c r="S86" s="2" t="str">
        <f t="shared" si="12"/>
        <v>0</v>
      </c>
      <c r="U86" s="2" t="str">
        <f t="shared" si="10"/>
        <v/>
      </c>
      <c r="V86" s="2" t="str">
        <f>IF(P86=$AB$3,S86,"")</f>
        <v/>
      </c>
    </row>
    <row r="87" spans="1:22" x14ac:dyDescent="0.25">
      <c r="A87" s="1">
        <v>85</v>
      </c>
      <c r="B87" s="2" t="s">
        <v>341</v>
      </c>
      <c r="C87" s="2" t="s">
        <v>212</v>
      </c>
      <c r="D87" s="2" t="s">
        <v>114</v>
      </c>
      <c r="E87" s="2" t="s">
        <v>33</v>
      </c>
      <c r="F87" s="2" t="s">
        <v>224</v>
      </c>
      <c r="G87" s="2" t="s">
        <v>106</v>
      </c>
      <c r="H87" s="2" t="s">
        <v>162</v>
      </c>
      <c r="I87" s="2">
        <v>2.5</v>
      </c>
      <c r="J87" s="2" t="s">
        <v>78</v>
      </c>
      <c r="K87" s="2" t="s">
        <v>315</v>
      </c>
      <c r="L87" s="2" t="s">
        <v>230</v>
      </c>
      <c r="M87" s="2" t="s">
        <v>262</v>
      </c>
      <c r="O87" s="2" t="str">
        <f t="shared" si="8"/>
        <v>Girona</v>
      </c>
      <c r="P87" s="2" t="str">
        <f t="shared" si="9"/>
        <v>Ath Bilbao</v>
      </c>
      <c r="R87" s="2" t="str">
        <f t="shared" si="11"/>
        <v>2</v>
      </c>
      <c r="S87" s="2" t="str">
        <f t="shared" si="12"/>
        <v>1</v>
      </c>
      <c r="U87" s="2" t="str">
        <f t="shared" si="10"/>
        <v/>
      </c>
      <c r="V87" s="2" t="str">
        <f>IF(P87=$AB$3,S87,"")</f>
        <v/>
      </c>
    </row>
    <row r="88" spans="1:22" x14ac:dyDescent="0.25">
      <c r="A88" s="1">
        <v>86</v>
      </c>
      <c r="B88" s="2" t="s">
        <v>341</v>
      </c>
      <c r="C88" s="2" t="s">
        <v>146</v>
      </c>
      <c r="D88" s="2" t="s">
        <v>58</v>
      </c>
      <c r="E88" s="2" t="s">
        <v>352</v>
      </c>
      <c r="F88" s="2" t="s">
        <v>353</v>
      </c>
      <c r="G88" s="2" t="s">
        <v>354</v>
      </c>
      <c r="H88" s="2" t="s">
        <v>355</v>
      </c>
      <c r="I88" s="2">
        <v>3</v>
      </c>
      <c r="J88" s="2" t="s">
        <v>217</v>
      </c>
      <c r="K88" s="2" t="s">
        <v>112</v>
      </c>
      <c r="L88" s="2" t="s">
        <v>88</v>
      </c>
      <c r="M88" s="2" t="s">
        <v>161</v>
      </c>
      <c r="O88" s="2" t="str">
        <f t="shared" si="8"/>
        <v>Alaves</v>
      </c>
      <c r="P88" s="2" t="str">
        <f t="shared" si="9"/>
        <v>Barcelona</v>
      </c>
      <c r="R88" s="2" t="str">
        <f t="shared" si="11"/>
        <v>0</v>
      </c>
      <c r="S88" s="2" t="str">
        <f t="shared" si="12"/>
        <v>3</v>
      </c>
      <c r="U88" s="2" t="str">
        <f t="shared" si="10"/>
        <v/>
      </c>
      <c r="V88" s="2" t="str">
        <f>IF(P88=$AB$3,S88,"")</f>
        <v/>
      </c>
    </row>
    <row r="89" spans="1:22" x14ac:dyDescent="0.25">
      <c r="A89" s="1">
        <v>87</v>
      </c>
      <c r="B89" s="2" t="s">
        <v>341</v>
      </c>
      <c r="C89" s="2" t="s">
        <v>103</v>
      </c>
      <c r="D89" s="2" t="s">
        <v>147</v>
      </c>
      <c r="E89" s="2" t="s">
        <v>83</v>
      </c>
      <c r="F89" s="2" t="s">
        <v>128</v>
      </c>
      <c r="G89" s="2" t="s">
        <v>225</v>
      </c>
      <c r="H89" s="2" t="s">
        <v>356</v>
      </c>
      <c r="I89" s="2">
        <v>2.25</v>
      </c>
      <c r="J89" s="2" t="s">
        <v>19</v>
      </c>
      <c r="K89" s="2" t="s">
        <v>226</v>
      </c>
      <c r="L89" s="2" t="s">
        <v>29</v>
      </c>
      <c r="M89" s="2" t="s">
        <v>80</v>
      </c>
      <c r="O89" s="2" t="str">
        <f t="shared" si="8"/>
        <v>Sevilla</v>
      </c>
      <c r="P89" s="2" t="str">
        <f t="shared" si="9"/>
        <v>Betis</v>
      </c>
      <c r="R89" s="2" t="str">
        <f t="shared" si="11"/>
        <v>1</v>
      </c>
      <c r="S89" s="2" t="str">
        <f t="shared" si="12"/>
        <v>0</v>
      </c>
      <c r="U89" s="2" t="str">
        <f t="shared" si="10"/>
        <v/>
      </c>
      <c r="V89" s="2" t="str">
        <f>IF(P89=$AB$3,S89,"")</f>
        <v/>
      </c>
    </row>
    <row r="90" spans="1:22" x14ac:dyDescent="0.25">
      <c r="A90" s="1">
        <v>88</v>
      </c>
      <c r="B90" s="2" t="s">
        <v>341</v>
      </c>
      <c r="C90" s="2" t="s">
        <v>65</v>
      </c>
      <c r="D90" s="2" t="s">
        <v>90</v>
      </c>
      <c r="E90" s="2" t="s">
        <v>15</v>
      </c>
      <c r="F90" s="2" t="s">
        <v>188</v>
      </c>
      <c r="G90" s="2" t="s">
        <v>122</v>
      </c>
      <c r="H90" s="2" t="s">
        <v>357</v>
      </c>
      <c r="I90" s="2">
        <v>2</v>
      </c>
      <c r="J90" s="2" t="s">
        <v>315</v>
      </c>
      <c r="K90" s="2" t="s">
        <v>78</v>
      </c>
      <c r="L90" s="2" t="s">
        <v>56</v>
      </c>
      <c r="M90" s="2" t="s">
        <v>129</v>
      </c>
      <c r="O90" s="2" t="str">
        <f t="shared" si="8"/>
        <v>Real Sociedad</v>
      </c>
      <c r="P90" s="2" t="str">
        <f t="shared" si="9"/>
        <v>Atl. Madrid</v>
      </c>
      <c r="R90" s="2" t="str">
        <f t="shared" si="11"/>
        <v>1</v>
      </c>
      <c r="S90" s="2" t="str">
        <f t="shared" si="12"/>
        <v>1</v>
      </c>
      <c r="U90" s="2" t="str">
        <f t="shared" si="10"/>
        <v/>
      </c>
      <c r="V90" s="2" t="str">
        <f>IF(P90=$AB$3,S90,"")</f>
        <v/>
      </c>
    </row>
    <row r="91" spans="1:22" x14ac:dyDescent="0.25">
      <c r="A91" s="1">
        <v>89</v>
      </c>
      <c r="B91" s="2" t="s">
        <v>358</v>
      </c>
      <c r="C91" s="2" t="s">
        <v>146</v>
      </c>
      <c r="D91" s="2" t="s">
        <v>132</v>
      </c>
      <c r="E91" s="2" t="s">
        <v>218</v>
      </c>
      <c r="F91" s="2" t="s">
        <v>359</v>
      </c>
      <c r="G91" s="2" t="s">
        <v>360</v>
      </c>
      <c r="H91" s="2" t="s">
        <v>361</v>
      </c>
      <c r="I91" s="2">
        <v>2.25</v>
      </c>
      <c r="J91" s="2" t="s">
        <v>28</v>
      </c>
      <c r="K91" s="2" t="s">
        <v>20</v>
      </c>
      <c r="L91" s="2" t="s">
        <v>129</v>
      </c>
      <c r="M91" s="2" t="s">
        <v>190</v>
      </c>
      <c r="O91" s="2" t="str">
        <f t="shared" si="8"/>
        <v>Alaves</v>
      </c>
      <c r="P91" s="2" t="str">
        <f t="shared" si="9"/>
        <v>Valladolid</v>
      </c>
      <c r="R91" s="2" t="str">
        <f t="shared" si="11"/>
        <v>2</v>
      </c>
      <c r="S91" s="2" t="str">
        <f t="shared" si="12"/>
        <v>3</v>
      </c>
      <c r="U91" s="2" t="str">
        <f t="shared" si="10"/>
        <v/>
      </c>
      <c r="V91" s="2" t="str">
        <f>IF(P91=$AB$3,S91,"")</f>
        <v/>
      </c>
    </row>
    <row r="92" spans="1:22" x14ac:dyDescent="0.25">
      <c r="A92" s="1">
        <v>90</v>
      </c>
      <c r="B92" s="2" t="s">
        <v>358</v>
      </c>
      <c r="C92" s="2" t="s">
        <v>13</v>
      </c>
      <c r="D92" s="2" t="s">
        <v>82</v>
      </c>
      <c r="E92" s="2" t="s">
        <v>282</v>
      </c>
      <c r="F92" s="2" t="s">
        <v>362</v>
      </c>
      <c r="G92" s="2" t="s">
        <v>304</v>
      </c>
      <c r="H92" s="2" t="s">
        <v>363</v>
      </c>
      <c r="I92" s="2">
        <v>2.5</v>
      </c>
      <c r="J92" s="2" t="s">
        <v>226</v>
      </c>
      <c r="K92" s="2" t="s">
        <v>19</v>
      </c>
      <c r="L92" s="2" t="s">
        <v>101</v>
      </c>
      <c r="M92" s="2" t="s">
        <v>130</v>
      </c>
      <c r="O92" s="2" t="str">
        <f t="shared" si="8"/>
        <v>Ath Bilbao</v>
      </c>
      <c r="P92" s="2" t="str">
        <f t="shared" si="9"/>
        <v>Espanyol</v>
      </c>
      <c r="R92" s="2" t="str">
        <f t="shared" si="11"/>
        <v>4</v>
      </c>
      <c r="S92" s="2" t="str">
        <f t="shared" si="12"/>
        <v>1</v>
      </c>
      <c r="U92" s="2" t="str">
        <f t="shared" si="10"/>
        <v/>
      </c>
      <c r="V92" s="2" t="str">
        <f>IF(P92=$AB$3,S92,"")</f>
        <v>1</v>
      </c>
    </row>
    <row r="93" spans="1:22" x14ac:dyDescent="0.25">
      <c r="A93" s="1">
        <v>91</v>
      </c>
      <c r="B93" s="2" t="s">
        <v>358</v>
      </c>
      <c r="C93" s="2" t="s">
        <v>48</v>
      </c>
      <c r="D93" s="2" t="s">
        <v>147</v>
      </c>
      <c r="E93" s="2" t="s">
        <v>59</v>
      </c>
      <c r="F93" s="2" t="s">
        <v>364</v>
      </c>
      <c r="G93" s="2" t="s">
        <v>239</v>
      </c>
      <c r="H93" s="2" t="s">
        <v>365</v>
      </c>
      <c r="I93" s="2">
        <v>2.25</v>
      </c>
      <c r="J93" s="2" t="s">
        <v>94</v>
      </c>
      <c r="K93" s="2" t="s">
        <v>71</v>
      </c>
      <c r="L93" s="2" t="s">
        <v>223</v>
      </c>
      <c r="M93" s="2" t="s">
        <v>138</v>
      </c>
      <c r="O93" s="2" t="str">
        <f t="shared" si="8"/>
        <v>Osasuna</v>
      </c>
      <c r="P93" s="2" t="str">
        <f t="shared" si="9"/>
        <v>Betis</v>
      </c>
      <c r="R93" s="2" t="str">
        <f t="shared" si="11"/>
        <v>1</v>
      </c>
      <c r="S93" s="2" t="str">
        <f t="shared" si="12"/>
        <v>2</v>
      </c>
      <c r="U93" s="2" t="str">
        <f t="shared" si="10"/>
        <v/>
      </c>
      <c r="V93" s="2" t="str">
        <f>IF(P93=$AB$3,S93,"")</f>
        <v/>
      </c>
    </row>
    <row r="94" spans="1:22" x14ac:dyDescent="0.25">
      <c r="A94" s="1">
        <v>92</v>
      </c>
      <c r="B94" s="2" t="s">
        <v>358</v>
      </c>
      <c r="C94" s="2" t="s">
        <v>212</v>
      </c>
      <c r="D94" s="2" t="s">
        <v>119</v>
      </c>
      <c r="E94" s="2" t="s">
        <v>120</v>
      </c>
      <c r="F94" s="2" t="s">
        <v>356</v>
      </c>
      <c r="G94" s="2" t="s">
        <v>258</v>
      </c>
      <c r="H94" s="2" t="s">
        <v>357</v>
      </c>
      <c r="I94" s="2">
        <v>2.25</v>
      </c>
      <c r="J94" s="2" t="s">
        <v>165</v>
      </c>
      <c r="K94" s="2" t="s">
        <v>164</v>
      </c>
      <c r="L94" s="2" t="s">
        <v>139</v>
      </c>
      <c r="M94" s="2" t="s">
        <v>55</v>
      </c>
      <c r="O94" s="2" t="str">
        <f t="shared" si="8"/>
        <v>Girona</v>
      </c>
      <c r="P94" s="2" t="str">
        <f t="shared" si="9"/>
        <v>Real Sociedad</v>
      </c>
      <c r="R94" s="2" t="str">
        <f t="shared" si="11"/>
        <v>0</v>
      </c>
      <c r="S94" s="2" t="str">
        <f t="shared" si="12"/>
        <v>1</v>
      </c>
      <c r="U94" s="2" t="str">
        <f t="shared" si="10"/>
        <v/>
      </c>
      <c r="V94" s="2" t="str">
        <f>IF(P94=$AB$3,S94,"")</f>
        <v/>
      </c>
    </row>
    <row r="95" spans="1:22" x14ac:dyDescent="0.25">
      <c r="A95" s="1">
        <v>93</v>
      </c>
      <c r="B95" s="2" t="s">
        <v>358</v>
      </c>
      <c r="C95" s="2" t="s">
        <v>31</v>
      </c>
      <c r="D95" s="2" t="s">
        <v>74</v>
      </c>
      <c r="E95" s="2" t="s">
        <v>59</v>
      </c>
      <c r="F95" s="2" t="s">
        <v>366</v>
      </c>
      <c r="G95" s="2" t="s">
        <v>367</v>
      </c>
      <c r="H95" s="2" t="s">
        <v>368</v>
      </c>
      <c r="I95" s="2">
        <v>3</v>
      </c>
      <c r="J95" s="2" t="s">
        <v>46</v>
      </c>
      <c r="K95" s="2" t="s">
        <v>112</v>
      </c>
      <c r="L95" s="2" t="s">
        <v>47</v>
      </c>
      <c r="M95" s="2" t="s">
        <v>88</v>
      </c>
      <c r="O95" s="2" t="str">
        <f t="shared" si="8"/>
        <v>Celta Vigo</v>
      </c>
      <c r="P95" s="2" t="str">
        <f t="shared" si="9"/>
        <v>Real Madrid</v>
      </c>
      <c r="R95" s="2" t="str">
        <f t="shared" si="11"/>
        <v>1</v>
      </c>
      <c r="S95" s="2" t="str">
        <f t="shared" si="12"/>
        <v>2</v>
      </c>
      <c r="U95" s="2" t="str">
        <f t="shared" si="10"/>
        <v/>
      </c>
      <c r="V95" s="2" t="str">
        <f>IF(P95=$AB$3,S95,"")</f>
        <v/>
      </c>
    </row>
    <row r="96" spans="1:22" x14ac:dyDescent="0.25">
      <c r="A96" s="1">
        <v>94</v>
      </c>
      <c r="B96" s="2" t="s">
        <v>358</v>
      </c>
      <c r="C96" s="2" t="s">
        <v>73</v>
      </c>
      <c r="D96" s="2" t="s">
        <v>66</v>
      </c>
      <c r="E96" s="2" t="s">
        <v>83</v>
      </c>
      <c r="F96" s="2" t="s">
        <v>287</v>
      </c>
      <c r="G96" s="2" t="s">
        <v>280</v>
      </c>
      <c r="H96" s="2" t="s">
        <v>369</v>
      </c>
      <c r="I96" s="2">
        <v>2</v>
      </c>
      <c r="J96" s="2" t="s">
        <v>165</v>
      </c>
      <c r="K96" s="2" t="s">
        <v>164</v>
      </c>
      <c r="L96" s="2" t="s">
        <v>223</v>
      </c>
      <c r="M96" s="2" t="s">
        <v>80</v>
      </c>
      <c r="O96" s="2" t="str">
        <f t="shared" si="8"/>
        <v>Mallorca</v>
      </c>
      <c r="P96" s="2" t="str">
        <f t="shared" si="9"/>
        <v>Rayo Vallecano</v>
      </c>
      <c r="R96" s="2" t="str">
        <f t="shared" si="11"/>
        <v>1</v>
      </c>
      <c r="S96" s="2" t="str">
        <f t="shared" si="12"/>
        <v>0</v>
      </c>
      <c r="U96" s="2" t="str">
        <f t="shared" si="10"/>
        <v/>
      </c>
      <c r="V96" s="2" t="str">
        <f>IF(P96=$AB$3,S96,"")</f>
        <v/>
      </c>
    </row>
    <row r="97" spans="1:22" x14ac:dyDescent="0.25">
      <c r="A97" s="1">
        <v>95</v>
      </c>
      <c r="B97" s="2" t="s">
        <v>358</v>
      </c>
      <c r="C97" s="2" t="s">
        <v>151</v>
      </c>
      <c r="D97" s="2" t="s">
        <v>49</v>
      </c>
      <c r="E97" s="2" t="s">
        <v>97</v>
      </c>
      <c r="F97" s="2" t="s">
        <v>362</v>
      </c>
      <c r="G97" s="2" t="s">
        <v>370</v>
      </c>
      <c r="H97" s="2" t="s">
        <v>371</v>
      </c>
      <c r="I97" s="2">
        <v>2.25</v>
      </c>
      <c r="J97" s="2" t="s">
        <v>164</v>
      </c>
      <c r="K97" s="2" t="s">
        <v>165</v>
      </c>
      <c r="L97" s="2" t="s">
        <v>286</v>
      </c>
      <c r="M97" s="2" t="s">
        <v>21</v>
      </c>
      <c r="O97" s="2" t="str">
        <f t="shared" si="8"/>
        <v>Atl. Madrid</v>
      </c>
      <c r="P97" s="2" t="str">
        <f t="shared" si="9"/>
        <v>Leganes</v>
      </c>
      <c r="R97" s="2" t="str">
        <f t="shared" si="11"/>
        <v>3</v>
      </c>
      <c r="S97" s="2" t="str">
        <f t="shared" si="12"/>
        <v>1</v>
      </c>
      <c r="U97" s="2" t="str">
        <f t="shared" si="10"/>
        <v/>
      </c>
      <c r="V97" s="2" t="str">
        <f>IF(P97=$AB$3,S97,"")</f>
        <v/>
      </c>
    </row>
    <row r="98" spans="1:22" x14ac:dyDescent="0.25">
      <c r="A98" s="1">
        <v>96</v>
      </c>
      <c r="B98" s="2" t="s">
        <v>358</v>
      </c>
      <c r="C98" s="2" t="s">
        <v>89</v>
      </c>
      <c r="D98" s="2" t="s">
        <v>14</v>
      </c>
      <c r="E98" s="2" t="s">
        <v>15</v>
      </c>
      <c r="F98" s="2" t="s">
        <v>326</v>
      </c>
      <c r="G98" s="2" t="s">
        <v>111</v>
      </c>
      <c r="H98" s="2" t="s">
        <v>372</v>
      </c>
      <c r="I98" s="2">
        <v>2.25</v>
      </c>
      <c r="J98" s="2" t="s">
        <v>46</v>
      </c>
      <c r="K98" s="2" t="s">
        <v>45</v>
      </c>
      <c r="L98" s="2" t="s">
        <v>102</v>
      </c>
      <c r="M98" s="2" t="s">
        <v>230</v>
      </c>
      <c r="O98" s="2" t="str">
        <f t="shared" si="8"/>
        <v>Villarreal</v>
      </c>
      <c r="P98" s="2" t="str">
        <f t="shared" si="9"/>
        <v>Getafe</v>
      </c>
      <c r="R98" s="2" t="str">
        <f t="shared" si="11"/>
        <v>1</v>
      </c>
      <c r="S98" s="2" t="str">
        <f t="shared" si="12"/>
        <v>1</v>
      </c>
      <c r="U98" s="2" t="str">
        <f t="shared" si="10"/>
        <v/>
      </c>
      <c r="V98" s="2" t="str">
        <f>IF(P98=$AB$3,S98,"")</f>
        <v/>
      </c>
    </row>
    <row r="99" spans="1:22" x14ac:dyDescent="0.25">
      <c r="A99" s="1">
        <v>97</v>
      </c>
      <c r="B99" s="2" t="s">
        <v>358</v>
      </c>
      <c r="C99" s="2" t="s">
        <v>113</v>
      </c>
      <c r="D99" s="2" t="s">
        <v>40</v>
      </c>
      <c r="E99" s="2" t="s">
        <v>373</v>
      </c>
      <c r="F99" s="2" t="s">
        <v>374</v>
      </c>
      <c r="G99" s="2" t="s">
        <v>375</v>
      </c>
      <c r="H99" s="2" t="s">
        <v>376</v>
      </c>
      <c r="I99" s="2">
        <v>3.25</v>
      </c>
      <c r="J99" s="2" t="s">
        <v>71</v>
      </c>
      <c r="K99" s="2" t="s">
        <v>78</v>
      </c>
      <c r="L99" s="2" t="s">
        <v>377</v>
      </c>
      <c r="M99" s="2" t="s">
        <v>56</v>
      </c>
      <c r="O99" s="2" t="str">
        <f t="shared" si="8"/>
        <v>Barcelona</v>
      </c>
      <c r="P99" s="2" t="str">
        <f t="shared" si="9"/>
        <v>Sevilla</v>
      </c>
      <c r="R99" s="2" t="str">
        <f t="shared" si="11"/>
        <v>5</v>
      </c>
      <c r="S99" s="2" t="str">
        <f t="shared" si="12"/>
        <v>1</v>
      </c>
      <c r="U99" s="2" t="str">
        <f t="shared" si="10"/>
        <v>5</v>
      </c>
      <c r="V99" s="2" t="str">
        <f>IF(P99=$AB$3,S99,"")</f>
        <v/>
      </c>
    </row>
    <row r="100" spans="1:22" x14ac:dyDescent="0.25">
      <c r="A100" s="1">
        <v>98</v>
      </c>
      <c r="B100" s="2" t="s">
        <v>358</v>
      </c>
      <c r="C100" s="2" t="s">
        <v>57</v>
      </c>
      <c r="D100" s="2" t="s">
        <v>141</v>
      </c>
      <c r="E100" s="2" t="s">
        <v>218</v>
      </c>
      <c r="F100" s="2" t="s">
        <v>238</v>
      </c>
      <c r="G100" s="2" t="s">
        <v>378</v>
      </c>
      <c r="H100" s="2" t="s">
        <v>379</v>
      </c>
      <c r="I100" s="2">
        <v>2.25</v>
      </c>
      <c r="J100" s="2" t="s">
        <v>94</v>
      </c>
      <c r="K100" s="2" t="s">
        <v>71</v>
      </c>
      <c r="L100" s="2" t="s">
        <v>30</v>
      </c>
      <c r="M100" s="2" t="s">
        <v>155</v>
      </c>
      <c r="O100" s="2" t="str">
        <f t="shared" si="8"/>
        <v>Valencia</v>
      </c>
      <c r="P100" s="2" t="str">
        <f t="shared" si="9"/>
        <v>Las Palmas</v>
      </c>
      <c r="R100" s="2" t="str">
        <f t="shared" si="11"/>
        <v>2</v>
      </c>
      <c r="S100" s="2" t="str">
        <f t="shared" si="12"/>
        <v>3</v>
      </c>
      <c r="U100" s="2" t="str">
        <f t="shared" si="10"/>
        <v/>
      </c>
      <c r="V100" s="2" t="str">
        <f>IF(P100=$AB$3,S100,"")</f>
        <v/>
      </c>
    </row>
    <row r="101" spans="1:22" x14ac:dyDescent="0.25">
      <c r="A101" s="1">
        <v>99</v>
      </c>
      <c r="B101" s="2" t="s">
        <v>380</v>
      </c>
      <c r="C101" s="2" t="s">
        <v>118</v>
      </c>
      <c r="D101" s="2" t="s">
        <v>40</v>
      </c>
      <c r="E101" s="2" t="s">
        <v>174</v>
      </c>
      <c r="F101" s="2" t="s">
        <v>170</v>
      </c>
      <c r="G101" s="2" t="s">
        <v>27</v>
      </c>
      <c r="H101" s="2" t="s">
        <v>381</v>
      </c>
      <c r="I101" s="2">
        <v>2.25</v>
      </c>
      <c r="J101" s="2" t="s">
        <v>107</v>
      </c>
      <c r="K101" s="2" t="s">
        <v>19</v>
      </c>
      <c r="L101" s="2" t="s">
        <v>155</v>
      </c>
      <c r="M101" s="2" t="s">
        <v>22</v>
      </c>
      <c r="O101" s="2" t="str">
        <f t="shared" si="8"/>
        <v>Espanyol</v>
      </c>
      <c r="P101" s="2" t="str">
        <f t="shared" si="9"/>
        <v>Sevilla</v>
      </c>
      <c r="R101" s="2" t="str">
        <f t="shared" si="11"/>
        <v>0</v>
      </c>
      <c r="S101" s="2" t="str">
        <f t="shared" si="12"/>
        <v>2</v>
      </c>
      <c r="U101" s="2" t="str">
        <f t="shared" si="10"/>
        <v/>
      </c>
      <c r="V101" s="2" t="str">
        <f>IF(P101=$AB$3,S101,"")</f>
        <v/>
      </c>
    </row>
    <row r="102" spans="1:22" x14ac:dyDescent="0.25">
      <c r="A102" s="1">
        <v>100</v>
      </c>
      <c r="B102" s="2" t="s">
        <v>380</v>
      </c>
      <c r="C102" s="2" t="s">
        <v>81</v>
      </c>
      <c r="D102" s="2" t="s">
        <v>104</v>
      </c>
      <c r="E102" s="2" t="s">
        <v>59</v>
      </c>
      <c r="F102" s="2" t="s">
        <v>242</v>
      </c>
      <c r="G102" s="2" t="s">
        <v>382</v>
      </c>
      <c r="H102" s="2" t="s">
        <v>303</v>
      </c>
      <c r="I102" s="2">
        <v>2.5</v>
      </c>
      <c r="J102" s="2" t="s">
        <v>19</v>
      </c>
      <c r="K102" s="2" t="s">
        <v>107</v>
      </c>
      <c r="L102" s="2" t="s">
        <v>102</v>
      </c>
      <c r="M102" s="2" t="s">
        <v>223</v>
      </c>
      <c r="O102" s="2" t="str">
        <f t="shared" si="8"/>
        <v>Valladolid</v>
      </c>
      <c r="P102" s="2" t="str">
        <f t="shared" si="9"/>
        <v>Villarreal</v>
      </c>
      <c r="R102" s="2" t="str">
        <f t="shared" si="11"/>
        <v>1</v>
      </c>
      <c r="S102" s="2" t="str">
        <f t="shared" si="12"/>
        <v>2</v>
      </c>
      <c r="U102" s="2" t="str">
        <f t="shared" si="10"/>
        <v/>
      </c>
      <c r="V102" s="2" t="str">
        <f>IF(P102=$AB$3,S102,"")</f>
        <v/>
      </c>
    </row>
    <row r="103" spans="1:22" x14ac:dyDescent="0.25">
      <c r="A103" s="1">
        <v>101</v>
      </c>
      <c r="B103" s="2" t="s">
        <v>380</v>
      </c>
      <c r="C103" s="2" t="s">
        <v>200</v>
      </c>
      <c r="D103" s="2" t="s">
        <v>32</v>
      </c>
      <c r="E103" s="2" t="s">
        <v>83</v>
      </c>
      <c r="F103" s="2" t="s">
        <v>383</v>
      </c>
      <c r="G103" s="2" t="s">
        <v>384</v>
      </c>
      <c r="H103" s="2" t="s">
        <v>385</v>
      </c>
      <c r="I103" s="2">
        <v>2</v>
      </c>
      <c r="J103" s="2" t="s">
        <v>46</v>
      </c>
      <c r="K103" s="2" t="s">
        <v>45</v>
      </c>
      <c r="L103" s="2" t="s">
        <v>230</v>
      </c>
      <c r="M103" s="2" t="s">
        <v>102</v>
      </c>
      <c r="O103" s="2" t="str">
        <f t="shared" si="8"/>
        <v>Rayo Vallecano</v>
      </c>
      <c r="P103" s="2" t="str">
        <f t="shared" si="9"/>
        <v>Alaves</v>
      </c>
      <c r="R103" s="2" t="str">
        <f t="shared" si="11"/>
        <v>1</v>
      </c>
      <c r="S103" s="2" t="str">
        <f t="shared" si="12"/>
        <v>0</v>
      </c>
      <c r="U103" s="2" t="str">
        <f t="shared" si="10"/>
        <v/>
      </c>
      <c r="V103" s="2" t="str">
        <f>IF(P103=$AB$3,S103,"")</f>
        <v/>
      </c>
    </row>
    <row r="104" spans="1:22" x14ac:dyDescent="0.25">
      <c r="A104" s="1">
        <v>102</v>
      </c>
      <c r="B104" s="2" t="s">
        <v>380</v>
      </c>
      <c r="C104" s="2" t="s">
        <v>39</v>
      </c>
      <c r="D104" s="2" t="s">
        <v>24</v>
      </c>
      <c r="E104" s="2" t="s">
        <v>83</v>
      </c>
      <c r="F104" s="2" t="s">
        <v>386</v>
      </c>
      <c r="G104" s="2" t="s">
        <v>180</v>
      </c>
      <c r="H104" s="2" t="s">
        <v>44</v>
      </c>
      <c r="I104" s="2">
        <v>2.5</v>
      </c>
      <c r="J104" s="2" t="s">
        <v>165</v>
      </c>
      <c r="K104" s="2" t="s">
        <v>112</v>
      </c>
      <c r="L104" s="2" t="s">
        <v>102</v>
      </c>
      <c r="M104" s="2" t="s">
        <v>80</v>
      </c>
      <c r="O104" s="2" t="str">
        <f t="shared" si="8"/>
        <v>Las Palmas</v>
      </c>
      <c r="P104" s="2" t="str">
        <f t="shared" si="9"/>
        <v>Girona</v>
      </c>
      <c r="R104" s="2" t="str">
        <f t="shared" si="11"/>
        <v>1</v>
      </c>
      <c r="S104" s="2" t="str">
        <f t="shared" si="12"/>
        <v>0</v>
      </c>
      <c r="U104" s="2" t="str">
        <f t="shared" si="10"/>
        <v/>
      </c>
      <c r="V104" s="2" t="str">
        <f>IF(P104=$AB$3,S104,"")</f>
        <v/>
      </c>
    </row>
    <row r="105" spans="1:22" x14ac:dyDescent="0.25">
      <c r="A105" s="1">
        <v>103</v>
      </c>
      <c r="B105" s="2" t="s">
        <v>380</v>
      </c>
      <c r="C105" s="2" t="s">
        <v>23</v>
      </c>
      <c r="D105" s="2" t="s">
        <v>90</v>
      </c>
      <c r="E105" s="2" t="s">
        <v>83</v>
      </c>
      <c r="F105" s="2" t="s">
        <v>159</v>
      </c>
      <c r="G105" s="2" t="s">
        <v>35</v>
      </c>
      <c r="H105" s="2" t="s">
        <v>387</v>
      </c>
      <c r="I105" s="2">
        <v>2.25</v>
      </c>
      <c r="J105" s="2" t="s">
        <v>20</v>
      </c>
      <c r="K105" s="2" t="s">
        <v>28</v>
      </c>
      <c r="L105" s="2" t="s">
        <v>145</v>
      </c>
      <c r="M105" s="2" t="s">
        <v>198</v>
      </c>
      <c r="O105" s="2" t="str">
        <f t="shared" si="8"/>
        <v>Betis</v>
      </c>
      <c r="P105" s="2" t="str">
        <f t="shared" si="9"/>
        <v>Atl. Madrid</v>
      </c>
      <c r="R105" s="2" t="str">
        <f t="shared" si="11"/>
        <v>1</v>
      </c>
      <c r="S105" s="2" t="str">
        <f t="shared" si="12"/>
        <v>0</v>
      </c>
      <c r="U105" s="2" t="str">
        <f t="shared" si="10"/>
        <v/>
      </c>
      <c r="V105" s="2" t="str">
        <f>IF(P105=$AB$3,S105,"")</f>
        <v/>
      </c>
    </row>
    <row r="106" spans="1:22" x14ac:dyDescent="0.25">
      <c r="A106" s="1">
        <v>104</v>
      </c>
      <c r="B106" s="2" t="s">
        <v>380</v>
      </c>
      <c r="C106" s="2" t="s">
        <v>140</v>
      </c>
      <c r="D106" s="2" t="s">
        <v>166</v>
      </c>
      <c r="E106" s="2" t="s">
        <v>133</v>
      </c>
      <c r="F106" s="2" t="s">
        <v>293</v>
      </c>
      <c r="G106" s="2" t="s">
        <v>43</v>
      </c>
      <c r="H106" s="2" t="s">
        <v>93</v>
      </c>
      <c r="I106" s="2">
        <v>2.25</v>
      </c>
      <c r="J106" s="2" t="s">
        <v>254</v>
      </c>
      <c r="K106" s="2" t="s">
        <v>38</v>
      </c>
      <c r="L106" s="2" t="s">
        <v>30</v>
      </c>
      <c r="M106" s="2" t="s">
        <v>102</v>
      </c>
      <c r="O106" s="2" t="str">
        <f t="shared" si="8"/>
        <v>Leganes</v>
      </c>
      <c r="P106" s="2" t="str">
        <f t="shared" si="9"/>
        <v>Celta Vigo</v>
      </c>
      <c r="R106" s="2" t="str">
        <f t="shared" si="11"/>
        <v>3</v>
      </c>
      <c r="S106" s="2" t="str">
        <f t="shared" si="12"/>
        <v>0</v>
      </c>
      <c r="U106" s="2" t="str">
        <f t="shared" si="10"/>
        <v/>
      </c>
      <c r="V106" s="2" t="str">
        <f>IF(P106=$AB$3,S106,"")</f>
        <v/>
      </c>
    </row>
    <row r="107" spans="1:22" x14ac:dyDescent="0.25">
      <c r="A107" s="1">
        <v>105</v>
      </c>
      <c r="B107" s="2" t="s">
        <v>380</v>
      </c>
      <c r="C107" s="2" t="s">
        <v>125</v>
      </c>
      <c r="D107" s="2" t="s">
        <v>96</v>
      </c>
      <c r="E107" s="2" t="s">
        <v>15</v>
      </c>
      <c r="F107" s="2" t="s">
        <v>388</v>
      </c>
      <c r="G107" s="2" t="s">
        <v>188</v>
      </c>
      <c r="H107" s="2" t="s">
        <v>389</v>
      </c>
      <c r="I107" s="2">
        <v>1.5</v>
      </c>
      <c r="J107" s="2" t="s">
        <v>54</v>
      </c>
      <c r="K107" s="2" t="s">
        <v>37</v>
      </c>
      <c r="L107" s="2" t="s">
        <v>295</v>
      </c>
      <c r="M107" s="2" t="s">
        <v>88</v>
      </c>
      <c r="O107" s="2" t="str">
        <f t="shared" si="8"/>
        <v>Getafe</v>
      </c>
      <c r="P107" s="2" t="str">
        <f t="shared" si="9"/>
        <v>Valencia</v>
      </c>
      <c r="R107" s="2" t="str">
        <f t="shared" si="11"/>
        <v>1</v>
      </c>
      <c r="S107" s="2" t="str">
        <f t="shared" si="12"/>
        <v>1</v>
      </c>
      <c r="U107" s="2" t="str">
        <f t="shared" si="10"/>
        <v/>
      </c>
      <c r="V107" s="2" t="str">
        <f>IF(P107=$AB$3,S107,"")</f>
        <v/>
      </c>
    </row>
    <row r="108" spans="1:22" x14ac:dyDescent="0.25">
      <c r="A108" s="1">
        <v>106</v>
      </c>
      <c r="B108" s="2" t="s">
        <v>380</v>
      </c>
      <c r="C108" s="2" t="s">
        <v>131</v>
      </c>
      <c r="D108" s="2" t="s">
        <v>58</v>
      </c>
      <c r="E108" s="2" t="s">
        <v>390</v>
      </c>
      <c r="F108" s="2" t="s">
        <v>391</v>
      </c>
      <c r="G108" s="2" t="s">
        <v>203</v>
      </c>
      <c r="H108" s="2" t="s">
        <v>100</v>
      </c>
      <c r="I108" s="2">
        <v>3.25</v>
      </c>
      <c r="J108" s="2" t="s">
        <v>315</v>
      </c>
      <c r="K108" s="2" t="s">
        <v>78</v>
      </c>
      <c r="L108" s="2" t="s">
        <v>230</v>
      </c>
      <c r="M108" s="2" t="s">
        <v>129</v>
      </c>
      <c r="O108" s="2" t="str">
        <f t="shared" si="8"/>
        <v>Real Madrid</v>
      </c>
      <c r="P108" s="2" t="str">
        <f t="shared" si="9"/>
        <v>Barcelona</v>
      </c>
      <c r="R108" s="2" t="str">
        <f t="shared" si="11"/>
        <v>0</v>
      </c>
      <c r="S108" s="2" t="str">
        <f t="shared" si="12"/>
        <v>4</v>
      </c>
      <c r="U108" s="2" t="str">
        <f t="shared" si="10"/>
        <v/>
      </c>
      <c r="V108" s="2" t="str">
        <f>IF(P108=$AB$3,S108,"")</f>
        <v/>
      </c>
    </row>
    <row r="109" spans="1:22" x14ac:dyDescent="0.25">
      <c r="A109" s="1">
        <v>107</v>
      </c>
      <c r="B109" s="2" t="s">
        <v>380</v>
      </c>
      <c r="C109" s="2" t="s">
        <v>65</v>
      </c>
      <c r="D109" s="2" t="s">
        <v>201</v>
      </c>
      <c r="E109" s="2" t="s">
        <v>174</v>
      </c>
      <c r="F109" s="2" t="s">
        <v>252</v>
      </c>
      <c r="G109" s="2" t="s">
        <v>347</v>
      </c>
      <c r="H109" s="2" t="s">
        <v>392</v>
      </c>
      <c r="I109" s="2">
        <v>2.25</v>
      </c>
      <c r="J109" s="2" t="s">
        <v>137</v>
      </c>
      <c r="K109" s="2" t="s">
        <v>204</v>
      </c>
      <c r="L109" s="2" t="s">
        <v>30</v>
      </c>
      <c r="M109" s="2" t="s">
        <v>56</v>
      </c>
      <c r="O109" s="2" t="str">
        <f t="shared" si="8"/>
        <v>Real Sociedad</v>
      </c>
      <c r="P109" s="2" t="str">
        <f t="shared" si="9"/>
        <v>Osasuna</v>
      </c>
      <c r="R109" s="2" t="str">
        <f t="shared" si="11"/>
        <v>0</v>
      </c>
      <c r="S109" s="2" t="str">
        <f t="shared" si="12"/>
        <v>2</v>
      </c>
      <c r="U109" s="2" t="str">
        <f t="shared" si="10"/>
        <v/>
      </c>
      <c r="V109" s="2" t="str">
        <f>IF(P109=$AB$3,S109,"")</f>
        <v/>
      </c>
    </row>
    <row r="110" spans="1:22" x14ac:dyDescent="0.25">
      <c r="A110" s="1">
        <v>108</v>
      </c>
      <c r="B110" s="2" t="s">
        <v>380</v>
      </c>
      <c r="C110" s="2" t="s">
        <v>73</v>
      </c>
      <c r="D110" s="2" t="s">
        <v>114</v>
      </c>
      <c r="E110" s="2" t="s">
        <v>126</v>
      </c>
      <c r="F110" s="2" t="s">
        <v>393</v>
      </c>
      <c r="G110" s="2" t="s">
        <v>301</v>
      </c>
      <c r="H110" s="2" t="s">
        <v>35</v>
      </c>
      <c r="I110" s="2">
        <v>2</v>
      </c>
      <c r="J110" s="2" t="s">
        <v>124</v>
      </c>
      <c r="K110" s="2" t="s">
        <v>112</v>
      </c>
      <c r="L110" s="2" t="s">
        <v>129</v>
      </c>
      <c r="M110" s="2" t="s">
        <v>80</v>
      </c>
      <c r="O110" s="2" t="str">
        <f t="shared" si="8"/>
        <v>Mallorca</v>
      </c>
      <c r="P110" s="2" t="str">
        <f t="shared" si="9"/>
        <v>Ath Bilbao</v>
      </c>
      <c r="R110" s="2" t="str">
        <f t="shared" si="11"/>
        <v>0</v>
      </c>
      <c r="S110" s="2" t="str">
        <f t="shared" si="12"/>
        <v>0</v>
      </c>
      <c r="U110" s="2" t="str">
        <f t="shared" si="10"/>
        <v/>
      </c>
      <c r="V110" s="2" t="str">
        <f>IF(P110=$AB$3,S110,"")</f>
        <v/>
      </c>
    </row>
    <row r="111" spans="1:22" x14ac:dyDescent="0.25">
      <c r="A111" s="1">
        <v>109</v>
      </c>
      <c r="B111" s="2" t="s">
        <v>394</v>
      </c>
      <c r="C111" s="2" t="s">
        <v>13</v>
      </c>
      <c r="D111" s="2" t="s">
        <v>119</v>
      </c>
      <c r="E111" s="2" t="s">
        <v>83</v>
      </c>
      <c r="F111" s="2" t="s">
        <v>109</v>
      </c>
      <c r="G111" s="2" t="s">
        <v>395</v>
      </c>
      <c r="H111" s="2" t="s">
        <v>396</v>
      </c>
      <c r="I111" s="2">
        <v>2</v>
      </c>
      <c r="J111" s="2" t="s">
        <v>226</v>
      </c>
      <c r="K111" s="2" t="s">
        <v>238</v>
      </c>
      <c r="L111" s="2" t="s">
        <v>72</v>
      </c>
      <c r="M111" s="2" t="s">
        <v>129</v>
      </c>
      <c r="O111" s="2" t="str">
        <f t="shared" si="8"/>
        <v>Ath Bilbao</v>
      </c>
      <c r="P111" s="2" t="str">
        <f t="shared" si="9"/>
        <v>Real Sociedad</v>
      </c>
      <c r="R111" s="2" t="str">
        <f t="shared" si="11"/>
        <v>1</v>
      </c>
      <c r="S111" s="2" t="str">
        <f t="shared" si="12"/>
        <v>0</v>
      </c>
      <c r="U111" s="2" t="str">
        <f t="shared" si="10"/>
        <v/>
      </c>
      <c r="V111" s="2" t="str">
        <f>IF(P111=$AB$3,S111,"")</f>
        <v/>
      </c>
    </row>
    <row r="112" spans="1:22" x14ac:dyDescent="0.25">
      <c r="A112" s="1">
        <v>110</v>
      </c>
      <c r="B112" s="2" t="s">
        <v>394</v>
      </c>
      <c r="C112" s="2" t="s">
        <v>140</v>
      </c>
      <c r="D112" s="2" t="s">
        <v>74</v>
      </c>
      <c r="E112" s="2" t="s">
        <v>352</v>
      </c>
      <c r="F112" s="2" t="s">
        <v>397</v>
      </c>
      <c r="G112" s="2" t="s">
        <v>398</v>
      </c>
      <c r="H112" s="2" t="s">
        <v>399</v>
      </c>
      <c r="I112" s="2">
        <v>2.75</v>
      </c>
      <c r="J112" s="2" t="s">
        <v>137</v>
      </c>
      <c r="K112" s="2" t="s">
        <v>204</v>
      </c>
      <c r="L112" s="2" t="s">
        <v>295</v>
      </c>
      <c r="M112" s="2" t="s">
        <v>130</v>
      </c>
      <c r="O112" s="2" t="str">
        <f t="shared" si="8"/>
        <v>Leganes</v>
      </c>
      <c r="P112" s="2" t="str">
        <f t="shared" si="9"/>
        <v>Real Madrid</v>
      </c>
      <c r="R112" s="2" t="str">
        <f t="shared" si="11"/>
        <v>0</v>
      </c>
      <c r="S112" s="2" t="str">
        <f t="shared" si="12"/>
        <v>3</v>
      </c>
      <c r="U112" s="2" t="str">
        <f t="shared" si="10"/>
        <v/>
      </c>
      <c r="V112" s="2" t="str">
        <f>IF(P112=$AB$3,S112,"")</f>
        <v/>
      </c>
    </row>
    <row r="113" spans="1:22" x14ac:dyDescent="0.25">
      <c r="A113" s="1">
        <v>111</v>
      </c>
      <c r="B113" s="2" t="s">
        <v>394</v>
      </c>
      <c r="C113" s="2" t="s">
        <v>48</v>
      </c>
      <c r="D113" s="2" t="s">
        <v>104</v>
      </c>
      <c r="E113" s="2" t="s">
        <v>41</v>
      </c>
      <c r="F113" s="2" t="s">
        <v>400</v>
      </c>
      <c r="G113" s="2" t="s">
        <v>401</v>
      </c>
      <c r="H113" s="2" t="s">
        <v>192</v>
      </c>
      <c r="I113" s="2">
        <v>2.5</v>
      </c>
      <c r="J113" s="2" t="s">
        <v>266</v>
      </c>
      <c r="K113" s="2" t="s">
        <v>63</v>
      </c>
      <c r="L113" s="2" t="s">
        <v>223</v>
      </c>
      <c r="M113" s="2" t="s">
        <v>139</v>
      </c>
      <c r="O113" s="2" t="str">
        <f t="shared" si="8"/>
        <v>Osasuna</v>
      </c>
      <c r="P113" s="2" t="str">
        <f t="shared" si="9"/>
        <v>Villarreal</v>
      </c>
      <c r="R113" s="2" t="str">
        <f t="shared" si="11"/>
        <v>2</v>
      </c>
      <c r="S113" s="2" t="str">
        <f t="shared" si="12"/>
        <v>2</v>
      </c>
      <c r="U113" s="2" t="str">
        <f t="shared" si="10"/>
        <v/>
      </c>
      <c r="V113" s="2" t="str">
        <f>IF(P113=$AB$3,S113,"")</f>
        <v/>
      </c>
    </row>
    <row r="114" spans="1:22" x14ac:dyDescent="0.25">
      <c r="A114" s="1">
        <v>112</v>
      </c>
      <c r="B114" s="2" t="s">
        <v>394</v>
      </c>
      <c r="C114" s="2" t="s">
        <v>103</v>
      </c>
      <c r="D114" s="2" t="s">
        <v>66</v>
      </c>
      <c r="E114" s="2" t="s">
        <v>83</v>
      </c>
      <c r="F114" s="2" t="s">
        <v>402</v>
      </c>
      <c r="G114" s="2" t="s">
        <v>169</v>
      </c>
      <c r="H114" s="2" t="s">
        <v>403</v>
      </c>
      <c r="I114" s="2">
        <v>2.25</v>
      </c>
      <c r="J114" s="2" t="s">
        <v>404</v>
      </c>
      <c r="K114" s="2" t="s">
        <v>71</v>
      </c>
      <c r="L114" s="2" t="s">
        <v>30</v>
      </c>
      <c r="M114" s="2" t="s">
        <v>191</v>
      </c>
      <c r="O114" s="2" t="str">
        <f t="shared" si="8"/>
        <v>Sevilla</v>
      </c>
      <c r="P114" s="2" t="str">
        <f t="shared" si="9"/>
        <v>Rayo Vallecano</v>
      </c>
      <c r="R114" s="2" t="str">
        <f t="shared" si="11"/>
        <v>1</v>
      </c>
      <c r="S114" s="2" t="str">
        <f t="shared" si="12"/>
        <v>0</v>
      </c>
      <c r="U114" s="2" t="str">
        <f t="shared" si="10"/>
        <v/>
      </c>
      <c r="V114" s="2" t="str">
        <f>IF(P114=$AB$3,S114,"")</f>
        <v/>
      </c>
    </row>
    <row r="115" spans="1:22" x14ac:dyDescent="0.25">
      <c r="A115" s="1">
        <v>113</v>
      </c>
      <c r="B115" s="2" t="s">
        <v>394</v>
      </c>
      <c r="C115" s="2" t="s">
        <v>151</v>
      </c>
      <c r="D115" s="2" t="s">
        <v>32</v>
      </c>
      <c r="E115" s="2" t="s">
        <v>33</v>
      </c>
      <c r="F115" s="2" t="s">
        <v>405</v>
      </c>
      <c r="G115" s="2" t="s">
        <v>385</v>
      </c>
      <c r="H115" s="2" t="s">
        <v>406</v>
      </c>
      <c r="I115" s="2">
        <v>2.25</v>
      </c>
      <c r="J115" s="2" t="s">
        <v>315</v>
      </c>
      <c r="K115" s="2" t="s">
        <v>78</v>
      </c>
      <c r="L115" s="2" t="s">
        <v>47</v>
      </c>
      <c r="M115" s="2" t="s">
        <v>102</v>
      </c>
      <c r="O115" s="2" t="str">
        <f t="shared" si="8"/>
        <v>Atl. Madrid</v>
      </c>
      <c r="P115" s="2" t="str">
        <f t="shared" si="9"/>
        <v>Alaves</v>
      </c>
      <c r="R115" s="2" t="str">
        <f t="shared" si="11"/>
        <v>2</v>
      </c>
      <c r="S115" s="2" t="str">
        <f t="shared" si="12"/>
        <v>1</v>
      </c>
      <c r="U115" s="2" t="str">
        <f t="shared" si="10"/>
        <v/>
      </c>
      <c r="V115" s="2" t="str">
        <f>IF(P115=$AB$3,S115,"")</f>
        <v/>
      </c>
    </row>
    <row r="116" spans="1:22" x14ac:dyDescent="0.25">
      <c r="A116" s="1">
        <v>114</v>
      </c>
      <c r="B116" s="2" t="s">
        <v>394</v>
      </c>
      <c r="C116" s="2" t="s">
        <v>31</v>
      </c>
      <c r="D116" s="2" t="s">
        <v>58</v>
      </c>
      <c r="E116" s="2" t="s">
        <v>41</v>
      </c>
      <c r="F116" s="2" t="s">
        <v>369</v>
      </c>
      <c r="G116" s="2" t="s">
        <v>407</v>
      </c>
      <c r="H116" s="2" t="s">
        <v>247</v>
      </c>
      <c r="I116" s="2">
        <v>3.25</v>
      </c>
      <c r="J116" s="2" t="s">
        <v>186</v>
      </c>
      <c r="K116" s="2" t="s">
        <v>222</v>
      </c>
      <c r="L116" s="2" t="s">
        <v>72</v>
      </c>
      <c r="M116" s="2" t="s">
        <v>29</v>
      </c>
      <c r="O116" s="2" t="str">
        <f t="shared" si="8"/>
        <v>Celta Vigo</v>
      </c>
      <c r="P116" s="2" t="str">
        <f t="shared" si="9"/>
        <v>Barcelona</v>
      </c>
      <c r="R116" s="2" t="str">
        <f t="shared" si="11"/>
        <v>2</v>
      </c>
      <c r="S116" s="2" t="str">
        <f t="shared" si="12"/>
        <v>2</v>
      </c>
      <c r="U116" s="2" t="str">
        <f t="shared" si="10"/>
        <v/>
      </c>
      <c r="V116" s="2" t="str">
        <f>IF(P116=$AB$3,S116,"")</f>
        <v/>
      </c>
    </row>
    <row r="117" spans="1:22" x14ac:dyDescent="0.25">
      <c r="A117" s="1">
        <v>115</v>
      </c>
      <c r="B117" s="2" t="s">
        <v>394</v>
      </c>
      <c r="C117" s="2" t="s">
        <v>212</v>
      </c>
      <c r="D117" s="2" t="s">
        <v>82</v>
      </c>
      <c r="E117" s="2" t="s">
        <v>282</v>
      </c>
      <c r="F117" s="2" t="s">
        <v>67</v>
      </c>
      <c r="G117" s="2" t="s">
        <v>408</v>
      </c>
      <c r="H117" s="2" t="s">
        <v>227</v>
      </c>
      <c r="I117" s="2">
        <v>2.25</v>
      </c>
      <c r="J117" s="2" t="s">
        <v>45</v>
      </c>
      <c r="K117" s="2" t="s">
        <v>63</v>
      </c>
      <c r="L117" s="2" t="s">
        <v>409</v>
      </c>
      <c r="M117" s="2" t="s">
        <v>102</v>
      </c>
      <c r="O117" s="2" t="str">
        <f t="shared" si="8"/>
        <v>Girona</v>
      </c>
      <c r="P117" s="2" t="str">
        <f t="shared" si="9"/>
        <v>Espanyol</v>
      </c>
      <c r="R117" s="2" t="str">
        <f t="shared" si="11"/>
        <v>4</v>
      </c>
      <c r="S117" s="2" t="str">
        <f t="shared" si="12"/>
        <v>1</v>
      </c>
      <c r="U117" s="2" t="str">
        <f t="shared" si="10"/>
        <v/>
      </c>
      <c r="V117" s="2" t="str">
        <f>IF(P117=$AB$3,S117,"")</f>
        <v>1</v>
      </c>
    </row>
    <row r="118" spans="1:22" x14ac:dyDescent="0.25">
      <c r="A118" s="1">
        <v>116</v>
      </c>
      <c r="B118" s="2" t="s">
        <v>394</v>
      </c>
      <c r="C118" s="2" t="s">
        <v>39</v>
      </c>
      <c r="D118" s="2" t="s">
        <v>108</v>
      </c>
      <c r="E118" s="2" t="s">
        <v>218</v>
      </c>
      <c r="F118" s="2" t="s">
        <v>410</v>
      </c>
      <c r="G118" s="2" t="s">
        <v>301</v>
      </c>
      <c r="H118" s="2" t="s">
        <v>188</v>
      </c>
      <c r="I118" s="2">
        <v>2</v>
      </c>
      <c r="J118" s="2" t="s">
        <v>137</v>
      </c>
      <c r="K118" s="2" t="s">
        <v>411</v>
      </c>
      <c r="L118" s="2" t="s">
        <v>230</v>
      </c>
      <c r="M118" s="2" t="s">
        <v>129</v>
      </c>
      <c r="O118" s="2" t="str">
        <f t="shared" si="8"/>
        <v>Las Palmas</v>
      </c>
      <c r="P118" s="2" t="str">
        <f t="shared" si="9"/>
        <v>Mallorca</v>
      </c>
      <c r="R118" s="2" t="str">
        <f t="shared" si="11"/>
        <v>2</v>
      </c>
      <c r="S118" s="2" t="str">
        <f t="shared" si="12"/>
        <v>3</v>
      </c>
      <c r="U118" s="2" t="str">
        <f t="shared" si="10"/>
        <v/>
      </c>
      <c r="V118" s="2" t="str">
        <f>IF(P118=$AB$3,S118,"")</f>
        <v/>
      </c>
    </row>
    <row r="119" spans="1:22" x14ac:dyDescent="0.25">
      <c r="A119" s="1">
        <v>117</v>
      </c>
      <c r="B119" s="2" t="s">
        <v>394</v>
      </c>
      <c r="C119" s="2" t="s">
        <v>57</v>
      </c>
      <c r="D119" s="2" t="s">
        <v>147</v>
      </c>
      <c r="E119" s="2" t="s">
        <v>328</v>
      </c>
      <c r="F119" s="2" t="s">
        <v>412</v>
      </c>
      <c r="G119" s="2" t="s">
        <v>110</v>
      </c>
      <c r="H119" s="2" t="s">
        <v>225</v>
      </c>
      <c r="I119" s="2">
        <v>2</v>
      </c>
      <c r="J119" s="2" t="s">
        <v>50</v>
      </c>
      <c r="K119" s="2" t="s">
        <v>217</v>
      </c>
      <c r="L119" s="2" t="s">
        <v>29</v>
      </c>
      <c r="M119" s="2" t="s">
        <v>145</v>
      </c>
      <c r="O119" s="2" t="str">
        <f t="shared" si="8"/>
        <v>Valencia</v>
      </c>
      <c r="P119" s="2" t="str">
        <f t="shared" si="9"/>
        <v>Betis</v>
      </c>
      <c r="R119" s="2" t="str">
        <f t="shared" si="11"/>
        <v>4</v>
      </c>
      <c r="S119" s="2" t="str">
        <f t="shared" si="12"/>
        <v>2</v>
      </c>
      <c r="U119" s="2" t="str">
        <f t="shared" si="10"/>
        <v/>
      </c>
      <c r="V119" s="2" t="str">
        <f>IF(P119=$AB$3,S119,"")</f>
        <v/>
      </c>
    </row>
    <row r="120" spans="1:22" x14ac:dyDescent="0.25">
      <c r="A120" s="1">
        <v>118</v>
      </c>
      <c r="B120" s="2" t="s">
        <v>394</v>
      </c>
      <c r="C120" s="2" t="s">
        <v>125</v>
      </c>
      <c r="D120" s="2" t="s">
        <v>132</v>
      </c>
      <c r="E120" s="2" t="s">
        <v>157</v>
      </c>
      <c r="F120" s="2" t="s">
        <v>413</v>
      </c>
      <c r="G120" s="2" t="s">
        <v>414</v>
      </c>
      <c r="H120" s="2" t="s">
        <v>415</v>
      </c>
      <c r="I120" s="2">
        <v>2</v>
      </c>
      <c r="J120" s="2" t="s">
        <v>78</v>
      </c>
      <c r="K120" s="2" t="s">
        <v>315</v>
      </c>
      <c r="L120" s="2" t="s">
        <v>101</v>
      </c>
      <c r="M120" s="2" t="s">
        <v>161</v>
      </c>
      <c r="O120" s="2" t="str">
        <f t="shared" si="8"/>
        <v>Getafe</v>
      </c>
      <c r="P120" s="2" t="str">
        <f t="shared" si="9"/>
        <v>Valladolid</v>
      </c>
      <c r="R120" s="2" t="str">
        <f t="shared" si="11"/>
        <v>2</v>
      </c>
      <c r="S120" s="2" t="str">
        <f t="shared" si="12"/>
        <v>0</v>
      </c>
      <c r="U120" s="2" t="str">
        <f t="shared" si="10"/>
        <v/>
      </c>
      <c r="V120" s="2" t="str">
        <f>IF(P120=$AB$3,S120,"")</f>
        <v/>
      </c>
    </row>
    <row r="121" spans="1:22" x14ac:dyDescent="0.25">
      <c r="A121" s="1">
        <v>119</v>
      </c>
      <c r="B121" s="2" t="s">
        <v>416</v>
      </c>
      <c r="C121" s="2" t="s">
        <v>103</v>
      </c>
      <c r="D121" s="2" t="s">
        <v>201</v>
      </c>
      <c r="E121" s="2" t="s">
        <v>15</v>
      </c>
      <c r="F121" s="2" t="s">
        <v>417</v>
      </c>
      <c r="G121" s="2" t="s">
        <v>418</v>
      </c>
      <c r="H121" s="2" t="s">
        <v>419</v>
      </c>
      <c r="I121" s="2">
        <v>2.25</v>
      </c>
      <c r="J121" s="2" t="s">
        <v>186</v>
      </c>
      <c r="K121" s="2" t="s">
        <v>266</v>
      </c>
      <c r="L121" s="2" t="s">
        <v>190</v>
      </c>
      <c r="M121" s="2" t="s">
        <v>72</v>
      </c>
      <c r="O121" s="2" t="str">
        <f t="shared" si="8"/>
        <v>Sevilla</v>
      </c>
      <c r="P121" s="2" t="str">
        <f t="shared" si="9"/>
        <v>Osasuna</v>
      </c>
      <c r="R121" s="2" t="str">
        <f t="shared" si="11"/>
        <v>1</v>
      </c>
      <c r="S121" s="2" t="str">
        <f t="shared" si="12"/>
        <v>1</v>
      </c>
      <c r="U121" s="2" t="str">
        <f t="shared" si="10"/>
        <v/>
      </c>
      <c r="V121" s="2" t="str">
        <f>IF(P121=$AB$3,S121,"")</f>
        <v/>
      </c>
    </row>
    <row r="122" spans="1:22" x14ac:dyDescent="0.25">
      <c r="A122" s="1">
        <v>120</v>
      </c>
      <c r="B122" s="2" t="s">
        <v>416</v>
      </c>
      <c r="C122" s="2" t="s">
        <v>200</v>
      </c>
      <c r="D122" s="2" t="s">
        <v>114</v>
      </c>
      <c r="E122" s="2" t="s">
        <v>59</v>
      </c>
      <c r="F122" s="2" t="s">
        <v>99</v>
      </c>
      <c r="G122" s="2" t="s">
        <v>221</v>
      </c>
      <c r="H122" s="2" t="s">
        <v>168</v>
      </c>
      <c r="I122" s="2">
        <v>2</v>
      </c>
      <c r="J122" s="2" t="s">
        <v>28</v>
      </c>
      <c r="K122" s="2" t="s">
        <v>20</v>
      </c>
      <c r="L122" s="2" t="s">
        <v>262</v>
      </c>
      <c r="M122" s="2" t="s">
        <v>178</v>
      </c>
      <c r="O122" s="2" t="str">
        <f t="shared" si="8"/>
        <v>Rayo Vallecano</v>
      </c>
      <c r="P122" s="2" t="str">
        <f t="shared" si="9"/>
        <v>Ath Bilbao</v>
      </c>
      <c r="R122" s="2" t="str">
        <f t="shared" si="11"/>
        <v>1</v>
      </c>
      <c r="S122" s="2" t="str">
        <f t="shared" si="12"/>
        <v>2</v>
      </c>
      <c r="U122" s="2" t="str">
        <f t="shared" si="10"/>
        <v/>
      </c>
      <c r="V122" s="2" t="str">
        <f>IF(P122=$AB$3,S122,"")</f>
        <v/>
      </c>
    </row>
    <row r="123" spans="1:22" x14ac:dyDescent="0.25">
      <c r="A123" s="1">
        <v>121</v>
      </c>
      <c r="B123" s="2" t="s">
        <v>416</v>
      </c>
      <c r="C123" s="2" t="s">
        <v>131</v>
      </c>
      <c r="D123" s="2" t="s">
        <v>14</v>
      </c>
      <c r="E123" s="2" t="s">
        <v>157</v>
      </c>
      <c r="F123" s="2" t="s">
        <v>420</v>
      </c>
      <c r="G123" s="2" t="s">
        <v>227</v>
      </c>
      <c r="H123" s="2" t="s">
        <v>421</v>
      </c>
      <c r="I123" s="2">
        <v>2.75</v>
      </c>
      <c r="J123" s="2" t="s">
        <v>78</v>
      </c>
      <c r="K123" s="2" t="s">
        <v>315</v>
      </c>
      <c r="L123" s="2" t="s">
        <v>145</v>
      </c>
      <c r="M123" s="2" t="s">
        <v>129</v>
      </c>
      <c r="O123" s="2" t="str">
        <f t="shared" si="8"/>
        <v>Real Madrid</v>
      </c>
      <c r="P123" s="2" t="str">
        <f t="shared" si="9"/>
        <v>Getafe</v>
      </c>
      <c r="R123" s="2" t="str">
        <f t="shared" si="11"/>
        <v>2</v>
      </c>
      <c r="S123" s="2" t="str">
        <f t="shared" si="12"/>
        <v>0</v>
      </c>
      <c r="U123" s="2" t="str">
        <f t="shared" si="10"/>
        <v/>
      </c>
      <c r="V123" s="2" t="str">
        <f>IF(P123=$AB$3,S123,"")</f>
        <v/>
      </c>
    </row>
    <row r="124" spans="1:22" x14ac:dyDescent="0.25">
      <c r="A124" s="1">
        <v>122</v>
      </c>
      <c r="B124" s="2" t="s">
        <v>416</v>
      </c>
      <c r="C124" s="2" t="s">
        <v>65</v>
      </c>
      <c r="D124" s="2" t="s">
        <v>147</v>
      </c>
      <c r="E124" s="2" t="s">
        <v>157</v>
      </c>
      <c r="F124" s="2" t="s">
        <v>234</v>
      </c>
      <c r="G124" s="2" t="s">
        <v>228</v>
      </c>
      <c r="H124" s="2" t="s">
        <v>422</v>
      </c>
      <c r="I124" s="2">
        <v>2.25</v>
      </c>
      <c r="J124" s="2" t="s">
        <v>226</v>
      </c>
      <c r="K124" s="2" t="s">
        <v>19</v>
      </c>
      <c r="L124" s="2" t="s">
        <v>72</v>
      </c>
      <c r="M124" s="2" t="s">
        <v>80</v>
      </c>
      <c r="O124" s="2" t="str">
        <f t="shared" si="8"/>
        <v>Real Sociedad</v>
      </c>
      <c r="P124" s="2" t="str">
        <f t="shared" si="9"/>
        <v>Betis</v>
      </c>
      <c r="R124" s="2" t="str">
        <f t="shared" si="11"/>
        <v>2</v>
      </c>
      <c r="S124" s="2" t="str">
        <f t="shared" si="12"/>
        <v>0</v>
      </c>
      <c r="U124" s="2" t="str">
        <f t="shared" si="10"/>
        <v/>
      </c>
      <c r="V124" s="2" t="str">
        <f>IF(P124=$AB$3,S124,"")</f>
        <v/>
      </c>
    </row>
    <row r="125" spans="1:22" x14ac:dyDescent="0.25">
      <c r="A125" s="1">
        <v>123</v>
      </c>
      <c r="B125" s="2" t="s">
        <v>416</v>
      </c>
      <c r="C125" s="2" t="s">
        <v>89</v>
      </c>
      <c r="D125" s="2" t="s">
        <v>24</v>
      </c>
      <c r="E125" s="2" t="s">
        <v>41</v>
      </c>
      <c r="F125" s="2" t="s">
        <v>423</v>
      </c>
      <c r="G125" s="2" t="s">
        <v>424</v>
      </c>
      <c r="H125" s="2" t="s">
        <v>425</v>
      </c>
      <c r="I125" s="2">
        <v>3</v>
      </c>
      <c r="J125" s="2" t="s">
        <v>217</v>
      </c>
      <c r="K125" s="2" t="s">
        <v>50</v>
      </c>
      <c r="L125" s="2" t="s">
        <v>30</v>
      </c>
      <c r="M125" s="2" t="s">
        <v>155</v>
      </c>
      <c r="O125" s="2" t="str">
        <f t="shared" si="8"/>
        <v>Villarreal</v>
      </c>
      <c r="P125" s="2" t="str">
        <f t="shared" si="9"/>
        <v>Girona</v>
      </c>
      <c r="R125" s="2" t="str">
        <f t="shared" si="11"/>
        <v>2</v>
      </c>
      <c r="S125" s="2" t="str">
        <f t="shared" si="12"/>
        <v>2</v>
      </c>
      <c r="U125" s="2" t="str">
        <f t="shared" si="10"/>
        <v/>
      </c>
      <c r="V125" s="2" t="str">
        <f>IF(P125=$AB$3,S125,"")</f>
        <v/>
      </c>
    </row>
    <row r="126" spans="1:22" x14ac:dyDescent="0.25">
      <c r="A126" s="1">
        <v>124</v>
      </c>
      <c r="B126" s="2" t="s">
        <v>416</v>
      </c>
      <c r="C126" s="2" t="s">
        <v>146</v>
      </c>
      <c r="D126" s="2" t="s">
        <v>49</v>
      </c>
      <c r="E126" s="2" t="s">
        <v>15</v>
      </c>
      <c r="F126" s="2" t="s">
        <v>277</v>
      </c>
      <c r="G126" s="2" t="s">
        <v>280</v>
      </c>
      <c r="H126" s="2" t="s">
        <v>426</v>
      </c>
      <c r="I126" s="2">
        <v>1.75</v>
      </c>
      <c r="J126" s="2" t="s">
        <v>222</v>
      </c>
      <c r="K126" s="2" t="s">
        <v>186</v>
      </c>
      <c r="L126" s="2" t="s">
        <v>80</v>
      </c>
      <c r="M126" s="2" t="s">
        <v>80</v>
      </c>
      <c r="O126" s="2" t="str">
        <f t="shared" si="8"/>
        <v>Alaves</v>
      </c>
      <c r="P126" s="2" t="str">
        <f t="shared" si="9"/>
        <v>Leganes</v>
      </c>
      <c r="R126" s="2" t="str">
        <f t="shared" si="11"/>
        <v>1</v>
      </c>
      <c r="S126" s="2" t="str">
        <f t="shared" si="12"/>
        <v>1</v>
      </c>
      <c r="U126" s="2" t="str">
        <f t="shared" si="10"/>
        <v/>
      </c>
      <c r="V126" s="2" t="str">
        <f>IF(P126=$AB$3,S126,"")</f>
        <v/>
      </c>
    </row>
    <row r="127" spans="1:22" x14ac:dyDescent="0.25">
      <c r="A127" s="1">
        <v>125</v>
      </c>
      <c r="B127" s="2" t="s">
        <v>416</v>
      </c>
      <c r="C127" s="2" t="s">
        <v>113</v>
      </c>
      <c r="D127" s="2" t="s">
        <v>141</v>
      </c>
      <c r="E127" s="2" t="s">
        <v>59</v>
      </c>
      <c r="F127" s="2" t="s">
        <v>283</v>
      </c>
      <c r="G127" s="2" t="s">
        <v>427</v>
      </c>
      <c r="H127" s="2" t="s">
        <v>428</v>
      </c>
      <c r="I127" s="2">
        <v>3.75</v>
      </c>
      <c r="J127" s="2" t="s">
        <v>71</v>
      </c>
      <c r="K127" s="2" t="s">
        <v>46</v>
      </c>
      <c r="L127" s="2" t="s">
        <v>80</v>
      </c>
      <c r="M127" s="2" t="s">
        <v>130</v>
      </c>
      <c r="O127" s="2" t="str">
        <f t="shared" si="8"/>
        <v>Barcelona</v>
      </c>
      <c r="P127" s="2" t="str">
        <f t="shared" si="9"/>
        <v>Las Palmas</v>
      </c>
      <c r="R127" s="2" t="str">
        <f t="shared" si="11"/>
        <v>1</v>
      </c>
      <c r="S127" s="2" t="str">
        <f t="shared" si="12"/>
        <v>2</v>
      </c>
      <c r="U127" s="2" t="str">
        <f t="shared" si="10"/>
        <v>1</v>
      </c>
      <c r="V127" s="2" t="str">
        <f>IF(P127=$AB$3,S127,"")</f>
        <v/>
      </c>
    </row>
    <row r="128" spans="1:22" x14ac:dyDescent="0.25">
      <c r="A128" s="1">
        <v>126</v>
      </c>
      <c r="B128" s="2" t="s">
        <v>416</v>
      </c>
      <c r="C128" s="2" t="s">
        <v>118</v>
      </c>
      <c r="D128" s="2" t="s">
        <v>166</v>
      </c>
      <c r="E128" s="2" t="s">
        <v>97</v>
      </c>
      <c r="F128" s="2" t="s">
        <v>86</v>
      </c>
      <c r="G128" s="2" t="s">
        <v>170</v>
      </c>
      <c r="H128" s="2" t="s">
        <v>387</v>
      </c>
      <c r="I128" s="2">
        <v>2.25</v>
      </c>
      <c r="J128" s="2" t="s">
        <v>226</v>
      </c>
      <c r="K128" s="2" t="s">
        <v>19</v>
      </c>
      <c r="L128" s="2" t="s">
        <v>80</v>
      </c>
      <c r="M128" s="2" t="s">
        <v>155</v>
      </c>
      <c r="O128" s="2" t="str">
        <f t="shared" si="8"/>
        <v>Espanyol</v>
      </c>
      <c r="P128" s="2" t="str">
        <f t="shared" si="9"/>
        <v>Celta Vigo</v>
      </c>
      <c r="R128" s="2" t="str">
        <f t="shared" si="11"/>
        <v>3</v>
      </c>
      <c r="S128" s="2" t="str">
        <f t="shared" si="12"/>
        <v>1</v>
      </c>
      <c r="U128" s="2" t="str">
        <f t="shared" si="10"/>
        <v/>
      </c>
      <c r="V128" s="2" t="str">
        <f>IF(P128=$AB$3,S128,"")</f>
        <v/>
      </c>
    </row>
    <row r="129" spans="1:22" x14ac:dyDescent="0.25">
      <c r="A129" s="1">
        <v>127</v>
      </c>
      <c r="B129" s="2" t="s">
        <v>416</v>
      </c>
      <c r="C129" s="2" t="s">
        <v>81</v>
      </c>
      <c r="D129" s="2" t="s">
        <v>90</v>
      </c>
      <c r="E129" s="2" t="s">
        <v>429</v>
      </c>
      <c r="F129" s="2" t="s">
        <v>430</v>
      </c>
      <c r="G129" s="2" t="s">
        <v>431</v>
      </c>
      <c r="H129" s="2" t="s">
        <v>432</v>
      </c>
      <c r="I129" s="2">
        <v>2.5</v>
      </c>
      <c r="J129" s="2" t="s">
        <v>177</v>
      </c>
      <c r="K129" s="2" t="s">
        <v>177</v>
      </c>
      <c r="L129" s="2" t="s">
        <v>223</v>
      </c>
      <c r="M129" s="2" t="s">
        <v>88</v>
      </c>
      <c r="O129" s="2" t="str">
        <f t="shared" si="8"/>
        <v>Valladolid</v>
      </c>
      <c r="P129" s="2" t="str">
        <f t="shared" si="9"/>
        <v>Atl. Madrid</v>
      </c>
      <c r="R129" s="2" t="str">
        <f t="shared" si="11"/>
        <v>0</v>
      </c>
      <c r="S129" s="2" t="str">
        <f t="shared" si="12"/>
        <v>5</v>
      </c>
      <c r="U129" s="2" t="str">
        <f t="shared" si="10"/>
        <v/>
      </c>
      <c r="V129" s="2" t="str">
        <f>IF(P129=$AB$3,S129,"")</f>
        <v/>
      </c>
    </row>
    <row r="130" spans="1:22" x14ac:dyDescent="0.25">
      <c r="A130" s="1">
        <v>128</v>
      </c>
      <c r="B130" s="2" t="s">
        <v>416</v>
      </c>
      <c r="C130" s="2" t="s">
        <v>73</v>
      </c>
      <c r="D130" s="2" t="s">
        <v>96</v>
      </c>
      <c r="E130" s="2" t="s">
        <v>33</v>
      </c>
      <c r="F130" s="2" t="s">
        <v>272</v>
      </c>
      <c r="G130" s="2" t="s">
        <v>433</v>
      </c>
      <c r="H130" s="2" t="s">
        <v>434</v>
      </c>
      <c r="I130" s="2">
        <v>1.75</v>
      </c>
      <c r="J130" s="2" t="s">
        <v>124</v>
      </c>
      <c r="K130" s="2" t="s">
        <v>71</v>
      </c>
      <c r="L130" s="2" t="s">
        <v>138</v>
      </c>
      <c r="M130" s="2" t="s">
        <v>223</v>
      </c>
      <c r="O130" s="2" t="str">
        <f t="shared" si="8"/>
        <v>Mallorca</v>
      </c>
      <c r="P130" s="2" t="str">
        <f t="shared" si="9"/>
        <v>Valencia</v>
      </c>
      <c r="R130" s="2" t="str">
        <f t="shared" si="11"/>
        <v>2</v>
      </c>
      <c r="S130" s="2" t="str">
        <f t="shared" si="12"/>
        <v>1</v>
      </c>
      <c r="U130" s="2" t="str">
        <f t="shared" si="10"/>
        <v/>
      </c>
      <c r="V130" s="2" t="str">
        <f>IF(P130=$AB$3,S130,"")</f>
        <v/>
      </c>
    </row>
    <row r="131" spans="1:22" x14ac:dyDescent="0.25">
      <c r="A131" s="1">
        <v>129</v>
      </c>
      <c r="B131" s="2" t="s">
        <v>435</v>
      </c>
      <c r="C131" s="2" t="s">
        <v>125</v>
      </c>
      <c r="D131" s="2" t="s">
        <v>82</v>
      </c>
      <c r="E131" s="2" t="s">
        <v>83</v>
      </c>
      <c r="F131" s="2" t="s">
        <v>277</v>
      </c>
      <c r="G131" s="2" t="s">
        <v>436</v>
      </c>
      <c r="H131" s="2" t="s">
        <v>437</v>
      </c>
      <c r="I131" s="2">
        <v>1.75</v>
      </c>
      <c r="J131" s="2" t="s">
        <v>177</v>
      </c>
      <c r="K131" s="2" t="s">
        <v>177</v>
      </c>
      <c r="L131" s="2" t="s">
        <v>80</v>
      </c>
      <c r="M131" s="2" t="s">
        <v>72</v>
      </c>
      <c r="O131" s="2" t="str">
        <f t="shared" ref="O131:O194" si="13">TRIM(C131)</f>
        <v>Getafe</v>
      </c>
      <c r="P131" s="2" t="str">
        <f t="shared" ref="P131:P194" si="14">TRIM(D131)</f>
        <v>Espanyol</v>
      </c>
      <c r="R131" s="2" t="str">
        <f t="shared" si="11"/>
        <v>1</v>
      </c>
      <c r="S131" s="2" t="str">
        <f t="shared" si="12"/>
        <v>0</v>
      </c>
      <c r="U131" s="2" t="str">
        <f t="shared" ref="U131:U194" si="15">IF(O131=$AD$2,R131,"")</f>
        <v/>
      </c>
      <c r="V131" s="2" t="str">
        <f>IF(P131=$AB$3,S131,"")</f>
        <v>0</v>
      </c>
    </row>
    <row r="132" spans="1:22" x14ac:dyDescent="0.25">
      <c r="A132" s="1">
        <v>130</v>
      </c>
      <c r="B132" s="2" t="s">
        <v>435</v>
      </c>
      <c r="C132" s="2" t="s">
        <v>13</v>
      </c>
      <c r="D132" s="2" t="s">
        <v>104</v>
      </c>
      <c r="E132" s="2" t="s">
        <v>157</v>
      </c>
      <c r="F132" s="2" t="s">
        <v>351</v>
      </c>
      <c r="G132" s="2" t="s">
        <v>438</v>
      </c>
      <c r="H132" s="2" t="s">
        <v>76</v>
      </c>
      <c r="I132" s="2">
        <v>2.5</v>
      </c>
      <c r="J132" s="2" t="s">
        <v>124</v>
      </c>
      <c r="K132" s="2" t="s">
        <v>79</v>
      </c>
      <c r="L132" s="2" t="s">
        <v>145</v>
      </c>
      <c r="M132" s="2" t="s">
        <v>101</v>
      </c>
      <c r="O132" s="2" t="str">
        <f t="shared" si="13"/>
        <v>Ath Bilbao</v>
      </c>
      <c r="P132" s="2" t="str">
        <f t="shared" si="14"/>
        <v>Villarreal</v>
      </c>
      <c r="R132" s="2" t="str">
        <f t="shared" si="11"/>
        <v>2</v>
      </c>
      <c r="S132" s="2" t="str">
        <f t="shared" si="12"/>
        <v>0</v>
      </c>
      <c r="U132" s="2" t="str">
        <f t="shared" si="15"/>
        <v/>
      </c>
      <c r="V132" s="2" t="str">
        <f>IF(P132=$AB$3,S132,"")</f>
        <v/>
      </c>
    </row>
    <row r="133" spans="1:22" x14ac:dyDescent="0.25">
      <c r="A133" s="1">
        <v>131</v>
      </c>
      <c r="B133" s="2" t="s">
        <v>435</v>
      </c>
      <c r="C133" s="2" t="s">
        <v>151</v>
      </c>
      <c r="D133" s="2" t="s">
        <v>40</v>
      </c>
      <c r="E133" s="2" t="s">
        <v>263</v>
      </c>
      <c r="F133" s="2" t="s">
        <v>439</v>
      </c>
      <c r="G133" s="2" t="s">
        <v>440</v>
      </c>
      <c r="H133" s="2" t="s">
        <v>441</v>
      </c>
      <c r="I133" s="2">
        <v>2.5</v>
      </c>
      <c r="J133" s="2" t="s">
        <v>204</v>
      </c>
      <c r="K133" s="2" t="s">
        <v>137</v>
      </c>
      <c r="L133" s="2" t="s">
        <v>30</v>
      </c>
      <c r="M133" s="2" t="s">
        <v>102</v>
      </c>
      <c r="O133" s="2" t="str">
        <f t="shared" si="13"/>
        <v>Atl. Madrid</v>
      </c>
      <c r="P133" s="2" t="str">
        <f t="shared" si="14"/>
        <v>Sevilla</v>
      </c>
      <c r="R133" s="2" t="str">
        <f t="shared" si="11"/>
        <v>4</v>
      </c>
      <c r="S133" s="2" t="str">
        <f t="shared" si="12"/>
        <v>3</v>
      </c>
      <c r="U133" s="2" t="str">
        <f t="shared" si="15"/>
        <v/>
      </c>
      <c r="V133" s="2" t="str">
        <f>IF(P133=$AB$3,S133,"")</f>
        <v/>
      </c>
    </row>
    <row r="134" spans="1:22" x14ac:dyDescent="0.25">
      <c r="A134" s="1">
        <v>132</v>
      </c>
      <c r="B134" s="2" t="s">
        <v>435</v>
      </c>
      <c r="C134" s="2" t="s">
        <v>140</v>
      </c>
      <c r="D134" s="2" t="s">
        <v>119</v>
      </c>
      <c r="E134" s="2" t="s">
        <v>352</v>
      </c>
      <c r="F134" s="2" t="s">
        <v>442</v>
      </c>
      <c r="G134" s="2" t="s">
        <v>202</v>
      </c>
      <c r="H134" s="2" t="s">
        <v>289</v>
      </c>
      <c r="I134" s="2">
        <v>1.75</v>
      </c>
      <c r="J134" s="2" t="s">
        <v>107</v>
      </c>
      <c r="K134" s="2" t="s">
        <v>19</v>
      </c>
      <c r="L134" s="2" t="s">
        <v>155</v>
      </c>
      <c r="M134" s="2" t="s">
        <v>55</v>
      </c>
      <c r="O134" s="2" t="str">
        <f t="shared" si="13"/>
        <v>Leganes</v>
      </c>
      <c r="P134" s="2" t="str">
        <f t="shared" si="14"/>
        <v>Real Sociedad</v>
      </c>
      <c r="R134" s="2" t="str">
        <f t="shared" ref="R134:R197" si="16">LEFT(E134,SEARCH("-",E134)-1)</f>
        <v>0</v>
      </c>
      <c r="S134" s="2" t="str">
        <f t="shared" ref="S134:S197" si="17">RIGHT(E134,LEN(E134)-SEARCH("-",E134))</f>
        <v>3</v>
      </c>
      <c r="U134" s="2" t="str">
        <f t="shared" si="15"/>
        <v/>
      </c>
      <c r="V134" s="2" t="str">
        <f>IF(P134=$AB$3,S134,"")</f>
        <v/>
      </c>
    </row>
    <row r="135" spans="1:22" x14ac:dyDescent="0.25">
      <c r="A135" s="1">
        <v>133</v>
      </c>
      <c r="B135" s="2" t="s">
        <v>435</v>
      </c>
      <c r="C135" s="2" t="s">
        <v>48</v>
      </c>
      <c r="D135" s="2" t="s">
        <v>32</v>
      </c>
      <c r="E135" s="2" t="s">
        <v>41</v>
      </c>
      <c r="F135" s="2" t="s">
        <v>387</v>
      </c>
      <c r="G135" s="2" t="s">
        <v>436</v>
      </c>
      <c r="H135" s="2" t="s">
        <v>443</v>
      </c>
      <c r="I135" s="2">
        <v>2</v>
      </c>
      <c r="J135" s="2" t="s">
        <v>226</v>
      </c>
      <c r="K135" s="2" t="s">
        <v>19</v>
      </c>
      <c r="L135" s="2" t="s">
        <v>444</v>
      </c>
      <c r="M135" s="2" t="s">
        <v>129</v>
      </c>
      <c r="O135" s="2" t="str">
        <f t="shared" si="13"/>
        <v>Osasuna</v>
      </c>
      <c r="P135" s="2" t="str">
        <f t="shared" si="14"/>
        <v>Alaves</v>
      </c>
      <c r="R135" s="2" t="str">
        <f t="shared" si="16"/>
        <v>2</v>
      </c>
      <c r="S135" s="2" t="str">
        <f t="shared" si="17"/>
        <v>2</v>
      </c>
      <c r="U135" s="2" t="str">
        <f t="shared" si="15"/>
        <v/>
      </c>
      <c r="V135" s="2" t="str">
        <f>IF(P135=$AB$3,S135,"")</f>
        <v/>
      </c>
    </row>
    <row r="136" spans="1:22" x14ac:dyDescent="0.25">
      <c r="A136" s="1">
        <v>134</v>
      </c>
      <c r="B136" s="2" t="s">
        <v>435</v>
      </c>
      <c r="C136" s="2" t="s">
        <v>23</v>
      </c>
      <c r="D136" s="2" t="s">
        <v>58</v>
      </c>
      <c r="E136" s="2" t="s">
        <v>41</v>
      </c>
      <c r="F136" s="2" t="s">
        <v>445</v>
      </c>
      <c r="G136" s="2" t="s">
        <v>291</v>
      </c>
      <c r="H136" s="2" t="s">
        <v>337</v>
      </c>
      <c r="I136" s="2">
        <v>3.5</v>
      </c>
      <c r="J136" s="2" t="s">
        <v>78</v>
      </c>
      <c r="K136" s="2" t="s">
        <v>315</v>
      </c>
      <c r="L136" s="2" t="s">
        <v>194</v>
      </c>
      <c r="M136" s="2" t="s">
        <v>47</v>
      </c>
      <c r="O136" s="2" t="str">
        <f t="shared" si="13"/>
        <v>Betis</v>
      </c>
      <c r="P136" s="2" t="str">
        <f t="shared" si="14"/>
        <v>Barcelona</v>
      </c>
      <c r="R136" s="2" t="str">
        <f t="shared" si="16"/>
        <v>2</v>
      </c>
      <c r="S136" s="2" t="str">
        <f t="shared" si="17"/>
        <v>2</v>
      </c>
      <c r="U136" s="2" t="str">
        <f t="shared" si="15"/>
        <v/>
      </c>
      <c r="V136" s="2" t="str">
        <f>IF(P136=$AB$3,S136,"")</f>
        <v/>
      </c>
    </row>
    <row r="137" spans="1:22" x14ac:dyDescent="0.25">
      <c r="A137" s="1">
        <v>135</v>
      </c>
      <c r="B137" s="2" t="s">
        <v>435</v>
      </c>
      <c r="C137" s="2" t="s">
        <v>212</v>
      </c>
      <c r="D137" s="2" t="s">
        <v>74</v>
      </c>
      <c r="E137" s="2" t="s">
        <v>352</v>
      </c>
      <c r="F137" s="2" t="s">
        <v>446</v>
      </c>
      <c r="G137" s="2" t="s">
        <v>447</v>
      </c>
      <c r="H137" s="2" t="s">
        <v>289</v>
      </c>
      <c r="I137" s="2">
        <v>3</v>
      </c>
      <c r="J137" s="2" t="s">
        <v>19</v>
      </c>
      <c r="K137" s="2" t="s">
        <v>107</v>
      </c>
      <c r="L137" s="2" t="s">
        <v>56</v>
      </c>
      <c r="M137" s="2" t="s">
        <v>194</v>
      </c>
      <c r="O137" s="2" t="str">
        <f t="shared" si="13"/>
        <v>Girona</v>
      </c>
      <c r="P137" s="2" t="str">
        <f t="shared" si="14"/>
        <v>Real Madrid</v>
      </c>
      <c r="R137" s="2" t="str">
        <f t="shared" si="16"/>
        <v>0</v>
      </c>
      <c r="S137" s="2" t="str">
        <f t="shared" si="17"/>
        <v>3</v>
      </c>
      <c r="U137" s="2" t="str">
        <f t="shared" si="15"/>
        <v/>
      </c>
      <c r="V137" s="2" t="str">
        <f>IF(P137=$AB$3,S137,"")</f>
        <v/>
      </c>
    </row>
    <row r="138" spans="1:22" x14ac:dyDescent="0.25">
      <c r="A138" s="1">
        <v>136</v>
      </c>
      <c r="B138" s="2" t="s">
        <v>435</v>
      </c>
      <c r="C138" s="2" t="s">
        <v>39</v>
      </c>
      <c r="D138" s="2" t="s">
        <v>132</v>
      </c>
      <c r="E138" s="2" t="s">
        <v>33</v>
      </c>
      <c r="F138" s="2" t="s">
        <v>234</v>
      </c>
      <c r="G138" s="2" t="s">
        <v>448</v>
      </c>
      <c r="H138" s="2" t="s">
        <v>449</v>
      </c>
      <c r="I138" s="2">
        <v>2.25</v>
      </c>
      <c r="J138" s="2" t="s">
        <v>38</v>
      </c>
      <c r="K138" s="2" t="s">
        <v>37</v>
      </c>
      <c r="L138" s="2" t="s">
        <v>72</v>
      </c>
      <c r="M138" s="2" t="s">
        <v>22</v>
      </c>
      <c r="O138" s="2" t="str">
        <f t="shared" si="13"/>
        <v>Las Palmas</v>
      </c>
      <c r="P138" s="2" t="str">
        <f t="shared" si="14"/>
        <v>Valladolid</v>
      </c>
      <c r="R138" s="2" t="str">
        <f t="shared" si="16"/>
        <v>2</v>
      </c>
      <c r="S138" s="2" t="str">
        <f t="shared" si="17"/>
        <v>1</v>
      </c>
      <c r="U138" s="2" t="str">
        <f t="shared" si="15"/>
        <v/>
      </c>
      <c r="V138" s="2" t="str">
        <f>IF(P138=$AB$3,S138,"")</f>
        <v/>
      </c>
    </row>
    <row r="139" spans="1:22" x14ac:dyDescent="0.25">
      <c r="A139" s="1">
        <v>137</v>
      </c>
      <c r="B139" s="2" t="s">
        <v>435</v>
      </c>
      <c r="C139" s="2" t="s">
        <v>57</v>
      </c>
      <c r="D139" s="2" t="s">
        <v>66</v>
      </c>
      <c r="E139" s="2" t="s">
        <v>120</v>
      </c>
      <c r="F139" s="2" t="s">
        <v>276</v>
      </c>
      <c r="G139" s="2" t="s">
        <v>232</v>
      </c>
      <c r="H139" s="2" t="s">
        <v>210</v>
      </c>
      <c r="I139" s="2">
        <v>2</v>
      </c>
      <c r="J139" s="2" t="s">
        <v>217</v>
      </c>
      <c r="K139" s="2" t="s">
        <v>79</v>
      </c>
      <c r="L139" s="2" t="s">
        <v>178</v>
      </c>
      <c r="M139" s="2" t="s">
        <v>47</v>
      </c>
      <c r="O139" s="2" t="str">
        <f t="shared" si="13"/>
        <v>Valencia</v>
      </c>
      <c r="P139" s="2" t="str">
        <f t="shared" si="14"/>
        <v>Rayo Vallecano</v>
      </c>
      <c r="R139" s="2" t="str">
        <f t="shared" si="16"/>
        <v>0</v>
      </c>
      <c r="S139" s="2" t="str">
        <f t="shared" si="17"/>
        <v>1</v>
      </c>
      <c r="U139" s="2" t="str">
        <f t="shared" si="15"/>
        <v/>
      </c>
      <c r="V139" s="2" t="str">
        <f>IF(P139=$AB$3,S139,"")</f>
        <v/>
      </c>
    </row>
    <row r="140" spans="1:22" x14ac:dyDescent="0.25">
      <c r="A140" s="1">
        <v>138</v>
      </c>
      <c r="B140" s="2" t="s">
        <v>435</v>
      </c>
      <c r="C140" s="2" t="s">
        <v>31</v>
      </c>
      <c r="D140" s="2" t="s">
        <v>108</v>
      </c>
      <c r="E140" s="2" t="s">
        <v>157</v>
      </c>
      <c r="F140" s="2" t="s">
        <v>62</v>
      </c>
      <c r="G140" s="2" t="s">
        <v>450</v>
      </c>
      <c r="H140" s="2" t="s">
        <v>451</v>
      </c>
      <c r="I140" s="2">
        <v>2</v>
      </c>
      <c r="J140" s="2" t="s">
        <v>112</v>
      </c>
      <c r="K140" s="2" t="s">
        <v>63</v>
      </c>
      <c r="L140" s="2" t="s">
        <v>101</v>
      </c>
      <c r="M140" s="2" t="s">
        <v>129</v>
      </c>
      <c r="O140" s="2" t="str">
        <f t="shared" si="13"/>
        <v>Celta Vigo</v>
      </c>
      <c r="P140" s="2" t="str">
        <f t="shared" si="14"/>
        <v>Mallorca</v>
      </c>
      <c r="R140" s="2" t="str">
        <f t="shared" si="16"/>
        <v>2</v>
      </c>
      <c r="S140" s="2" t="str">
        <f t="shared" si="17"/>
        <v>0</v>
      </c>
      <c r="U140" s="2" t="str">
        <f t="shared" si="15"/>
        <v/>
      </c>
      <c r="V140" s="2" t="str">
        <f>IF(P140=$AB$3,S140,"")</f>
        <v/>
      </c>
    </row>
    <row r="141" spans="1:22" x14ac:dyDescent="0.25">
      <c r="A141" s="1">
        <v>139</v>
      </c>
      <c r="B141" s="2" t="s">
        <v>452</v>
      </c>
      <c r="C141" s="2" t="s">
        <v>146</v>
      </c>
      <c r="D141" s="2" t="s">
        <v>114</v>
      </c>
      <c r="E141" s="2" t="s">
        <v>15</v>
      </c>
      <c r="F141" s="2" t="s">
        <v>256</v>
      </c>
      <c r="G141" s="2" t="s">
        <v>348</v>
      </c>
      <c r="H141" s="2" t="s">
        <v>453</v>
      </c>
      <c r="I141" s="2">
        <v>2</v>
      </c>
      <c r="J141" s="2" t="s">
        <v>87</v>
      </c>
      <c r="K141" s="2" t="s">
        <v>54</v>
      </c>
      <c r="L141" s="2" t="s">
        <v>22</v>
      </c>
      <c r="M141" s="2" t="s">
        <v>101</v>
      </c>
      <c r="O141" s="2" t="str">
        <f t="shared" si="13"/>
        <v>Alaves</v>
      </c>
      <c r="P141" s="2" t="str">
        <f t="shared" si="14"/>
        <v>Ath Bilbao</v>
      </c>
      <c r="R141" s="2" t="str">
        <f t="shared" si="16"/>
        <v>1</v>
      </c>
      <c r="S141" s="2" t="str">
        <f t="shared" si="17"/>
        <v>1</v>
      </c>
      <c r="U141" s="2" t="str">
        <f t="shared" si="15"/>
        <v/>
      </c>
      <c r="V141" s="2" t="str">
        <f>IF(P141=$AB$3,S141,"")</f>
        <v/>
      </c>
    </row>
    <row r="142" spans="1:22" x14ac:dyDescent="0.25">
      <c r="A142" s="1">
        <v>140</v>
      </c>
      <c r="B142" s="2" t="s">
        <v>452</v>
      </c>
      <c r="C142" s="2" t="s">
        <v>151</v>
      </c>
      <c r="D142" s="2" t="s">
        <v>14</v>
      </c>
      <c r="E142" s="2" t="s">
        <v>83</v>
      </c>
      <c r="F142" s="2" t="s">
        <v>454</v>
      </c>
      <c r="G142" s="2" t="s">
        <v>455</v>
      </c>
      <c r="H142" s="2" t="s">
        <v>456</v>
      </c>
      <c r="I142" s="2">
        <v>2.5</v>
      </c>
      <c r="J142" s="2" t="s">
        <v>37</v>
      </c>
      <c r="K142" s="2" t="s">
        <v>38</v>
      </c>
      <c r="L142" s="2" t="s">
        <v>187</v>
      </c>
      <c r="M142" s="2" t="s">
        <v>129</v>
      </c>
      <c r="O142" s="2" t="str">
        <f t="shared" si="13"/>
        <v>Atl. Madrid</v>
      </c>
      <c r="P142" s="2" t="str">
        <f t="shared" si="14"/>
        <v>Getafe</v>
      </c>
      <c r="R142" s="2" t="str">
        <f t="shared" si="16"/>
        <v>1</v>
      </c>
      <c r="S142" s="2" t="str">
        <f t="shared" si="17"/>
        <v>0</v>
      </c>
      <c r="U142" s="2" t="str">
        <f t="shared" si="15"/>
        <v/>
      </c>
      <c r="V142" s="2" t="str">
        <f>IF(P142=$AB$3,S142,"")</f>
        <v/>
      </c>
    </row>
    <row r="143" spans="1:22" x14ac:dyDescent="0.25">
      <c r="A143" s="1">
        <v>141</v>
      </c>
      <c r="B143" s="2" t="s">
        <v>452</v>
      </c>
      <c r="C143" s="2" t="s">
        <v>113</v>
      </c>
      <c r="D143" s="2" t="s">
        <v>49</v>
      </c>
      <c r="E143" s="2" t="s">
        <v>120</v>
      </c>
      <c r="F143" s="2" t="s">
        <v>457</v>
      </c>
      <c r="G143" s="2" t="s">
        <v>458</v>
      </c>
      <c r="H143" s="2" t="s">
        <v>459</v>
      </c>
      <c r="I143" s="2">
        <v>4</v>
      </c>
      <c r="J143" s="2" t="s">
        <v>217</v>
      </c>
      <c r="K143" s="2" t="s">
        <v>79</v>
      </c>
      <c r="L143" s="2" t="s">
        <v>72</v>
      </c>
      <c r="M143" s="2" t="s">
        <v>102</v>
      </c>
      <c r="O143" s="2" t="str">
        <f t="shared" si="13"/>
        <v>Barcelona</v>
      </c>
      <c r="P143" s="2" t="str">
        <f t="shared" si="14"/>
        <v>Leganes</v>
      </c>
      <c r="R143" s="2" t="str">
        <f t="shared" si="16"/>
        <v>0</v>
      </c>
      <c r="S143" s="2" t="str">
        <f t="shared" si="17"/>
        <v>1</v>
      </c>
      <c r="U143" s="2" t="str">
        <f t="shared" si="15"/>
        <v>0</v>
      </c>
      <c r="V143" s="2" t="str">
        <f>IF(P143=$AB$3,S143,"")</f>
        <v/>
      </c>
    </row>
    <row r="144" spans="1:22" x14ac:dyDescent="0.25">
      <c r="A144" s="1">
        <v>142</v>
      </c>
      <c r="B144" s="2" t="s">
        <v>452</v>
      </c>
      <c r="C144" s="2" t="s">
        <v>65</v>
      </c>
      <c r="D144" s="2" t="s">
        <v>141</v>
      </c>
      <c r="E144" s="2" t="s">
        <v>126</v>
      </c>
      <c r="F144" s="2" t="s">
        <v>460</v>
      </c>
      <c r="G144" s="2" t="s">
        <v>461</v>
      </c>
      <c r="H144" s="2" t="s">
        <v>462</v>
      </c>
      <c r="I144" s="2">
        <v>2.5</v>
      </c>
      <c r="J144" s="2" t="s">
        <v>46</v>
      </c>
      <c r="K144" s="2" t="s">
        <v>112</v>
      </c>
      <c r="L144" s="2" t="s">
        <v>102</v>
      </c>
      <c r="M144" s="2" t="s">
        <v>30</v>
      </c>
      <c r="O144" s="2" t="str">
        <f t="shared" si="13"/>
        <v>Real Sociedad</v>
      </c>
      <c r="P144" s="2" t="str">
        <f t="shared" si="14"/>
        <v>Las Palmas</v>
      </c>
      <c r="R144" s="2" t="str">
        <f t="shared" si="16"/>
        <v>0</v>
      </c>
      <c r="S144" s="2" t="str">
        <f t="shared" si="17"/>
        <v>0</v>
      </c>
      <c r="U144" s="2" t="str">
        <f t="shared" si="15"/>
        <v/>
      </c>
      <c r="V144" s="2" t="str">
        <f>IF(P144=$AB$3,S144,"")</f>
        <v/>
      </c>
    </row>
    <row r="145" spans="1:22" x14ac:dyDescent="0.25">
      <c r="A145" s="1">
        <v>143</v>
      </c>
      <c r="B145" s="2" t="s">
        <v>452</v>
      </c>
      <c r="C145" s="2" t="s">
        <v>89</v>
      </c>
      <c r="D145" s="2" t="s">
        <v>147</v>
      </c>
      <c r="E145" s="2" t="s">
        <v>59</v>
      </c>
      <c r="F145" s="2" t="s">
        <v>238</v>
      </c>
      <c r="G145" s="2" t="s">
        <v>314</v>
      </c>
      <c r="H145" s="2" t="s">
        <v>463</v>
      </c>
      <c r="I145" s="2">
        <v>2.75</v>
      </c>
      <c r="J145" s="2" t="s">
        <v>71</v>
      </c>
      <c r="K145" s="2" t="s">
        <v>70</v>
      </c>
      <c r="L145" s="2" t="s">
        <v>80</v>
      </c>
      <c r="M145" s="2" t="s">
        <v>409</v>
      </c>
      <c r="O145" s="2" t="str">
        <f t="shared" si="13"/>
        <v>Villarreal</v>
      </c>
      <c r="P145" s="2" t="str">
        <f t="shared" si="14"/>
        <v>Betis</v>
      </c>
      <c r="R145" s="2" t="str">
        <f t="shared" si="16"/>
        <v>1</v>
      </c>
      <c r="S145" s="2" t="str">
        <f t="shared" si="17"/>
        <v>2</v>
      </c>
      <c r="U145" s="2" t="str">
        <f t="shared" si="15"/>
        <v/>
      </c>
      <c r="V145" s="2" t="str">
        <f>IF(P145=$AB$3,S145,"")</f>
        <v/>
      </c>
    </row>
    <row r="146" spans="1:22" x14ac:dyDescent="0.25">
      <c r="A146" s="1">
        <v>144</v>
      </c>
      <c r="B146" s="2" t="s">
        <v>452</v>
      </c>
      <c r="C146" s="2" t="s">
        <v>118</v>
      </c>
      <c r="D146" s="2" t="s">
        <v>201</v>
      </c>
      <c r="E146" s="2" t="s">
        <v>126</v>
      </c>
      <c r="F146" s="2" t="s">
        <v>342</v>
      </c>
      <c r="G146" s="2" t="s">
        <v>280</v>
      </c>
      <c r="H146" s="2" t="s">
        <v>192</v>
      </c>
      <c r="I146" s="2">
        <v>2.25</v>
      </c>
      <c r="J146" s="2" t="s">
        <v>217</v>
      </c>
      <c r="K146" s="2" t="s">
        <v>112</v>
      </c>
      <c r="L146" s="2" t="s">
        <v>223</v>
      </c>
      <c r="M146" s="2" t="s">
        <v>129</v>
      </c>
      <c r="O146" s="2" t="str">
        <f t="shared" si="13"/>
        <v>Espanyol</v>
      </c>
      <c r="P146" s="2" t="str">
        <f t="shared" si="14"/>
        <v>Osasuna</v>
      </c>
      <c r="R146" s="2" t="str">
        <f t="shared" si="16"/>
        <v>0</v>
      </c>
      <c r="S146" s="2" t="str">
        <f t="shared" si="17"/>
        <v>0</v>
      </c>
      <c r="U146" s="2" t="str">
        <f t="shared" si="15"/>
        <v/>
      </c>
      <c r="V146" s="2" t="str">
        <f>IF(P146=$AB$3,S146,"")</f>
        <v/>
      </c>
    </row>
    <row r="147" spans="1:22" x14ac:dyDescent="0.25">
      <c r="A147" s="1">
        <v>145</v>
      </c>
      <c r="B147" s="2" t="s">
        <v>452</v>
      </c>
      <c r="C147" s="2" t="s">
        <v>73</v>
      </c>
      <c r="D147" s="2" t="s">
        <v>24</v>
      </c>
      <c r="E147" s="2" t="s">
        <v>33</v>
      </c>
      <c r="F147" s="2" t="s">
        <v>357</v>
      </c>
      <c r="G147" s="2" t="s">
        <v>348</v>
      </c>
      <c r="H147" s="2" t="s">
        <v>348</v>
      </c>
      <c r="I147" s="2">
        <v>2</v>
      </c>
      <c r="J147" s="2" t="s">
        <v>217</v>
      </c>
      <c r="K147" s="2" t="s">
        <v>112</v>
      </c>
      <c r="L147" s="2" t="s">
        <v>64</v>
      </c>
      <c r="M147" s="2" t="s">
        <v>129</v>
      </c>
      <c r="O147" s="2" t="str">
        <f t="shared" si="13"/>
        <v>Mallorca</v>
      </c>
      <c r="P147" s="2" t="str">
        <f t="shared" si="14"/>
        <v>Girona</v>
      </c>
      <c r="R147" s="2" t="str">
        <f t="shared" si="16"/>
        <v>2</v>
      </c>
      <c r="S147" s="2" t="str">
        <f t="shared" si="17"/>
        <v>1</v>
      </c>
      <c r="U147" s="2" t="str">
        <f t="shared" si="15"/>
        <v/>
      </c>
      <c r="V147" s="2" t="str">
        <f>IF(P147=$AB$3,S147,"")</f>
        <v/>
      </c>
    </row>
    <row r="148" spans="1:22" x14ac:dyDescent="0.25">
      <c r="A148" s="1">
        <v>146</v>
      </c>
      <c r="B148" s="2" t="s">
        <v>452</v>
      </c>
      <c r="C148" s="2" t="s">
        <v>200</v>
      </c>
      <c r="D148" s="2" t="s">
        <v>74</v>
      </c>
      <c r="E148" s="2" t="s">
        <v>464</v>
      </c>
      <c r="F148" s="2" t="s">
        <v>465</v>
      </c>
      <c r="G148" s="2" t="s">
        <v>407</v>
      </c>
      <c r="H148" s="2" t="s">
        <v>466</v>
      </c>
      <c r="I148" s="2">
        <v>2.75</v>
      </c>
      <c r="J148" s="2" t="s">
        <v>78</v>
      </c>
      <c r="K148" s="2" t="s">
        <v>79</v>
      </c>
      <c r="L148" s="2" t="s">
        <v>130</v>
      </c>
      <c r="M148" s="2" t="s">
        <v>88</v>
      </c>
      <c r="O148" s="2" t="str">
        <f t="shared" si="13"/>
        <v>Rayo Vallecano</v>
      </c>
      <c r="P148" s="2" t="str">
        <f t="shared" si="14"/>
        <v>Real Madrid</v>
      </c>
      <c r="R148" s="2" t="str">
        <f t="shared" si="16"/>
        <v>3</v>
      </c>
      <c r="S148" s="2" t="str">
        <f t="shared" si="17"/>
        <v>3</v>
      </c>
      <c r="U148" s="2" t="str">
        <f t="shared" si="15"/>
        <v/>
      </c>
      <c r="V148" s="2" t="str">
        <f>IF(P148=$AB$3,S148,"")</f>
        <v/>
      </c>
    </row>
    <row r="149" spans="1:22" x14ac:dyDescent="0.25">
      <c r="A149" s="1">
        <v>147</v>
      </c>
      <c r="B149" s="2" t="s">
        <v>452</v>
      </c>
      <c r="C149" s="2" t="s">
        <v>103</v>
      </c>
      <c r="D149" s="2" t="s">
        <v>166</v>
      </c>
      <c r="E149" s="2" t="s">
        <v>83</v>
      </c>
      <c r="F149" s="2" t="s">
        <v>322</v>
      </c>
      <c r="G149" s="2" t="s">
        <v>43</v>
      </c>
      <c r="H149" s="2" t="s">
        <v>221</v>
      </c>
      <c r="I149" s="2">
        <v>2.25</v>
      </c>
      <c r="J149" s="2" t="s">
        <v>19</v>
      </c>
      <c r="K149" s="2" t="s">
        <v>226</v>
      </c>
      <c r="L149" s="2" t="s">
        <v>22</v>
      </c>
      <c r="M149" s="2" t="s">
        <v>139</v>
      </c>
      <c r="O149" s="2" t="str">
        <f t="shared" si="13"/>
        <v>Sevilla</v>
      </c>
      <c r="P149" s="2" t="str">
        <f t="shared" si="14"/>
        <v>Celta Vigo</v>
      </c>
      <c r="R149" s="2" t="str">
        <f t="shared" si="16"/>
        <v>1</v>
      </c>
      <c r="S149" s="2" t="str">
        <f t="shared" si="17"/>
        <v>0</v>
      </c>
      <c r="U149" s="2" t="str">
        <f t="shared" si="15"/>
        <v/>
      </c>
      <c r="V149" s="2" t="str">
        <f>IF(P149=$AB$3,S149,"")</f>
        <v/>
      </c>
    </row>
    <row r="150" spans="1:22" x14ac:dyDescent="0.25">
      <c r="A150" s="1">
        <v>148</v>
      </c>
      <c r="B150" s="2" t="s">
        <v>452</v>
      </c>
      <c r="C150" s="2" t="s">
        <v>81</v>
      </c>
      <c r="D150" s="2" t="s">
        <v>96</v>
      </c>
      <c r="E150" s="2" t="s">
        <v>83</v>
      </c>
      <c r="F150" s="2" t="s">
        <v>365</v>
      </c>
      <c r="G150" s="2" t="s">
        <v>280</v>
      </c>
      <c r="H150" s="2" t="s">
        <v>224</v>
      </c>
      <c r="I150" s="2">
        <v>2</v>
      </c>
      <c r="J150" s="2" t="s">
        <v>467</v>
      </c>
      <c r="K150" s="2" t="s">
        <v>468</v>
      </c>
      <c r="L150" s="2" t="s">
        <v>101</v>
      </c>
      <c r="M150" s="2" t="s">
        <v>88</v>
      </c>
      <c r="O150" s="2" t="str">
        <f t="shared" si="13"/>
        <v>Valladolid</v>
      </c>
      <c r="P150" s="2" t="str">
        <f t="shared" si="14"/>
        <v>Valencia</v>
      </c>
      <c r="R150" s="2" t="str">
        <f t="shared" si="16"/>
        <v>1</v>
      </c>
      <c r="S150" s="2" t="str">
        <f t="shared" si="17"/>
        <v>0</v>
      </c>
      <c r="U150" s="2" t="str">
        <f t="shared" si="15"/>
        <v/>
      </c>
      <c r="V150" s="2" t="str">
        <f>IF(P150=$AB$3,S150,"")</f>
        <v/>
      </c>
    </row>
    <row r="151" spans="1:22" x14ac:dyDescent="0.25">
      <c r="A151" s="1">
        <v>149</v>
      </c>
      <c r="B151" s="2" t="s">
        <v>469</v>
      </c>
      <c r="C151" s="2" t="s">
        <v>118</v>
      </c>
      <c r="D151" s="2" t="s">
        <v>96</v>
      </c>
      <c r="E151" s="2" t="s">
        <v>15</v>
      </c>
      <c r="F151" s="2" t="s">
        <v>470</v>
      </c>
      <c r="G151" s="2" t="s">
        <v>471</v>
      </c>
      <c r="H151" s="2" t="s">
        <v>320</v>
      </c>
      <c r="I151" s="2">
        <v>2</v>
      </c>
      <c r="J151" s="2" t="s">
        <v>254</v>
      </c>
      <c r="K151" s="2" t="s">
        <v>38</v>
      </c>
      <c r="L151" s="2" t="s">
        <v>102</v>
      </c>
      <c r="M151" s="2" t="s">
        <v>472</v>
      </c>
      <c r="O151" s="2" t="str">
        <f t="shared" si="13"/>
        <v>Espanyol</v>
      </c>
      <c r="P151" s="2" t="str">
        <f t="shared" si="14"/>
        <v>Valencia</v>
      </c>
      <c r="R151" s="2" t="str">
        <f t="shared" si="16"/>
        <v>1</v>
      </c>
      <c r="S151" s="2" t="str">
        <f t="shared" si="17"/>
        <v>1</v>
      </c>
      <c r="U151" s="2" t="str">
        <f t="shared" si="15"/>
        <v/>
      </c>
      <c r="V151" s="2" t="str">
        <f>IF(P151=$AB$3,S151,"")</f>
        <v/>
      </c>
    </row>
    <row r="152" spans="1:22" x14ac:dyDescent="0.25">
      <c r="A152" s="1">
        <v>150</v>
      </c>
      <c r="B152" s="2" t="s">
        <v>473</v>
      </c>
      <c r="C152" s="2" t="s">
        <v>73</v>
      </c>
      <c r="D152" s="2" t="s">
        <v>90</v>
      </c>
      <c r="E152" s="2" t="s">
        <v>120</v>
      </c>
      <c r="F152" s="2" t="s">
        <v>92</v>
      </c>
      <c r="G152" s="2" t="s">
        <v>44</v>
      </c>
      <c r="H152" s="2" t="s">
        <v>474</v>
      </c>
      <c r="I152" s="2">
        <v>2</v>
      </c>
      <c r="J152" s="2" t="s">
        <v>217</v>
      </c>
      <c r="K152" s="2" t="s">
        <v>112</v>
      </c>
      <c r="L152" s="2" t="s">
        <v>102</v>
      </c>
      <c r="M152" s="2" t="s">
        <v>22</v>
      </c>
      <c r="O152" s="2" t="str">
        <f t="shared" si="13"/>
        <v>Mallorca</v>
      </c>
      <c r="P152" s="2" t="str">
        <f t="shared" si="14"/>
        <v>Atl. Madrid</v>
      </c>
      <c r="R152" s="2" t="str">
        <f t="shared" si="16"/>
        <v>0</v>
      </c>
      <c r="S152" s="2" t="str">
        <f t="shared" si="17"/>
        <v>1</v>
      </c>
      <c r="U152" s="2" t="str">
        <f t="shared" si="15"/>
        <v/>
      </c>
      <c r="V152" s="2" t="str">
        <f>IF(P152=$AB$3,S152,"")</f>
        <v/>
      </c>
    </row>
    <row r="153" spans="1:22" x14ac:dyDescent="0.25">
      <c r="A153" s="1">
        <v>151</v>
      </c>
      <c r="B153" s="2" t="s">
        <v>473</v>
      </c>
      <c r="C153" s="2" t="s">
        <v>125</v>
      </c>
      <c r="D153" s="2" t="s">
        <v>24</v>
      </c>
      <c r="E153" s="2" t="s">
        <v>120</v>
      </c>
      <c r="F153" s="2" t="s">
        <v>331</v>
      </c>
      <c r="G153" s="2" t="s">
        <v>471</v>
      </c>
      <c r="H153" s="2" t="s">
        <v>320</v>
      </c>
      <c r="I153" s="2">
        <v>1.75</v>
      </c>
      <c r="J153" s="2" t="s">
        <v>222</v>
      </c>
      <c r="K153" s="2" t="s">
        <v>137</v>
      </c>
      <c r="L153" s="2" t="s">
        <v>72</v>
      </c>
      <c r="M153" s="2" t="s">
        <v>101</v>
      </c>
      <c r="O153" s="2" t="str">
        <f t="shared" si="13"/>
        <v>Getafe</v>
      </c>
      <c r="P153" s="2" t="str">
        <f t="shared" si="14"/>
        <v>Girona</v>
      </c>
      <c r="R153" s="2" t="str">
        <f t="shared" si="16"/>
        <v>0</v>
      </c>
      <c r="S153" s="2" t="str">
        <f t="shared" si="17"/>
        <v>1</v>
      </c>
      <c r="U153" s="2" t="str">
        <f t="shared" si="15"/>
        <v/>
      </c>
      <c r="V153" s="2" t="str">
        <f>IF(P153=$AB$3,S153,"")</f>
        <v/>
      </c>
    </row>
    <row r="154" spans="1:22" x14ac:dyDescent="0.25">
      <c r="A154" s="1">
        <v>152</v>
      </c>
      <c r="B154" s="2" t="s">
        <v>473</v>
      </c>
      <c r="C154" s="2" t="s">
        <v>23</v>
      </c>
      <c r="D154" s="2" t="s">
        <v>166</v>
      </c>
      <c r="E154" s="2" t="s">
        <v>41</v>
      </c>
      <c r="F154" s="2" t="s">
        <v>475</v>
      </c>
      <c r="G154" s="2" t="s">
        <v>476</v>
      </c>
      <c r="H154" s="2" t="s">
        <v>100</v>
      </c>
      <c r="I154" s="2">
        <v>2.5</v>
      </c>
      <c r="J154" s="2" t="s">
        <v>217</v>
      </c>
      <c r="K154" s="2" t="s">
        <v>54</v>
      </c>
      <c r="L154" s="2" t="s">
        <v>262</v>
      </c>
      <c r="M154" s="2" t="s">
        <v>230</v>
      </c>
      <c r="O154" s="2" t="str">
        <f t="shared" si="13"/>
        <v>Betis</v>
      </c>
      <c r="P154" s="2" t="str">
        <f t="shared" si="14"/>
        <v>Celta Vigo</v>
      </c>
      <c r="R154" s="2" t="str">
        <f t="shared" si="16"/>
        <v>2</v>
      </c>
      <c r="S154" s="2" t="str">
        <f t="shared" si="17"/>
        <v>2</v>
      </c>
      <c r="U154" s="2" t="str">
        <f t="shared" si="15"/>
        <v/>
      </c>
      <c r="V154" s="2" t="str">
        <f>IF(P154=$AB$3,S154,"")</f>
        <v/>
      </c>
    </row>
    <row r="155" spans="1:22" x14ac:dyDescent="0.25">
      <c r="A155" s="1">
        <v>153</v>
      </c>
      <c r="B155" s="2" t="s">
        <v>473</v>
      </c>
      <c r="C155" s="2" t="s">
        <v>65</v>
      </c>
      <c r="D155" s="2" t="s">
        <v>58</v>
      </c>
      <c r="E155" s="2" t="s">
        <v>83</v>
      </c>
      <c r="F155" s="2" t="s">
        <v>477</v>
      </c>
      <c r="G155" s="2" t="s">
        <v>343</v>
      </c>
      <c r="H155" s="2" t="s">
        <v>238</v>
      </c>
      <c r="I155" s="2">
        <v>2.75</v>
      </c>
      <c r="J155" s="2" t="s">
        <v>19</v>
      </c>
      <c r="K155" s="2" t="s">
        <v>107</v>
      </c>
      <c r="L155" s="2" t="s">
        <v>101</v>
      </c>
      <c r="M155" s="2" t="s">
        <v>102</v>
      </c>
      <c r="O155" s="2" t="str">
        <f t="shared" si="13"/>
        <v>Real Sociedad</v>
      </c>
      <c r="P155" s="2" t="str">
        <f t="shared" si="14"/>
        <v>Barcelona</v>
      </c>
      <c r="R155" s="2" t="str">
        <f t="shared" si="16"/>
        <v>1</v>
      </c>
      <c r="S155" s="2" t="str">
        <f t="shared" si="17"/>
        <v>0</v>
      </c>
      <c r="U155" s="2" t="str">
        <f t="shared" si="15"/>
        <v/>
      </c>
      <c r="V155" s="2" t="str">
        <f>IF(P155=$AB$3,S155,"")</f>
        <v/>
      </c>
    </row>
    <row r="156" spans="1:22" x14ac:dyDescent="0.25">
      <c r="A156" s="1">
        <v>154</v>
      </c>
      <c r="B156" s="2" t="s">
        <v>473</v>
      </c>
      <c r="C156" s="2" t="s">
        <v>81</v>
      </c>
      <c r="D156" s="2" t="s">
        <v>114</v>
      </c>
      <c r="E156" s="2" t="s">
        <v>15</v>
      </c>
      <c r="F156" s="2" t="s">
        <v>278</v>
      </c>
      <c r="G156" s="2" t="s">
        <v>365</v>
      </c>
      <c r="H156" s="2" t="s">
        <v>238</v>
      </c>
      <c r="I156" s="2">
        <v>2.25</v>
      </c>
      <c r="J156" s="2" t="s">
        <v>124</v>
      </c>
      <c r="K156" s="2" t="s">
        <v>79</v>
      </c>
      <c r="L156" s="2" t="s">
        <v>139</v>
      </c>
      <c r="M156" s="2" t="s">
        <v>102</v>
      </c>
      <c r="O156" s="2" t="str">
        <f t="shared" si="13"/>
        <v>Valladolid</v>
      </c>
      <c r="P156" s="2" t="str">
        <f t="shared" si="14"/>
        <v>Ath Bilbao</v>
      </c>
      <c r="R156" s="2" t="str">
        <f t="shared" si="16"/>
        <v>1</v>
      </c>
      <c r="S156" s="2" t="str">
        <f t="shared" si="17"/>
        <v>1</v>
      </c>
      <c r="U156" s="2" t="str">
        <f t="shared" si="15"/>
        <v/>
      </c>
      <c r="V156" s="2" t="str">
        <f>IF(P156=$AB$3,S156,"")</f>
        <v/>
      </c>
    </row>
    <row r="157" spans="1:22" x14ac:dyDescent="0.25">
      <c r="A157" s="1">
        <v>155</v>
      </c>
      <c r="B157" s="2" t="s">
        <v>473</v>
      </c>
      <c r="C157" s="2" t="s">
        <v>140</v>
      </c>
      <c r="D157" s="2" t="s">
        <v>40</v>
      </c>
      <c r="E157" s="2" t="s">
        <v>83</v>
      </c>
      <c r="F157" s="2" t="s">
        <v>162</v>
      </c>
      <c r="G157" s="2" t="s">
        <v>221</v>
      </c>
      <c r="H157" s="2" t="s">
        <v>478</v>
      </c>
      <c r="I157" s="2">
        <v>2</v>
      </c>
      <c r="J157" s="2" t="s">
        <v>124</v>
      </c>
      <c r="K157" s="2" t="s">
        <v>79</v>
      </c>
      <c r="L157" s="2" t="s">
        <v>88</v>
      </c>
      <c r="M157" s="2" t="s">
        <v>47</v>
      </c>
      <c r="O157" s="2" t="str">
        <f t="shared" si="13"/>
        <v>Leganes</v>
      </c>
      <c r="P157" s="2" t="str">
        <f t="shared" si="14"/>
        <v>Sevilla</v>
      </c>
      <c r="R157" s="2" t="str">
        <f t="shared" si="16"/>
        <v>1</v>
      </c>
      <c r="S157" s="2" t="str">
        <f t="shared" si="17"/>
        <v>0</v>
      </c>
      <c r="U157" s="2" t="str">
        <f t="shared" si="15"/>
        <v/>
      </c>
      <c r="V157" s="2" t="str">
        <f>IF(P157=$AB$3,S157,"")</f>
        <v/>
      </c>
    </row>
    <row r="158" spans="1:22" x14ac:dyDescent="0.25">
      <c r="A158" s="1">
        <v>156</v>
      </c>
      <c r="B158" s="2" t="s">
        <v>473</v>
      </c>
      <c r="C158" s="2" t="s">
        <v>131</v>
      </c>
      <c r="D158" s="2" t="s">
        <v>201</v>
      </c>
      <c r="E158" s="2" t="s">
        <v>241</v>
      </c>
      <c r="F158" s="2" t="s">
        <v>171</v>
      </c>
      <c r="G158" s="2" t="s">
        <v>479</v>
      </c>
      <c r="H158" s="2" t="s">
        <v>480</v>
      </c>
      <c r="I158" s="2">
        <v>3.25</v>
      </c>
      <c r="J158" s="2" t="s">
        <v>222</v>
      </c>
      <c r="K158" s="2" t="s">
        <v>186</v>
      </c>
      <c r="L158" s="2" t="s">
        <v>155</v>
      </c>
      <c r="M158" s="2" t="s">
        <v>22</v>
      </c>
      <c r="O158" s="2" t="str">
        <f t="shared" si="13"/>
        <v>Real Madrid</v>
      </c>
      <c r="P158" s="2" t="str">
        <f t="shared" si="14"/>
        <v>Osasuna</v>
      </c>
      <c r="R158" s="2" t="str">
        <f t="shared" si="16"/>
        <v>4</v>
      </c>
      <c r="S158" s="2" t="str">
        <f t="shared" si="17"/>
        <v>0</v>
      </c>
      <c r="U158" s="2" t="str">
        <f t="shared" si="15"/>
        <v/>
      </c>
      <c r="V158" s="2" t="str">
        <f>IF(P158=$AB$3,S158,"")</f>
        <v/>
      </c>
    </row>
    <row r="159" spans="1:22" x14ac:dyDescent="0.25">
      <c r="A159" s="1">
        <v>157</v>
      </c>
      <c r="B159" s="2" t="s">
        <v>473</v>
      </c>
      <c r="C159" s="2" t="s">
        <v>89</v>
      </c>
      <c r="D159" s="2" t="s">
        <v>32</v>
      </c>
      <c r="E159" s="2" t="s">
        <v>133</v>
      </c>
      <c r="F159" s="2" t="s">
        <v>481</v>
      </c>
      <c r="G159" s="2" t="s">
        <v>482</v>
      </c>
      <c r="H159" s="2" t="s">
        <v>483</v>
      </c>
      <c r="I159" s="2">
        <v>2.75</v>
      </c>
      <c r="J159" s="2" t="s">
        <v>217</v>
      </c>
      <c r="K159" s="2" t="s">
        <v>112</v>
      </c>
      <c r="L159" s="2" t="s">
        <v>47</v>
      </c>
      <c r="M159" s="2" t="s">
        <v>101</v>
      </c>
      <c r="O159" s="2" t="str">
        <f t="shared" si="13"/>
        <v>Villarreal</v>
      </c>
      <c r="P159" s="2" t="str">
        <f t="shared" si="14"/>
        <v>Alaves</v>
      </c>
      <c r="R159" s="2" t="str">
        <f t="shared" si="16"/>
        <v>3</v>
      </c>
      <c r="S159" s="2" t="str">
        <f t="shared" si="17"/>
        <v>0</v>
      </c>
      <c r="U159" s="2" t="str">
        <f t="shared" si="15"/>
        <v/>
      </c>
      <c r="V159" s="2" t="str">
        <f>IF(P159=$AB$3,S159,"")</f>
        <v/>
      </c>
    </row>
    <row r="160" spans="1:22" x14ac:dyDescent="0.25">
      <c r="A160" s="1">
        <v>158</v>
      </c>
      <c r="B160" s="2" t="s">
        <v>473</v>
      </c>
      <c r="C160" s="2" t="s">
        <v>200</v>
      </c>
      <c r="D160" s="2" t="s">
        <v>141</v>
      </c>
      <c r="E160" s="2" t="s">
        <v>484</v>
      </c>
      <c r="F160" s="2" t="s">
        <v>485</v>
      </c>
      <c r="G160" s="2" t="s">
        <v>99</v>
      </c>
      <c r="H160" s="2" t="s">
        <v>486</v>
      </c>
      <c r="I160" s="2">
        <v>2.25</v>
      </c>
      <c r="J160" s="2" t="s">
        <v>78</v>
      </c>
      <c r="K160" s="2" t="s">
        <v>315</v>
      </c>
      <c r="L160" s="2" t="s">
        <v>223</v>
      </c>
      <c r="M160" s="2" t="s">
        <v>139</v>
      </c>
      <c r="O160" s="2" t="str">
        <f t="shared" si="13"/>
        <v>Rayo Vallecano</v>
      </c>
      <c r="P160" s="2" t="str">
        <f t="shared" si="14"/>
        <v>Las Palmas</v>
      </c>
      <c r="R160" s="2" t="str">
        <f t="shared" si="16"/>
        <v>1</v>
      </c>
      <c r="S160" s="2" t="str">
        <f t="shared" si="17"/>
        <v>3</v>
      </c>
      <c r="U160" s="2" t="str">
        <f t="shared" si="15"/>
        <v/>
      </c>
      <c r="V160" s="2" t="str">
        <f>IF(P160=$AB$3,S160,"")</f>
        <v/>
      </c>
    </row>
    <row r="161" spans="1:22" x14ac:dyDescent="0.25">
      <c r="A161" s="1">
        <v>159</v>
      </c>
      <c r="B161" s="2" t="s">
        <v>469</v>
      </c>
      <c r="C161" s="2" t="s">
        <v>23</v>
      </c>
      <c r="D161" s="2" t="s">
        <v>66</v>
      </c>
      <c r="E161" s="2" t="s">
        <v>15</v>
      </c>
      <c r="F161" s="2" t="s">
        <v>158</v>
      </c>
      <c r="G161" s="2" t="s">
        <v>100</v>
      </c>
      <c r="H161" s="2" t="s">
        <v>487</v>
      </c>
      <c r="I161" s="2">
        <v>2.25</v>
      </c>
      <c r="J161" s="2" t="s">
        <v>71</v>
      </c>
      <c r="K161" s="2" t="s">
        <v>70</v>
      </c>
      <c r="L161" s="2" t="s">
        <v>47</v>
      </c>
      <c r="M161" s="2" t="s">
        <v>55</v>
      </c>
      <c r="O161" s="2" t="str">
        <f t="shared" si="13"/>
        <v>Betis</v>
      </c>
      <c r="P161" s="2" t="str">
        <f t="shared" si="14"/>
        <v>Rayo Vallecano</v>
      </c>
      <c r="R161" s="2" t="str">
        <f t="shared" si="16"/>
        <v>1</v>
      </c>
      <c r="S161" s="2" t="str">
        <f t="shared" si="17"/>
        <v>1</v>
      </c>
      <c r="U161" s="2" t="str">
        <f t="shared" si="15"/>
        <v/>
      </c>
      <c r="V161" s="2" t="str">
        <f>IF(P161=$AB$3,S161,"")</f>
        <v/>
      </c>
    </row>
    <row r="162" spans="1:22" x14ac:dyDescent="0.25">
      <c r="A162" s="1">
        <v>160</v>
      </c>
      <c r="B162" s="2" t="s">
        <v>488</v>
      </c>
      <c r="C162" s="2" t="s">
        <v>39</v>
      </c>
      <c r="D162" s="2" t="s">
        <v>82</v>
      </c>
      <c r="E162" s="2" t="s">
        <v>83</v>
      </c>
      <c r="F162" s="2" t="s">
        <v>316</v>
      </c>
      <c r="G162" s="2" t="s">
        <v>450</v>
      </c>
      <c r="H162" s="2" t="s">
        <v>36</v>
      </c>
      <c r="I162" s="2">
        <v>2.25</v>
      </c>
      <c r="J162" s="2" t="s">
        <v>165</v>
      </c>
      <c r="K162" s="2" t="s">
        <v>164</v>
      </c>
      <c r="L162" s="2" t="s">
        <v>80</v>
      </c>
      <c r="M162" s="2" t="s">
        <v>22</v>
      </c>
      <c r="O162" s="2" t="str">
        <f t="shared" si="13"/>
        <v>Las Palmas</v>
      </c>
      <c r="P162" s="2" t="str">
        <f t="shared" si="14"/>
        <v>Espanyol</v>
      </c>
      <c r="R162" s="2" t="str">
        <f t="shared" si="16"/>
        <v>1</v>
      </c>
      <c r="S162" s="2" t="str">
        <f t="shared" si="17"/>
        <v>0</v>
      </c>
      <c r="U162" s="2" t="str">
        <f t="shared" si="15"/>
        <v/>
      </c>
      <c r="V162" s="2" t="str">
        <f>IF(P162=$AB$3,S162,"")</f>
        <v>0</v>
      </c>
    </row>
    <row r="163" spans="1:22" x14ac:dyDescent="0.25">
      <c r="A163" s="1">
        <v>161</v>
      </c>
      <c r="B163" s="2" t="s">
        <v>488</v>
      </c>
      <c r="C163" s="2" t="s">
        <v>140</v>
      </c>
      <c r="D163" s="2" t="s">
        <v>104</v>
      </c>
      <c r="E163" s="2" t="s">
        <v>489</v>
      </c>
      <c r="F163" s="2" t="s">
        <v>490</v>
      </c>
      <c r="G163" s="2" t="s">
        <v>382</v>
      </c>
      <c r="H163" s="2" t="s">
        <v>411</v>
      </c>
      <c r="I163" s="2">
        <v>2.5</v>
      </c>
      <c r="J163" s="2" t="s">
        <v>217</v>
      </c>
      <c r="K163" s="2" t="s">
        <v>112</v>
      </c>
      <c r="L163" s="2" t="s">
        <v>21</v>
      </c>
      <c r="M163" s="2" t="s">
        <v>21</v>
      </c>
      <c r="O163" s="2" t="str">
        <f t="shared" si="13"/>
        <v>Leganes</v>
      </c>
      <c r="P163" s="2" t="str">
        <f t="shared" si="14"/>
        <v>Villarreal</v>
      </c>
      <c r="R163" s="2" t="str">
        <f t="shared" si="16"/>
        <v>2</v>
      </c>
      <c r="S163" s="2" t="str">
        <f t="shared" si="17"/>
        <v>5</v>
      </c>
      <c r="U163" s="2" t="str">
        <f t="shared" si="15"/>
        <v/>
      </c>
      <c r="V163" s="2" t="str">
        <f>IF(P163=$AB$3,S163,"")</f>
        <v/>
      </c>
    </row>
    <row r="164" spans="1:22" x14ac:dyDescent="0.25">
      <c r="A164" s="1">
        <v>162</v>
      </c>
      <c r="B164" s="2" t="s">
        <v>488</v>
      </c>
      <c r="C164" s="2" t="s">
        <v>131</v>
      </c>
      <c r="D164" s="2" t="s">
        <v>40</v>
      </c>
      <c r="E164" s="2" t="s">
        <v>328</v>
      </c>
      <c r="F164" s="2" t="s">
        <v>491</v>
      </c>
      <c r="G164" s="2" t="s">
        <v>492</v>
      </c>
      <c r="H164" s="2" t="s">
        <v>493</v>
      </c>
      <c r="I164" s="2">
        <v>3.5</v>
      </c>
      <c r="J164" s="2" t="s">
        <v>124</v>
      </c>
      <c r="K164" s="2" t="s">
        <v>71</v>
      </c>
      <c r="L164" s="2" t="s">
        <v>155</v>
      </c>
      <c r="M164" s="2" t="s">
        <v>22</v>
      </c>
      <c r="O164" s="2" t="str">
        <f t="shared" si="13"/>
        <v>Real Madrid</v>
      </c>
      <c r="P164" s="2" t="str">
        <f t="shared" si="14"/>
        <v>Sevilla</v>
      </c>
      <c r="R164" s="2" t="str">
        <f t="shared" si="16"/>
        <v>4</v>
      </c>
      <c r="S164" s="2" t="str">
        <f t="shared" si="17"/>
        <v>2</v>
      </c>
      <c r="U164" s="2" t="str">
        <f t="shared" si="15"/>
        <v/>
      </c>
      <c r="V164" s="2" t="str">
        <f>IF(P164=$AB$3,S164,"")</f>
        <v/>
      </c>
    </row>
    <row r="165" spans="1:22" x14ac:dyDescent="0.25">
      <c r="A165" s="1">
        <v>163</v>
      </c>
      <c r="B165" s="2" t="s">
        <v>488</v>
      </c>
      <c r="C165" s="2" t="s">
        <v>57</v>
      </c>
      <c r="D165" s="2" t="s">
        <v>32</v>
      </c>
      <c r="E165" s="2" t="s">
        <v>41</v>
      </c>
      <c r="F165" s="2" t="s">
        <v>494</v>
      </c>
      <c r="G165" s="2" t="s">
        <v>239</v>
      </c>
      <c r="H165" s="2" t="s">
        <v>354</v>
      </c>
      <c r="I165" s="2">
        <v>2</v>
      </c>
      <c r="J165" s="2" t="s">
        <v>164</v>
      </c>
      <c r="K165" s="2" t="s">
        <v>165</v>
      </c>
      <c r="L165" s="2" t="s">
        <v>88</v>
      </c>
      <c r="M165" s="2" t="s">
        <v>155</v>
      </c>
      <c r="O165" s="2" t="str">
        <f t="shared" si="13"/>
        <v>Valencia</v>
      </c>
      <c r="P165" s="2" t="str">
        <f t="shared" si="14"/>
        <v>Alaves</v>
      </c>
      <c r="R165" s="2" t="str">
        <f t="shared" si="16"/>
        <v>2</v>
      </c>
      <c r="S165" s="2" t="str">
        <f t="shared" si="17"/>
        <v>2</v>
      </c>
      <c r="U165" s="2" t="str">
        <f t="shared" si="15"/>
        <v/>
      </c>
      <c r="V165" s="2" t="str">
        <f>IF(P165=$AB$3,S165,"")</f>
        <v/>
      </c>
    </row>
    <row r="166" spans="1:22" x14ac:dyDescent="0.25">
      <c r="A166" s="1">
        <v>164</v>
      </c>
      <c r="B166" s="2" t="s">
        <v>488</v>
      </c>
      <c r="C166" s="2" t="s">
        <v>113</v>
      </c>
      <c r="D166" s="2" t="s">
        <v>90</v>
      </c>
      <c r="E166" s="2" t="s">
        <v>59</v>
      </c>
      <c r="F166" s="2" t="s">
        <v>495</v>
      </c>
      <c r="G166" s="2" t="s">
        <v>100</v>
      </c>
      <c r="H166" s="2" t="s">
        <v>228</v>
      </c>
      <c r="I166" s="2">
        <v>3</v>
      </c>
      <c r="J166" s="2" t="s">
        <v>186</v>
      </c>
      <c r="K166" s="2" t="s">
        <v>62</v>
      </c>
      <c r="L166" s="2" t="s">
        <v>30</v>
      </c>
      <c r="M166" s="2" t="s">
        <v>88</v>
      </c>
      <c r="O166" s="2" t="str">
        <f t="shared" si="13"/>
        <v>Barcelona</v>
      </c>
      <c r="P166" s="2" t="str">
        <f t="shared" si="14"/>
        <v>Atl. Madrid</v>
      </c>
      <c r="R166" s="2" t="str">
        <f t="shared" si="16"/>
        <v>1</v>
      </c>
      <c r="S166" s="2" t="str">
        <f t="shared" si="17"/>
        <v>2</v>
      </c>
      <c r="U166" s="2" t="str">
        <f t="shared" si="15"/>
        <v>1</v>
      </c>
      <c r="V166" s="2" t="str">
        <f>IF(P166=$AB$3,S166,"")</f>
        <v/>
      </c>
    </row>
    <row r="167" spans="1:22" x14ac:dyDescent="0.25">
      <c r="A167" s="1">
        <v>165</v>
      </c>
      <c r="B167" s="2" t="s">
        <v>488</v>
      </c>
      <c r="C167" s="2" t="s">
        <v>31</v>
      </c>
      <c r="D167" s="2" t="s">
        <v>119</v>
      </c>
      <c r="E167" s="2" t="s">
        <v>157</v>
      </c>
      <c r="F167" s="2" t="s">
        <v>193</v>
      </c>
      <c r="G167" s="2" t="s">
        <v>348</v>
      </c>
      <c r="H167" s="2" t="s">
        <v>143</v>
      </c>
      <c r="I167" s="2">
        <v>2</v>
      </c>
      <c r="J167" s="2" t="s">
        <v>217</v>
      </c>
      <c r="K167" s="2" t="s">
        <v>112</v>
      </c>
      <c r="L167" s="2" t="s">
        <v>55</v>
      </c>
      <c r="M167" s="2" t="s">
        <v>130</v>
      </c>
      <c r="O167" s="2" t="str">
        <f t="shared" si="13"/>
        <v>Celta Vigo</v>
      </c>
      <c r="P167" s="2" t="str">
        <f t="shared" si="14"/>
        <v>Real Sociedad</v>
      </c>
      <c r="R167" s="2" t="str">
        <f t="shared" si="16"/>
        <v>2</v>
      </c>
      <c r="S167" s="2" t="str">
        <f t="shared" si="17"/>
        <v>0</v>
      </c>
      <c r="U167" s="2" t="str">
        <f t="shared" si="15"/>
        <v/>
      </c>
      <c r="V167" s="2" t="str">
        <f>IF(P167=$AB$3,S167,"")</f>
        <v/>
      </c>
    </row>
    <row r="168" spans="1:22" x14ac:dyDescent="0.25">
      <c r="A168" s="1">
        <v>166</v>
      </c>
      <c r="B168" s="2" t="s">
        <v>488</v>
      </c>
      <c r="C168" s="2" t="s">
        <v>125</v>
      </c>
      <c r="D168" s="2" t="s">
        <v>108</v>
      </c>
      <c r="E168" s="2" t="s">
        <v>120</v>
      </c>
      <c r="F168" s="2" t="s">
        <v>224</v>
      </c>
      <c r="G168" s="2" t="s">
        <v>478</v>
      </c>
      <c r="H168" s="2" t="s">
        <v>496</v>
      </c>
      <c r="I168" s="2">
        <v>1.5</v>
      </c>
      <c r="J168" s="2" t="s">
        <v>46</v>
      </c>
      <c r="K168" s="2" t="s">
        <v>112</v>
      </c>
      <c r="L168" s="2" t="s">
        <v>102</v>
      </c>
      <c r="M168" s="2" t="s">
        <v>88</v>
      </c>
      <c r="O168" s="2" t="str">
        <f t="shared" si="13"/>
        <v>Getafe</v>
      </c>
      <c r="P168" s="2" t="str">
        <f t="shared" si="14"/>
        <v>Mallorca</v>
      </c>
      <c r="R168" s="2" t="str">
        <f t="shared" si="16"/>
        <v>0</v>
      </c>
      <c r="S168" s="2" t="str">
        <f t="shared" si="17"/>
        <v>1</v>
      </c>
      <c r="U168" s="2" t="str">
        <f t="shared" si="15"/>
        <v/>
      </c>
      <c r="V168" s="2" t="str">
        <f>IF(P168=$AB$3,S168,"")</f>
        <v/>
      </c>
    </row>
    <row r="169" spans="1:22" x14ac:dyDescent="0.25">
      <c r="A169" s="1">
        <v>167</v>
      </c>
      <c r="B169" s="2" t="s">
        <v>488</v>
      </c>
      <c r="C169" s="2" t="s">
        <v>48</v>
      </c>
      <c r="D169" s="2" t="s">
        <v>114</v>
      </c>
      <c r="E169" s="2" t="s">
        <v>59</v>
      </c>
      <c r="F169" s="2" t="s">
        <v>497</v>
      </c>
      <c r="G169" s="2" t="s">
        <v>232</v>
      </c>
      <c r="H169" s="2" t="s">
        <v>287</v>
      </c>
      <c r="I169" s="2">
        <v>2</v>
      </c>
      <c r="J169" s="2" t="s">
        <v>112</v>
      </c>
      <c r="K169" s="2" t="s">
        <v>217</v>
      </c>
      <c r="L169" s="2" t="s">
        <v>72</v>
      </c>
      <c r="M169" s="2" t="s">
        <v>56</v>
      </c>
      <c r="O169" s="2" t="str">
        <f t="shared" si="13"/>
        <v>Osasuna</v>
      </c>
      <c r="P169" s="2" t="str">
        <f t="shared" si="14"/>
        <v>Ath Bilbao</v>
      </c>
      <c r="R169" s="2" t="str">
        <f t="shared" si="16"/>
        <v>1</v>
      </c>
      <c r="S169" s="2" t="str">
        <f t="shared" si="17"/>
        <v>2</v>
      </c>
      <c r="U169" s="2" t="str">
        <f t="shared" si="15"/>
        <v/>
      </c>
      <c r="V169" s="2" t="str">
        <f>IF(P169=$AB$3,S169,"")</f>
        <v/>
      </c>
    </row>
    <row r="170" spans="1:22" x14ac:dyDescent="0.25">
      <c r="A170" s="1">
        <v>168</v>
      </c>
      <c r="B170" s="2" t="s">
        <v>488</v>
      </c>
      <c r="C170" s="2" t="s">
        <v>212</v>
      </c>
      <c r="D170" s="2" t="s">
        <v>132</v>
      </c>
      <c r="E170" s="2" t="s">
        <v>133</v>
      </c>
      <c r="F170" s="2" t="s">
        <v>498</v>
      </c>
      <c r="G170" s="2" t="s">
        <v>499</v>
      </c>
      <c r="H170" s="2" t="s">
        <v>500</v>
      </c>
      <c r="I170" s="2">
        <v>2.5</v>
      </c>
      <c r="J170" s="2" t="s">
        <v>266</v>
      </c>
      <c r="K170" s="2" t="s">
        <v>63</v>
      </c>
      <c r="L170" s="2" t="s">
        <v>230</v>
      </c>
      <c r="M170" s="2" t="s">
        <v>22</v>
      </c>
      <c r="O170" s="2" t="str">
        <f t="shared" si="13"/>
        <v>Girona</v>
      </c>
      <c r="P170" s="2" t="str">
        <f t="shared" si="14"/>
        <v>Valladolid</v>
      </c>
      <c r="R170" s="2" t="str">
        <f t="shared" si="16"/>
        <v>3</v>
      </c>
      <c r="S170" s="2" t="str">
        <f t="shared" si="17"/>
        <v>0</v>
      </c>
      <c r="U170" s="2" t="str">
        <f t="shared" si="15"/>
        <v/>
      </c>
      <c r="V170" s="2" t="str">
        <f>IF(P170=$AB$3,S170,"")</f>
        <v/>
      </c>
    </row>
    <row r="171" spans="1:22" x14ac:dyDescent="0.25">
      <c r="A171" s="1">
        <v>169</v>
      </c>
      <c r="B171" s="2" t="s">
        <v>501</v>
      </c>
      <c r="C171" s="2" t="s">
        <v>151</v>
      </c>
      <c r="D171" s="2" t="s">
        <v>141</v>
      </c>
      <c r="E171" s="2" t="s">
        <v>157</v>
      </c>
      <c r="F171" s="2" t="s">
        <v>460</v>
      </c>
      <c r="G171" s="2" t="s">
        <v>325</v>
      </c>
      <c r="H171" s="2" t="s">
        <v>502</v>
      </c>
      <c r="I171" s="2">
        <v>2.75</v>
      </c>
      <c r="J171" s="2" t="s">
        <v>71</v>
      </c>
      <c r="K171" s="2" t="s">
        <v>70</v>
      </c>
      <c r="L171" s="2" t="s">
        <v>194</v>
      </c>
      <c r="M171" s="2" t="s">
        <v>191</v>
      </c>
      <c r="O171" s="2" t="str">
        <f t="shared" si="13"/>
        <v>Atl. Madrid</v>
      </c>
      <c r="P171" s="2" t="str">
        <f t="shared" si="14"/>
        <v>Las Palmas</v>
      </c>
      <c r="R171" s="2" t="str">
        <f t="shared" si="16"/>
        <v>2</v>
      </c>
      <c r="S171" s="2" t="str">
        <f t="shared" si="17"/>
        <v>0</v>
      </c>
      <c r="U171" s="2" t="str">
        <f t="shared" si="15"/>
        <v/>
      </c>
      <c r="V171" s="2" t="str">
        <f>IF(P171=$AB$3,S171,"")</f>
        <v/>
      </c>
    </row>
    <row r="172" spans="1:22" x14ac:dyDescent="0.25">
      <c r="A172" s="1">
        <v>170</v>
      </c>
      <c r="B172" s="2" t="s">
        <v>501</v>
      </c>
      <c r="C172" s="2" t="s">
        <v>146</v>
      </c>
      <c r="D172" s="2" t="s">
        <v>108</v>
      </c>
      <c r="E172" s="2" t="s">
        <v>83</v>
      </c>
      <c r="F172" s="2" t="s">
        <v>176</v>
      </c>
      <c r="G172" s="2" t="s">
        <v>44</v>
      </c>
      <c r="H172" s="2" t="s">
        <v>503</v>
      </c>
      <c r="I172" s="2">
        <v>1.75</v>
      </c>
      <c r="J172" s="2" t="s">
        <v>112</v>
      </c>
      <c r="K172" s="2" t="s">
        <v>217</v>
      </c>
      <c r="L172" s="2" t="s">
        <v>22</v>
      </c>
      <c r="M172" s="2" t="s">
        <v>187</v>
      </c>
      <c r="O172" s="2" t="str">
        <f t="shared" si="13"/>
        <v>Alaves</v>
      </c>
      <c r="P172" s="2" t="str">
        <f t="shared" si="14"/>
        <v>Mallorca</v>
      </c>
      <c r="R172" s="2" t="str">
        <f t="shared" si="16"/>
        <v>1</v>
      </c>
      <c r="S172" s="2" t="str">
        <f t="shared" si="17"/>
        <v>0</v>
      </c>
      <c r="U172" s="2" t="str">
        <f t="shared" si="15"/>
        <v/>
      </c>
      <c r="V172" s="2" t="str">
        <f>IF(P172=$AB$3,S172,"")</f>
        <v/>
      </c>
    </row>
    <row r="173" spans="1:22" x14ac:dyDescent="0.25">
      <c r="A173" s="1">
        <v>171</v>
      </c>
      <c r="B173" s="2" t="s">
        <v>501</v>
      </c>
      <c r="C173" s="2" t="s">
        <v>31</v>
      </c>
      <c r="D173" s="2" t="s">
        <v>14</v>
      </c>
      <c r="E173" s="2" t="s">
        <v>83</v>
      </c>
      <c r="F173" s="2" t="s">
        <v>93</v>
      </c>
      <c r="G173" s="2" t="s">
        <v>301</v>
      </c>
      <c r="H173" s="2" t="s">
        <v>504</v>
      </c>
      <c r="I173" s="2">
        <v>1.75</v>
      </c>
      <c r="J173" s="2" t="s">
        <v>71</v>
      </c>
      <c r="K173" s="2" t="s">
        <v>70</v>
      </c>
      <c r="L173" s="2" t="s">
        <v>101</v>
      </c>
      <c r="M173" s="2" t="s">
        <v>21</v>
      </c>
      <c r="O173" s="2" t="str">
        <f t="shared" si="13"/>
        <v>Celta Vigo</v>
      </c>
      <c r="P173" s="2" t="str">
        <f t="shared" si="14"/>
        <v>Getafe</v>
      </c>
      <c r="R173" s="2" t="str">
        <f t="shared" si="16"/>
        <v>1</v>
      </c>
      <c r="S173" s="2" t="str">
        <f t="shared" si="17"/>
        <v>0</v>
      </c>
      <c r="U173" s="2" t="str">
        <f t="shared" si="15"/>
        <v/>
      </c>
      <c r="V173" s="2" t="str">
        <f>IF(P173=$AB$3,S173,"")</f>
        <v/>
      </c>
    </row>
    <row r="174" spans="1:22" x14ac:dyDescent="0.25">
      <c r="A174" s="1">
        <v>172</v>
      </c>
      <c r="B174" s="2" t="s">
        <v>501</v>
      </c>
      <c r="C174" s="2" t="s">
        <v>13</v>
      </c>
      <c r="D174" s="2" t="s">
        <v>147</v>
      </c>
      <c r="E174" s="2" t="s">
        <v>15</v>
      </c>
      <c r="F174" s="2" t="s">
        <v>238</v>
      </c>
      <c r="G174" s="2" t="s">
        <v>91</v>
      </c>
      <c r="H174" s="2" t="s">
        <v>116</v>
      </c>
      <c r="I174" s="2">
        <v>2.25</v>
      </c>
      <c r="J174" s="2" t="s">
        <v>326</v>
      </c>
      <c r="K174" s="2" t="s">
        <v>78</v>
      </c>
      <c r="L174" s="2" t="s">
        <v>80</v>
      </c>
      <c r="M174" s="2" t="s">
        <v>155</v>
      </c>
      <c r="O174" s="2" t="str">
        <f t="shared" si="13"/>
        <v>Ath Bilbao</v>
      </c>
      <c r="P174" s="2" t="str">
        <f t="shared" si="14"/>
        <v>Betis</v>
      </c>
      <c r="R174" s="2" t="str">
        <f t="shared" si="16"/>
        <v>1</v>
      </c>
      <c r="S174" s="2" t="str">
        <f t="shared" si="17"/>
        <v>1</v>
      </c>
      <c r="U174" s="2" t="str">
        <f t="shared" si="15"/>
        <v/>
      </c>
      <c r="V174" s="2" t="str">
        <f>IF(P174=$AB$3,S174,"")</f>
        <v/>
      </c>
    </row>
    <row r="175" spans="1:22" x14ac:dyDescent="0.25">
      <c r="A175" s="1">
        <v>173</v>
      </c>
      <c r="B175" s="2" t="s">
        <v>501</v>
      </c>
      <c r="C175" s="2" t="s">
        <v>57</v>
      </c>
      <c r="D175" s="2" t="s">
        <v>74</v>
      </c>
      <c r="E175" s="2" t="s">
        <v>59</v>
      </c>
      <c r="F175" s="2" t="s">
        <v>505</v>
      </c>
      <c r="G175" s="2" t="s">
        <v>353</v>
      </c>
      <c r="H175" s="2" t="s">
        <v>506</v>
      </c>
      <c r="I175" s="2">
        <v>2.75</v>
      </c>
      <c r="J175" s="2" t="s">
        <v>79</v>
      </c>
      <c r="K175" s="2" t="s">
        <v>78</v>
      </c>
      <c r="L175" s="2" t="s">
        <v>161</v>
      </c>
      <c r="M175" s="2" t="s">
        <v>88</v>
      </c>
      <c r="O175" s="2" t="str">
        <f t="shared" si="13"/>
        <v>Valencia</v>
      </c>
      <c r="P175" s="2" t="str">
        <f t="shared" si="14"/>
        <v>Real Madrid</v>
      </c>
      <c r="R175" s="2" t="str">
        <f t="shared" si="16"/>
        <v>1</v>
      </c>
      <c r="S175" s="2" t="str">
        <f t="shared" si="17"/>
        <v>2</v>
      </c>
      <c r="U175" s="2" t="str">
        <f t="shared" si="15"/>
        <v/>
      </c>
      <c r="V175" s="2" t="str">
        <f>IF(P175=$AB$3,S175,"")</f>
        <v/>
      </c>
    </row>
    <row r="176" spans="1:22" x14ac:dyDescent="0.25">
      <c r="A176" s="1">
        <v>174</v>
      </c>
      <c r="B176" s="2" t="s">
        <v>501</v>
      </c>
      <c r="C176" s="2" t="s">
        <v>113</v>
      </c>
      <c r="D176" s="2" t="s">
        <v>82</v>
      </c>
      <c r="E176" s="2" t="s">
        <v>97</v>
      </c>
      <c r="F176" s="2" t="s">
        <v>305</v>
      </c>
      <c r="G176" s="2" t="s">
        <v>507</v>
      </c>
      <c r="H176" s="2" t="s">
        <v>508</v>
      </c>
      <c r="I176" s="2">
        <v>3.75</v>
      </c>
      <c r="J176" s="2" t="s">
        <v>38</v>
      </c>
      <c r="K176" s="2" t="s">
        <v>70</v>
      </c>
      <c r="L176" s="2" t="s">
        <v>145</v>
      </c>
      <c r="M176" s="2" t="s">
        <v>30</v>
      </c>
      <c r="O176" s="2" t="str">
        <f t="shared" si="13"/>
        <v>Barcelona</v>
      </c>
      <c r="P176" s="2" t="str">
        <f t="shared" si="14"/>
        <v>Espanyol</v>
      </c>
      <c r="R176" s="2" t="str">
        <f t="shared" si="16"/>
        <v>3</v>
      </c>
      <c r="S176" s="2" t="str">
        <f t="shared" si="17"/>
        <v>1</v>
      </c>
      <c r="U176" s="2" t="str">
        <f t="shared" si="15"/>
        <v>3</v>
      </c>
      <c r="V176" s="2" t="str">
        <f>IF(P176=$AB$3,S176,"")</f>
        <v>1</v>
      </c>
    </row>
    <row r="177" spans="1:22" x14ac:dyDescent="0.25">
      <c r="A177" s="1">
        <v>175</v>
      </c>
      <c r="B177" s="2" t="s">
        <v>501</v>
      </c>
      <c r="C177" s="2" t="s">
        <v>103</v>
      </c>
      <c r="D177" s="2" t="s">
        <v>119</v>
      </c>
      <c r="E177" s="2" t="s">
        <v>174</v>
      </c>
      <c r="F177" s="2" t="s">
        <v>509</v>
      </c>
      <c r="G177" s="2" t="s">
        <v>280</v>
      </c>
      <c r="H177" s="2" t="s">
        <v>510</v>
      </c>
      <c r="I177" s="2">
        <v>2.25</v>
      </c>
      <c r="J177" s="2" t="s">
        <v>511</v>
      </c>
      <c r="K177" s="2" t="s">
        <v>54</v>
      </c>
      <c r="L177" s="2" t="s">
        <v>223</v>
      </c>
      <c r="M177" s="2" t="s">
        <v>101</v>
      </c>
      <c r="O177" s="2" t="str">
        <f t="shared" si="13"/>
        <v>Sevilla</v>
      </c>
      <c r="P177" s="2" t="str">
        <f t="shared" si="14"/>
        <v>Real Sociedad</v>
      </c>
      <c r="R177" s="2" t="str">
        <f t="shared" si="16"/>
        <v>0</v>
      </c>
      <c r="S177" s="2" t="str">
        <f t="shared" si="17"/>
        <v>2</v>
      </c>
      <c r="U177" s="2" t="str">
        <f t="shared" si="15"/>
        <v/>
      </c>
      <c r="V177" s="2" t="str">
        <f>IF(P177=$AB$3,S177,"")</f>
        <v/>
      </c>
    </row>
    <row r="178" spans="1:22" x14ac:dyDescent="0.25">
      <c r="A178" s="1">
        <v>176</v>
      </c>
      <c r="B178" s="2" t="s">
        <v>501</v>
      </c>
      <c r="C178" s="2" t="s">
        <v>212</v>
      </c>
      <c r="D178" s="2" t="s">
        <v>49</v>
      </c>
      <c r="E178" s="2" t="s">
        <v>263</v>
      </c>
      <c r="F178" s="2" t="s">
        <v>332</v>
      </c>
      <c r="G178" s="2" t="s">
        <v>382</v>
      </c>
      <c r="H178" s="2" t="s">
        <v>512</v>
      </c>
      <c r="I178" s="2">
        <v>2.25</v>
      </c>
      <c r="J178" s="2" t="s">
        <v>124</v>
      </c>
      <c r="K178" s="2" t="s">
        <v>79</v>
      </c>
      <c r="L178" s="2" t="s">
        <v>102</v>
      </c>
      <c r="M178" s="2" t="s">
        <v>88</v>
      </c>
      <c r="O178" s="2" t="str">
        <f t="shared" si="13"/>
        <v>Girona</v>
      </c>
      <c r="P178" s="2" t="str">
        <f t="shared" si="14"/>
        <v>Leganes</v>
      </c>
      <c r="R178" s="2" t="str">
        <f t="shared" si="16"/>
        <v>4</v>
      </c>
      <c r="S178" s="2" t="str">
        <f t="shared" si="17"/>
        <v>3</v>
      </c>
      <c r="U178" s="2" t="str">
        <f t="shared" si="15"/>
        <v/>
      </c>
      <c r="V178" s="2" t="str">
        <f>IF(P178=$AB$3,S178,"")</f>
        <v/>
      </c>
    </row>
    <row r="179" spans="1:22" x14ac:dyDescent="0.25">
      <c r="A179" s="1">
        <v>177</v>
      </c>
      <c r="B179" s="2" t="s">
        <v>501</v>
      </c>
      <c r="C179" s="2" t="s">
        <v>48</v>
      </c>
      <c r="D179" s="2" t="s">
        <v>132</v>
      </c>
      <c r="E179" s="2" t="s">
        <v>83</v>
      </c>
      <c r="F179" s="2" t="s">
        <v>332</v>
      </c>
      <c r="G179" s="2" t="s">
        <v>396</v>
      </c>
      <c r="H179" s="2" t="s">
        <v>69</v>
      </c>
      <c r="I179" s="2">
        <v>2.25</v>
      </c>
      <c r="J179" s="2" t="s">
        <v>112</v>
      </c>
      <c r="K179" s="2" t="s">
        <v>217</v>
      </c>
      <c r="L179" s="2" t="s">
        <v>155</v>
      </c>
      <c r="M179" s="2" t="s">
        <v>513</v>
      </c>
      <c r="O179" s="2" t="str">
        <f t="shared" si="13"/>
        <v>Osasuna</v>
      </c>
      <c r="P179" s="2" t="str">
        <f t="shared" si="14"/>
        <v>Valladolid</v>
      </c>
      <c r="R179" s="2" t="str">
        <f t="shared" si="16"/>
        <v>1</v>
      </c>
      <c r="S179" s="2" t="str">
        <f t="shared" si="17"/>
        <v>0</v>
      </c>
      <c r="U179" s="2" t="str">
        <f t="shared" si="15"/>
        <v/>
      </c>
      <c r="V179" s="2" t="str">
        <f>IF(P179=$AB$3,S179,"")</f>
        <v/>
      </c>
    </row>
    <row r="180" spans="1:22" x14ac:dyDescent="0.25">
      <c r="A180" s="1">
        <v>178</v>
      </c>
      <c r="B180" s="2" t="s">
        <v>501</v>
      </c>
      <c r="C180" s="2" t="s">
        <v>89</v>
      </c>
      <c r="D180" s="2" t="s">
        <v>66</v>
      </c>
      <c r="E180" s="2" t="s">
        <v>15</v>
      </c>
      <c r="F180" s="2" t="s">
        <v>216</v>
      </c>
      <c r="G180" s="2" t="s">
        <v>514</v>
      </c>
      <c r="H180" s="2" t="s">
        <v>455</v>
      </c>
      <c r="I180" s="2">
        <v>2.5</v>
      </c>
      <c r="J180" s="2" t="s">
        <v>71</v>
      </c>
      <c r="K180" s="2" t="s">
        <v>94</v>
      </c>
      <c r="L180" s="2" t="s">
        <v>138</v>
      </c>
      <c r="M180" s="2" t="s">
        <v>102</v>
      </c>
      <c r="O180" s="2" t="str">
        <f t="shared" si="13"/>
        <v>Villarreal</v>
      </c>
      <c r="P180" s="2" t="str">
        <f t="shared" si="14"/>
        <v>Rayo Vallecano</v>
      </c>
      <c r="R180" s="2" t="str">
        <f t="shared" si="16"/>
        <v>1</v>
      </c>
      <c r="S180" s="2" t="str">
        <f t="shared" si="17"/>
        <v>1</v>
      </c>
      <c r="U180" s="2" t="str">
        <f t="shared" si="15"/>
        <v/>
      </c>
      <c r="V180" s="2" t="str">
        <f>IF(P180=$AB$3,S180,"")</f>
        <v/>
      </c>
    </row>
    <row r="181" spans="1:22" x14ac:dyDescent="0.25">
      <c r="A181" s="1">
        <v>179</v>
      </c>
      <c r="B181" s="2" t="s">
        <v>469</v>
      </c>
      <c r="C181" s="2" t="s">
        <v>200</v>
      </c>
      <c r="D181" s="2" t="s">
        <v>166</v>
      </c>
      <c r="E181" s="2" t="s">
        <v>33</v>
      </c>
      <c r="F181" s="2" t="s">
        <v>395</v>
      </c>
      <c r="G181" s="2" t="s">
        <v>268</v>
      </c>
      <c r="H181" s="2" t="s">
        <v>323</v>
      </c>
      <c r="I181" s="2">
        <v>2.25</v>
      </c>
      <c r="J181" s="2" t="s">
        <v>177</v>
      </c>
      <c r="K181" s="2" t="s">
        <v>177</v>
      </c>
      <c r="L181" s="2" t="s">
        <v>88</v>
      </c>
      <c r="M181" s="2" t="s">
        <v>138</v>
      </c>
      <c r="O181" s="2" t="str">
        <f t="shared" si="13"/>
        <v>Rayo Vallecano</v>
      </c>
      <c r="P181" s="2" t="str">
        <f t="shared" si="14"/>
        <v>Celta Vigo</v>
      </c>
      <c r="R181" s="2" t="str">
        <f t="shared" si="16"/>
        <v>2</v>
      </c>
      <c r="S181" s="2" t="str">
        <f t="shared" si="17"/>
        <v>1</v>
      </c>
      <c r="U181" s="2" t="str">
        <f t="shared" si="15"/>
        <v/>
      </c>
      <c r="V181" s="2" t="str">
        <f>IF(P181=$AB$3,S181,"")</f>
        <v/>
      </c>
    </row>
    <row r="182" spans="1:22" x14ac:dyDescent="0.25">
      <c r="A182" s="1">
        <v>180</v>
      </c>
      <c r="B182" s="2" t="s">
        <v>469</v>
      </c>
      <c r="C182" s="2" t="s">
        <v>146</v>
      </c>
      <c r="D182" s="2" t="s">
        <v>24</v>
      </c>
      <c r="E182" s="2" t="s">
        <v>120</v>
      </c>
      <c r="F182" s="2" t="s">
        <v>43</v>
      </c>
      <c r="G182" s="2" t="s">
        <v>281</v>
      </c>
      <c r="H182" s="2" t="s">
        <v>168</v>
      </c>
      <c r="I182" s="2">
        <v>2.25</v>
      </c>
      <c r="J182" s="2" t="s">
        <v>46</v>
      </c>
      <c r="K182" s="2" t="s">
        <v>112</v>
      </c>
      <c r="L182" s="2" t="s">
        <v>101</v>
      </c>
      <c r="M182" s="2" t="s">
        <v>129</v>
      </c>
      <c r="O182" s="2" t="str">
        <f t="shared" si="13"/>
        <v>Alaves</v>
      </c>
      <c r="P182" s="2" t="str">
        <f t="shared" si="14"/>
        <v>Girona</v>
      </c>
      <c r="R182" s="2" t="str">
        <f t="shared" si="16"/>
        <v>0</v>
      </c>
      <c r="S182" s="2" t="str">
        <f t="shared" si="17"/>
        <v>1</v>
      </c>
      <c r="U182" s="2" t="str">
        <f t="shared" si="15"/>
        <v/>
      </c>
      <c r="V182" s="2" t="str">
        <f>IF(P182=$AB$3,S182,"")</f>
        <v/>
      </c>
    </row>
    <row r="183" spans="1:22" x14ac:dyDescent="0.25">
      <c r="A183" s="1">
        <v>181</v>
      </c>
      <c r="B183" s="2" t="s">
        <v>469</v>
      </c>
      <c r="C183" s="2" t="s">
        <v>81</v>
      </c>
      <c r="D183" s="2" t="s">
        <v>147</v>
      </c>
      <c r="E183" s="2" t="s">
        <v>83</v>
      </c>
      <c r="F183" s="2" t="s">
        <v>515</v>
      </c>
      <c r="G183" s="2" t="s">
        <v>159</v>
      </c>
      <c r="H183" s="2" t="s">
        <v>67</v>
      </c>
      <c r="I183" s="2">
        <v>2.25</v>
      </c>
      <c r="J183" s="2" t="s">
        <v>315</v>
      </c>
      <c r="K183" s="2" t="s">
        <v>78</v>
      </c>
      <c r="L183" s="2" t="s">
        <v>155</v>
      </c>
      <c r="M183" s="2" t="s">
        <v>88</v>
      </c>
      <c r="O183" s="2" t="str">
        <f t="shared" si="13"/>
        <v>Valladolid</v>
      </c>
      <c r="P183" s="2" t="str">
        <f t="shared" si="14"/>
        <v>Betis</v>
      </c>
      <c r="R183" s="2" t="str">
        <f t="shared" si="16"/>
        <v>1</v>
      </c>
      <c r="S183" s="2" t="str">
        <f t="shared" si="17"/>
        <v>0</v>
      </c>
      <c r="U183" s="2" t="str">
        <f t="shared" si="15"/>
        <v/>
      </c>
      <c r="V183" s="2" t="str">
        <f>IF(P183=$AB$3,S183,"")</f>
        <v/>
      </c>
    </row>
    <row r="184" spans="1:22" x14ac:dyDescent="0.25">
      <c r="A184" s="1">
        <v>182</v>
      </c>
      <c r="B184" s="2" t="s">
        <v>469</v>
      </c>
      <c r="C184" s="2" t="s">
        <v>118</v>
      </c>
      <c r="D184" s="2" t="s">
        <v>49</v>
      </c>
      <c r="E184" s="2" t="s">
        <v>15</v>
      </c>
      <c r="F184" s="2" t="s">
        <v>34</v>
      </c>
      <c r="G184" s="2" t="s">
        <v>301</v>
      </c>
      <c r="H184" s="2" t="s">
        <v>516</v>
      </c>
      <c r="I184" s="2">
        <v>2</v>
      </c>
      <c r="J184" s="2" t="s">
        <v>70</v>
      </c>
      <c r="K184" s="2" t="s">
        <v>71</v>
      </c>
      <c r="L184" s="2" t="s">
        <v>88</v>
      </c>
      <c r="M184" s="2" t="s">
        <v>223</v>
      </c>
      <c r="O184" s="2" t="str">
        <f t="shared" si="13"/>
        <v>Espanyol</v>
      </c>
      <c r="P184" s="2" t="str">
        <f t="shared" si="14"/>
        <v>Leganes</v>
      </c>
      <c r="R184" s="2" t="str">
        <f t="shared" si="16"/>
        <v>1</v>
      </c>
      <c r="S184" s="2" t="str">
        <f t="shared" si="17"/>
        <v>1</v>
      </c>
      <c r="U184" s="2" t="str">
        <f t="shared" si="15"/>
        <v/>
      </c>
      <c r="V184" s="2" t="str">
        <f>IF(P184=$AB$3,S184,"")</f>
        <v/>
      </c>
    </row>
    <row r="185" spans="1:22" x14ac:dyDescent="0.25">
      <c r="A185" s="1">
        <v>183</v>
      </c>
      <c r="B185" s="2" t="s">
        <v>469</v>
      </c>
      <c r="C185" s="2" t="s">
        <v>103</v>
      </c>
      <c r="D185" s="2" t="s">
        <v>96</v>
      </c>
      <c r="E185" s="2" t="s">
        <v>15</v>
      </c>
      <c r="F185" s="2" t="s">
        <v>388</v>
      </c>
      <c r="G185" s="2" t="s">
        <v>162</v>
      </c>
      <c r="H185" s="2" t="s">
        <v>210</v>
      </c>
      <c r="I185" s="2">
        <v>2</v>
      </c>
      <c r="J185" s="2" t="s">
        <v>38</v>
      </c>
      <c r="K185" s="2" t="s">
        <v>254</v>
      </c>
      <c r="L185" s="2" t="s">
        <v>129</v>
      </c>
      <c r="M185" s="2" t="s">
        <v>88</v>
      </c>
      <c r="O185" s="2" t="str">
        <f t="shared" si="13"/>
        <v>Sevilla</v>
      </c>
      <c r="P185" s="2" t="str">
        <f t="shared" si="14"/>
        <v>Valencia</v>
      </c>
      <c r="R185" s="2" t="str">
        <f t="shared" si="16"/>
        <v>1</v>
      </c>
      <c r="S185" s="2" t="str">
        <f t="shared" si="17"/>
        <v>1</v>
      </c>
      <c r="U185" s="2" t="str">
        <f t="shared" si="15"/>
        <v/>
      </c>
      <c r="V185" s="2" t="str">
        <f>IF(P185=$AB$3,S185,"")</f>
        <v/>
      </c>
    </row>
    <row r="186" spans="1:22" x14ac:dyDescent="0.25">
      <c r="A186" s="1">
        <v>184</v>
      </c>
      <c r="B186" s="2" t="s">
        <v>469</v>
      </c>
      <c r="C186" s="2" t="s">
        <v>39</v>
      </c>
      <c r="D186" s="2" t="s">
        <v>14</v>
      </c>
      <c r="E186" s="2" t="s">
        <v>59</v>
      </c>
      <c r="F186" s="2" t="s">
        <v>412</v>
      </c>
      <c r="G186" s="2" t="s">
        <v>356</v>
      </c>
      <c r="H186" s="2" t="s">
        <v>144</v>
      </c>
      <c r="I186" s="2">
        <v>1.75</v>
      </c>
      <c r="J186" s="2" t="s">
        <v>222</v>
      </c>
      <c r="K186" s="2" t="s">
        <v>186</v>
      </c>
      <c r="L186" s="2" t="s">
        <v>101</v>
      </c>
      <c r="M186" s="2" t="s">
        <v>72</v>
      </c>
      <c r="O186" s="2" t="str">
        <f t="shared" si="13"/>
        <v>Las Palmas</v>
      </c>
      <c r="P186" s="2" t="str">
        <f t="shared" si="14"/>
        <v>Getafe</v>
      </c>
      <c r="R186" s="2" t="str">
        <f t="shared" si="16"/>
        <v>1</v>
      </c>
      <c r="S186" s="2" t="str">
        <f t="shared" si="17"/>
        <v>2</v>
      </c>
      <c r="U186" s="2" t="str">
        <f t="shared" si="15"/>
        <v/>
      </c>
      <c r="V186" s="2" t="str">
        <f>IF(P186=$AB$3,S186,"")</f>
        <v/>
      </c>
    </row>
    <row r="187" spans="1:22" x14ac:dyDescent="0.25">
      <c r="A187" s="1">
        <v>185</v>
      </c>
      <c r="B187" s="2" t="s">
        <v>469</v>
      </c>
      <c r="C187" s="2" t="s">
        <v>151</v>
      </c>
      <c r="D187" s="2" t="s">
        <v>201</v>
      </c>
      <c r="E187" s="2" t="s">
        <v>83</v>
      </c>
      <c r="F187" s="2" t="s">
        <v>246</v>
      </c>
      <c r="G187" s="2" t="s">
        <v>487</v>
      </c>
      <c r="H187" s="2" t="s">
        <v>517</v>
      </c>
      <c r="I187" s="2">
        <v>2.5</v>
      </c>
      <c r="J187" s="2" t="s">
        <v>45</v>
      </c>
      <c r="K187" s="2" t="s">
        <v>46</v>
      </c>
      <c r="L187" s="2" t="s">
        <v>194</v>
      </c>
      <c r="M187" s="2" t="s">
        <v>21</v>
      </c>
      <c r="O187" s="2" t="str">
        <f t="shared" si="13"/>
        <v>Atl. Madrid</v>
      </c>
      <c r="P187" s="2" t="str">
        <f t="shared" si="14"/>
        <v>Osasuna</v>
      </c>
      <c r="R187" s="2" t="str">
        <f t="shared" si="16"/>
        <v>1</v>
      </c>
      <c r="S187" s="2" t="str">
        <f t="shared" si="17"/>
        <v>0</v>
      </c>
      <c r="U187" s="2" t="str">
        <f t="shared" si="15"/>
        <v/>
      </c>
      <c r="V187" s="2" t="str">
        <f>IF(P187=$AB$3,S187,"")</f>
        <v/>
      </c>
    </row>
    <row r="188" spans="1:22" x14ac:dyDescent="0.25">
      <c r="A188" s="1">
        <v>186</v>
      </c>
      <c r="B188" s="2" t="s">
        <v>469</v>
      </c>
      <c r="C188" s="2" t="s">
        <v>65</v>
      </c>
      <c r="D188" s="2" t="s">
        <v>104</v>
      </c>
      <c r="E188" s="2" t="s">
        <v>83</v>
      </c>
      <c r="F188" s="2" t="s">
        <v>518</v>
      </c>
      <c r="G188" s="2" t="s">
        <v>26</v>
      </c>
      <c r="H188" s="2" t="s">
        <v>354</v>
      </c>
      <c r="I188" s="2">
        <v>2.5</v>
      </c>
      <c r="J188" s="2" t="s">
        <v>63</v>
      </c>
      <c r="K188" s="2" t="s">
        <v>266</v>
      </c>
      <c r="L188" s="2" t="s">
        <v>22</v>
      </c>
      <c r="M188" s="2" t="s">
        <v>155</v>
      </c>
      <c r="O188" s="2" t="str">
        <f t="shared" si="13"/>
        <v>Real Sociedad</v>
      </c>
      <c r="P188" s="2" t="str">
        <f t="shared" si="14"/>
        <v>Villarreal</v>
      </c>
      <c r="R188" s="2" t="str">
        <f t="shared" si="16"/>
        <v>1</v>
      </c>
      <c r="S188" s="2" t="str">
        <f t="shared" si="17"/>
        <v>0</v>
      </c>
      <c r="U188" s="2" t="str">
        <f t="shared" si="15"/>
        <v/>
      </c>
      <c r="V188" s="2" t="str">
        <f>IF(P188=$AB$3,S188,"")</f>
        <v/>
      </c>
    </row>
    <row r="189" spans="1:22" x14ac:dyDescent="0.25">
      <c r="A189" s="1">
        <v>187</v>
      </c>
      <c r="B189" s="2" t="s">
        <v>519</v>
      </c>
      <c r="C189" s="2" t="s">
        <v>118</v>
      </c>
      <c r="D189" s="2" t="s">
        <v>132</v>
      </c>
      <c r="E189" s="2" t="s">
        <v>33</v>
      </c>
      <c r="F189" s="2" t="s">
        <v>520</v>
      </c>
      <c r="G189" s="2" t="s">
        <v>509</v>
      </c>
      <c r="H189" s="2" t="s">
        <v>521</v>
      </c>
      <c r="I189" s="2">
        <v>2</v>
      </c>
      <c r="J189" s="2" t="s">
        <v>112</v>
      </c>
      <c r="K189" s="2" t="s">
        <v>124</v>
      </c>
      <c r="L189" s="2" t="s">
        <v>56</v>
      </c>
      <c r="M189" s="2" t="s">
        <v>155</v>
      </c>
      <c r="O189" s="2" t="str">
        <f t="shared" si="13"/>
        <v>Espanyol</v>
      </c>
      <c r="P189" s="2" t="str">
        <f t="shared" si="14"/>
        <v>Valladolid</v>
      </c>
      <c r="R189" s="2" t="str">
        <f t="shared" si="16"/>
        <v>2</v>
      </c>
      <c r="S189" s="2" t="str">
        <f t="shared" si="17"/>
        <v>1</v>
      </c>
      <c r="U189" s="2" t="str">
        <f t="shared" si="15"/>
        <v/>
      </c>
      <c r="V189" s="2" t="str">
        <f>IF(P189=$AB$3,S189,"")</f>
        <v/>
      </c>
    </row>
    <row r="190" spans="1:22" x14ac:dyDescent="0.25">
      <c r="A190" s="1">
        <v>188</v>
      </c>
      <c r="B190" s="2" t="s">
        <v>519</v>
      </c>
      <c r="C190" s="2" t="s">
        <v>212</v>
      </c>
      <c r="D190" s="2" t="s">
        <v>40</v>
      </c>
      <c r="E190" s="2" t="s">
        <v>59</v>
      </c>
      <c r="F190" s="2" t="s">
        <v>411</v>
      </c>
      <c r="G190" s="2" t="s">
        <v>144</v>
      </c>
      <c r="H190" s="2" t="s">
        <v>522</v>
      </c>
      <c r="I190" s="2">
        <v>2.5</v>
      </c>
      <c r="J190" s="2" t="s">
        <v>124</v>
      </c>
      <c r="K190" s="2" t="s">
        <v>79</v>
      </c>
      <c r="L190" s="2" t="s">
        <v>56</v>
      </c>
      <c r="M190" s="2" t="s">
        <v>198</v>
      </c>
      <c r="O190" s="2" t="str">
        <f t="shared" si="13"/>
        <v>Girona</v>
      </c>
      <c r="P190" s="2" t="str">
        <f t="shared" si="14"/>
        <v>Sevilla</v>
      </c>
      <c r="R190" s="2" t="str">
        <f t="shared" si="16"/>
        <v>1</v>
      </c>
      <c r="S190" s="2" t="str">
        <f t="shared" si="17"/>
        <v>2</v>
      </c>
      <c r="U190" s="2" t="str">
        <f t="shared" si="15"/>
        <v/>
      </c>
      <c r="V190" s="2" t="str">
        <f>IF(P190=$AB$3,S190,"")</f>
        <v/>
      </c>
    </row>
    <row r="191" spans="1:22" x14ac:dyDescent="0.25">
      <c r="A191" s="1">
        <v>189</v>
      </c>
      <c r="B191" s="2" t="s">
        <v>519</v>
      </c>
      <c r="C191" s="2" t="s">
        <v>23</v>
      </c>
      <c r="D191" s="2" t="s">
        <v>32</v>
      </c>
      <c r="E191" s="2" t="s">
        <v>484</v>
      </c>
      <c r="F191" s="2" t="s">
        <v>326</v>
      </c>
      <c r="G191" s="2" t="s">
        <v>523</v>
      </c>
      <c r="H191" s="2" t="s">
        <v>291</v>
      </c>
      <c r="I191" s="2">
        <v>2.25</v>
      </c>
      <c r="J191" s="2" t="s">
        <v>177</v>
      </c>
      <c r="K191" s="2" t="s">
        <v>177</v>
      </c>
      <c r="L191" s="2" t="s">
        <v>129</v>
      </c>
      <c r="M191" s="2" t="s">
        <v>190</v>
      </c>
      <c r="O191" s="2" t="str">
        <f t="shared" si="13"/>
        <v>Betis</v>
      </c>
      <c r="P191" s="2" t="str">
        <f t="shared" si="14"/>
        <v>Alaves</v>
      </c>
      <c r="R191" s="2" t="str">
        <f t="shared" si="16"/>
        <v>1</v>
      </c>
      <c r="S191" s="2" t="str">
        <f t="shared" si="17"/>
        <v>3</v>
      </c>
      <c r="U191" s="2" t="str">
        <f t="shared" si="15"/>
        <v/>
      </c>
      <c r="V191" s="2" t="str">
        <f>IF(P191=$AB$3,S191,"")</f>
        <v/>
      </c>
    </row>
    <row r="192" spans="1:22" x14ac:dyDescent="0.25">
      <c r="A192" s="1">
        <v>190</v>
      </c>
      <c r="B192" s="2" t="s">
        <v>519</v>
      </c>
      <c r="C192" s="2" t="s">
        <v>140</v>
      </c>
      <c r="D192" s="2" t="s">
        <v>90</v>
      </c>
      <c r="E192" s="2" t="s">
        <v>83</v>
      </c>
      <c r="F192" s="2" t="s">
        <v>524</v>
      </c>
      <c r="G192" s="2" t="s">
        <v>525</v>
      </c>
      <c r="H192" s="2" t="s">
        <v>526</v>
      </c>
      <c r="I192" s="2">
        <v>2.25</v>
      </c>
      <c r="J192" s="2" t="s">
        <v>20</v>
      </c>
      <c r="K192" s="2" t="s">
        <v>28</v>
      </c>
      <c r="L192" s="2" t="s">
        <v>129</v>
      </c>
      <c r="M192" s="2" t="s">
        <v>145</v>
      </c>
      <c r="O192" s="2" t="str">
        <f t="shared" si="13"/>
        <v>Leganes</v>
      </c>
      <c r="P192" s="2" t="str">
        <f t="shared" si="14"/>
        <v>Atl. Madrid</v>
      </c>
      <c r="R192" s="2" t="str">
        <f t="shared" si="16"/>
        <v>1</v>
      </c>
      <c r="S192" s="2" t="str">
        <f t="shared" si="17"/>
        <v>0</v>
      </c>
      <c r="U192" s="2" t="str">
        <f t="shared" si="15"/>
        <v/>
      </c>
      <c r="V192" s="2" t="str">
        <f>IF(P192=$AB$3,S192,"")</f>
        <v/>
      </c>
    </row>
    <row r="193" spans="1:22" x14ac:dyDescent="0.25">
      <c r="A193" s="1">
        <v>191</v>
      </c>
      <c r="B193" s="2" t="s">
        <v>519</v>
      </c>
      <c r="C193" s="2" t="s">
        <v>125</v>
      </c>
      <c r="D193" s="2" t="s">
        <v>58</v>
      </c>
      <c r="E193" s="2" t="s">
        <v>15</v>
      </c>
      <c r="F193" s="2" t="s">
        <v>527</v>
      </c>
      <c r="G193" s="2" t="s">
        <v>431</v>
      </c>
      <c r="H193" s="2" t="s">
        <v>528</v>
      </c>
      <c r="I193" s="2">
        <v>2.75</v>
      </c>
      <c r="J193" s="2" t="s">
        <v>124</v>
      </c>
      <c r="K193" s="2" t="s">
        <v>79</v>
      </c>
      <c r="L193" s="2" t="s">
        <v>101</v>
      </c>
      <c r="M193" s="2" t="s">
        <v>187</v>
      </c>
      <c r="O193" s="2" t="str">
        <f t="shared" si="13"/>
        <v>Getafe</v>
      </c>
      <c r="P193" s="2" t="str">
        <f t="shared" si="14"/>
        <v>Barcelona</v>
      </c>
      <c r="R193" s="2" t="str">
        <f t="shared" si="16"/>
        <v>1</v>
      </c>
      <c r="S193" s="2" t="str">
        <f t="shared" si="17"/>
        <v>1</v>
      </c>
      <c r="U193" s="2" t="str">
        <f t="shared" si="15"/>
        <v/>
      </c>
      <c r="V193" s="2" t="str">
        <f>IF(P193=$AB$3,S193,"")</f>
        <v/>
      </c>
    </row>
    <row r="194" spans="1:22" x14ac:dyDescent="0.25">
      <c r="A194" s="1">
        <v>192</v>
      </c>
      <c r="B194" s="2" t="s">
        <v>519</v>
      </c>
      <c r="C194" s="2" t="s">
        <v>31</v>
      </c>
      <c r="D194" s="2" t="s">
        <v>114</v>
      </c>
      <c r="E194" s="2" t="s">
        <v>59</v>
      </c>
      <c r="F194" s="2" t="s">
        <v>111</v>
      </c>
      <c r="G194" s="2" t="s">
        <v>529</v>
      </c>
      <c r="H194" s="2" t="s">
        <v>530</v>
      </c>
      <c r="I194" s="2">
        <v>2.25</v>
      </c>
      <c r="J194" s="2" t="s">
        <v>19</v>
      </c>
      <c r="K194" s="2" t="s">
        <v>107</v>
      </c>
      <c r="L194" s="2" t="s">
        <v>80</v>
      </c>
      <c r="M194" s="2" t="s">
        <v>47</v>
      </c>
      <c r="O194" s="2" t="str">
        <f t="shared" si="13"/>
        <v>Celta Vigo</v>
      </c>
      <c r="P194" s="2" t="str">
        <f t="shared" si="14"/>
        <v>Ath Bilbao</v>
      </c>
      <c r="R194" s="2" t="str">
        <f t="shared" si="16"/>
        <v>1</v>
      </c>
      <c r="S194" s="2" t="str">
        <f t="shared" si="17"/>
        <v>2</v>
      </c>
      <c r="U194" s="2" t="str">
        <f t="shared" si="15"/>
        <v/>
      </c>
      <c r="V194" s="2" t="str">
        <f>IF(P194=$AB$3,S194,"")</f>
        <v/>
      </c>
    </row>
    <row r="195" spans="1:22" x14ac:dyDescent="0.25">
      <c r="A195" s="1">
        <v>193</v>
      </c>
      <c r="B195" s="2" t="s">
        <v>519</v>
      </c>
      <c r="C195" s="2" t="s">
        <v>131</v>
      </c>
      <c r="D195" s="2" t="s">
        <v>141</v>
      </c>
      <c r="E195" s="2" t="s">
        <v>282</v>
      </c>
      <c r="F195" s="2" t="s">
        <v>531</v>
      </c>
      <c r="G195" s="2" t="s">
        <v>532</v>
      </c>
      <c r="H195" s="2" t="s">
        <v>533</v>
      </c>
      <c r="I195" s="2">
        <v>3.5</v>
      </c>
      <c r="J195" s="2" t="s">
        <v>46</v>
      </c>
      <c r="K195" s="2" t="s">
        <v>79</v>
      </c>
      <c r="L195" s="2" t="s">
        <v>534</v>
      </c>
      <c r="M195" s="2" t="s">
        <v>72</v>
      </c>
      <c r="O195" s="2" t="str">
        <f t="shared" ref="O195:O248" si="18">TRIM(C195)</f>
        <v>Real Madrid</v>
      </c>
      <c r="P195" s="2" t="str">
        <f t="shared" ref="P195:P248" si="19">TRIM(D195)</f>
        <v>Las Palmas</v>
      </c>
      <c r="R195" s="2" t="str">
        <f t="shared" si="16"/>
        <v>4</v>
      </c>
      <c r="S195" s="2" t="str">
        <f t="shared" si="17"/>
        <v>1</v>
      </c>
      <c r="U195" s="2" t="str">
        <f t="shared" ref="U195:U248" si="20">IF(O195=$AD$2,R195,"")</f>
        <v/>
      </c>
      <c r="V195" s="2" t="str">
        <f>IF(P195=$AB$3,S195,"")</f>
        <v/>
      </c>
    </row>
    <row r="196" spans="1:22" x14ac:dyDescent="0.25">
      <c r="A196" s="1">
        <v>194</v>
      </c>
      <c r="B196" s="2" t="s">
        <v>519</v>
      </c>
      <c r="C196" s="2" t="s">
        <v>48</v>
      </c>
      <c r="D196" s="2" t="s">
        <v>66</v>
      </c>
      <c r="E196" s="2" t="s">
        <v>15</v>
      </c>
      <c r="F196" s="2" t="s">
        <v>84</v>
      </c>
      <c r="G196" s="2" t="s">
        <v>268</v>
      </c>
      <c r="H196" s="2" t="s">
        <v>91</v>
      </c>
      <c r="I196" s="2">
        <v>2.25</v>
      </c>
      <c r="J196" s="2" t="s">
        <v>70</v>
      </c>
      <c r="K196" s="2" t="s">
        <v>71</v>
      </c>
      <c r="L196" s="2" t="s">
        <v>22</v>
      </c>
      <c r="M196" s="2" t="s">
        <v>22</v>
      </c>
      <c r="O196" s="2" t="str">
        <f t="shared" si="18"/>
        <v>Osasuna</v>
      </c>
      <c r="P196" s="2" t="str">
        <f t="shared" si="19"/>
        <v>Rayo Vallecano</v>
      </c>
      <c r="R196" s="2" t="str">
        <f t="shared" si="16"/>
        <v>1</v>
      </c>
      <c r="S196" s="2" t="str">
        <f t="shared" si="17"/>
        <v>1</v>
      </c>
      <c r="U196" s="2" t="str">
        <f t="shared" si="20"/>
        <v/>
      </c>
      <c r="V196" s="2" t="str">
        <f>IF(P196=$AB$3,S196,"")</f>
        <v/>
      </c>
    </row>
    <row r="197" spans="1:22" x14ac:dyDescent="0.25">
      <c r="A197" s="1">
        <v>195</v>
      </c>
      <c r="B197" s="2" t="s">
        <v>519</v>
      </c>
      <c r="C197" s="2" t="s">
        <v>57</v>
      </c>
      <c r="D197" s="2" t="s">
        <v>119</v>
      </c>
      <c r="E197" s="2" t="s">
        <v>83</v>
      </c>
      <c r="F197" s="2" t="s">
        <v>180</v>
      </c>
      <c r="G197" s="2" t="s">
        <v>471</v>
      </c>
      <c r="H197" s="2" t="s">
        <v>535</v>
      </c>
      <c r="I197" s="2">
        <v>1.75</v>
      </c>
      <c r="J197" s="2" t="s">
        <v>46</v>
      </c>
      <c r="K197" s="2" t="s">
        <v>112</v>
      </c>
      <c r="L197" s="2" t="s">
        <v>30</v>
      </c>
      <c r="M197" s="2" t="s">
        <v>22</v>
      </c>
      <c r="O197" s="2" t="str">
        <f t="shared" si="18"/>
        <v>Valencia</v>
      </c>
      <c r="P197" s="2" t="str">
        <f t="shared" si="19"/>
        <v>Real Sociedad</v>
      </c>
      <c r="R197" s="2" t="str">
        <f t="shared" si="16"/>
        <v>1</v>
      </c>
      <c r="S197" s="2" t="str">
        <f t="shared" si="17"/>
        <v>0</v>
      </c>
      <c r="U197" s="2" t="str">
        <f t="shared" si="20"/>
        <v/>
      </c>
      <c r="V197" s="2" t="str">
        <f>IF(P197=$AB$3,S197,"")</f>
        <v/>
      </c>
    </row>
    <row r="198" spans="1:22" x14ac:dyDescent="0.25">
      <c r="A198" s="1">
        <v>196</v>
      </c>
      <c r="B198" s="2" t="s">
        <v>519</v>
      </c>
      <c r="C198" s="2" t="s">
        <v>89</v>
      </c>
      <c r="D198" s="2" t="s">
        <v>108</v>
      </c>
      <c r="E198" s="2" t="s">
        <v>241</v>
      </c>
      <c r="F198" s="2" t="s">
        <v>158</v>
      </c>
      <c r="G198" s="2" t="s">
        <v>17</v>
      </c>
      <c r="H198" s="2" t="s">
        <v>536</v>
      </c>
      <c r="I198" s="2">
        <v>2.5</v>
      </c>
      <c r="J198" s="2" t="s">
        <v>137</v>
      </c>
      <c r="K198" s="2" t="s">
        <v>204</v>
      </c>
      <c r="L198" s="2" t="s">
        <v>190</v>
      </c>
      <c r="M198" s="2" t="s">
        <v>129</v>
      </c>
      <c r="O198" s="2" t="str">
        <f t="shared" si="18"/>
        <v>Villarreal</v>
      </c>
      <c r="P198" s="2" t="str">
        <f t="shared" si="19"/>
        <v>Mallorca</v>
      </c>
      <c r="R198" s="2" t="str">
        <f t="shared" ref="R198:R248" si="21">LEFT(E198,SEARCH("-",E198)-1)</f>
        <v>4</v>
      </c>
      <c r="S198" s="2" t="str">
        <f t="shared" ref="S198:S248" si="22">RIGHT(E198,LEN(E198)-SEARCH("-",E198))</f>
        <v>0</v>
      </c>
      <c r="U198" s="2" t="str">
        <f t="shared" si="20"/>
        <v/>
      </c>
      <c r="V198" s="2" t="str">
        <f>IF(P198=$AB$3,S198,"")</f>
        <v/>
      </c>
    </row>
    <row r="199" spans="1:22" x14ac:dyDescent="0.25">
      <c r="A199" s="1">
        <v>197</v>
      </c>
      <c r="B199" s="2" t="s">
        <v>537</v>
      </c>
      <c r="C199" s="2" t="s">
        <v>39</v>
      </c>
      <c r="D199" s="2" t="s">
        <v>201</v>
      </c>
      <c r="E199" s="2" t="s">
        <v>15</v>
      </c>
      <c r="F199" s="2" t="s">
        <v>148</v>
      </c>
      <c r="G199" s="2" t="s">
        <v>180</v>
      </c>
      <c r="H199" s="2" t="s">
        <v>122</v>
      </c>
      <c r="I199" s="2">
        <v>2.25</v>
      </c>
      <c r="J199" s="2" t="s">
        <v>112</v>
      </c>
      <c r="K199" s="2" t="s">
        <v>46</v>
      </c>
      <c r="L199" s="2" t="s">
        <v>22</v>
      </c>
      <c r="M199" s="2" t="s">
        <v>198</v>
      </c>
      <c r="O199" s="2" t="str">
        <f t="shared" si="18"/>
        <v>Las Palmas</v>
      </c>
      <c r="P199" s="2" t="str">
        <f t="shared" si="19"/>
        <v>Osasuna</v>
      </c>
      <c r="R199" s="2" t="str">
        <f t="shared" si="21"/>
        <v>1</v>
      </c>
      <c r="S199" s="2" t="str">
        <f t="shared" si="22"/>
        <v>1</v>
      </c>
      <c r="U199" s="2" t="str">
        <f t="shared" si="20"/>
        <v/>
      </c>
      <c r="V199" s="2" t="str">
        <f>IF(P199=$AB$3,S199,"")</f>
        <v/>
      </c>
    </row>
    <row r="200" spans="1:22" x14ac:dyDescent="0.25">
      <c r="A200" s="1">
        <v>198</v>
      </c>
      <c r="B200" s="2" t="s">
        <v>537</v>
      </c>
      <c r="C200" s="2" t="s">
        <v>73</v>
      </c>
      <c r="D200" s="2" t="s">
        <v>147</v>
      </c>
      <c r="E200" s="2" t="s">
        <v>120</v>
      </c>
      <c r="F200" s="2" t="s">
        <v>316</v>
      </c>
      <c r="G200" s="2" t="s">
        <v>143</v>
      </c>
      <c r="H200" s="2" t="s">
        <v>538</v>
      </c>
      <c r="I200" s="2">
        <v>2</v>
      </c>
      <c r="J200" s="2" t="s">
        <v>186</v>
      </c>
      <c r="K200" s="2" t="s">
        <v>266</v>
      </c>
      <c r="L200" s="2" t="s">
        <v>56</v>
      </c>
      <c r="M200" s="2" t="s">
        <v>139</v>
      </c>
      <c r="O200" s="2" t="str">
        <f t="shared" si="18"/>
        <v>Mallorca</v>
      </c>
      <c r="P200" s="2" t="str">
        <f t="shared" si="19"/>
        <v>Betis</v>
      </c>
      <c r="R200" s="2" t="str">
        <f t="shared" si="21"/>
        <v>0</v>
      </c>
      <c r="S200" s="2" t="str">
        <f t="shared" si="22"/>
        <v>1</v>
      </c>
      <c r="U200" s="2" t="str">
        <f t="shared" si="20"/>
        <v/>
      </c>
      <c r="V200" s="2" t="str">
        <f>IF(P200=$AB$3,S200,"")</f>
        <v/>
      </c>
    </row>
    <row r="201" spans="1:22" x14ac:dyDescent="0.25">
      <c r="A201" s="1">
        <v>199</v>
      </c>
      <c r="B201" s="2" t="s">
        <v>537</v>
      </c>
      <c r="C201" s="2" t="s">
        <v>81</v>
      </c>
      <c r="D201" s="2" t="s">
        <v>74</v>
      </c>
      <c r="E201" s="2" t="s">
        <v>352</v>
      </c>
      <c r="F201" s="2" t="s">
        <v>539</v>
      </c>
      <c r="G201" s="2" t="s">
        <v>540</v>
      </c>
      <c r="H201" s="2" t="s">
        <v>541</v>
      </c>
      <c r="I201" s="2">
        <v>3.25</v>
      </c>
      <c r="J201" s="2" t="s">
        <v>46</v>
      </c>
      <c r="K201" s="2" t="s">
        <v>112</v>
      </c>
      <c r="L201" s="2" t="s">
        <v>55</v>
      </c>
      <c r="M201" s="2" t="s">
        <v>295</v>
      </c>
      <c r="O201" s="2" t="str">
        <f t="shared" si="18"/>
        <v>Valladolid</v>
      </c>
      <c r="P201" s="2" t="str">
        <f t="shared" si="19"/>
        <v>Real Madrid</v>
      </c>
      <c r="R201" s="2" t="str">
        <f t="shared" si="21"/>
        <v>0</v>
      </c>
      <c r="S201" s="2" t="str">
        <f t="shared" si="22"/>
        <v>3</v>
      </c>
      <c r="U201" s="2" t="str">
        <f t="shared" si="20"/>
        <v/>
      </c>
      <c r="V201" s="2" t="str">
        <f>IF(P201=$AB$3,S201,"")</f>
        <v/>
      </c>
    </row>
    <row r="202" spans="1:22" x14ac:dyDescent="0.25">
      <c r="A202" s="1">
        <v>200</v>
      </c>
      <c r="B202" s="2" t="s">
        <v>537</v>
      </c>
      <c r="C202" s="2" t="s">
        <v>151</v>
      </c>
      <c r="D202" s="2" t="s">
        <v>104</v>
      </c>
      <c r="E202" s="2" t="s">
        <v>15</v>
      </c>
      <c r="F202" s="2" t="s">
        <v>402</v>
      </c>
      <c r="G202" s="2" t="s">
        <v>542</v>
      </c>
      <c r="H202" s="2" t="s">
        <v>543</v>
      </c>
      <c r="I202" s="2">
        <v>2.5</v>
      </c>
      <c r="J202" s="2" t="s">
        <v>112</v>
      </c>
      <c r="K202" s="2" t="s">
        <v>217</v>
      </c>
      <c r="L202" s="2" t="s">
        <v>155</v>
      </c>
      <c r="M202" s="2" t="s">
        <v>88</v>
      </c>
      <c r="O202" s="2" t="str">
        <f t="shared" si="18"/>
        <v>Atl. Madrid</v>
      </c>
      <c r="P202" s="2" t="str">
        <f t="shared" si="19"/>
        <v>Villarreal</v>
      </c>
      <c r="R202" s="2" t="str">
        <f t="shared" si="21"/>
        <v>1</v>
      </c>
      <c r="S202" s="2" t="str">
        <f t="shared" si="22"/>
        <v>1</v>
      </c>
      <c r="U202" s="2" t="str">
        <f t="shared" si="20"/>
        <v/>
      </c>
      <c r="V202" s="2" t="str">
        <f>IF(P202=$AB$3,S202,"")</f>
        <v/>
      </c>
    </row>
    <row r="203" spans="1:22" x14ac:dyDescent="0.25">
      <c r="A203" s="1">
        <v>201</v>
      </c>
      <c r="B203" s="2" t="s">
        <v>537</v>
      </c>
      <c r="C203" s="2" t="s">
        <v>103</v>
      </c>
      <c r="D203" s="2" t="s">
        <v>82</v>
      </c>
      <c r="E203" s="2" t="s">
        <v>15</v>
      </c>
      <c r="F203" s="2" t="s">
        <v>67</v>
      </c>
      <c r="G203" s="2" t="s">
        <v>159</v>
      </c>
      <c r="H203" s="2" t="s">
        <v>544</v>
      </c>
      <c r="I203" s="2">
        <v>2.25</v>
      </c>
      <c r="J203" s="2" t="s">
        <v>186</v>
      </c>
      <c r="K203" s="2" t="s">
        <v>222</v>
      </c>
      <c r="L203" s="2" t="s">
        <v>130</v>
      </c>
      <c r="M203" s="2" t="s">
        <v>223</v>
      </c>
      <c r="O203" s="2" t="str">
        <f t="shared" si="18"/>
        <v>Sevilla</v>
      </c>
      <c r="P203" s="2" t="str">
        <f t="shared" si="19"/>
        <v>Espanyol</v>
      </c>
      <c r="R203" s="2" t="str">
        <f t="shared" si="21"/>
        <v>1</v>
      </c>
      <c r="S203" s="2" t="str">
        <f t="shared" si="22"/>
        <v>1</v>
      </c>
      <c r="U203" s="2" t="str">
        <f t="shared" si="20"/>
        <v/>
      </c>
      <c r="V203" s="2" t="str">
        <f>IF(P203=$AB$3,S203,"")</f>
        <v>1</v>
      </c>
    </row>
    <row r="204" spans="1:22" x14ac:dyDescent="0.25">
      <c r="A204" s="1">
        <v>202</v>
      </c>
      <c r="B204" s="2" t="s">
        <v>537</v>
      </c>
      <c r="C204" s="2" t="s">
        <v>200</v>
      </c>
      <c r="D204" s="2" t="s">
        <v>24</v>
      </c>
      <c r="E204" s="2" t="s">
        <v>33</v>
      </c>
      <c r="F204" s="2" t="s">
        <v>545</v>
      </c>
      <c r="G204" s="2" t="s">
        <v>232</v>
      </c>
      <c r="H204" s="2" t="s">
        <v>35</v>
      </c>
      <c r="I204" s="2">
        <v>2.25</v>
      </c>
      <c r="J204" s="2" t="s">
        <v>107</v>
      </c>
      <c r="K204" s="2" t="s">
        <v>19</v>
      </c>
      <c r="L204" s="2" t="s">
        <v>190</v>
      </c>
      <c r="M204" s="2" t="s">
        <v>56</v>
      </c>
      <c r="O204" s="2" t="str">
        <f t="shared" si="18"/>
        <v>Rayo Vallecano</v>
      </c>
      <c r="P204" s="2" t="str">
        <f t="shared" si="19"/>
        <v>Girona</v>
      </c>
      <c r="R204" s="2" t="str">
        <f t="shared" si="21"/>
        <v>2</v>
      </c>
      <c r="S204" s="2" t="str">
        <f t="shared" si="22"/>
        <v>1</v>
      </c>
      <c r="U204" s="2" t="str">
        <f t="shared" si="20"/>
        <v/>
      </c>
      <c r="V204" s="2" t="str">
        <f>IF(P204=$AB$3,S204,"")</f>
        <v/>
      </c>
    </row>
    <row r="205" spans="1:22" x14ac:dyDescent="0.25">
      <c r="A205" s="1">
        <v>203</v>
      </c>
      <c r="B205" s="2" t="s">
        <v>537</v>
      </c>
      <c r="C205" s="2" t="s">
        <v>65</v>
      </c>
      <c r="D205" s="2" t="s">
        <v>14</v>
      </c>
      <c r="E205" s="2" t="s">
        <v>352</v>
      </c>
      <c r="F205" s="2" t="s">
        <v>546</v>
      </c>
      <c r="G205" s="2" t="s">
        <v>149</v>
      </c>
      <c r="H205" s="2" t="s">
        <v>310</v>
      </c>
      <c r="I205" s="2">
        <v>1.5</v>
      </c>
      <c r="J205" s="2" t="s">
        <v>38</v>
      </c>
      <c r="K205" s="2" t="s">
        <v>254</v>
      </c>
      <c r="L205" s="2" t="s">
        <v>102</v>
      </c>
      <c r="M205" s="2" t="s">
        <v>29</v>
      </c>
      <c r="O205" s="2" t="str">
        <f t="shared" si="18"/>
        <v>Real Sociedad</v>
      </c>
      <c r="P205" s="2" t="str">
        <f t="shared" si="19"/>
        <v>Getafe</v>
      </c>
      <c r="R205" s="2" t="str">
        <f t="shared" si="21"/>
        <v>0</v>
      </c>
      <c r="S205" s="2" t="str">
        <f t="shared" si="22"/>
        <v>3</v>
      </c>
      <c r="U205" s="2" t="str">
        <f t="shared" si="20"/>
        <v/>
      </c>
      <c r="V205" s="2" t="str">
        <f>IF(P205=$AB$3,S205,"")</f>
        <v/>
      </c>
    </row>
    <row r="206" spans="1:22" x14ac:dyDescent="0.25">
      <c r="A206" s="1">
        <v>204</v>
      </c>
      <c r="B206" s="2" t="s">
        <v>537</v>
      </c>
      <c r="C206" s="2" t="s">
        <v>13</v>
      </c>
      <c r="D206" s="2" t="s">
        <v>49</v>
      </c>
      <c r="E206" s="2" t="s">
        <v>126</v>
      </c>
      <c r="F206" s="2" t="s">
        <v>498</v>
      </c>
      <c r="G206" s="2" t="s">
        <v>547</v>
      </c>
      <c r="H206" s="2" t="s">
        <v>548</v>
      </c>
      <c r="I206" s="2">
        <v>2.25</v>
      </c>
      <c r="J206" s="2" t="s">
        <v>71</v>
      </c>
      <c r="K206" s="2" t="s">
        <v>94</v>
      </c>
      <c r="L206" s="2" t="s">
        <v>138</v>
      </c>
      <c r="M206" s="2" t="s">
        <v>56</v>
      </c>
      <c r="O206" s="2" t="str">
        <f t="shared" si="18"/>
        <v>Ath Bilbao</v>
      </c>
      <c r="P206" s="2" t="str">
        <f t="shared" si="19"/>
        <v>Leganes</v>
      </c>
      <c r="R206" s="2" t="str">
        <f t="shared" si="21"/>
        <v>0</v>
      </c>
      <c r="S206" s="2" t="str">
        <f t="shared" si="22"/>
        <v>0</v>
      </c>
      <c r="U206" s="2" t="str">
        <f t="shared" si="20"/>
        <v/>
      </c>
      <c r="V206" s="2" t="str">
        <f>IF(P206=$AB$3,S206,"")</f>
        <v/>
      </c>
    </row>
    <row r="207" spans="1:22" x14ac:dyDescent="0.25">
      <c r="A207" s="1">
        <v>205</v>
      </c>
      <c r="B207" s="2" t="s">
        <v>537</v>
      </c>
      <c r="C207" s="2" t="s">
        <v>113</v>
      </c>
      <c r="D207" s="2" t="s">
        <v>96</v>
      </c>
      <c r="E207" s="2" t="s">
        <v>549</v>
      </c>
      <c r="F207" s="2" t="s">
        <v>541</v>
      </c>
      <c r="G207" s="2" t="s">
        <v>550</v>
      </c>
      <c r="H207" s="2" t="s">
        <v>551</v>
      </c>
      <c r="I207" s="2">
        <v>3.25</v>
      </c>
      <c r="J207" s="2" t="s">
        <v>50</v>
      </c>
      <c r="K207" s="2" t="s">
        <v>63</v>
      </c>
      <c r="L207" s="2" t="s">
        <v>286</v>
      </c>
      <c r="M207" s="2" t="s">
        <v>145</v>
      </c>
      <c r="O207" s="2" t="str">
        <f t="shared" si="18"/>
        <v>Barcelona</v>
      </c>
      <c r="P207" s="2" t="str">
        <f t="shared" si="19"/>
        <v>Valencia</v>
      </c>
      <c r="R207" s="2" t="str">
        <f t="shared" si="21"/>
        <v>7</v>
      </c>
      <c r="S207" s="2" t="str">
        <f t="shared" si="22"/>
        <v>1</v>
      </c>
      <c r="U207" s="2" t="str">
        <f t="shared" si="20"/>
        <v>7</v>
      </c>
      <c r="V207" s="2" t="str">
        <f>IF(P207=$AB$3,S207,"")</f>
        <v/>
      </c>
    </row>
    <row r="208" spans="1:22" x14ac:dyDescent="0.25">
      <c r="A208" s="1">
        <v>206</v>
      </c>
      <c r="B208" s="2" t="s">
        <v>537</v>
      </c>
      <c r="C208" s="2" t="s">
        <v>146</v>
      </c>
      <c r="D208" s="2" t="s">
        <v>166</v>
      </c>
      <c r="E208" s="2" t="s">
        <v>15</v>
      </c>
      <c r="F208" s="2" t="s">
        <v>530</v>
      </c>
      <c r="G208" s="2" t="s">
        <v>324</v>
      </c>
      <c r="H208" s="2" t="s">
        <v>552</v>
      </c>
      <c r="I208" s="2">
        <v>2.25</v>
      </c>
      <c r="J208" s="2" t="s">
        <v>124</v>
      </c>
      <c r="K208" s="2" t="s">
        <v>79</v>
      </c>
      <c r="L208" s="2" t="s">
        <v>102</v>
      </c>
      <c r="M208" s="2" t="s">
        <v>178</v>
      </c>
      <c r="O208" s="2" t="str">
        <f t="shared" si="18"/>
        <v>Alaves</v>
      </c>
      <c r="P208" s="2" t="str">
        <f t="shared" si="19"/>
        <v>Celta Vigo</v>
      </c>
      <c r="R208" s="2" t="str">
        <f t="shared" si="21"/>
        <v>1</v>
      </c>
      <c r="S208" s="2" t="str">
        <f t="shared" si="22"/>
        <v>1</v>
      </c>
      <c r="U208" s="2" t="str">
        <f t="shared" si="20"/>
        <v/>
      </c>
      <c r="V208" s="2" t="str">
        <f>IF(P208=$AB$3,S208,"")</f>
        <v/>
      </c>
    </row>
    <row r="209" spans="1:22" x14ac:dyDescent="0.25">
      <c r="A209" s="1">
        <v>207</v>
      </c>
      <c r="B209" s="2" t="s">
        <v>553</v>
      </c>
      <c r="C209" s="2" t="s">
        <v>140</v>
      </c>
      <c r="D209" s="2" t="s">
        <v>66</v>
      </c>
      <c r="E209" s="2" t="s">
        <v>120</v>
      </c>
      <c r="F209" s="2" t="s">
        <v>509</v>
      </c>
      <c r="G209" s="2" t="s">
        <v>110</v>
      </c>
      <c r="H209" s="2" t="s">
        <v>554</v>
      </c>
      <c r="I209" s="2">
        <v>2</v>
      </c>
      <c r="J209" s="2" t="s">
        <v>45</v>
      </c>
      <c r="K209" s="2" t="s">
        <v>46</v>
      </c>
      <c r="L209" s="2" t="s">
        <v>102</v>
      </c>
      <c r="M209" s="2" t="s">
        <v>295</v>
      </c>
      <c r="O209" s="2" t="str">
        <f t="shared" si="18"/>
        <v>Leganes</v>
      </c>
      <c r="P209" s="2" t="str">
        <f t="shared" si="19"/>
        <v>Rayo Vallecano</v>
      </c>
      <c r="R209" s="2" t="str">
        <f t="shared" si="21"/>
        <v>0</v>
      </c>
      <c r="S209" s="2" t="str">
        <f t="shared" si="22"/>
        <v>1</v>
      </c>
      <c r="U209" s="2" t="str">
        <f t="shared" si="20"/>
        <v/>
      </c>
      <c r="V209" s="2" t="str">
        <f>IF(P209=$AB$3,S209,"")</f>
        <v/>
      </c>
    </row>
    <row r="210" spans="1:22" x14ac:dyDescent="0.25">
      <c r="A210" s="1">
        <v>208</v>
      </c>
      <c r="B210" s="2" t="s">
        <v>553</v>
      </c>
      <c r="C210" s="2" t="s">
        <v>125</v>
      </c>
      <c r="D210" s="2" t="s">
        <v>40</v>
      </c>
      <c r="E210" s="2" t="s">
        <v>126</v>
      </c>
      <c r="F210" s="2" t="s">
        <v>357</v>
      </c>
      <c r="G210" s="2" t="s">
        <v>471</v>
      </c>
      <c r="H210" s="2" t="s">
        <v>384</v>
      </c>
      <c r="I210" s="2">
        <v>1.75</v>
      </c>
      <c r="J210" s="2" t="s">
        <v>71</v>
      </c>
      <c r="K210" s="2" t="s">
        <v>94</v>
      </c>
      <c r="L210" s="2" t="s">
        <v>56</v>
      </c>
      <c r="M210" s="2" t="s">
        <v>102</v>
      </c>
      <c r="O210" s="2" t="str">
        <f t="shared" si="18"/>
        <v>Getafe</v>
      </c>
      <c r="P210" s="2" t="str">
        <f t="shared" si="19"/>
        <v>Sevilla</v>
      </c>
      <c r="R210" s="2" t="str">
        <f t="shared" si="21"/>
        <v>0</v>
      </c>
      <c r="S210" s="2" t="str">
        <f t="shared" si="22"/>
        <v>0</v>
      </c>
      <c r="U210" s="2" t="str">
        <f t="shared" si="20"/>
        <v/>
      </c>
      <c r="V210" s="2" t="str">
        <f>IF(P210=$AB$3,S210,"")</f>
        <v/>
      </c>
    </row>
    <row r="211" spans="1:22" x14ac:dyDescent="0.25">
      <c r="A211" s="1">
        <v>209</v>
      </c>
      <c r="B211" s="2" t="s">
        <v>553</v>
      </c>
      <c r="C211" s="2" t="s">
        <v>89</v>
      </c>
      <c r="D211" s="2" t="s">
        <v>132</v>
      </c>
      <c r="E211" s="2" t="s">
        <v>373</v>
      </c>
      <c r="F211" s="2" t="s">
        <v>555</v>
      </c>
      <c r="G211" s="2" t="s">
        <v>556</v>
      </c>
      <c r="H211" s="2" t="s">
        <v>557</v>
      </c>
      <c r="I211" s="2">
        <v>3.5</v>
      </c>
      <c r="J211" s="2" t="s">
        <v>78</v>
      </c>
      <c r="K211" s="2" t="s">
        <v>71</v>
      </c>
      <c r="L211" s="2" t="s">
        <v>444</v>
      </c>
      <c r="M211" s="2" t="s">
        <v>129</v>
      </c>
      <c r="O211" s="2" t="str">
        <f t="shared" si="18"/>
        <v>Villarreal</v>
      </c>
      <c r="P211" s="2" t="str">
        <f t="shared" si="19"/>
        <v>Valladolid</v>
      </c>
      <c r="R211" s="2" t="str">
        <f t="shared" si="21"/>
        <v>5</v>
      </c>
      <c r="S211" s="2" t="str">
        <f t="shared" si="22"/>
        <v>1</v>
      </c>
      <c r="U211" s="2" t="str">
        <f t="shared" si="20"/>
        <v/>
      </c>
      <c r="V211" s="2" t="str">
        <f>IF(P211=$AB$3,S211,"")</f>
        <v/>
      </c>
    </row>
    <row r="212" spans="1:22" x14ac:dyDescent="0.25">
      <c r="A212" s="1">
        <v>210</v>
      </c>
      <c r="B212" s="2" t="s">
        <v>553</v>
      </c>
      <c r="C212" s="2" t="s">
        <v>151</v>
      </c>
      <c r="D212" s="2" t="s">
        <v>108</v>
      </c>
      <c r="E212" s="2" t="s">
        <v>157</v>
      </c>
      <c r="F212" s="2" t="s">
        <v>558</v>
      </c>
      <c r="G212" s="2" t="s">
        <v>559</v>
      </c>
      <c r="H212" s="2" t="s">
        <v>560</v>
      </c>
      <c r="I212" s="2">
        <v>2.25</v>
      </c>
      <c r="J212" s="2" t="s">
        <v>561</v>
      </c>
      <c r="K212" s="2" t="s">
        <v>50</v>
      </c>
      <c r="L212" s="2" t="s">
        <v>101</v>
      </c>
      <c r="M212" s="2" t="s">
        <v>129</v>
      </c>
      <c r="O212" s="2" t="str">
        <f t="shared" si="18"/>
        <v>Atl. Madrid</v>
      </c>
      <c r="P212" s="2" t="str">
        <f t="shared" si="19"/>
        <v>Mallorca</v>
      </c>
      <c r="R212" s="2" t="str">
        <f t="shared" si="21"/>
        <v>2</v>
      </c>
      <c r="S212" s="2" t="str">
        <f t="shared" si="22"/>
        <v>0</v>
      </c>
      <c r="U212" s="2" t="str">
        <f t="shared" si="20"/>
        <v/>
      </c>
      <c r="V212" s="2" t="str">
        <f>IF(P212=$AB$3,S212,"")</f>
        <v/>
      </c>
    </row>
    <row r="213" spans="1:22" x14ac:dyDescent="0.25">
      <c r="A213" s="1">
        <v>211</v>
      </c>
      <c r="B213" s="2" t="s">
        <v>553</v>
      </c>
      <c r="C213" s="2" t="s">
        <v>118</v>
      </c>
      <c r="D213" s="2" t="s">
        <v>74</v>
      </c>
      <c r="E213" s="2" t="s">
        <v>83</v>
      </c>
      <c r="F213" s="2" t="s">
        <v>562</v>
      </c>
      <c r="G213" s="2" t="s">
        <v>563</v>
      </c>
      <c r="H213" s="2" t="s">
        <v>454</v>
      </c>
      <c r="I213" s="2">
        <v>3.25</v>
      </c>
      <c r="J213" s="2" t="s">
        <v>165</v>
      </c>
      <c r="K213" s="2" t="s">
        <v>164</v>
      </c>
      <c r="L213" s="2" t="s">
        <v>21</v>
      </c>
      <c r="M213" s="2" t="s">
        <v>101</v>
      </c>
      <c r="O213" s="2" t="str">
        <f t="shared" si="18"/>
        <v>Espanyol</v>
      </c>
      <c r="P213" s="2" t="str">
        <f t="shared" si="19"/>
        <v>Real Madrid</v>
      </c>
      <c r="R213" s="2" t="str">
        <f t="shared" si="21"/>
        <v>1</v>
      </c>
      <c r="S213" s="2" t="str">
        <f t="shared" si="22"/>
        <v>0</v>
      </c>
      <c r="U213" s="2" t="str">
        <f t="shared" si="20"/>
        <v/>
      </c>
      <c r="V213" s="2" t="str">
        <f>IF(P213=$AB$3,S213,"")</f>
        <v/>
      </c>
    </row>
    <row r="214" spans="1:22" x14ac:dyDescent="0.25">
      <c r="A214" s="1">
        <v>212</v>
      </c>
      <c r="B214" s="2" t="s">
        <v>553</v>
      </c>
      <c r="C214" s="2" t="s">
        <v>113</v>
      </c>
      <c r="D214" s="2" t="s">
        <v>32</v>
      </c>
      <c r="E214" s="2" t="s">
        <v>83</v>
      </c>
      <c r="F214" s="2" t="s">
        <v>305</v>
      </c>
      <c r="G214" s="2" t="s">
        <v>564</v>
      </c>
      <c r="H214" s="2" t="s">
        <v>508</v>
      </c>
      <c r="I214" s="2">
        <v>3.75</v>
      </c>
      <c r="J214" s="2" t="s">
        <v>19</v>
      </c>
      <c r="K214" s="2" t="s">
        <v>177</v>
      </c>
      <c r="L214" s="2" t="s">
        <v>56</v>
      </c>
      <c r="M214" s="2" t="s">
        <v>178</v>
      </c>
      <c r="O214" s="2" t="str">
        <f t="shared" si="18"/>
        <v>Barcelona</v>
      </c>
      <c r="P214" s="2" t="str">
        <f t="shared" si="19"/>
        <v>Alaves</v>
      </c>
      <c r="R214" s="2" t="str">
        <f t="shared" si="21"/>
        <v>1</v>
      </c>
      <c r="S214" s="2" t="str">
        <f t="shared" si="22"/>
        <v>0</v>
      </c>
      <c r="U214" s="2" t="str">
        <f t="shared" si="20"/>
        <v>1</v>
      </c>
      <c r="V214" s="2" t="str">
        <f>IF(P214=$AB$3,S214,"")</f>
        <v/>
      </c>
    </row>
    <row r="215" spans="1:22" x14ac:dyDescent="0.25">
      <c r="A215" s="1">
        <v>213</v>
      </c>
      <c r="B215" s="2" t="s">
        <v>553</v>
      </c>
      <c r="C215" s="2" t="s">
        <v>57</v>
      </c>
      <c r="D215" s="2" t="s">
        <v>166</v>
      </c>
      <c r="E215" s="2" t="s">
        <v>33</v>
      </c>
      <c r="F215" s="2" t="s">
        <v>565</v>
      </c>
      <c r="G215" s="2" t="s">
        <v>281</v>
      </c>
      <c r="H215" s="2" t="s">
        <v>290</v>
      </c>
      <c r="I215" s="2">
        <v>2.25</v>
      </c>
      <c r="J215" s="2" t="s">
        <v>165</v>
      </c>
      <c r="K215" s="2" t="s">
        <v>164</v>
      </c>
      <c r="L215" s="2" t="s">
        <v>30</v>
      </c>
      <c r="M215" s="2" t="s">
        <v>139</v>
      </c>
      <c r="O215" s="2" t="str">
        <f t="shared" si="18"/>
        <v>Valencia</v>
      </c>
      <c r="P215" s="2" t="str">
        <f t="shared" si="19"/>
        <v>Celta Vigo</v>
      </c>
      <c r="R215" s="2" t="str">
        <f t="shared" si="21"/>
        <v>2</v>
      </c>
      <c r="S215" s="2" t="str">
        <f t="shared" si="22"/>
        <v>1</v>
      </c>
      <c r="U215" s="2" t="str">
        <f t="shared" si="20"/>
        <v/>
      </c>
      <c r="V215" s="2" t="str">
        <f>IF(P215=$AB$3,S215,"")</f>
        <v/>
      </c>
    </row>
    <row r="216" spans="1:22" x14ac:dyDescent="0.25">
      <c r="A216" s="1">
        <v>214</v>
      </c>
      <c r="B216" s="2" t="s">
        <v>553</v>
      </c>
      <c r="C216" s="2" t="s">
        <v>48</v>
      </c>
      <c r="D216" s="2" t="s">
        <v>119</v>
      </c>
      <c r="E216" s="2" t="s">
        <v>33</v>
      </c>
      <c r="F216" s="2" t="s">
        <v>169</v>
      </c>
      <c r="G216" s="2" t="s">
        <v>232</v>
      </c>
      <c r="H216" s="2" t="s">
        <v>148</v>
      </c>
      <c r="I216" s="2">
        <v>2</v>
      </c>
      <c r="J216" s="2" t="s">
        <v>45</v>
      </c>
      <c r="K216" s="2" t="s">
        <v>63</v>
      </c>
      <c r="L216" s="2" t="s">
        <v>88</v>
      </c>
      <c r="M216" s="2" t="s">
        <v>223</v>
      </c>
      <c r="O216" s="2" t="str">
        <f t="shared" si="18"/>
        <v>Osasuna</v>
      </c>
      <c r="P216" s="2" t="str">
        <f t="shared" si="19"/>
        <v>Real Sociedad</v>
      </c>
      <c r="R216" s="2" t="str">
        <f t="shared" si="21"/>
        <v>2</v>
      </c>
      <c r="S216" s="2" t="str">
        <f t="shared" si="22"/>
        <v>1</v>
      </c>
      <c r="U216" s="2" t="str">
        <f t="shared" si="20"/>
        <v/>
      </c>
      <c r="V216" s="2" t="str">
        <f>IF(P216=$AB$3,S216,"")</f>
        <v/>
      </c>
    </row>
    <row r="217" spans="1:22" x14ac:dyDescent="0.25">
      <c r="A217" s="1">
        <v>215</v>
      </c>
      <c r="B217" s="2" t="s">
        <v>553</v>
      </c>
      <c r="C217" s="2" t="s">
        <v>23</v>
      </c>
      <c r="D217" s="2" t="s">
        <v>114</v>
      </c>
      <c r="E217" s="2" t="s">
        <v>41</v>
      </c>
      <c r="F217" s="2" t="s">
        <v>27</v>
      </c>
      <c r="G217" s="2" t="s">
        <v>35</v>
      </c>
      <c r="H217" s="2" t="s">
        <v>364</v>
      </c>
      <c r="I217" s="2">
        <v>2.25</v>
      </c>
      <c r="J217" s="2" t="s">
        <v>46</v>
      </c>
      <c r="K217" s="2" t="s">
        <v>112</v>
      </c>
      <c r="L217" s="2" t="s">
        <v>72</v>
      </c>
      <c r="M217" s="2" t="s">
        <v>29</v>
      </c>
      <c r="O217" s="2" t="str">
        <f t="shared" si="18"/>
        <v>Betis</v>
      </c>
      <c r="P217" s="2" t="str">
        <f t="shared" si="19"/>
        <v>Ath Bilbao</v>
      </c>
      <c r="R217" s="2" t="str">
        <f t="shared" si="21"/>
        <v>2</v>
      </c>
      <c r="S217" s="2" t="str">
        <f t="shared" si="22"/>
        <v>2</v>
      </c>
      <c r="U217" s="2" t="str">
        <f t="shared" si="20"/>
        <v/>
      </c>
      <c r="V217" s="2" t="str">
        <f>IF(P217=$AB$3,S217,"")</f>
        <v/>
      </c>
    </row>
    <row r="218" spans="1:22" x14ac:dyDescent="0.25">
      <c r="A218" s="1">
        <v>216</v>
      </c>
      <c r="B218" s="2" t="s">
        <v>553</v>
      </c>
      <c r="C218" s="2" t="s">
        <v>212</v>
      </c>
      <c r="D218" s="2" t="s">
        <v>141</v>
      </c>
      <c r="E218" s="2" t="s">
        <v>33</v>
      </c>
      <c r="F218" s="2" t="s">
        <v>152</v>
      </c>
      <c r="G218" s="2" t="s">
        <v>566</v>
      </c>
      <c r="H218" s="2" t="s">
        <v>567</v>
      </c>
      <c r="I218" s="2">
        <v>2.75</v>
      </c>
      <c r="J218" s="2" t="s">
        <v>568</v>
      </c>
      <c r="K218" s="2" t="s">
        <v>19</v>
      </c>
      <c r="L218" s="2" t="s">
        <v>223</v>
      </c>
      <c r="M218" s="2" t="s">
        <v>145</v>
      </c>
      <c r="O218" s="2" t="str">
        <f t="shared" si="18"/>
        <v>Girona</v>
      </c>
      <c r="P218" s="2" t="str">
        <f t="shared" si="19"/>
        <v>Las Palmas</v>
      </c>
      <c r="R218" s="2" t="str">
        <f t="shared" si="21"/>
        <v>2</v>
      </c>
      <c r="S218" s="2" t="str">
        <f t="shared" si="22"/>
        <v>1</v>
      </c>
      <c r="U218" s="2" t="str">
        <f t="shared" si="20"/>
        <v/>
      </c>
      <c r="V218" s="2" t="str">
        <f>IF(P218=$AB$3,S218,"")</f>
        <v/>
      </c>
    </row>
    <row r="219" spans="1:22" x14ac:dyDescent="0.25">
      <c r="A219" s="1">
        <v>217</v>
      </c>
      <c r="B219" s="2" t="s">
        <v>569</v>
      </c>
      <c r="C219" s="2" t="s">
        <v>200</v>
      </c>
      <c r="D219" s="2" t="s">
        <v>132</v>
      </c>
      <c r="E219" s="2" t="s">
        <v>83</v>
      </c>
      <c r="F219" s="2" t="s">
        <v>570</v>
      </c>
      <c r="G219" s="2" t="s">
        <v>571</v>
      </c>
      <c r="H219" s="2" t="s">
        <v>572</v>
      </c>
      <c r="I219" s="2">
        <v>2.25</v>
      </c>
      <c r="J219" s="2" t="s">
        <v>315</v>
      </c>
      <c r="K219" s="2" t="s">
        <v>94</v>
      </c>
      <c r="L219" s="2" t="s">
        <v>187</v>
      </c>
      <c r="M219" s="2" t="s">
        <v>139</v>
      </c>
      <c r="O219" s="2" t="str">
        <f t="shared" si="18"/>
        <v>Rayo Vallecano</v>
      </c>
      <c r="P219" s="2" t="str">
        <f t="shared" si="19"/>
        <v>Valladolid</v>
      </c>
      <c r="R219" s="2" t="str">
        <f t="shared" si="21"/>
        <v>1</v>
      </c>
      <c r="S219" s="2" t="str">
        <f t="shared" si="22"/>
        <v>0</v>
      </c>
      <c r="U219" s="2" t="str">
        <f t="shared" si="20"/>
        <v/>
      </c>
      <c r="V219" s="2" t="str">
        <f>IF(P219=$AB$3,S219,"")</f>
        <v/>
      </c>
    </row>
    <row r="220" spans="1:22" x14ac:dyDescent="0.25">
      <c r="A220" s="1">
        <v>218</v>
      </c>
      <c r="B220" s="2" t="s">
        <v>569</v>
      </c>
      <c r="C220" s="2" t="s">
        <v>31</v>
      </c>
      <c r="D220" s="2" t="s">
        <v>147</v>
      </c>
      <c r="E220" s="2" t="s">
        <v>167</v>
      </c>
      <c r="F220" s="2" t="s">
        <v>98</v>
      </c>
      <c r="G220" s="2" t="s">
        <v>573</v>
      </c>
      <c r="H220" s="2" t="s">
        <v>408</v>
      </c>
      <c r="I220" s="2">
        <v>2.5</v>
      </c>
      <c r="J220" s="2" t="s">
        <v>107</v>
      </c>
      <c r="K220" s="2" t="s">
        <v>19</v>
      </c>
      <c r="L220" s="2" t="s">
        <v>295</v>
      </c>
      <c r="M220" s="2" t="s">
        <v>101</v>
      </c>
      <c r="O220" s="2" t="str">
        <f t="shared" si="18"/>
        <v>Celta Vigo</v>
      </c>
      <c r="P220" s="2" t="str">
        <f t="shared" si="19"/>
        <v>Betis</v>
      </c>
      <c r="R220" s="2" t="str">
        <f t="shared" si="21"/>
        <v>3</v>
      </c>
      <c r="S220" s="2" t="str">
        <f t="shared" si="22"/>
        <v>2</v>
      </c>
      <c r="U220" s="2" t="str">
        <f t="shared" si="20"/>
        <v/>
      </c>
      <c r="V220" s="2" t="str">
        <f>IF(P220=$AB$3,S220,"")</f>
        <v/>
      </c>
    </row>
    <row r="221" spans="1:22" x14ac:dyDescent="0.25">
      <c r="A221" s="1">
        <v>219</v>
      </c>
      <c r="B221" s="2" t="s">
        <v>569</v>
      </c>
      <c r="C221" s="2" t="s">
        <v>13</v>
      </c>
      <c r="D221" s="2" t="s">
        <v>24</v>
      </c>
      <c r="E221" s="2" t="s">
        <v>133</v>
      </c>
      <c r="F221" s="2" t="s">
        <v>229</v>
      </c>
      <c r="G221" s="2" t="s">
        <v>314</v>
      </c>
      <c r="H221" s="2" t="s">
        <v>398</v>
      </c>
      <c r="I221" s="2">
        <v>2.5</v>
      </c>
      <c r="J221" s="2" t="s">
        <v>70</v>
      </c>
      <c r="K221" s="2" t="s">
        <v>71</v>
      </c>
      <c r="L221" s="2" t="s">
        <v>160</v>
      </c>
      <c r="M221" s="2" t="s">
        <v>178</v>
      </c>
      <c r="O221" s="2" t="str">
        <f t="shared" si="18"/>
        <v>Ath Bilbao</v>
      </c>
      <c r="P221" s="2" t="str">
        <f t="shared" si="19"/>
        <v>Girona</v>
      </c>
      <c r="R221" s="2" t="str">
        <f t="shared" si="21"/>
        <v>3</v>
      </c>
      <c r="S221" s="2" t="str">
        <f t="shared" si="22"/>
        <v>0</v>
      </c>
      <c r="U221" s="2" t="str">
        <f t="shared" si="20"/>
        <v/>
      </c>
      <c r="V221" s="2" t="str">
        <f>IF(P221=$AB$3,S221,"")</f>
        <v/>
      </c>
    </row>
    <row r="222" spans="1:22" x14ac:dyDescent="0.25">
      <c r="A222" s="1">
        <v>220</v>
      </c>
      <c r="B222" s="2" t="s">
        <v>569</v>
      </c>
      <c r="C222" s="2" t="s">
        <v>39</v>
      </c>
      <c r="D222" s="2" t="s">
        <v>104</v>
      </c>
      <c r="E222" s="2" t="s">
        <v>59</v>
      </c>
      <c r="F222" s="2" t="s">
        <v>574</v>
      </c>
      <c r="G222" s="2" t="s">
        <v>264</v>
      </c>
      <c r="H222" s="2" t="s">
        <v>575</v>
      </c>
      <c r="I222" s="2">
        <v>2.75</v>
      </c>
      <c r="J222" s="2" t="s">
        <v>71</v>
      </c>
      <c r="K222" s="2" t="s">
        <v>94</v>
      </c>
      <c r="L222" s="2" t="s">
        <v>29</v>
      </c>
      <c r="M222" s="2" t="s">
        <v>102</v>
      </c>
      <c r="O222" s="2" t="str">
        <f t="shared" si="18"/>
        <v>Las Palmas</v>
      </c>
      <c r="P222" s="2" t="str">
        <f t="shared" si="19"/>
        <v>Villarreal</v>
      </c>
      <c r="R222" s="2" t="str">
        <f t="shared" si="21"/>
        <v>1</v>
      </c>
      <c r="S222" s="2" t="str">
        <f t="shared" si="22"/>
        <v>2</v>
      </c>
      <c r="U222" s="2" t="str">
        <f t="shared" si="20"/>
        <v/>
      </c>
      <c r="V222" s="2" t="str">
        <f>IF(P222=$AB$3,S222,"")</f>
        <v/>
      </c>
    </row>
    <row r="223" spans="1:22" x14ac:dyDescent="0.25">
      <c r="A223" s="1">
        <v>221</v>
      </c>
      <c r="B223" s="2" t="s">
        <v>569</v>
      </c>
      <c r="C223" s="2" t="s">
        <v>103</v>
      </c>
      <c r="D223" s="2" t="s">
        <v>58</v>
      </c>
      <c r="E223" s="2" t="s">
        <v>213</v>
      </c>
      <c r="F223" s="2" t="s">
        <v>479</v>
      </c>
      <c r="G223" s="2" t="s">
        <v>576</v>
      </c>
      <c r="H223" s="2" t="s">
        <v>528</v>
      </c>
      <c r="I223" s="2">
        <v>3.25</v>
      </c>
      <c r="J223" s="2" t="s">
        <v>28</v>
      </c>
      <c r="K223" s="2" t="s">
        <v>20</v>
      </c>
      <c r="L223" s="2" t="s">
        <v>30</v>
      </c>
      <c r="M223" s="2" t="s">
        <v>145</v>
      </c>
      <c r="O223" s="2" t="str">
        <f t="shared" si="18"/>
        <v>Sevilla</v>
      </c>
      <c r="P223" s="2" t="str">
        <f t="shared" si="19"/>
        <v>Barcelona</v>
      </c>
      <c r="R223" s="2" t="str">
        <f t="shared" si="21"/>
        <v>1</v>
      </c>
      <c r="S223" s="2" t="str">
        <f t="shared" si="22"/>
        <v>4</v>
      </c>
      <c r="U223" s="2" t="str">
        <f t="shared" si="20"/>
        <v/>
      </c>
      <c r="V223" s="2" t="str">
        <f>IF(P223=$AB$3,S223,"")</f>
        <v/>
      </c>
    </row>
    <row r="224" spans="1:22" x14ac:dyDescent="0.25">
      <c r="A224" s="1">
        <v>222</v>
      </c>
      <c r="B224" s="2" t="s">
        <v>569</v>
      </c>
      <c r="C224" s="2" t="s">
        <v>146</v>
      </c>
      <c r="D224" s="2" t="s">
        <v>14</v>
      </c>
      <c r="E224" s="2" t="s">
        <v>120</v>
      </c>
      <c r="F224" s="2" t="s">
        <v>25</v>
      </c>
      <c r="G224" s="2" t="s">
        <v>357</v>
      </c>
      <c r="H224" s="2" t="s">
        <v>274</v>
      </c>
      <c r="I224" s="2">
        <v>1.5</v>
      </c>
      <c r="J224" s="2" t="s">
        <v>266</v>
      </c>
      <c r="K224" s="2" t="s">
        <v>63</v>
      </c>
      <c r="L224" s="2" t="s">
        <v>29</v>
      </c>
      <c r="M224" s="2" t="s">
        <v>102</v>
      </c>
      <c r="O224" s="2" t="str">
        <f t="shared" si="18"/>
        <v>Alaves</v>
      </c>
      <c r="P224" s="2" t="str">
        <f t="shared" si="19"/>
        <v>Getafe</v>
      </c>
      <c r="R224" s="2" t="str">
        <f t="shared" si="21"/>
        <v>0</v>
      </c>
      <c r="S224" s="2" t="str">
        <f t="shared" si="22"/>
        <v>1</v>
      </c>
      <c r="U224" s="2" t="str">
        <f t="shared" si="20"/>
        <v/>
      </c>
      <c r="V224" s="2" t="str">
        <f>IF(P224=$AB$3,S224,"")</f>
        <v/>
      </c>
    </row>
    <row r="225" spans="1:22" x14ac:dyDescent="0.25">
      <c r="A225" s="1">
        <v>223</v>
      </c>
      <c r="B225" s="2" t="s">
        <v>569</v>
      </c>
      <c r="C225" s="2" t="s">
        <v>57</v>
      </c>
      <c r="D225" s="2" t="s">
        <v>49</v>
      </c>
      <c r="E225" s="2" t="s">
        <v>157</v>
      </c>
      <c r="F225" s="2" t="s">
        <v>577</v>
      </c>
      <c r="G225" s="2" t="s">
        <v>150</v>
      </c>
      <c r="H225" s="2" t="s">
        <v>578</v>
      </c>
      <c r="I225" s="2">
        <v>2</v>
      </c>
      <c r="J225" s="2" t="s">
        <v>38</v>
      </c>
      <c r="K225" s="2" t="s">
        <v>37</v>
      </c>
      <c r="L225" s="2" t="s">
        <v>230</v>
      </c>
      <c r="M225" s="2" t="s">
        <v>129</v>
      </c>
      <c r="O225" s="2" t="str">
        <f t="shared" si="18"/>
        <v>Valencia</v>
      </c>
      <c r="P225" s="2" t="str">
        <f t="shared" si="19"/>
        <v>Leganes</v>
      </c>
      <c r="R225" s="2" t="str">
        <f t="shared" si="21"/>
        <v>2</v>
      </c>
      <c r="S225" s="2" t="str">
        <f t="shared" si="22"/>
        <v>0</v>
      </c>
      <c r="U225" s="2" t="str">
        <f t="shared" si="20"/>
        <v/>
      </c>
      <c r="V225" s="2" t="str">
        <f>IF(P225=$AB$3,S225,"")</f>
        <v/>
      </c>
    </row>
    <row r="226" spans="1:22" x14ac:dyDescent="0.25">
      <c r="A226" s="1">
        <v>224</v>
      </c>
      <c r="B226" s="2" t="s">
        <v>569</v>
      </c>
      <c r="C226" s="2" t="s">
        <v>65</v>
      </c>
      <c r="D226" s="2" t="s">
        <v>82</v>
      </c>
      <c r="E226" s="2" t="s">
        <v>33</v>
      </c>
      <c r="F226" s="2" t="s">
        <v>575</v>
      </c>
      <c r="G226" s="2" t="s">
        <v>314</v>
      </c>
      <c r="H226" s="2" t="s">
        <v>579</v>
      </c>
      <c r="I226" s="2">
        <v>2</v>
      </c>
      <c r="J226" s="2" t="s">
        <v>112</v>
      </c>
      <c r="K226" s="2" t="s">
        <v>217</v>
      </c>
      <c r="L226" s="2" t="s">
        <v>55</v>
      </c>
      <c r="M226" s="2" t="s">
        <v>102</v>
      </c>
      <c r="O226" s="2" t="str">
        <f t="shared" si="18"/>
        <v>Real Sociedad</v>
      </c>
      <c r="P226" s="2" t="str">
        <f t="shared" si="19"/>
        <v>Espanyol</v>
      </c>
      <c r="R226" s="2" t="str">
        <f t="shared" si="21"/>
        <v>2</v>
      </c>
      <c r="S226" s="2" t="str">
        <f t="shared" si="22"/>
        <v>1</v>
      </c>
      <c r="U226" s="2" t="str">
        <f t="shared" si="20"/>
        <v/>
      </c>
      <c r="V226" s="2" t="str">
        <f>IF(P226=$AB$3,S226,"")</f>
        <v>1</v>
      </c>
    </row>
    <row r="227" spans="1:22" x14ac:dyDescent="0.25">
      <c r="A227" s="1">
        <v>225</v>
      </c>
      <c r="B227" s="2" t="s">
        <v>569</v>
      </c>
      <c r="C227" s="2" t="s">
        <v>131</v>
      </c>
      <c r="D227" s="2" t="s">
        <v>90</v>
      </c>
      <c r="E227" s="2" t="s">
        <v>15</v>
      </c>
      <c r="F227" s="2" t="s">
        <v>568</v>
      </c>
      <c r="G227" s="2" t="s">
        <v>580</v>
      </c>
      <c r="H227" s="2" t="s">
        <v>581</v>
      </c>
      <c r="I227" s="2">
        <v>3</v>
      </c>
      <c r="J227" s="2" t="s">
        <v>165</v>
      </c>
      <c r="K227" s="2" t="s">
        <v>164</v>
      </c>
      <c r="L227" s="2" t="s">
        <v>88</v>
      </c>
      <c r="M227" s="2" t="s">
        <v>230</v>
      </c>
      <c r="O227" s="2" t="str">
        <f t="shared" si="18"/>
        <v>Real Madrid</v>
      </c>
      <c r="P227" s="2" t="str">
        <f t="shared" si="19"/>
        <v>Atl. Madrid</v>
      </c>
      <c r="R227" s="2" t="str">
        <f t="shared" si="21"/>
        <v>1</v>
      </c>
      <c r="S227" s="2" t="str">
        <f t="shared" si="22"/>
        <v>1</v>
      </c>
      <c r="U227" s="2" t="str">
        <f t="shared" si="20"/>
        <v/>
      </c>
      <c r="V227" s="2" t="str">
        <f>IF(P227=$AB$3,S227,"")</f>
        <v/>
      </c>
    </row>
    <row r="228" spans="1:22" x14ac:dyDescent="0.25">
      <c r="A228" s="1">
        <v>226</v>
      </c>
      <c r="B228" s="2" t="s">
        <v>569</v>
      </c>
      <c r="C228" s="2" t="s">
        <v>73</v>
      </c>
      <c r="D228" s="2" t="s">
        <v>201</v>
      </c>
      <c r="E228" s="2" t="s">
        <v>15</v>
      </c>
      <c r="F228" s="2" t="s">
        <v>231</v>
      </c>
      <c r="G228" s="2" t="s">
        <v>436</v>
      </c>
      <c r="H228" s="2" t="s">
        <v>17</v>
      </c>
      <c r="I228" s="2">
        <v>2</v>
      </c>
      <c r="J228" s="2" t="s">
        <v>238</v>
      </c>
      <c r="K228" s="2" t="s">
        <v>226</v>
      </c>
      <c r="L228" s="2" t="s">
        <v>101</v>
      </c>
      <c r="M228" s="2" t="s">
        <v>29</v>
      </c>
      <c r="O228" s="2" t="str">
        <f t="shared" si="18"/>
        <v>Mallorca</v>
      </c>
      <c r="P228" s="2" t="str">
        <f t="shared" si="19"/>
        <v>Osasuna</v>
      </c>
      <c r="R228" s="2" t="str">
        <f t="shared" si="21"/>
        <v>1</v>
      </c>
      <c r="S228" s="2" t="str">
        <f t="shared" si="22"/>
        <v>1</v>
      </c>
      <c r="U228" s="2" t="str">
        <f t="shared" si="20"/>
        <v/>
      </c>
      <c r="V228" s="2" t="str">
        <f>IF(P228=$AB$3,S228,"")</f>
        <v/>
      </c>
    </row>
    <row r="229" spans="1:22" x14ac:dyDescent="0.25">
      <c r="A229" s="1">
        <v>227</v>
      </c>
      <c r="B229" s="2" t="s">
        <v>582</v>
      </c>
      <c r="C229" s="2" t="s">
        <v>212</v>
      </c>
      <c r="D229" s="2" t="s">
        <v>14</v>
      </c>
      <c r="E229" s="2" t="s">
        <v>59</v>
      </c>
      <c r="F229" s="2" t="s">
        <v>583</v>
      </c>
      <c r="G229" s="2" t="s">
        <v>196</v>
      </c>
      <c r="H229" s="2" t="s">
        <v>584</v>
      </c>
      <c r="I229" s="2">
        <v>2</v>
      </c>
      <c r="J229" s="2" t="s">
        <v>87</v>
      </c>
      <c r="K229" s="2" t="s">
        <v>54</v>
      </c>
      <c r="L229" s="2" t="s">
        <v>102</v>
      </c>
      <c r="M229" s="2" t="s">
        <v>80</v>
      </c>
      <c r="O229" s="2" t="str">
        <f t="shared" si="18"/>
        <v>Girona</v>
      </c>
      <c r="P229" s="2" t="str">
        <f t="shared" si="19"/>
        <v>Getafe</v>
      </c>
      <c r="R229" s="2" t="str">
        <f t="shared" si="21"/>
        <v>1</v>
      </c>
      <c r="S229" s="2" t="str">
        <f t="shared" si="22"/>
        <v>2</v>
      </c>
      <c r="U229" s="2" t="str">
        <f t="shared" si="20"/>
        <v/>
      </c>
      <c r="V229" s="2" t="str">
        <f>IF(P229=$AB$3,S229,"")</f>
        <v/>
      </c>
    </row>
    <row r="230" spans="1:22" x14ac:dyDescent="0.25">
      <c r="A230" s="1">
        <v>228</v>
      </c>
      <c r="B230" s="2" t="s">
        <v>582</v>
      </c>
      <c r="C230" s="2" t="s">
        <v>140</v>
      </c>
      <c r="D230" s="2" t="s">
        <v>32</v>
      </c>
      <c r="E230" s="2" t="s">
        <v>464</v>
      </c>
      <c r="F230" s="2" t="s">
        <v>585</v>
      </c>
      <c r="G230" s="2" t="s">
        <v>586</v>
      </c>
      <c r="H230" s="2" t="s">
        <v>530</v>
      </c>
      <c r="I230" s="2">
        <v>1.75</v>
      </c>
      <c r="J230" s="2" t="s">
        <v>71</v>
      </c>
      <c r="K230" s="2" t="s">
        <v>94</v>
      </c>
      <c r="L230" s="2" t="s">
        <v>47</v>
      </c>
      <c r="M230" s="2" t="s">
        <v>55</v>
      </c>
      <c r="O230" s="2" t="str">
        <f t="shared" si="18"/>
        <v>Leganes</v>
      </c>
      <c r="P230" s="2" t="str">
        <f t="shared" si="19"/>
        <v>Alaves</v>
      </c>
      <c r="R230" s="2" t="str">
        <f t="shared" si="21"/>
        <v>3</v>
      </c>
      <c r="S230" s="2" t="str">
        <f t="shared" si="22"/>
        <v>3</v>
      </c>
      <c r="U230" s="2" t="str">
        <f t="shared" si="20"/>
        <v/>
      </c>
      <c r="V230" s="2" t="str">
        <f>IF(P230=$AB$3,S230,"")</f>
        <v/>
      </c>
    </row>
    <row r="231" spans="1:22" x14ac:dyDescent="0.25">
      <c r="A231" s="1">
        <v>229</v>
      </c>
      <c r="B231" s="2" t="s">
        <v>582</v>
      </c>
      <c r="C231" s="2" t="s">
        <v>48</v>
      </c>
      <c r="D231" s="2" t="s">
        <v>74</v>
      </c>
      <c r="E231" s="2" t="s">
        <v>15</v>
      </c>
      <c r="F231" s="2" t="s">
        <v>587</v>
      </c>
      <c r="G231" s="2" t="s">
        <v>440</v>
      </c>
      <c r="H231" s="2" t="s">
        <v>588</v>
      </c>
      <c r="I231" s="2">
        <v>3.25</v>
      </c>
      <c r="J231" s="2" t="s">
        <v>165</v>
      </c>
      <c r="K231" s="2" t="s">
        <v>164</v>
      </c>
      <c r="L231" s="2" t="s">
        <v>29</v>
      </c>
      <c r="M231" s="2" t="s">
        <v>29</v>
      </c>
      <c r="O231" s="2" t="str">
        <f t="shared" si="18"/>
        <v>Osasuna</v>
      </c>
      <c r="P231" s="2" t="str">
        <f t="shared" si="19"/>
        <v>Real Madrid</v>
      </c>
      <c r="R231" s="2" t="str">
        <f t="shared" si="21"/>
        <v>1</v>
      </c>
      <c r="S231" s="2" t="str">
        <f t="shared" si="22"/>
        <v>1</v>
      </c>
      <c r="U231" s="2" t="str">
        <f t="shared" si="20"/>
        <v/>
      </c>
      <c r="V231" s="2" t="str">
        <f>IF(P231=$AB$3,S231,"")</f>
        <v/>
      </c>
    </row>
    <row r="232" spans="1:22" x14ac:dyDescent="0.25">
      <c r="A232" s="1">
        <v>230</v>
      </c>
      <c r="B232" s="2" t="s">
        <v>582</v>
      </c>
      <c r="C232" s="2" t="s">
        <v>151</v>
      </c>
      <c r="D232" s="2" t="s">
        <v>166</v>
      </c>
      <c r="E232" s="2" t="s">
        <v>15</v>
      </c>
      <c r="F232" s="2" t="s">
        <v>77</v>
      </c>
      <c r="G232" s="2" t="s">
        <v>353</v>
      </c>
      <c r="H232" s="2" t="s">
        <v>589</v>
      </c>
      <c r="I232" s="2">
        <v>2.75</v>
      </c>
      <c r="J232" s="2" t="s">
        <v>124</v>
      </c>
      <c r="K232" s="2" t="s">
        <v>79</v>
      </c>
      <c r="L232" s="2" t="s">
        <v>80</v>
      </c>
      <c r="M232" s="2" t="s">
        <v>55</v>
      </c>
      <c r="O232" s="2" t="str">
        <f t="shared" si="18"/>
        <v>Atl. Madrid</v>
      </c>
      <c r="P232" s="2" t="str">
        <f t="shared" si="19"/>
        <v>Celta Vigo</v>
      </c>
      <c r="R232" s="2" t="str">
        <f t="shared" si="21"/>
        <v>1</v>
      </c>
      <c r="S232" s="2" t="str">
        <f t="shared" si="22"/>
        <v>1</v>
      </c>
      <c r="U232" s="2" t="str">
        <f t="shared" si="20"/>
        <v/>
      </c>
      <c r="V232" s="2" t="str">
        <f>IF(P232=$AB$3,S232,"")</f>
        <v/>
      </c>
    </row>
    <row r="233" spans="1:22" x14ac:dyDescent="0.25">
      <c r="A233" s="1">
        <v>231</v>
      </c>
      <c r="B233" s="2" t="s">
        <v>582</v>
      </c>
      <c r="C233" s="2" t="s">
        <v>89</v>
      </c>
      <c r="D233" s="2" t="s">
        <v>96</v>
      </c>
      <c r="E233" s="2" t="s">
        <v>15</v>
      </c>
      <c r="F233" s="2" t="s">
        <v>299</v>
      </c>
      <c r="G233" s="2" t="s">
        <v>360</v>
      </c>
      <c r="H233" s="2" t="s">
        <v>461</v>
      </c>
      <c r="I233" s="2">
        <v>2.5</v>
      </c>
      <c r="J233" s="2" t="s">
        <v>71</v>
      </c>
      <c r="K233" s="2" t="s">
        <v>78</v>
      </c>
      <c r="L233" s="2" t="s">
        <v>101</v>
      </c>
      <c r="M233" s="2" t="s">
        <v>72</v>
      </c>
      <c r="O233" s="2" t="str">
        <f t="shared" si="18"/>
        <v>Villarreal</v>
      </c>
      <c r="P233" s="2" t="str">
        <f t="shared" si="19"/>
        <v>Valencia</v>
      </c>
      <c r="R233" s="2" t="str">
        <f t="shared" si="21"/>
        <v>1</v>
      </c>
      <c r="S233" s="2" t="str">
        <f t="shared" si="22"/>
        <v>1</v>
      </c>
      <c r="U233" s="2" t="str">
        <f t="shared" si="20"/>
        <v/>
      </c>
      <c r="V233" s="2" t="str">
        <f>IF(P233=$AB$3,S233,"")</f>
        <v/>
      </c>
    </row>
    <row r="234" spans="1:22" x14ac:dyDescent="0.25">
      <c r="A234" s="1">
        <v>232</v>
      </c>
      <c r="B234" s="2" t="s">
        <v>582</v>
      </c>
      <c r="C234" s="2" t="s">
        <v>118</v>
      </c>
      <c r="D234" s="2" t="s">
        <v>114</v>
      </c>
      <c r="E234" s="2" t="s">
        <v>15</v>
      </c>
      <c r="F234" s="2" t="s">
        <v>590</v>
      </c>
      <c r="G234" s="2" t="s">
        <v>111</v>
      </c>
      <c r="H234" s="2" t="s">
        <v>577</v>
      </c>
      <c r="I234" s="2">
        <v>2.25</v>
      </c>
      <c r="J234" s="2" t="s">
        <v>37</v>
      </c>
      <c r="K234" s="2" t="s">
        <v>38</v>
      </c>
      <c r="L234" s="2" t="s">
        <v>22</v>
      </c>
      <c r="M234" s="2" t="s">
        <v>56</v>
      </c>
      <c r="O234" s="2" t="str">
        <f t="shared" si="18"/>
        <v>Espanyol</v>
      </c>
      <c r="P234" s="2" t="str">
        <f t="shared" si="19"/>
        <v>Ath Bilbao</v>
      </c>
      <c r="R234" s="2" t="str">
        <f t="shared" si="21"/>
        <v>1</v>
      </c>
      <c r="S234" s="2" t="str">
        <f t="shared" si="22"/>
        <v>1</v>
      </c>
      <c r="U234" s="2" t="str">
        <f t="shared" si="20"/>
        <v/>
      </c>
      <c r="V234" s="2" t="str">
        <f>IF(P234=$AB$3,S234,"")</f>
        <v/>
      </c>
    </row>
    <row r="235" spans="1:22" x14ac:dyDescent="0.25">
      <c r="A235" s="1">
        <v>233</v>
      </c>
      <c r="B235" s="2" t="s">
        <v>582</v>
      </c>
      <c r="C235" s="2" t="s">
        <v>81</v>
      </c>
      <c r="D235" s="2" t="s">
        <v>40</v>
      </c>
      <c r="E235" s="2" t="s">
        <v>390</v>
      </c>
      <c r="F235" s="2" t="s">
        <v>407</v>
      </c>
      <c r="G235" s="2" t="s">
        <v>378</v>
      </c>
      <c r="H235" s="2" t="s">
        <v>303</v>
      </c>
      <c r="I235" s="2">
        <v>2.25</v>
      </c>
      <c r="J235" s="2" t="s">
        <v>37</v>
      </c>
      <c r="K235" s="2" t="s">
        <v>38</v>
      </c>
      <c r="L235" s="2" t="s">
        <v>129</v>
      </c>
      <c r="M235" s="2" t="s">
        <v>72</v>
      </c>
      <c r="O235" s="2" t="str">
        <f t="shared" si="18"/>
        <v>Valladolid</v>
      </c>
      <c r="P235" s="2" t="str">
        <f t="shared" si="19"/>
        <v>Sevilla</v>
      </c>
      <c r="R235" s="2" t="str">
        <f t="shared" si="21"/>
        <v>0</v>
      </c>
      <c r="S235" s="2" t="str">
        <f t="shared" si="22"/>
        <v>4</v>
      </c>
      <c r="U235" s="2" t="str">
        <f t="shared" si="20"/>
        <v/>
      </c>
      <c r="V235" s="2" t="str">
        <f>IF(P235=$AB$3,S235,"")</f>
        <v/>
      </c>
    </row>
    <row r="236" spans="1:22" x14ac:dyDescent="0.25">
      <c r="A236" s="1">
        <v>234</v>
      </c>
      <c r="B236" s="2" t="s">
        <v>582</v>
      </c>
      <c r="C236" s="2" t="s">
        <v>73</v>
      </c>
      <c r="D236" s="2" t="s">
        <v>141</v>
      </c>
      <c r="E236" s="2" t="s">
        <v>97</v>
      </c>
      <c r="F236" s="2" t="s">
        <v>277</v>
      </c>
      <c r="G236" s="2" t="s">
        <v>219</v>
      </c>
      <c r="H236" s="2" t="s">
        <v>398</v>
      </c>
      <c r="I236" s="2">
        <v>2.25</v>
      </c>
      <c r="J236" s="2" t="s">
        <v>217</v>
      </c>
      <c r="K236" s="2" t="s">
        <v>112</v>
      </c>
      <c r="L236" s="2" t="s">
        <v>55</v>
      </c>
      <c r="M236" s="2" t="s">
        <v>22</v>
      </c>
      <c r="O236" s="2" t="str">
        <f t="shared" si="18"/>
        <v>Mallorca</v>
      </c>
      <c r="P236" s="2" t="str">
        <f t="shared" si="19"/>
        <v>Las Palmas</v>
      </c>
      <c r="R236" s="2" t="str">
        <f t="shared" si="21"/>
        <v>3</v>
      </c>
      <c r="S236" s="2" t="str">
        <f t="shared" si="22"/>
        <v>1</v>
      </c>
      <c r="U236" s="2" t="str">
        <f t="shared" si="20"/>
        <v/>
      </c>
      <c r="V236" s="2" t="str">
        <f>IF(P236=$AB$3,S236,"")</f>
        <v/>
      </c>
    </row>
    <row r="237" spans="1:22" x14ac:dyDescent="0.25">
      <c r="A237" s="1">
        <v>235</v>
      </c>
      <c r="B237" s="2" t="s">
        <v>582</v>
      </c>
      <c r="C237" s="2" t="s">
        <v>23</v>
      </c>
      <c r="D237" s="2" t="s">
        <v>119</v>
      </c>
      <c r="E237" s="2" t="s">
        <v>133</v>
      </c>
      <c r="F237" s="2" t="s">
        <v>224</v>
      </c>
      <c r="G237" s="2" t="s">
        <v>281</v>
      </c>
      <c r="H237" s="2" t="s">
        <v>68</v>
      </c>
      <c r="I237" s="2">
        <v>2</v>
      </c>
      <c r="J237" s="2" t="s">
        <v>54</v>
      </c>
      <c r="K237" s="2" t="s">
        <v>87</v>
      </c>
      <c r="L237" s="2" t="s">
        <v>187</v>
      </c>
      <c r="M237" s="2" t="s">
        <v>21</v>
      </c>
      <c r="O237" s="2" t="str">
        <f t="shared" si="18"/>
        <v>Betis</v>
      </c>
      <c r="P237" s="2" t="str">
        <f t="shared" si="19"/>
        <v>Real Sociedad</v>
      </c>
      <c r="R237" s="2" t="str">
        <f t="shared" si="21"/>
        <v>3</v>
      </c>
      <c r="S237" s="2" t="str">
        <f t="shared" si="22"/>
        <v>0</v>
      </c>
      <c r="U237" s="2" t="str">
        <f t="shared" si="20"/>
        <v/>
      </c>
      <c r="V237" s="2" t="str">
        <f>IF(P237=$AB$3,S237,"")</f>
        <v/>
      </c>
    </row>
    <row r="238" spans="1:22" x14ac:dyDescent="0.25">
      <c r="A238" s="1">
        <v>236</v>
      </c>
      <c r="B238" s="2" t="s">
        <v>582</v>
      </c>
      <c r="C238" s="2" t="s">
        <v>113</v>
      </c>
      <c r="D238" s="2" t="s">
        <v>66</v>
      </c>
      <c r="E238" s="2" t="s">
        <v>83</v>
      </c>
      <c r="F238" s="2" t="s">
        <v>591</v>
      </c>
      <c r="G238" s="2" t="s">
        <v>592</v>
      </c>
      <c r="H238" s="2" t="s">
        <v>593</v>
      </c>
      <c r="I238" s="2">
        <v>3.5</v>
      </c>
      <c r="J238" s="2" t="s">
        <v>222</v>
      </c>
      <c r="K238" s="2" t="s">
        <v>78</v>
      </c>
      <c r="L238" s="2" t="s">
        <v>187</v>
      </c>
      <c r="M238" s="2" t="s">
        <v>56</v>
      </c>
      <c r="O238" s="2" t="str">
        <f t="shared" si="18"/>
        <v>Barcelona</v>
      </c>
      <c r="P238" s="2" t="str">
        <f t="shared" si="19"/>
        <v>Rayo Vallecano</v>
      </c>
      <c r="R238" s="2" t="str">
        <f t="shared" si="21"/>
        <v>1</v>
      </c>
      <c r="S238" s="2" t="str">
        <f t="shared" si="22"/>
        <v>0</v>
      </c>
      <c r="U238" s="2" t="str">
        <f t="shared" si="20"/>
        <v>1</v>
      </c>
      <c r="V238" s="2" t="str">
        <f>IF(P238=$AB$3,S238,"")</f>
        <v/>
      </c>
    </row>
    <row r="239" spans="1:22" x14ac:dyDescent="0.25">
      <c r="A239" s="1">
        <v>237</v>
      </c>
      <c r="B239" s="2" t="s">
        <v>594</v>
      </c>
      <c r="C239" s="2" t="s">
        <v>31</v>
      </c>
      <c r="D239" s="2" t="s">
        <v>201</v>
      </c>
      <c r="E239" s="2" t="s">
        <v>83</v>
      </c>
      <c r="F239" s="2" t="s">
        <v>332</v>
      </c>
      <c r="G239" s="2" t="s">
        <v>580</v>
      </c>
      <c r="H239" s="2" t="s">
        <v>595</v>
      </c>
      <c r="I239" s="2">
        <v>2.5</v>
      </c>
      <c r="J239" s="2" t="s">
        <v>226</v>
      </c>
      <c r="K239" s="2" t="s">
        <v>19</v>
      </c>
      <c r="L239" s="2" t="s">
        <v>47</v>
      </c>
      <c r="M239" s="2" t="s">
        <v>155</v>
      </c>
      <c r="O239" s="2" t="str">
        <f t="shared" si="18"/>
        <v>Celta Vigo</v>
      </c>
      <c r="P239" s="2" t="str">
        <f t="shared" si="19"/>
        <v>Osasuna</v>
      </c>
      <c r="R239" s="2" t="str">
        <f t="shared" si="21"/>
        <v>1</v>
      </c>
      <c r="S239" s="2" t="str">
        <f t="shared" si="22"/>
        <v>0</v>
      </c>
      <c r="U239" s="2" t="str">
        <f t="shared" si="20"/>
        <v/>
      </c>
      <c r="V239" s="2" t="str">
        <f>IF(P239=$AB$3,S239,"")</f>
        <v/>
      </c>
    </row>
    <row r="240" spans="1:22" x14ac:dyDescent="0.25">
      <c r="A240" s="1">
        <v>238</v>
      </c>
      <c r="B240" s="2" t="s">
        <v>594</v>
      </c>
      <c r="C240" s="2" t="s">
        <v>146</v>
      </c>
      <c r="D240" s="2" t="s">
        <v>82</v>
      </c>
      <c r="E240" s="2" t="s">
        <v>120</v>
      </c>
      <c r="F240" s="2" t="s">
        <v>50</v>
      </c>
      <c r="G240" s="2" t="s">
        <v>239</v>
      </c>
      <c r="H240" s="2" t="s">
        <v>596</v>
      </c>
      <c r="I240" s="2">
        <v>1.75</v>
      </c>
      <c r="J240" s="2" t="s">
        <v>54</v>
      </c>
      <c r="K240" s="2" t="s">
        <v>511</v>
      </c>
      <c r="L240" s="2" t="s">
        <v>47</v>
      </c>
      <c r="M240" s="2" t="s">
        <v>139</v>
      </c>
      <c r="O240" s="2" t="str">
        <f t="shared" si="18"/>
        <v>Alaves</v>
      </c>
      <c r="P240" s="2" t="str">
        <f t="shared" si="19"/>
        <v>Espanyol</v>
      </c>
      <c r="R240" s="2" t="str">
        <f t="shared" si="21"/>
        <v>0</v>
      </c>
      <c r="S240" s="2" t="str">
        <f t="shared" si="22"/>
        <v>1</v>
      </c>
      <c r="U240" s="2" t="str">
        <f t="shared" si="20"/>
        <v/>
      </c>
      <c r="V240" s="2" t="str">
        <f>IF(P240=$AB$3,S240,"")</f>
        <v>1</v>
      </c>
    </row>
    <row r="241" spans="1:22" x14ac:dyDescent="0.25">
      <c r="A241" s="1">
        <v>239</v>
      </c>
      <c r="B241" s="2" t="s">
        <v>594</v>
      </c>
      <c r="C241" s="2" t="s">
        <v>200</v>
      </c>
      <c r="D241" s="2" t="s">
        <v>104</v>
      </c>
      <c r="E241" s="2" t="s">
        <v>120</v>
      </c>
      <c r="F241" s="2" t="s">
        <v>179</v>
      </c>
      <c r="G241" s="2" t="s">
        <v>106</v>
      </c>
      <c r="H241" s="2" t="s">
        <v>535</v>
      </c>
      <c r="I241" s="2">
        <v>2.5</v>
      </c>
      <c r="J241" s="2" t="s">
        <v>137</v>
      </c>
      <c r="K241" s="2" t="s">
        <v>204</v>
      </c>
      <c r="L241" s="2" t="s">
        <v>80</v>
      </c>
      <c r="M241" s="2" t="s">
        <v>80</v>
      </c>
      <c r="O241" s="2" t="str">
        <f t="shared" si="18"/>
        <v>Rayo Vallecano</v>
      </c>
      <c r="P241" s="2" t="str">
        <f t="shared" si="19"/>
        <v>Villarreal</v>
      </c>
      <c r="R241" s="2" t="str">
        <f t="shared" si="21"/>
        <v>0</v>
      </c>
      <c r="S241" s="2" t="str">
        <f t="shared" si="22"/>
        <v>1</v>
      </c>
      <c r="U241" s="2" t="str">
        <f t="shared" si="20"/>
        <v/>
      </c>
      <c r="V241" s="2" t="str">
        <f>IF(P241=$AB$3,S241,"")</f>
        <v/>
      </c>
    </row>
    <row r="242" spans="1:22" x14ac:dyDescent="0.25">
      <c r="A242" s="1">
        <v>240</v>
      </c>
      <c r="B242" s="2" t="s">
        <v>594</v>
      </c>
      <c r="C242" s="2" t="s">
        <v>57</v>
      </c>
      <c r="D242" s="2" t="s">
        <v>90</v>
      </c>
      <c r="E242" s="2" t="s">
        <v>352</v>
      </c>
      <c r="F242" s="2" t="s">
        <v>482</v>
      </c>
      <c r="G242" s="2" t="s">
        <v>258</v>
      </c>
      <c r="H242" s="2" t="s">
        <v>494</v>
      </c>
      <c r="I242" s="2">
        <v>2.25</v>
      </c>
      <c r="J242" s="2" t="s">
        <v>63</v>
      </c>
      <c r="K242" s="2" t="s">
        <v>270</v>
      </c>
      <c r="L242" s="2" t="s">
        <v>22</v>
      </c>
      <c r="M242" s="2" t="s">
        <v>101</v>
      </c>
      <c r="O242" s="2" t="str">
        <f t="shared" si="18"/>
        <v>Valencia</v>
      </c>
      <c r="P242" s="2" t="str">
        <f t="shared" si="19"/>
        <v>Atl. Madrid</v>
      </c>
      <c r="R242" s="2" t="str">
        <f t="shared" si="21"/>
        <v>0</v>
      </c>
      <c r="S242" s="2" t="str">
        <f t="shared" si="22"/>
        <v>3</v>
      </c>
      <c r="U242" s="2" t="str">
        <f t="shared" si="20"/>
        <v/>
      </c>
      <c r="V242" s="2" t="str">
        <f>IF(P242=$AB$3,S242,"")</f>
        <v/>
      </c>
    </row>
    <row r="243" spans="1:22" x14ac:dyDescent="0.25">
      <c r="A243" s="1">
        <v>241</v>
      </c>
      <c r="B243" s="2" t="s">
        <v>594</v>
      </c>
      <c r="C243" s="2" t="s">
        <v>39</v>
      </c>
      <c r="D243" s="2" t="s">
        <v>58</v>
      </c>
      <c r="E243" s="2" t="s">
        <v>174</v>
      </c>
      <c r="F243" s="2" t="s">
        <v>597</v>
      </c>
      <c r="G243" s="2" t="s">
        <v>598</v>
      </c>
      <c r="H243" s="2" t="s">
        <v>599</v>
      </c>
      <c r="I243" s="2">
        <v>3.5</v>
      </c>
      <c r="J243" s="2" t="s">
        <v>71</v>
      </c>
      <c r="K243" s="2" t="s">
        <v>78</v>
      </c>
      <c r="L243" s="2" t="s">
        <v>139</v>
      </c>
      <c r="M243" s="2" t="s">
        <v>29</v>
      </c>
      <c r="O243" s="2" t="str">
        <f t="shared" si="18"/>
        <v>Las Palmas</v>
      </c>
      <c r="P243" s="2" t="str">
        <f t="shared" si="19"/>
        <v>Barcelona</v>
      </c>
      <c r="R243" s="2" t="str">
        <f t="shared" si="21"/>
        <v>0</v>
      </c>
      <c r="S243" s="2" t="str">
        <f t="shared" si="22"/>
        <v>2</v>
      </c>
      <c r="U243" s="2" t="str">
        <f t="shared" si="20"/>
        <v/>
      </c>
      <c r="V243" s="2" t="str">
        <f>IF(P243=$AB$3,S243,"")</f>
        <v/>
      </c>
    </row>
    <row r="244" spans="1:22" x14ac:dyDescent="0.25">
      <c r="A244" s="1">
        <v>242</v>
      </c>
      <c r="B244" s="2" t="s">
        <v>594</v>
      </c>
      <c r="C244" s="2" t="s">
        <v>13</v>
      </c>
      <c r="D244" s="2" t="s">
        <v>132</v>
      </c>
      <c r="E244" s="2" t="s">
        <v>549</v>
      </c>
      <c r="F244" s="2" t="s">
        <v>600</v>
      </c>
      <c r="G244" s="2" t="s">
        <v>601</v>
      </c>
      <c r="H244" s="2" t="s">
        <v>508</v>
      </c>
      <c r="I244" s="2">
        <v>2.75</v>
      </c>
      <c r="J244" s="2" t="s">
        <v>19</v>
      </c>
      <c r="K244" s="2" t="s">
        <v>28</v>
      </c>
      <c r="L244" s="2" t="s">
        <v>377</v>
      </c>
      <c r="M244" s="2" t="s">
        <v>129</v>
      </c>
      <c r="O244" s="2" t="str">
        <f t="shared" si="18"/>
        <v>Ath Bilbao</v>
      </c>
      <c r="P244" s="2" t="str">
        <f t="shared" si="19"/>
        <v>Valladolid</v>
      </c>
      <c r="R244" s="2" t="str">
        <f t="shared" si="21"/>
        <v>7</v>
      </c>
      <c r="S244" s="2" t="str">
        <f t="shared" si="22"/>
        <v>1</v>
      </c>
      <c r="U244" s="2" t="str">
        <f t="shared" si="20"/>
        <v/>
      </c>
      <c r="V244" s="2" t="str">
        <f>IF(P244=$AB$3,S244,"")</f>
        <v/>
      </c>
    </row>
    <row r="245" spans="1:22" x14ac:dyDescent="0.25">
      <c r="A245" s="1">
        <v>243</v>
      </c>
      <c r="B245" s="2" t="s">
        <v>594</v>
      </c>
      <c r="C245" s="2" t="s">
        <v>131</v>
      </c>
      <c r="D245" s="2" t="s">
        <v>24</v>
      </c>
      <c r="E245" s="2" t="s">
        <v>157</v>
      </c>
      <c r="F245" s="2" t="s">
        <v>311</v>
      </c>
      <c r="G245" s="2" t="s">
        <v>602</v>
      </c>
      <c r="H245" s="2" t="s">
        <v>603</v>
      </c>
      <c r="I245" s="2">
        <v>3.5</v>
      </c>
      <c r="J245" s="2" t="s">
        <v>137</v>
      </c>
      <c r="K245" s="2" t="s">
        <v>266</v>
      </c>
      <c r="L245" s="2" t="s">
        <v>295</v>
      </c>
      <c r="M245" s="2" t="s">
        <v>139</v>
      </c>
      <c r="O245" s="2" t="str">
        <f t="shared" si="18"/>
        <v>Real Madrid</v>
      </c>
      <c r="P245" s="2" t="str">
        <f t="shared" si="19"/>
        <v>Girona</v>
      </c>
      <c r="R245" s="2" t="str">
        <f t="shared" si="21"/>
        <v>2</v>
      </c>
      <c r="S245" s="2" t="str">
        <f t="shared" si="22"/>
        <v>0</v>
      </c>
      <c r="U245" s="2" t="str">
        <f t="shared" si="20"/>
        <v/>
      </c>
      <c r="V245" s="2" t="str">
        <f>IF(P245=$AB$3,S245,"")</f>
        <v/>
      </c>
    </row>
    <row r="246" spans="1:22" x14ac:dyDescent="0.25">
      <c r="A246" s="1">
        <v>244</v>
      </c>
      <c r="B246" s="2" t="s">
        <v>594</v>
      </c>
      <c r="C246" s="2" t="s">
        <v>125</v>
      </c>
      <c r="D246" s="2" t="s">
        <v>147</v>
      </c>
      <c r="E246" s="2" t="s">
        <v>59</v>
      </c>
      <c r="F246" s="2" t="s">
        <v>344</v>
      </c>
      <c r="G246" s="2" t="s">
        <v>471</v>
      </c>
      <c r="H246" s="2" t="s">
        <v>336</v>
      </c>
      <c r="I246" s="2">
        <v>1.75</v>
      </c>
      <c r="J246" s="2" t="s">
        <v>19</v>
      </c>
      <c r="K246" s="2" t="s">
        <v>107</v>
      </c>
      <c r="L246" s="2" t="s">
        <v>155</v>
      </c>
      <c r="M246" s="2" t="s">
        <v>223</v>
      </c>
      <c r="O246" s="2" t="str">
        <f t="shared" si="18"/>
        <v>Getafe</v>
      </c>
      <c r="P246" s="2" t="str">
        <f t="shared" si="19"/>
        <v>Betis</v>
      </c>
      <c r="R246" s="2" t="str">
        <f t="shared" si="21"/>
        <v>1</v>
      </c>
      <c r="S246" s="2" t="str">
        <f t="shared" si="22"/>
        <v>2</v>
      </c>
      <c r="U246" s="2" t="str">
        <f t="shared" si="20"/>
        <v/>
      </c>
      <c r="V246" s="2" t="str">
        <f>IF(P246=$AB$3,S246,"")</f>
        <v/>
      </c>
    </row>
    <row r="247" spans="1:22" x14ac:dyDescent="0.25">
      <c r="A247" s="1">
        <v>245</v>
      </c>
      <c r="B247" s="2" t="s">
        <v>594</v>
      </c>
      <c r="C247" s="2" t="s">
        <v>65</v>
      </c>
      <c r="D247" s="2" t="s">
        <v>49</v>
      </c>
      <c r="E247" s="2" t="s">
        <v>133</v>
      </c>
      <c r="F247" s="2" t="s">
        <v>252</v>
      </c>
      <c r="G247" s="2" t="s">
        <v>233</v>
      </c>
      <c r="H247" s="2" t="s">
        <v>253</v>
      </c>
      <c r="I247" s="2">
        <v>2.25</v>
      </c>
      <c r="J247" s="2" t="s">
        <v>165</v>
      </c>
      <c r="K247" s="2" t="s">
        <v>38</v>
      </c>
      <c r="L247" s="2" t="s">
        <v>88</v>
      </c>
      <c r="M247" s="2" t="s">
        <v>21</v>
      </c>
      <c r="O247" s="2" t="str">
        <f t="shared" si="18"/>
        <v>Real Sociedad</v>
      </c>
      <c r="P247" s="2" t="str">
        <f t="shared" si="19"/>
        <v>Leganes</v>
      </c>
      <c r="R247" s="2" t="str">
        <f t="shared" si="21"/>
        <v>3</v>
      </c>
      <c r="S247" s="2" t="str">
        <f t="shared" si="22"/>
        <v>0</v>
      </c>
      <c r="U247" s="2" t="str">
        <f t="shared" si="20"/>
        <v/>
      </c>
      <c r="V247" s="2" t="str">
        <f>IF(P247=$AB$3,S247,"")</f>
        <v/>
      </c>
    </row>
    <row r="248" spans="1:22" x14ac:dyDescent="0.25">
      <c r="A248" s="1">
        <v>246</v>
      </c>
      <c r="B248" s="2" t="s">
        <v>594</v>
      </c>
      <c r="C248" s="2" t="s">
        <v>103</v>
      </c>
      <c r="D248" s="2" t="s">
        <v>108</v>
      </c>
      <c r="E248" s="2" t="s">
        <v>15</v>
      </c>
      <c r="F248" s="2" t="s">
        <v>568</v>
      </c>
      <c r="G248" s="2" t="s">
        <v>365</v>
      </c>
      <c r="H248" s="2" t="s">
        <v>434</v>
      </c>
      <c r="I248" s="2">
        <v>2</v>
      </c>
      <c r="J248" s="2" t="s">
        <v>266</v>
      </c>
      <c r="K248" s="2" t="s">
        <v>63</v>
      </c>
      <c r="L248" s="2" t="s">
        <v>101</v>
      </c>
      <c r="M248" s="2" t="s">
        <v>187</v>
      </c>
      <c r="O248" s="2" t="str">
        <f t="shared" si="18"/>
        <v>Sevilla</v>
      </c>
      <c r="P248" s="2" t="str">
        <f t="shared" si="19"/>
        <v>Mallorca</v>
      </c>
      <c r="R248" s="2" t="str">
        <f t="shared" si="21"/>
        <v>1</v>
      </c>
      <c r="S248" s="2" t="str">
        <f t="shared" si="22"/>
        <v>1</v>
      </c>
      <c r="U248" s="2" t="str">
        <f t="shared" si="20"/>
        <v/>
      </c>
      <c r="V248" s="2" t="str">
        <f>IF(P248=$AB$3,S248,"")</f>
        <v/>
      </c>
    </row>
  </sheetData>
  <sortState xmlns:xlrd2="http://schemas.microsoft.com/office/spreadsheetml/2017/richdata2" ref="X2:X21">
    <sortCondition ref="X2:X21"/>
  </sortState>
  <dataValidations count="1">
    <dataValidation type="list" allowBlank="1" showInputMessage="1" showErrorMessage="1" sqref="AD2:AE2 Z3:AB3" xr:uid="{B93E8073-8271-417F-BEE2-6DBC7289EE4E}">
      <formula1>$X$2:$X$21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PcMuriel</cp:lastModifiedBy>
  <dcterms:created xsi:type="dcterms:W3CDTF">2025-02-28T15:20:15Z</dcterms:created>
  <dcterms:modified xsi:type="dcterms:W3CDTF">2025-03-07T17:24:57Z</dcterms:modified>
</cp:coreProperties>
</file>