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gyansh/Desktop/Projects/Excel/"/>
    </mc:Choice>
  </mc:AlternateContent>
  <xr:revisionPtr revIDLastSave="0" documentId="13_ncr:1_{A6F41F04-CF98-4D45-8431-53F10A530510}" xr6:coauthVersionLast="47" xr6:coauthVersionMax="47" xr10:uidLastSave="{00000000-0000-0000-0000-000000000000}"/>
  <bookViews>
    <workbookView xWindow="0" yWindow="500" windowWidth="28800" windowHeight="15680" activeTab="1" xr2:uid="{0565717D-9FB8-F64B-8C29-234B3D5155DE}"/>
  </bookViews>
  <sheets>
    <sheet name="Sales_Database" sheetId="1" r:id="rId1"/>
    <sheet name="Pivot_Chart_1" sheetId="3" r:id="rId2"/>
  </sheets>
  <definedNames>
    <definedName name="_xlnm._FilterDatabase" localSheetId="0" hidden="1">Sales_Database!$A$1:$K$20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E25" i="1"/>
  <c r="E24" i="1"/>
  <c r="E23" i="1"/>
  <c r="G20" i="1"/>
  <c r="H20" i="1" s="1"/>
  <c r="XFD1048550" i="1" a="1"/>
  <c r="XFD1048550" i="1" s="1"/>
  <c r="XFD1048551" i="1" a="1"/>
  <c r="XFD1048551" i="1"/>
  <c r="XFD1048552" i="1" a="1"/>
  <c r="XFD1048552" i="1"/>
  <c r="XFD1048553" i="1" a="1"/>
  <c r="XFD1048553" i="1" s="1"/>
  <c r="XFD1048554" i="1" a="1"/>
  <c r="XFD1048554" i="1" s="1"/>
  <c r="XFD1048555" i="1" a="1"/>
  <c r="XFD1048555" i="1"/>
  <c r="XFD1048556" i="1" a="1"/>
  <c r="XFD1048556" i="1"/>
  <c r="XFD1048557" i="1" a="1"/>
  <c r="XFD1048557" i="1" s="1"/>
  <c r="XFD1048558" i="1" a="1"/>
  <c r="XFD1048558" i="1" s="1"/>
  <c r="XFD1048559" i="1" a="1"/>
  <c r="XFD1048559" i="1"/>
  <c r="XFD1048560" i="1" a="1"/>
  <c r="XFD1048560" i="1"/>
  <c r="XFD1048561" i="1" a="1"/>
  <c r="XFD1048561" i="1" s="1"/>
  <c r="XFD1048562" i="1" a="1"/>
  <c r="XFD1048562" i="1" s="1"/>
  <c r="XFD1048563" i="1" a="1"/>
  <c r="XFD1048563" i="1"/>
  <c r="XFD1048564" i="1" a="1"/>
  <c r="XFD1048564" i="1"/>
  <c r="XFD1048565" i="1" a="1"/>
  <c r="XFD1048565" i="1" s="1"/>
  <c r="XFD1048566" i="1" a="1"/>
  <c r="XFD1048566" i="1" s="1"/>
  <c r="XFD1048567" i="1" a="1"/>
  <c r="XFD1048567" i="1"/>
  <c r="XFD1048568" i="1" a="1"/>
  <c r="XFD1048568" i="1"/>
  <c r="XFD1048569" i="1" a="1"/>
  <c r="XFD1048569" i="1" s="1"/>
  <c r="XFD1048570" i="1" a="1"/>
  <c r="XFD1048570" i="1" s="1"/>
  <c r="XFD1048571" i="1" a="1"/>
  <c r="XFD1048571" i="1"/>
  <c r="XFD1048572" i="1" a="1"/>
  <c r="XFD1048572" i="1"/>
  <c r="XFD1048573" i="1" a="1"/>
  <c r="XFD1048573" i="1" s="1"/>
  <c r="XFD1048574" i="1" a="1"/>
  <c r="XFD1048574" i="1" s="1"/>
  <c r="XFD1048575" i="1" a="1"/>
  <c r="XFD104857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" i="1"/>
  <c r="H2" i="1" s="1"/>
  <c r="H25" i="1" l="1"/>
  <c r="G23" i="1"/>
  <c r="G24" i="1"/>
  <c r="G25" i="1"/>
  <c r="H23" i="1"/>
  <c r="H2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<sst xmlns="http://schemas.openxmlformats.org/spreadsheetml/2006/main" count="130" uniqueCount="77">
  <si>
    <t>Month</t>
  </si>
  <si>
    <t>Transaction</t>
  </si>
  <si>
    <t>Product Code</t>
  </si>
  <si>
    <t>Product Description</t>
  </si>
  <si>
    <t>Store Cost</t>
  </si>
  <si>
    <t>Sale Price</t>
  </si>
  <si>
    <t>Profit</t>
  </si>
  <si>
    <t>Sales 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</si>
  <si>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</si>
  <si>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</si>
  <si>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</si>
  <si>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</si>
  <si>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</si>
  <si>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</si>
  <si>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</si>
  <si>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</si>
  <si>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</si>
  <si>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</si>
  <si>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</si>
  <si>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</si>
  <si>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Pool Cover</t>
  </si>
  <si>
    <t>Net</t>
  </si>
  <si>
    <t>8ft Hose</t>
  </si>
  <si>
    <t>Water Pump</t>
  </si>
  <si>
    <t>Chlorine Test Kit</t>
  </si>
  <si>
    <t>Skimmer</t>
  </si>
  <si>
    <t>1 Gal Muratic Acid</t>
  </si>
  <si>
    <t>AutoVac</t>
  </si>
  <si>
    <t>Edinburgh</t>
  </si>
  <si>
    <t>Aberdeen</t>
  </si>
  <si>
    <t>Glasgow</t>
  </si>
  <si>
    <t>Inverness</t>
  </si>
  <si>
    <t>Commision 10% for items less than $50, 20% for items more than $50</t>
  </si>
  <si>
    <t>Juan</t>
  </si>
  <si>
    <t>Hernandez</t>
  </si>
  <si>
    <t>Sergio</t>
  </si>
  <si>
    <t>Busquets</t>
  </si>
  <si>
    <t>Lionel</t>
  </si>
  <si>
    <t>Messi</t>
  </si>
  <si>
    <t>Cristiano</t>
  </si>
  <si>
    <t>Ronaldo</t>
  </si>
  <si>
    <t>Ansh</t>
  </si>
  <si>
    <t>Bhatnagar</t>
  </si>
  <si>
    <t>Farhan</t>
  </si>
  <si>
    <t>Akhtar</t>
  </si>
  <si>
    <t>Hrithik</t>
  </si>
  <si>
    <t>Roshan</t>
  </si>
  <si>
    <t>Amitabh</t>
  </si>
  <si>
    <t>Bachchan</t>
  </si>
  <si>
    <t>Abhishek</t>
  </si>
  <si>
    <t>Aiswaria</t>
  </si>
  <si>
    <t>Rai</t>
  </si>
  <si>
    <t>Katrina</t>
  </si>
  <si>
    <t>Kaif</t>
  </si>
  <si>
    <t>Ben</t>
  </si>
  <si>
    <t>Ten</t>
  </si>
  <si>
    <t>Pogo</t>
  </si>
  <si>
    <t>Saif</t>
  </si>
  <si>
    <t>Ali</t>
  </si>
  <si>
    <t>Yahoo</t>
  </si>
  <si>
    <t>Jhenga</t>
  </si>
  <si>
    <t>Handwa</t>
  </si>
  <si>
    <t>Baji</t>
  </si>
  <si>
    <t>Chole</t>
  </si>
  <si>
    <t>Bhature</t>
  </si>
  <si>
    <t>Pav</t>
  </si>
  <si>
    <t>Bhajji</t>
  </si>
  <si>
    <t>Plates</t>
  </si>
  <si>
    <t>Spoon</t>
  </si>
  <si>
    <t>First Name</t>
  </si>
  <si>
    <t>Last Name</t>
  </si>
  <si>
    <t>Sum of All Items</t>
  </si>
  <si>
    <t>Sum of All Items Valued at More than $50</t>
  </si>
  <si>
    <t>Sum of All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</si>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</sst>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0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[Sales_DataBase_Project.xlsx]Pivot_Chart_1!PivotTable3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Pivot_Chart_1!$B$3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Pivot_Chart_1!$A$4:$A$22</c:f>
              <c:strCache>
                <c:ptCount val="18"/>
                <c:pt idx="0">
                  <c:v>Akhtar</c:v>
                </c:pt>
                <c:pt idx="1">
                  <c:v>Ali</c:v>
                </c:pt>
                <c:pt idx="2">
                  <c:v>Bachchan</c:v>
                </c:pt>
                <c:pt idx="3">
                  <c:v>Baji</c:v>
                </c:pt>
                <c:pt idx="4">
                  <c:v>Bhajji</c:v>
                </c:pt>
                <c:pt idx="5">
                  <c:v>Bhatnagar</c:v>
                </c:pt>
                <c:pt idx="6">
                  <c:v>Bhature</c:v>
                </c:pt>
                <c:pt idx="7">
                  <c:v>Busquets</c:v>
                </c:pt>
                <c:pt idx="8">
                  <c:v>Hernandez</c:v>
                </c:pt>
                <c:pt idx="9">
                  <c:v>Jhenga</c:v>
                </c:pt>
                <c:pt idx="10">
                  <c:v>Kaif</c:v>
                </c:pt>
                <c:pt idx="11">
                  <c:v>Messi</c:v>
                </c:pt>
                <c:pt idx="12">
                  <c:v>Pogo</c:v>
                </c:pt>
                <c:pt idx="13">
                  <c:v>Rai</c:v>
                </c:pt>
                <c:pt idx="14">
                  <c:v>Ronaldo</c:v>
                </c:pt>
                <c:pt idx="15">
                  <c:v>Roshan</c:v>
                </c:pt>
                <c:pt idx="16">
                  <c:v>Spoon</c:v>
                </c:pt>
                <c:pt idx="17">
                  <c:v>Ten</c:v>
                </c:pt>
              </c:strCache>
            </c:strRef>
          </c:cat>
          <c:val>
            <c:numRef>
              <c:f>Pivot_Chart_1!$B$4:$B$22</c:f>
              <c:numCache>
                <c:formatCode>_([$$-409]* #,##0.00_);_([$$-409]* \(#,##0.00\);_([$$-409]* "-"??_);_(@_)</c:formatCode>
                <c:ptCount val="18"/>
                <c:pt idx="0">
                  <c:v>98.4</c:v>
                </c:pt>
                <c:pt idx="1">
                  <c:v>502</c:v>
                </c:pt>
                <c:pt idx="2">
                  <c:v>24.3</c:v>
                </c:pt>
                <c:pt idx="3">
                  <c:v>9.1999999999999993</c:v>
                </c:pt>
                <c:pt idx="4">
                  <c:v>8</c:v>
                </c:pt>
                <c:pt idx="5">
                  <c:v>8</c:v>
                </c:pt>
                <c:pt idx="6">
                  <c:v>140</c:v>
                </c:pt>
                <c:pt idx="7">
                  <c:v>16.3</c:v>
                </c:pt>
                <c:pt idx="8">
                  <c:v>98.4</c:v>
                </c:pt>
                <c:pt idx="9">
                  <c:v>16.3</c:v>
                </c:pt>
                <c:pt idx="10">
                  <c:v>16.3</c:v>
                </c:pt>
                <c:pt idx="11">
                  <c:v>9.1999999999999993</c:v>
                </c:pt>
                <c:pt idx="12">
                  <c:v>7</c:v>
                </c:pt>
                <c:pt idx="13">
                  <c:v>16.3</c:v>
                </c:pt>
                <c:pt idx="14">
                  <c:v>502</c:v>
                </c:pt>
                <c:pt idx="15">
                  <c:v>8</c:v>
                </c:pt>
                <c:pt idx="16">
                  <c:v>9.1999999999999993</c:v>
                </c:pt>
                <c:pt idx="1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A6-0042-B95C-711938F7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3</xdr:row>
      <xdr:rowOff>196850</xdr:rowOff>
    </xdr:from>
    <xdr:to>
      <xdr:col>2</xdr:col>
      <xdr:colOff>4965700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7193D-BE55-C64F-ADB6-BB310EC08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9.653739351852" createdVersion="7" refreshedVersion="7" minRefreshableVersion="3" recordCount="19" xr:uid="{AE7D8032-C1CA-3F49-9F54-2E63FDF8A8E3}">
  <cacheSource type="worksheet">
    <worksheetSource ref="A1:K20" sheet="Sales_Database"/>
  </cacheSource>
  <cacheFields count="11">
    <cacheField name="Month" numFmtId="0">
      <sharedItems/>
    </cacheField>
    <cacheField name="Transaction" numFmtId="3">
      <sharedItems containsSemiMixedTypes="0" containsString="0" containsNumber="1" containsInteger="1" minValue="1001" maxValue="1019" count="1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</sharedItems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 count="9">
        <n v="58.3"/>
        <n v="11.4"/>
        <n v="6.2"/>
        <n v="334"/>
        <n v="3"/>
        <n v="45"/>
        <n v="4"/>
        <n v="344"/>
        <n v="60"/>
      </sharedItems>
    </cacheField>
    <cacheField name="Sale Price" numFmtId="164">
      <sharedItems containsSemiMixedTypes="0" containsString="0" containsNumber="1" minValue="7" maxValue="502" count="8">
        <n v="98.4"/>
        <n v="16.3"/>
        <n v="9.1999999999999993"/>
        <n v="502"/>
        <n v="8"/>
        <n v="87"/>
        <n v="7"/>
        <n v="140"/>
      </sharedItems>
    </cacheField>
    <cacheField name="Profit" numFmtId="164">
      <sharedItems containsSemiMixedTypes="0" containsString="0" containsNumber="1" minValue="2.9999999999999991" maxValue="168"/>
    </cacheField>
    <cacheField name="Commision 10% for items less than $50, 20% for items more than $50" numFmtId="164">
      <sharedItems containsSemiMixedTypes="0" containsString="0" containsNumber="1" minValue="0.29999999999999993" maxValue="33.6"/>
    </cacheField>
    <cacheField name="First Name" numFmtId="0">
      <sharedItems/>
    </cacheField>
    <cacheField name="Last Name" numFmtId="0">
      <sharedItems count="18">
        <s v="Hernandez"/>
        <s v="Busquets"/>
        <s v="Messi"/>
        <s v="Ronaldo"/>
        <s v="Bhatnagar"/>
        <s v="Akhtar"/>
        <s v="Roshan"/>
        <s v="Bachchan"/>
        <s v="Rai"/>
        <s v="Kaif"/>
        <s v="Ten"/>
        <s v="Pogo"/>
        <s v="Ali"/>
        <s v="Jhenga"/>
        <s v="Baji"/>
        <s v="Bhature"/>
        <s v="Bhajji"/>
        <s v="Spoon"/>
      </sharedItems>
    </cacheField>
    <cacheField name="Sales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Jan"/>
    <x v="0"/>
    <n v="9822"/>
    <s v="Pool Cover"/>
    <x v="0"/>
    <x v="0"/>
    <n v="40.100000000000009"/>
    <n v="8.0200000000000014"/>
    <s v="Juan"/>
    <x v="0"/>
    <s v="Edinburgh"/>
  </r>
  <r>
    <s v="Feb"/>
    <x v="1"/>
    <n v="2877"/>
    <s v="Net"/>
    <x v="1"/>
    <x v="1"/>
    <n v="4.9000000000000004"/>
    <n v="0.49000000000000005"/>
    <s v="Sergio"/>
    <x v="1"/>
    <s v="Glasgow"/>
  </r>
  <r>
    <s v="Mar"/>
    <x v="2"/>
    <n v="2499"/>
    <s v="8ft Hose"/>
    <x v="2"/>
    <x v="2"/>
    <n v="2.9999999999999991"/>
    <n v="0.29999999999999993"/>
    <s v="Lionel"/>
    <x v="2"/>
    <s v="Aberdeen"/>
  </r>
  <r>
    <s v="Apr"/>
    <x v="3"/>
    <n v="8722"/>
    <s v="Water Pump"/>
    <x v="3"/>
    <x v="3"/>
    <n v="168"/>
    <n v="33.6"/>
    <s v="Cristiano"/>
    <x v="3"/>
    <s v="Aberdeen"/>
  </r>
  <r>
    <s v="May"/>
    <x v="4"/>
    <n v="1109"/>
    <s v="Chlorine Test Kit"/>
    <x v="4"/>
    <x v="4"/>
    <n v="5"/>
    <n v="0.5"/>
    <s v="Ansh"/>
    <x v="4"/>
    <s v="Edinburgh"/>
  </r>
  <r>
    <s v="Jun"/>
    <x v="5"/>
    <n v="9822"/>
    <s v="Pool Cover"/>
    <x v="0"/>
    <x v="0"/>
    <n v="40.100000000000009"/>
    <n v="8.0200000000000014"/>
    <s v="Farhan"/>
    <x v="5"/>
    <s v="Edinburgh"/>
  </r>
  <r>
    <s v="Jul"/>
    <x v="6"/>
    <n v="1109"/>
    <s v="Chlorine Test Kit"/>
    <x v="4"/>
    <x v="4"/>
    <n v="5"/>
    <n v="0.5"/>
    <s v="Hrithik"/>
    <x v="6"/>
    <s v="Glasgow"/>
  </r>
  <r>
    <s v="Aug"/>
    <x v="7"/>
    <n v="2877"/>
    <s v="Net"/>
    <x v="1"/>
    <x v="1"/>
    <n v="4.9000000000000004"/>
    <n v="0.49000000000000005"/>
    <s v="Amitabh"/>
    <x v="7"/>
    <s v="Inverness"/>
  </r>
  <r>
    <s v="Sep"/>
    <x v="8"/>
    <n v="1109"/>
    <s v="Chlorine Test Kit"/>
    <x v="4"/>
    <x v="4"/>
    <n v="5"/>
    <n v="0.5"/>
    <s v="Abhishek"/>
    <x v="7"/>
    <s v="Aberdeen"/>
  </r>
  <r>
    <s v="Oct"/>
    <x v="9"/>
    <n v="2877"/>
    <s v="Net"/>
    <x v="1"/>
    <x v="1"/>
    <n v="4.9000000000000004"/>
    <n v="0.49000000000000005"/>
    <s v="Aiswaria"/>
    <x v="8"/>
    <s v="Inverness"/>
  </r>
  <r>
    <s v="Nov"/>
    <x v="10"/>
    <n v="2877"/>
    <s v="Net"/>
    <x v="1"/>
    <x v="1"/>
    <n v="4.9000000000000004"/>
    <n v="0.49000000000000005"/>
    <s v="Katrina"/>
    <x v="9"/>
    <s v="Inverness"/>
  </r>
  <r>
    <s v="Dec"/>
    <x v="11"/>
    <n v="4211"/>
    <s v="Skimmer"/>
    <x v="5"/>
    <x v="5"/>
    <n v="42"/>
    <n v="4.2"/>
    <s v="Ben"/>
    <x v="10"/>
    <s v="Edinburgh"/>
  </r>
  <r>
    <s v="Jan"/>
    <x v="12"/>
    <n v="9212"/>
    <s v="1 Gal Muratic Acid"/>
    <x v="6"/>
    <x v="6"/>
    <n v="3"/>
    <n v="0.30000000000000004"/>
    <s v="Pogo"/>
    <x v="11"/>
    <s v="Edinburgh"/>
  </r>
  <r>
    <s v="Feb"/>
    <x v="13"/>
    <n v="8722"/>
    <s v="Water Pump"/>
    <x v="7"/>
    <x v="3"/>
    <n v="158"/>
    <n v="31.6"/>
    <s v="Saif"/>
    <x v="12"/>
    <s v="Glasgow"/>
  </r>
  <r>
    <s v="Mar"/>
    <x v="14"/>
    <n v="2877"/>
    <s v="Net"/>
    <x v="1"/>
    <x v="1"/>
    <n v="4.9000000000000004"/>
    <n v="0.49000000000000005"/>
    <s v="Yahoo"/>
    <x v="13"/>
    <s v="Aberdeen"/>
  </r>
  <r>
    <s v="Apr"/>
    <x v="15"/>
    <n v="2499"/>
    <s v="8ft Hose"/>
    <x v="2"/>
    <x v="2"/>
    <n v="2.9999999999999991"/>
    <n v="0.29999999999999993"/>
    <s v="Handwa"/>
    <x v="14"/>
    <s v="Inverness"/>
  </r>
  <r>
    <s v="May"/>
    <x v="16"/>
    <n v="2242"/>
    <s v="AutoVac"/>
    <x v="8"/>
    <x v="7"/>
    <n v="80"/>
    <n v="16"/>
    <s v="Chole"/>
    <x v="15"/>
    <s v="Aberdeen"/>
  </r>
  <r>
    <s v="Jun"/>
    <x v="17"/>
    <n v="1109"/>
    <s v="Chlorine Test Kit"/>
    <x v="4"/>
    <x v="4"/>
    <n v="5"/>
    <n v="0.5"/>
    <s v="Pav"/>
    <x v="16"/>
    <s v="Aberdeen"/>
  </r>
  <r>
    <s v="Jul"/>
    <x v="18"/>
    <n v="2499"/>
    <s v="8ft Hose"/>
    <x v="2"/>
    <x v="2"/>
    <n v="2.9999999999999991"/>
    <n v="0.29999999999999993"/>
    <s v="Plates"/>
    <x v="17"/>
    <s v="Edinbur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26515-6557-474C-A6AD-4C268D09577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2" firstHeaderRow="1" firstDataRow="1" firstDataCol="1"/>
  <pivotFields count="11">
    <pivotField showAll="0"/>
    <pivotField numFmtId="3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numFmtId="164" showAll="0">
      <items count="10">
        <item x="4"/>
        <item x="6"/>
        <item x="2"/>
        <item x="1"/>
        <item x="5"/>
        <item x="0"/>
        <item x="8"/>
        <item x="3"/>
        <item x="7"/>
        <item t="default"/>
      </items>
    </pivotField>
    <pivotField dataField="1" numFmtId="164" showAll="0">
      <items count="9">
        <item x="6"/>
        <item x="4"/>
        <item x="2"/>
        <item x="1"/>
        <item x="5"/>
        <item x="0"/>
        <item x="7"/>
        <item x="3"/>
        <item t="default"/>
      </items>
    </pivotField>
    <pivotField numFmtId="164" showAll="0"/>
    <pivotField numFmtId="164" showAll="0"/>
    <pivotField showAll="0"/>
    <pivotField axis="axisRow" showAll="0">
      <items count="19">
        <item x="5"/>
        <item x="12"/>
        <item x="7"/>
        <item x="14"/>
        <item x="16"/>
        <item x="4"/>
        <item x="15"/>
        <item x="1"/>
        <item x="0"/>
        <item x="13"/>
        <item x="9"/>
        <item x="2"/>
        <item x="11"/>
        <item x="8"/>
        <item x="3"/>
        <item x="6"/>
        <item x="17"/>
        <item x="10"/>
        <item t="default"/>
      </items>
    </pivotField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Sale Price" fld="5" baseField="0" baseItem="0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1D77DE-D595-0747-A277-B0E592DD6054}">
  <we:reference id="1e10eb66-9ba2-46e3-84ee-57e2a49831f0" version="3.0.0.0" store="EXCatalog" storeType="EXCatalog"/>
  <we:alternateReferences>
    <we:reference id="WA104100404" version="3.0.0.0" store="en-GB" storeType="OMEX"/>
  </we:alternateReferences>
  <we:properties>
    <we:property name="UniqueID" value="&quot;20216201626780935431&quot;"/>
    <we:property name="CS8gES1VbS0ACw==" value="&quot;&quot;"/>
    <we:property name="CS8gES1VbRENDTUdKm8QPT0=" value="&quot;HRUC&quot;"/>
    <we:property name="CS8gES1VbS8DGQ4RNg==" value="&quot;aw==&quot;"/>
    <we:property name="CS8gES1VbRENDTUdKm8bNj0=" value="&quot;aw==&quot;"/>
    <we:property name="CS8gES1VbRENDTUdKm8FIT8=" value="&quot;aml1RGlUfFM=&quot;"/>
    <we:property name="CS8gES1VbRENDTUdKm8GMDY=" value="&quot;aw==&quot;"/>
    <we:property name="CS8gES1VbRENDTUdKm8HPyI=" value="&quot;ag==&quot;"/>
    <we:property name="CS8gES1VbRENDTUdKm8BPDY=" value="&quot;aml1RQ==&quot;"/>
    <we:property name="CS8gES1VbRENDTUdKm8WJT0=" value="&quot;aml1RGlV&quot;"/>
    <we:property name="CS8gES1VbRENDTUdKm8YIDY=" value="&quot;ag==&quot;"/>
    <we:property name="CS8gES1VbRENDTUdKm8GICA=" value="&quot;a3d1&quot;"/>
    <we:property name="CS8gES1VbRENDTUdKm8HID4=" value="&quot;ag==&quot;"/>
    <we:property name="CS8gES1VbRENDTUdKm8YIS4=" value="&quot;aml1Q2w=&quot;"/>
    <we:property name="CS8gES1VbRENDTUdKm8YPTM=" value="&quot;aXc=&quot;"/>
    <we:property name="CS8gES1VbRENDTUdKm8HMSw=" value="&quot;aw==&quot;"/>
    <we:property name="CS8gES1VbRENDTUdKm8bJyg=" value="&quot;aA==&quot;"/>
    <we:property name="CS8gES1VbRENDTUdKm8UMDk=" value="&quot;aml1RGg=&quot;"/>
    <we:property name="CS8gES1VbRENDTUdKm8HNik=" value="&quot;bw==&quot;"/>
    <we:property name="CS8gES1VbRENDTUdKm8UISk=" value="&quot;aw==&quot;"/>
    <we:property name="CS8gES1VbRENDTUdKm8GJzs=" value="&quot;ag==&quot;"/>
    <we:property name="CS8gES1VbRENDTUdKm8YNi4=" value="&quot;aA==&quot;"/>
    <we:property name="CS8gES1VbRENDTUdKm8GPDk=" value="&quot;ag==&quot;"/>
    <we:property name="CS8gES1VbRENDTUdKm8ZIy4=" value="&quot;ag==&quot;"/>
    <we:property name="CS8gES1VbRENDTUdKm8ZIyo=" value="&quot;ag==&quot;"/>
    <we:property name="CS8gES1VbRENDTUdKm8SMio=" value="&quot;aml1RGlUfFM=&quot;"/>
    <we:property name="CS8gES1VbRENDTUdKm8cIyk=" value="&quot;aml8TQ==&quot;"/>
    <we:property name="CS8gES1VbRENDTUdKm8TNjs=" value="&quot;aml1RGlUfFM=&quot;"/>
    <we:property name="CS8gES1VbRENDTUdKm8cIzM=" value="&quot;aw==&quot;"/>
    <we:property name="CS8gES1VbRENDTUdKm8cIz4=" value="&quot;aQ==&quot;"/>
    <we:property name="CjUqECwHOEIvCDtZK18ZJT81GhosCQ==" value="&quot;aA==&quot;"/>
    <we:property name="CjUqECwHOEIvCDtZK18ZJT81GgY8CH0=" value="&quot;ent4VA==&quot;"/>
    <we:property name="CjUqECwHOEIvCDtZK18ZJT81GgY8CH4=" value="&quot;enl4VA==&quot;"/>
    <we:property name="CjUqECwHOEIvCDtZK18ZJT81GhgxF30=" value="&quot;fgRhRWheaCFGUHY=&quot;"/>
    <we:property name="CjUqECwHOEIvCDtZK18ZJT81GgYxF30=" value="&quot;fgVhRWheaCBGUHY=&quot;"/>
    <we:property name="CjUqECwHOEIvCDtZK18ZJT81GhgxF34=" value="&quot;fgNhTWNACkZb&quot;"/>
    <we:property name="CjUqECwHOEIvCDtZK18ZJT81GgYxF34=" value="&quot;ag==&quot;"/>
    <we:property name="CjUqECwHOEIvCDtZDlEHOjslKREq" value="&quot;fgNhTWNACkZb&quot;"/>
    <we:property name="CjUqECwHOEIvCDtZF1If" value="&quot;fgNhRWE=&quot;"/>
    <we:property name="CjUqECwHOEIvCDtZFVENHjMp" value="&quot;aw==&quot;"/>
    <we:property name="CjUqECwHOEIvCDtZK18ZJT81GhE3Aw==" value="&quot;ag==&quot;"/>
    <we:property name="CjUqECwHOEIvCDtZK18ZJT81Gho8Aw==" value="&quot;aw==&quot;"/>
  </we:properties>
  <we:bindings>
    <we:binding id="refEdit" type="matrix" appref="{745590C6-8EBB-6E46-A377-3C7DA1281AC9}"/>
    <we:binding id="Worker" type="matrix" appref="{9786C778-013C-F444-AE2C-DC2DA0D391B3}"/>
    <we:binding id="Var0" type="matrix" appref="{F5B1A36B-0C14-DE45-B12D-26ACAB79C9A1}"/>
    <we:binding id="Obj" type="matrix" appref="{FF21DA67-8CBB-BB4E-B0EB-9FB3582EFD96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4D9F-0A72-2749-88C7-7773397F6779}">
  <dimension ref="A1:XFD1048575"/>
  <sheetViews>
    <sheetView zoomScale="86" workbookViewId="0">
      <selection activeCell="I30" sqref="I30"/>
    </sheetView>
  </sheetViews>
  <sheetFormatPr baseColWidth="10" defaultRowHeight="16" x14ac:dyDescent="0.2"/>
  <cols>
    <col min="1" max="1" width="21.83203125" customWidth="1"/>
    <col min="2" max="3" width="21.6640625" customWidth="1"/>
    <col min="4" max="4" width="22" customWidth="1"/>
    <col min="5" max="5" width="18.5" customWidth="1"/>
    <col min="6" max="6" width="18" customWidth="1"/>
    <col min="7" max="7" width="19.1640625" customWidth="1"/>
    <col min="8" max="8" width="31" customWidth="1"/>
    <col min="9" max="10" width="19.83203125" customWidth="1"/>
    <col min="11" max="11" width="21" customWidth="1"/>
  </cols>
  <sheetData>
    <row r="1" spans="1:11" ht="7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32</v>
      </c>
      <c r="I1" s="4" t="s">
        <v>69</v>
      </c>
      <c r="J1" s="4" t="s">
        <v>70</v>
      </c>
      <c r="K1" s="4" t="s">
        <v>7</v>
      </c>
    </row>
    <row r="2" spans="1:11" x14ac:dyDescent="0.2">
      <c r="A2" t="s">
        <v>8</v>
      </c>
      <c r="B2" s="1">
        <v>1001</v>
      </c>
      <c r="C2">
        <v>9822</v>
      </c>
      <c r="D2" t="s">
        <v>20</v>
      </c>
      <c r="E2" s="2">
        <v>58.3</v>
      </c>
      <c r="F2" s="3">
        <v>98.4</v>
      </c>
      <c r="G2" s="3">
        <f t="shared" ref="G2:G20" si="0">F2-E2</f>
        <v>40.100000000000009</v>
      </c>
      <c r="H2" s="5">
        <f t="shared" ref="H2:H20" si="1">IF(E2&gt;50, 0.2*G2,0.1*G2)</f>
        <v>8.0200000000000014</v>
      </c>
      <c r="I2" t="s">
        <v>33</v>
      </c>
      <c r="J2" t="s">
        <v>34</v>
      </c>
      <c r="K2" t="s">
        <v>28</v>
      </c>
    </row>
    <row r="3" spans="1:11" x14ac:dyDescent="0.2">
      <c r="A3" t="s">
        <v>9</v>
      </c>
      <c r="B3" s="1">
        <v>1002</v>
      </c>
      <c r="C3">
        <v>2877</v>
      </c>
      <c r="D3" t="s">
        <v>21</v>
      </c>
      <c r="E3" s="2">
        <v>11.4</v>
      </c>
      <c r="F3" s="3">
        <v>16.3</v>
      </c>
      <c r="G3" s="3">
        <f t="shared" si="0"/>
        <v>4.9000000000000004</v>
      </c>
      <c r="H3" s="5">
        <f t="shared" si="1"/>
        <v>0.49000000000000005</v>
      </c>
      <c r="I3" t="s">
        <v>35</v>
      </c>
      <c r="J3" t="s">
        <v>36</v>
      </c>
      <c r="K3" t="s">
        <v>30</v>
      </c>
    </row>
    <row r="4" spans="1:11" x14ac:dyDescent="0.2">
      <c r="A4" t="s">
        <v>10</v>
      </c>
      <c r="B4" s="1">
        <v>1003</v>
      </c>
      <c r="C4">
        <v>2499</v>
      </c>
      <c r="D4" t="s">
        <v>22</v>
      </c>
      <c r="E4" s="2">
        <v>6.2</v>
      </c>
      <c r="F4" s="3">
        <v>9.1999999999999993</v>
      </c>
      <c r="G4" s="3">
        <f t="shared" si="0"/>
        <v>2.9999999999999991</v>
      </c>
      <c r="H4" s="5">
        <f t="shared" si="1"/>
        <v>0.29999999999999993</v>
      </c>
      <c r="I4" t="s">
        <v>37</v>
      </c>
      <c r="J4" t="s">
        <v>38</v>
      </c>
      <c r="K4" t="s">
        <v>29</v>
      </c>
    </row>
    <row r="5" spans="1:11" x14ac:dyDescent="0.2">
      <c r="A5" t="s">
        <v>11</v>
      </c>
      <c r="B5" s="1">
        <v>1004</v>
      </c>
      <c r="C5">
        <v>8722</v>
      </c>
      <c r="D5" t="s">
        <v>23</v>
      </c>
      <c r="E5" s="2">
        <v>334</v>
      </c>
      <c r="F5" s="3">
        <v>502</v>
      </c>
      <c r="G5" s="3">
        <f t="shared" si="0"/>
        <v>168</v>
      </c>
      <c r="H5" s="5">
        <f t="shared" si="1"/>
        <v>33.6</v>
      </c>
      <c r="I5" t="s">
        <v>39</v>
      </c>
      <c r="J5" t="s">
        <v>40</v>
      </c>
      <c r="K5" t="s">
        <v>29</v>
      </c>
    </row>
    <row r="6" spans="1:11" x14ac:dyDescent="0.2">
      <c r="A6" t="s">
        <v>12</v>
      </c>
      <c r="B6" s="1">
        <v>1005</v>
      </c>
      <c r="C6">
        <v>1109</v>
      </c>
      <c r="D6" t="s">
        <v>24</v>
      </c>
      <c r="E6" s="2">
        <v>3</v>
      </c>
      <c r="F6" s="3">
        <v>8</v>
      </c>
      <c r="G6" s="3">
        <f t="shared" si="0"/>
        <v>5</v>
      </c>
      <c r="H6" s="5">
        <f t="shared" si="1"/>
        <v>0.5</v>
      </c>
      <c r="I6" t="s">
        <v>41</v>
      </c>
      <c r="J6" t="s">
        <v>42</v>
      </c>
      <c r="K6" t="s">
        <v>28</v>
      </c>
    </row>
    <row r="7" spans="1:11" x14ac:dyDescent="0.2">
      <c r="A7" t="s">
        <v>13</v>
      </c>
      <c r="B7" s="1">
        <v>1006</v>
      </c>
      <c r="C7">
        <v>9822</v>
      </c>
      <c r="D7" t="s">
        <v>20</v>
      </c>
      <c r="E7" s="2">
        <v>58.3</v>
      </c>
      <c r="F7" s="3">
        <v>98.4</v>
      </c>
      <c r="G7" s="3">
        <f t="shared" si="0"/>
        <v>40.100000000000009</v>
      </c>
      <c r="H7" s="5">
        <f t="shared" si="1"/>
        <v>8.0200000000000014</v>
      </c>
      <c r="I7" t="s">
        <v>43</v>
      </c>
      <c r="J7" t="s">
        <v>44</v>
      </c>
      <c r="K7" t="s">
        <v>28</v>
      </c>
    </row>
    <row r="8" spans="1:11" x14ac:dyDescent="0.2">
      <c r="A8" t="s">
        <v>14</v>
      </c>
      <c r="B8" s="1">
        <v>1007</v>
      </c>
      <c r="C8">
        <v>1109</v>
      </c>
      <c r="D8" t="s">
        <v>24</v>
      </c>
      <c r="E8" s="2">
        <v>3</v>
      </c>
      <c r="F8" s="3">
        <v>8</v>
      </c>
      <c r="G8" s="3">
        <f t="shared" si="0"/>
        <v>5</v>
      </c>
      <c r="H8" s="5">
        <f t="shared" si="1"/>
        <v>0.5</v>
      </c>
      <c r="I8" t="s">
        <v>45</v>
      </c>
      <c r="J8" t="s">
        <v>46</v>
      </c>
      <c r="K8" t="s">
        <v>30</v>
      </c>
    </row>
    <row r="9" spans="1:11" x14ac:dyDescent="0.2">
      <c r="A9" t="s">
        <v>15</v>
      </c>
      <c r="B9" s="1">
        <v>1008</v>
      </c>
      <c r="C9">
        <v>2877</v>
      </c>
      <c r="D9" t="s">
        <v>21</v>
      </c>
      <c r="E9" s="2">
        <v>11.4</v>
      </c>
      <c r="F9" s="3">
        <v>16.3</v>
      </c>
      <c r="G9" s="3">
        <f t="shared" si="0"/>
        <v>4.9000000000000004</v>
      </c>
      <c r="H9" s="5">
        <f t="shared" si="1"/>
        <v>0.49000000000000005</v>
      </c>
      <c r="I9" t="s">
        <v>47</v>
      </c>
      <c r="J9" t="s">
        <v>48</v>
      </c>
      <c r="K9" t="s">
        <v>31</v>
      </c>
    </row>
    <row r="10" spans="1:11" x14ac:dyDescent="0.2">
      <c r="A10" t="s">
        <v>16</v>
      </c>
      <c r="B10" s="1">
        <v>1009</v>
      </c>
      <c r="C10">
        <v>1109</v>
      </c>
      <c r="D10" t="s">
        <v>24</v>
      </c>
      <c r="E10" s="2">
        <v>3</v>
      </c>
      <c r="F10" s="3">
        <v>8</v>
      </c>
      <c r="G10" s="3">
        <f t="shared" si="0"/>
        <v>5</v>
      </c>
      <c r="H10" s="5">
        <f t="shared" si="1"/>
        <v>0.5</v>
      </c>
      <c r="I10" t="s">
        <v>49</v>
      </c>
      <c r="J10" t="s">
        <v>48</v>
      </c>
      <c r="K10" t="s">
        <v>29</v>
      </c>
    </row>
    <row r="11" spans="1:11" x14ac:dyDescent="0.2">
      <c r="A11" t="s">
        <v>17</v>
      </c>
      <c r="B11" s="1">
        <v>1010</v>
      </c>
      <c r="C11">
        <v>2877</v>
      </c>
      <c r="D11" t="s">
        <v>21</v>
      </c>
      <c r="E11" s="2">
        <v>11.4</v>
      </c>
      <c r="F11" s="3">
        <v>16.3</v>
      </c>
      <c r="G11" s="3">
        <f t="shared" si="0"/>
        <v>4.9000000000000004</v>
      </c>
      <c r="H11" s="5">
        <f t="shared" si="1"/>
        <v>0.49000000000000005</v>
      </c>
      <c r="I11" t="s">
        <v>50</v>
      </c>
      <c r="J11" t="s">
        <v>51</v>
      </c>
      <c r="K11" t="s">
        <v>31</v>
      </c>
    </row>
    <row r="12" spans="1:11" x14ac:dyDescent="0.2">
      <c r="A12" t="s">
        <v>18</v>
      </c>
      <c r="B12" s="1">
        <v>1011</v>
      </c>
      <c r="C12">
        <v>2877</v>
      </c>
      <c r="D12" t="s">
        <v>21</v>
      </c>
      <c r="E12" s="2">
        <v>11.4</v>
      </c>
      <c r="F12" s="3">
        <v>16.3</v>
      </c>
      <c r="G12" s="3">
        <f t="shared" si="0"/>
        <v>4.9000000000000004</v>
      </c>
      <c r="H12" s="5">
        <f t="shared" si="1"/>
        <v>0.49000000000000005</v>
      </c>
      <c r="I12" t="s">
        <v>52</v>
      </c>
      <c r="J12" t="s">
        <v>53</v>
      </c>
      <c r="K12" t="s">
        <v>31</v>
      </c>
    </row>
    <row r="13" spans="1:11" x14ac:dyDescent="0.2">
      <c r="A13" t="s">
        <v>19</v>
      </c>
      <c r="B13" s="1">
        <v>1012</v>
      </c>
      <c r="C13">
        <v>4211</v>
      </c>
      <c r="D13" t="s">
        <v>25</v>
      </c>
      <c r="E13" s="2">
        <v>45</v>
      </c>
      <c r="F13" s="3">
        <v>87</v>
      </c>
      <c r="G13" s="3">
        <f t="shared" si="0"/>
        <v>42</v>
      </c>
      <c r="H13" s="5">
        <f t="shared" si="1"/>
        <v>4.2</v>
      </c>
      <c r="I13" t="s">
        <v>54</v>
      </c>
      <c r="J13" t="s">
        <v>55</v>
      </c>
      <c r="K13" t="s">
        <v>28</v>
      </c>
    </row>
    <row r="14" spans="1:11" x14ac:dyDescent="0.2">
      <c r="A14" t="s">
        <v>8</v>
      </c>
      <c r="B14" s="1">
        <v>1013</v>
      </c>
      <c r="C14">
        <v>9212</v>
      </c>
      <c r="D14" t="s">
        <v>26</v>
      </c>
      <c r="E14" s="2">
        <v>4</v>
      </c>
      <c r="F14" s="3">
        <v>7</v>
      </c>
      <c r="G14" s="3">
        <f t="shared" si="0"/>
        <v>3</v>
      </c>
      <c r="H14" s="5">
        <f t="shared" si="1"/>
        <v>0.30000000000000004</v>
      </c>
      <c r="I14" t="s">
        <v>56</v>
      </c>
      <c r="J14" t="s">
        <v>56</v>
      </c>
      <c r="K14" t="s">
        <v>28</v>
      </c>
    </row>
    <row r="15" spans="1:11" x14ac:dyDescent="0.2">
      <c r="A15" t="s">
        <v>9</v>
      </c>
      <c r="B15" s="1">
        <v>1014</v>
      </c>
      <c r="C15">
        <v>8722</v>
      </c>
      <c r="D15" t="s">
        <v>23</v>
      </c>
      <c r="E15" s="2">
        <v>344</v>
      </c>
      <c r="F15" s="3">
        <v>502</v>
      </c>
      <c r="G15" s="3">
        <f t="shared" si="0"/>
        <v>158</v>
      </c>
      <c r="H15" s="5">
        <f t="shared" si="1"/>
        <v>31.6</v>
      </c>
      <c r="I15" t="s">
        <v>57</v>
      </c>
      <c r="J15" t="s">
        <v>58</v>
      </c>
      <c r="K15" t="s">
        <v>30</v>
      </c>
    </row>
    <row r="16" spans="1:11" x14ac:dyDescent="0.2">
      <c r="A16" t="s">
        <v>10</v>
      </c>
      <c r="B16" s="1">
        <v>1015</v>
      </c>
      <c r="C16">
        <v>2877</v>
      </c>
      <c r="D16" t="s">
        <v>21</v>
      </c>
      <c r="E16" s="2">
        <v>11.4</v>
      </c>
      <c r="F16" s="3">
        <v>16.3</v>
      </c>
      <c r="G16" s="3">
        <f t="shared" si="0"/>
        <v>4.9000000000000004</v>
      </c>
      <c r="H16" s="5">
        <f t="shared" si="1"/>
        <v>0.49000000000000005</v>
      </c>
      <c r="I16" t="s">
        <v>59</v>
      </c>
      <c r="J16" t="s">
        <v>60</v>
      </c>
      <c r="K16" t="s">
        <v>29</v>
      </c>
    </row>
    <row r="17" spans="1:11" x14ac:dyDescent="0.2">
      <c r="A17" t="s">
        <v>11</v>
      </c>
      <c r="B17" s="1">
        <v>1016</v>
      </c>
      <c r="C17">
        <v>2499</v>
      </c>
      <c r="D17" t="s">
        <v>22</v>
      </c>
      <c r="E17" s="2">
        <v>6.2</v>
      </c>
      <c r="F17" s="3">
        <v>9.1999999999999993</v>
      </c>
      <c r="G17" s="3">
        <f t="shared" si="0"/>
        <v>2.9999999999999991</v>
      </c>
      <c r="H17" s="5">
        <f t="shared" si="1"/>
        <v>0.29999999999999993</v>
      </c>
      <c r="I17" t="s">
        <v>61</v>
      </c>
      <c r="J17" t="s">
        <v>62</v>
      </c>
      <c r="K17" t="s">
        <v>31</v>
      </c>
    </row>
    <row r="18" spans="1:11" x14ac:dyDescent="0.2">
      <c r="A18" t="s">
        <v>12</v>
      </c>
      <c r="B18" s="1">
        <v>1017</v>
      </c>
      <c r="C18">
        <v>2242</v>
      </c>
      <c r="D18" t="s">
        <v>27</v>
      </c>
      <c r="E18" s="2">
        <v>60</v>
      </c>
      <c r="F18" s="3">
        <v>140</v>
      </c>
      <c r="G18" s="3">
        <f t="shared" si="0"/>
        <v>80</v>
      </c>
      <c r="H18" s="5">
        <f t="shared" si="1"/>
        <v>16</v>
      </c>
      <c r="I18" t="s">
        <v>63</v>
      </c>
      <c r="J18" t="s">
        <v>64</v>
      </c>
      <c r="K18" t="s">
        <v>29</v>
      </c>
    </row>
    <row r="19" spans="1:11" x14ac:dyDescent="0.2">
      <c r="A19" t="s">
        <v>13</v>
      </c>
      <c r="B19" s="1">
        <v>1018</v>
      </c>
      <c r="C19">
        <v>1109</v>
      </c>
      <c r="D19" t="s">
        <v>24</v>
      </c>
      <c r="E19" s="2">
        <v>3</v>
      </c>
      <c r="F19" s="3">
        <v>8</v>
      </c>
      <c r="G19" s="3">
        <f t="shared" si="0"/>
        <v>5</v>
      </c>
      <c r="H19" s="5">
        <f t="shared" si="1"/>
        <v>0.5</v>
      </c>
      <c r="I19" t="s">
        <v>65</v>
      </c>
      <c r="J19" t="s">
        <v>66</v>
      </c>
      <c r="K19" t="s">
        <v>29</v>
      </c>
    </row>
    <row r="20" spans="1:11" x14ac:dyDescent="0.2">
      <c r="A20" t="s">
        <v>14</v>
      </c>
      <c r="B20" s="1">
        <v>1019</v>
      </c>
      <c r="C20">
        <v>2499</v>
      </c>
      <c r="D20" t="s">
        <v>22</v>
      </c>
      <c r="E20" s="2">
        <v>6.2</v>
      </c>
      <c r="F20" s="3">
        <v>9.1999999999999993</v>
      </c>
      <c r="G20" s="3">
        <f t="shared" si="0"/>
        <v>2.9999999999999991</v>
      </c>
      <c r="H20" s="5">
        <f t="shared" si="1"/>
        <v>0.29999999999999993</v>
      </c>
      <c r="I20" t="s">
        <v>67</v>
      </c>
      <c r="J20" t="s">
        <v>68</v>
      </c>
      <c r="K20" t="s">
        <v>28</v>
      </c>
    </row>
    <row r="23" spans="1:11" x14ac:dyDescent="0.2">
      <c r="A23" t="s">
        <v>71</v>
      </c>
      <c r="E23" s="3">
        <f>SUM(E2:E20)</f>
        <v>991.19999999999993</v>
      </c>
      <c r="F23" s="3">
        <f>SUM(F2:F20)</f>
        <v>1575.8999999999999</v>
      </c>
      <c r="G23" s="3">
        <f>SUM(G2:G20)</f>
        <v>584.69999999999993</v>
      </c>
      <c r="H23" s="3">
        <f>SUM(H2:H20)</f>
        <v>107.09</v>
      </c>
    </row>
    <row r="24" spans="1:11" x14ac:dyDescent="0.2">
      <c r="A24" t="s">
        <v>72</v>
      </c>
      <c r="E24" s="3">
        <f>SUMIF(E2:E20, "&gt;50")</f>
        <v>854.6</v>
      </c>
      <c r="F24" s="3">
        <f>SUMIF(F2:F20, "&gt;50")</f>
        <v>1427.8</v>
      </c>
      <c r="G24" s="3">
        <f>SUMIF(G2:G20, "&gt;50")</f>
        <v>406</v>
      </c>
      <c r="H24" s="3">
        <f>SUMIF(H2:H20, "&gt;50")</f>
        <v>0</v>
      </c>
    </row>
    <row r="25" spans="1:11" x14ac:dyDescent="0.2">
      <c r="A25" t="s">
        <v>73</v>
      </c>
      <c r="E25" s="3">
        <f>SUMIF(E2:E20,"&lt;50")</f>
        <v>136.6</v>
      </c>
      <c r="F25" s="3">
        <f>SUMIF(F2:F20,"&lt;50")</f>
        <v>148.09999999999997</v>
      </c>
      <c r="G25" s="3">
        <f>SUMIF(G2:G20,"&lt;50")</f>
        <v>178.70000000000005</v>
      </c>
      <c r="H25" s="3">
        <f>SUMIF(H2:H20,"&lt;50")</f>
        <v>107.09</v>
      </c>
    </row>
    <row r="27" spans="1:11" x14ac:dyDescent="0.2">
      <c r="E27" s="3"/>
    </row>
    <row r="1048550" spans="16384:16384" x14ac:dyDescent="0.2">
      <c r="XFD1048550" t="e" cm="1">
        <f t="array" ref="XFD1048550">solver_pre</f>
        <v>#NAME?</v>
      </c>
    </row>
    <row r="1048551" spans="16384:16384" x14ac:dyDescent="0.2">
      <c r="XFD1048551" t="e" cm="1">
        <f t="array" ref="XFD1048551">solver_scl</f>
        <v>#NAME?</v>
      </c>
    </row>
    <row r="1048552" spans="16384:16384" x14ac:dyDescent="0.2">
      <c r="XFD1048552" t="e" cm="1">
        <f t="array" ref="XFD1048552">solver_rlx</f>
        <v>#NAME?</v>
      </c>
    </row>
    <row r="1048553" spans="16384:16384" x14ac:dyDescent="0.2">
      <c r="XFD1048553" t="e" cm="1">
        <f t="array" ref="XFD1048553">solver_tol</f>
        <v>#NAME?</v>
      </c>
    </row>
    <row r="1048554" spans="16384:16384" x14ac:dyDescent="0.2">
      <c r="XFD1048554" t="e" cm="1">
        <f t="array" ref="XFD1048554">solver_cvg</f>
        <v>#NAME?</v>
      </c>
    </row>
    <row r="1048555" spans="16384:16384" x14ac:dyDescent="0.2">
      <c r="XFD1048555" t="e" cm="1">
        <f t="array" ref="XFD1048555">AREAS(solver_adj1)</f>
        <v>#NAME?</v>
      </c>
    </row>
    <row r="1048556" spans="16384:16384" x14ac:dyDescent="0.2">
      <c r="XFD1048556" t="e" cm="1">
        <f t="array" ref="XFD1048556">solver_ssz</f>
        <v>#NAME?</v>
      </c>
    </row>
    <row r="1048557" spans="16384:16384" x14ac:dyDescent="0.2">
      <c r="XFD1048557" t="e" cm="1">
        <f t="array" ref="XFD1048557">solver_rsd</f>
        <v>#NAME?</v>
      </c>
    </row>
    <row r="1048558" spans="16384:16384" x14ac:dyDescent="0.2">
      <c r="XFD1048558" t="e" cm="1">
        <f t="array" ref="XFD1048558">solver_mrt</f>
        <v>#NAME?</v>
      </c>
    </row>
    <row r="1048559" spans="16384:16384" x14ac:dyDescent="0.2">
      <c r="XFD1048559" t="e" cm="1">
        <f t="array" ref="XFD1048559">solver_mni</f>
        <v>#NAME?</v>
      </c>
    </row>
    <row r="1048560" spans="16384:16384" x14ac:dyDescent="0.2">
      <c r="XFD1048560" t="e" cm="1">
        <f t="array" ref="XFD1048560">solver_rbv</f>
        <v>#NAME?</v>
      </c>
    </row>
    <row r="1048561" spans="16384:16384" x14ac:dyDescent="0.2">
      <c r="XFD1048561" t="e" cm="1">
        <f t="array" ref="XFD1048561">solver_neg</f>
        <v>#NAME?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sortState xmlns:xlrd2="http://schemas.microsoft.com/office/spreadsheetml/2017/richdata2" ref="A2:K20">
    <sortCondition ref="B2:B20"/>
  </sortState>
  <phoneticPr fontId="2" type="noConversion"/>
  <pageMargins left="0.7" right="0.7" top="0.75" bottom="0.75" header="0.3" footer="0.3"/>
  <pageSetup paperSize="9" orientation="portrait" horizontalDpi="0" verticalDpi="0"/>
  <extLst>
    <ext xmlns:x15="http://schemas.microsoft.com/office/spreadsheetml/2010/11/main" uri="{F7C9EE02-42E1-4005-9D12-6889AFFD525C}">
      <x15:webExtensions xmlns:xm="http://schemas.microsoft.com/office/excel/2006/main">
        <x15:webExtension appRef="{745590C6-8EBB-6E46-A377-3C7DA1281AC9}">
          <xm:f>Sales_Database!1:1048576</xm:f>
        </x15:webExtension>
        <x15:webExtension appRef="{9786C778-013C-F444-AE2C-DC2DA0D391B3}">
          <xm:f>Sales_Database!XFD1048550:XFD1048575</xm:f>
        </x15:webExtension>
        <x15:webExtension appRef="{F5B1A36B-0C14-DE45-B12D-26ACAB79C9A1}">
          <xm:f>#REF!</xm:f>
        </x15:webExtension>
        <x15:webExtension appRef="{FF21DA67-8CBB-BB4E-B0EB-9FB3582EFD96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9B9B-D491-2E4C-BF9A-8BFE31380F5F}">
  <dimension ref="A1:B23"/>
  <sheetViews>
    <sheetView tabSelected="1"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2" width="17" style="3" bestFit="1" customWidth="1"/>
    <col min="3" max="3" width="66.6640625" bestFit="1" customWidth="1"/>
    <col min="4" max="4" width="7" bestFit="1" customWidth="1"/>
    <col min="5" max="7" width="8" bestFit="1" customWidth="1"/>
    <col min="8" max="9" width="9" bestFit="1" customWidth="1"/>
    <col min="10" max="10" width="12.1640625" bestFit="1" customWidth="1"/>
  </cols>
  <sheetData>
    <row r="1" spans="1:2" x14ac:dyDescent="0.2">
      <c r="B1"/>
    </row>
    <row r="3" spans="1:2" x14ac:dyDescent="0.2">
      <c r="A3" s="7" t="s">
        <v>74</v>
      </c>
      <c r="B3" s="3" t="s">
        <v>76</v>
      </c>
    </row>
    <row r="4" spans="1:2" x14ac:dyDescent="0.2">
      <c r="A4" s="8" t="s">
        <v>44</v>
      </c>
      <c r="B4" s="3">
        <v>98.4</v>
      </c>
    </row>
    <row r="5" spans="1:2" x14ac:dyDescent="0.2">
      <c r="A5" s="8" t="s">
        <v>58</v>
      </c>
      <c r="B5" s="3">
        <v>502</v>
      </c>
    </row>
    <row r="6" spans="1:2" x14ac:dyDescent="0.2">
      <c r="A6" s="8" t="s">
        <v>48</v>
      </c>
      <c r="B6" s="3">
        <v>24.3</v>
      </c>
    </row>
    <row r="7" spans="1:2" x14ac:dyDescent="0.2">
      <c r="A7" s="8" t="s">
        <v>62</v>
      </c>
      <c r="B7" s="3">
        <v>9.1999999999999993</v>
      </c>
    </row>
    <row r="8" spans="1:2" x14ac:dyDescent="0.2">
      <c r="A8" s="8" t="s">
        <v>66</v>
      </c>
      <c r="B8" s="3">
        <v>8</v>
      </c>
    </row>
    <row r="9" spans="1:2" x14ac:dyDescent="0.2">
      <c r="A9" s="8" t="s">
        <v>42</v>
      </c>
      <c r="B9" s="3">
        <v>8</v>
      </c>
    </row>
    <row r="10" spans="1:2" x14ac:dyDescent="0.2">
      <c r="A10" s="8" t="s">
        <v>64</v>
      </c>
      <c r="B10" s="3">
        <v>140</v>
      </c>
    </row>
    <row r="11" spans="1:2" x14ac:dyDescent="0.2">
      <c r="A11" s="8" t="s">
        <v>36</v>
      </c>
      <c r="B11" s="3">
        <v>16.3</v>
      </c>
    </row>
    <row r="12" spans="1:2" x14ac:dyDescent="0.2">
      <c r="A12" s="8" t="s">
        <v>34</v>
      </c>
      <c r="B12" s="3">
        <v>98.4</v>
      </c>
    </row>
    <row r="13" spans="1:2" x14ac:dyDescent="0.2">
      <c r="A13" s="8" t="s">
        <v>60</v>
      </c>
      <c r="B13" s="3">
        <v>16.3</v>
      </c>
    </row>
    <row r="14" spans="1:2" x14ac:dyDescent="0.2">
      <c r="A14" s="8" t="s">
        <v>53</v>
      </c>
      <c r="B14" s="3">
        <v>16.3</v>
      </c>
    </row>
    <row r="15" spans="1:2" x14ac:dyDescent="0.2">
      <c r="A15" s="8" t="s">
        <v>38</v>
      </c>
      <c r="B15" s="3">
        <v>9.1999999999999993</v>
      </c>
    </row>
    <row r="16" spans="1:2" x14ac:dyDescent="0.2">
      <c r="A16" s="8" t="s">
        <v>56</v>
      </c>
      <c r="B16" s="3">
        <v>7</v>
      </c>
    </row>
    <row r="17" spans="1:2" x14ac:dyDescent="0.2">
      <c r="A17" s="8" t="s">
        <v>51</v>
      </c>
      <c r="B17" s="3">
        <v>16.3</v>
      </c>
    </row>
    <row r="18" spans="1:2" x14ac:dyDescent="0.2">
      <c r="A18" s="8" t="s">
        <v>40</v>
      </c>
      <c r="B18" s="3">
        <v>502</v>
      </c>
    </row>
    <row r="19" spans="1:2" x14ac:dyDescent="0.2">
      <c r="A19" s="8" t="s">
        <v>46</v>
      </c>
      <c r="B19" s="3">
        <v>8</v>
      </c>
    </row>
    <row r="20" spans="1:2" x14ac:dyDescent="0.2">
      <c r="A20" s="8" t="s">
        <v>68</v>
      </c>
      <c r="B20" s="3">
        <v>9.1999999999999993</v>
      </c>
    </row>
    <row r="21" spans="1:2" x14ac:dyDescent="0.2">
      <c r="A21" s="8" t="s">
        <v>55</v>
      </c>
      <c r="B21" s="3">
        <v>87</v>
      </c>
    </row>
    <row r="22" spans="1:2" x14ac:dyDescent="0.2">
      <c r="A22" s="8" t="s">
        <v>75</v>
      </c>
      <c r="B22" s="3">
        <v>1575.8999999999999</v>
      </c>
    </row>
    <row r="23" spans="1:2" x14ac:dyDescent="0.2">
      <c r="B23"/>
    </row>
  </sheetData>
  <pageMargins left="0.7" right="0.7" top="0.75" bottom="0.75" header="0.3" footer="0.3"/>
  <pageSetup paperSize="9" orientation="landscape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Sales_Database</vt:lpstr>
      <vt:lpstr>Pivot_Chart_1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2021-07-19T20:49:24Z</dcterms:created>
  <dcterms:modified xsi:type="dcterms:W3CDTF">2021-07-22T14:49:46Z</dcterms:modified>
</cp:coreProperties>
</file>