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ml.chartshapes+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6.xml" ContentType="application/vnd.openxmlformats-officedocument.drawingml.chart+xml"/>
  <Override PartName="/xl/drawings/drawing11.xml" ContentType="application/vnd.openxmlformats-officedocument.drawing+xml"/>
  <Override PartName="/xl/charts/chart7.xml" ContentType="application/vnd.openxmlformats-officedocument.drawingml.chart+xml"/>
  <Override PartName="/xl/drawings/drawing12.xml" ContentType="application/vnd.openxmlformats-officedocument.drawingml.chartshapes+xml"/>
  <Override PartName="/xl/charts/chart8.xml" ContentType="application/vnd.openxmlformats-officedocument.drawingml.chart+xml"/>
  <Override PartName="/xl/drawings/drawing13.xml" ContentType="application/vnd.openxmlformats-officedocument.drawing+xml"/>
  <Override PartName="/xl/charts/chart9.xml" ContentType="application/vnd.openxmlformats-officedocument.drawingml.chart+xml"/>
  <Override PartName="/xl/drawings/drawing14.xml" ContentType="application/vnd.openxmlformats-officedocument.drawing+xml"/>
  <Override PartName="/xl/charts/chart10.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1.xml" ContentType="application/vnd.openxmlformats-officedocument.drawingml.chart+xml"/>
  <Override PartName="/xl/drawings/drawing17.xml" ContentType="application/vnd.openxmlformats-officedocument.drawing+xml"/>
  <Override PartName="/xl/charts/chart12.xml" ContentType="application/vnd.openxmlformats-officedocument.drawingml.chart+xml"/>
  <Override PartName="/xl/drawings/drawing18.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9.xml" ContentType="application/vnd.openxmlformats-officedocument.drawing+xml"/>
  <Override PartName="/xl/charts/chart15.xml" ContentType="application/vnd.openxmlformats-officedocument.drawingml.chart+xml"/>
  <Override PartName="/xl/drawings/drawing2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21.xml" ContentType="application/vnd.openxmlformats-officedocument.drawing+xml"/>
  <Override PartName="/xl/charts/chart19.xml" ContentType="application/vnd.openxmlformats-officedocument.drawingml.chart+xml"/>
  <Override PartName="/xl/pivotTables/pivotTable1.xml" ContentType="application/vnd.openxmlformats-officedocument.spreadsheetml.pivotTable+xml"/>
  <Override PartName="/xl/drawings/drawing22.xml" ContentType="application/vnd.openxmlformats-officedocument.drawing+xml"/>
  <Override PartName="/xl/charts/chart20.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heckCompatibility="1" defaultThemeVersion="124226"/>
  <bookViews>
    <workbookView xWindow="120" yWindow="45" windowWidth="21840" windowHeight="12090" tabRatio="711"/>
  </bookViews>
  <sheets>
    <sheet name="1.Portada_1" sheetId="2" r:id="rId1"/>
    <sheet name="2. Contenido" sheetId="3" r:id="rId2"/>
    <sheet name="3. Resumen_Relevante" sheetId="4" r:id="rId3"/>
    <sheet name="4. Oferta Generación" sheetId="5" r:id="rId4"/>
    <sheet name="5. MatrizGeneraciónSEIN (1)" sheetId="6" r:id="rId5"/>
    <sheet name="6. MatrizGeneraciónSEIN (2)" sheetId="17" r:id="rId6"/>
    <sheet name="7. MatrizGeneraciónSEIN (3)" sheetId="18" r:id="rId7"/>
    <sheet name="8. MatrizGeneraciónSEIN (4)" sheetId="19" r:id="rId8"/>
    <sheet name="9. MáxDemandaSEIN (1)" sheetId="7" r:id="rId9"/>
    <sheet name="10. MáxDemandaSEIN (2)" sheetId="20" r:id="rId10"/>
    <sheet name="11. Hidrología (1)" sheetId="8" r:id="rId11"/>
    <sheet name="12. Hidrología (2)" sheetId="21" r:id="rId12"/>
    <sheet name="13. Hidrología (3)" sheetId="22" r:id="rId13"/>
    <sheet name="14. Hidrología (4)" sheetId="23" r:id="rId14"/>
    <sheet name="15. CostosMarginalesSEIN" sheetId="9" r:id="rId15"/>
    <sheet name="16. HorasCongestionTransmisión" sheetId="10" r:id="rId16"/>
    <sheet name="17. Eventos" sheetId="11" r:id="rId17"/>
    <sheet name="18. Anexos_Producción (1)" sheetId="12" r:id="rId18"/>
    <sheet name="19. Anexos_Producción (2)" sheetId="24" r:id="rId19"/>
    <sheet name="20. Anexos_Producción (3)" sheetId="25" r:id="rId20"/>
    <sheet name="21.Anexos_MáxDemanda (1)" sheetId="13" r:id="rId21"/>
    <sheet name="22.Anexos_MáxDemanda (2)" sheetId="26" r:id="rId22"/>
    <sheet name="23. Anexos_Eventos (1)" sheetId="14" r:id="rId23"/>
    <sheet name="24. Anexos_Eventos (2)" sheetId="27" r:id="rId24"/>
    <sheet name="25. Anexos_Eventos (3)" sheetId="28" r:id="rId25"/>
    <sheet name="26. Anexos_Eventos (4)" sheetId="29" r:id="rId26"/>
    <sheet name="27. Anexos_Eventos (5)" sheetId="30" r:id="rId27"/>
    <sheet name="28. Anexos_Eventos (6)" sheetId="31" r:id="rId28"/>
    <sheet name="Portada_2" sheetId="16" r:id="rId29"/>
  </sheets>
  <definedNames>
    <definedName name="_xlnm._FilterDatabase" localSheetId="9" hidden="1">'10. MáxDemandaSEIN (2)'!$M$9:$O$61</definedName>
    <definedName name="_xlnm._FilterDatabase" localSheetId="15" hidden="1">'16. HorasCongestionTransmisión'!$O$5:$U$125</definedName>
    <definedName name="_xlnm._FilterDatabase" localSheetId="4" hidden="1">'5. MatrizGeneraciónSEIN (1)'!$M$161:$O$213</definedName>
    <definedName name="_xlnm._FilterDatabase" localSheetId="5" hidden="1">'6. MatrizGeneraciónSEIN (2)'!$M$124:$O$176</definedName>
    <definedName name="_xlnm._FilterDatabase" localSheetId="6" hidden="1">'7. MatrizGeneraciónSEIN (3)'!$M$61:$O$113</definedName>
    <definedName name="_xlnm._FilterDatabase" localSheetId="7" hidden="1">'8. MatrizGeneraciónSEIN (4)'!$M$8:$O$60</definedName>
    <definedName name="_xlnm._FilterDatabase" localSheetId="8" hidden="1">'9. MáxDemandaSEIN (1)'!$M$49:$O$101</definedName>
    <definedName name="MAESTRA">#REF!</definedName>
    <definedName name="MES">#REF!</definedName>
    <definedName name="MES_ACTUAL">#REF!</definedName>
    <definedName name="_xlnm.Print_Area" localSheetId="0">'1.Portada_1'!$A$1:$Q$68</definedName>
    <definedName name="_xlnm.Print_Area" localSheetId="9">'10. MáxDemandaSEIN (2)'!$A$1:$J$63</definedName>
    <definedName name="_xlnm.Print_Area" localSheetId="10">'11. Hidrología (1)'!$A$1:$I$59</definedName>
    <definedName name="_xlnm.Print_Area" localSheetId="11">'12. Hidrología (2)'!$A$1:$I$59</definedName>
    <definedName name="_xlnm.Print_Area" localSheetId="12">'13. Hidrología (3)'!$A$1:$I$58</definedName>
    <definedName name="_xlnm.Print_Area" localSheetId="13">'14. Hidrología (4)'!$A$1:$I$75</definedName>
    <definedName name="_xlnm.Print_Area" localSheetId="14">'15. CostosMarginalesSEIN'!$A$1:$H$51</definedName>
    <definedName name="_xlnm.Print_Area" localSheetId="15">'16. HorasCongestionTransmisión'!$A$1:$I$40</definedName>
    <definedName name="_xlnm.Print_Area" localSheetId="16">'17. Eventos'!$A$2:$L$83</definedName>
    <definedName name="_xlnm.Print_Area" localSheetId="17">'18. Anexos_Producción (1)'!$A$1:$I$85</definedName>
    <definedName name="_xlnm.Print_Area" localSheetId="18">'19. Anexos_Producción (2)'!$A$1:$I$95</definedName>
    <definedName name="_xlnm.Print_Area" localSheetId="1">'2. Contenido'!$A$1:$Q$46</definedName>
    <definedName name="_xlnm.Print_Area" localSheetId="19">'20. Anexos_Producción (3)'!$A$1:$I$59</definedName>
    <definedName name="_xlnm.Print_Area" localSheetId="20">'21.Anexos_MáxDemanda (1)'!$A$1:$I$111</definedName>
    <definedName name="_xlnm.Print_Area" localSheetId="21">'22.Anexos_MáxDemanda (2)'!$A$1:$I$121</definedName>
    <definedName name="_xlnm.Print_Area" localSheetId="22">'23. Anexos_Eventos (1)'!$A$2:$I$25</definedName>
    <definedName name="_xlnm.Print_Area" localSheetId="23">'24. Anexos_Eventos (2)'!$A$2:$I$24</definedName>
    <definedName name="_xlnm.Print_Area" localSheetId="24">'25. Anexos_Eventos (3)'!$A$2:$I$24</definedName>
    <definedName name="_xlnm.Print_Area" localSheetId="25">'26. Anexos_Eventos (4)'!$A$2:$I$24</definedName>
    <definedName name="_xlnm.Print_Area" localSheetId="26">'27. Anexos_Eventos (5)'!$A$2:$I$25</definedName>
    <definedName name="_xlnm.Print_Area" localSheetId="27">'28. Anexos_Eventos (6)'!$A$2:$I$20</definedName>
    <definedName name="_xlnm.Print_Area" localSheetId="2">'3. Resumen_Relevante'!$A$1:$Q$42</definedName>
    <definedName name="_xlnm.Print_Area" localSheetId="3">'4. Oferta Generación'!$A$1:$K$80</definedName>
    <definedName name="_xlnm.Print_Area" localSheetId="4">'5. MatrizGeneraciónSEIN (1)'!$A$1:$J$43</definedName>
    <definedName name="_xlnm.Print_Area" localSheetId="5">'6. MatrizGeneraciónSEIN (2)'!$A$1:$J$66</definedName>
    <definedName name="_xlnm.Print_Area" localSheetId="6">'7. MatrizGeneraciónSEIN (3)'!$A$1:$J$58</definedName>
    <definedName name="_xlnm.Print_Area" localSheetId="7">'8. MatrizGeneraciónSEIN (4)'!$A$1:$J$65</definedName>
    <definedName name="_xlnm.Print_Area" localSheetId="8">'9. MáxDemandaSEIN (1)'!$A$1:$J$45</definedName>
    <definedName name="_xlnm.Print_Area" localSheetId="28">Portada_2!$A$1:$R$72</definedName>
    <definedName name="Z_7398011F_6792_457D_9968_3CBE3236EAF9_.wvu.PrintArea" localSheetId="0" hidden="1">'1.Portada_1'!$A$1:$Q$68</definedName>
    <definedName name="Z_7398011F_6792_457D_9968_3CBE3236EAF9_.wvu.PrintArea" localSheetId="9" hidden="1">'10. MáxDemandaSEIN (2)'!$A$1:$J$63</definedName>
    <definedName name="Z_7398011F_6792_457D_9968_3CBE3236EAF9_.wvu.PrintArea" localSheetId="10" hidden="1">'11. Hidrología (1)'!$A$1:$I$316</definedName>
    <definedName name="Z_7398011F_6792_457D_9968_3CBE3236EAF9_.wvu.PrintArea" localSheetId="11" hidden="1">'12. Hidrología (2)'!$A$1:$I$316</definedName>
    <definedName name="Z_7398011F_6792_457D_9968_3CBE3236EAF9_.wvu.PrintArea" localSheetId="12" hidden="1">'13. Hidrología (3)'!$A$1:$I$316</definedName>
    <definedName name="Z_7398011F_6792_457D_9968_3CBE3236EAF9_.wvu.PrintArea" localSheetId="13" hidden="1">'14. Hidrología (4)'!$A$1:$I$316</definedName>
    <definedName name="Z_7398011F_6792_457D_9968_3CBE3236EAF9_.wvu.PrintArea" localSheetId="14" hidden="1">'15. CostosMarginalesSEIN'!$A$1:$H$51</definedName>
    <definedName name="Z_7398011F_6792_457D_9968_3CBE3236EAF9_.wvu.PrintArea" localSheetId="15" hidden="1">'16. HorasCongestionTransmisión'!$A$1:$I$40</definedName>
    <definedName name="Z_7398011F_6792_457D_9968_3CBE3236EAF9_.wvu.PrintArea" localSheetId="16" hidden="1">'17. Eventos'!$A$1:$I$40</definedName>
    <definedName name="Z_7398011F_6792_457D_9968_3CBE3236EAF9_.wvu.PrintArea" localSheetId="17" hidden="1">'18. Anexos_Producción (1)'!$A$1:$I$86</definedName>
    <definedName name="Z_7398011F_6792_457D_9968_3CBE3236EAF9_.wvu.PrintArea" localSheetId="18" hidden="1">'19. Anexos_Producción (2)'!$A$1:$I$27</definedName>
    <definedName name="Z_7398011F_6792_457D_9968_3CBE3236EAF9_.wvu.PrintArea" localSheetId="1" hidden="1">'2. Contenido'!$A$1:$Q$46</definedName>
    <definedName name="Z_7398011F_6792_457D_9968_3CBE3236EAF9_.wvu.PrintArea" localSheetId="19" hidden="1">'20. Anexos_Producción (3)'!$A$1:$I$9</definedName>
    <definedName name="Z_7398011F_6792_457D_9968_3CBE3236EAF9_.wvu.PrintArea" localSheetId="20" hidden="1">'21.Anexos_MáxDemanda (1)'!$A$1:$J$106</definedName>
    <definedName name="Z_7398011F_6792_457D_9968_3CBE3236EAF9_.wvu.PrintArea" localSheetId="21" hidden="1">'22.Anexos_MáxDemanda (2)'!$A$1:$J$5</definedName>
    <definedName name="Z_7398011F_6792_457D_9968_3CBE3236EAF9_.wvu.PrintArea" localSheetId="22" hidden="1">'23. Anexos_Eventos (1)'!$A$1:$I$25</definedName>
    <definedName name="Z_7398011F_6792_457D_9968_3CBE3236EAF9_.wvu.PrintArea" localSheetId="23" hidden="1">'24. Anexos_Eventos (2)'!$A$1:$I$24</definedName>
    <definedName name="Z_7398011F_6792_457D_9968_3CBE3236EAF9_.wvu.PrintArea" localSheetId="24" hidden="1">'25. Anexos_Eventos (3)'!$A$1:$I$24</definedName>
    <definedName name="Z_7398011F_6792_457D_9968_3CBE3236EAF9_.wvu.PrintArea" localSheetId="25" hidden="1">'26. Anexos_Eventos (4)'!$A$1:$I$22</definedName>
    <definedName name="Z_7398011F_6792_457D_9968_3CBE3236EAF9_.wvu.PrintArea" localSheetId="26" hidden="1">'27. Anexos_Eventos (5)'!$A$1:$I$6</definedName>
    <definedName name="Z_7398011F_6792_457D_9968_3CBE3236EAF9_.wvu.PrintArea" localSheetId="27" hidden="1">'28. Anexos_Eventos (6)'!$A$1:$I$6</definedName>
    <definedName name="Z_7398011F_6792_457D_9968_3CBE3236EAF9_.wvu.PrintArea" localSheetId="2" hidden="1">'3. Resumen_Relevante'!$A$1:$Q$42</definedName>
    <definedName name="Z_7398011F_6792_457D_9968_3CBE3236EAF9_.wvu.PrintArea" localSheetId="3" hidden="1">'4. Oferta Generación'!$A$1:$K$76</definedName>
    <definedName name="Z_7398011F_6792_457D_9968_3CBE3236EAF9_.wvu.PrintArea" localSheetId="4" hidden="1">'5. MatrizGeneraciónSEIN (1)'!$A$1:$J$218</definedName>
    <definedName name="Z_7398011F_6792_457D_9968_3CBE3236EAF9_.wvu.PrintArea" localSheetId="5" hidden="1">'6. MatrizGeneraciónSEIN (2)'!$A$1:$J$181</definedName>
    <definedName name="Z_7398011F_6792_457D_9968_3CBE3236EAF9_.wvu.PrintArea" localSheetId="6" hidden="1">'7. MatrizGeneraciónSEIN (3)'!$A$1:$J$118</definedName>
    <definedName name="Z_7398011F_6792_457D_9968_3CBE3236EAF9_.wvu.PrintArea" localSheetId="7" hidden="1">'8. MatrizGeneraciónSEIN (4)'!$A$6:$J$65</definedName>
    <definedName name="Z_7398011F_6792_457D_9968_3CBE3236EAF9_.wvu.PrintArea" localSheetId="8" hidden="1">'9. MáxDemandaSEIN (1)'!$A$1:$J$103</definedName>
    <definedName name="Z_7398011F_6792_457D_9968_3CBE3236EAF9_.wvu.Rows" localSheetId="1" hidden="1">'2. Contenido'!$62:$77</definedName>
  </definedNames>
  <calcPr calcId="145621"/>
  <customWorkbookViews>
    <customWorkbookView name="Ricardo Varas Barrios  - Personal View" guid="{7398011F-6792-457D-9968-3CBE3236EAF9}" mergeInterval="0" personalView="1" maximized="1" windowWidth="1916" windowHeight="858" tabRatio="690" activeSheetId="1"/>
  </customWorkbookViews>
  <pivotCaches>
    <pivotCache cacheId="24" r:id="rId30"/>
  </pivotCaches>
</workbook>
</file>

<file path=xl/calcChain.xml><?xml version="1.0" encoding="utf-8"?>
<calcChain xmlns="http://schemas.openxmlformats.org/spreadsheetml/2006/main">
  <c r="D15" i="7" l="1"/>
  <c r="C15" i="7"/>
  <c r="B15" i="7"/>
  <c r="D16" i="18"/>
  <c r="C16" i="18"/>
  <c r="S48" i="18"/>
  <c r="U48" i="18"/>
  <c r="I28" i="17"/>
  <c r="I27" i="17"/>
  <c r="F72" i="26" l="1"/>
  <c r="E72" i="26"/>
  <c r="D72"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4"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2" i="26"/>
  <c r="E36" i="25"/>
  <c r="F35" i="25"/>
  <c r="E35" i="25"/>
  <c r="D29" i="25"/>
  <c r="C29" i="25"/>
  <c r="E29" i="25" s="1"/>
  <c r="F28" i="25"/>
  <c r="E28" i="25"/>
  <c r="F27" i="25"/>
  <c r="E27" i="25"/>
  <c r="F26" i="25"/>
  <c r="E26" i="25"/>
  <c r="H20" i="25"/>
  <c r="G20" i="25"/>
  <c r="H15" i="25"/>
  <c r="G15" i="25"/>
  <c r="F30" i="22"/>
  <c r="F29" i="22"/>
  <c r="F28" i="22"/>
  <c r="F27" i="22"/>
  <c r="F26" i="22"/>
  <c r="F25" i="22"/>
  <c r="F24" i="22"/>
  <c r="F22" i="22"/>
  <c r="F21" i="22"/>
  <c r="F20" i="22"/>
  <c r="F19" i="22"/>
  <c r="F18" i="22"/>
  <c r="F17" i="22"/>
  <c r="F16" i="22"/>
  <c r="F15" i="22"/>
  <c r="F14" i="22"/>
  <c r="F13" i="22"/>
  <c r="F12" i="22"/>
  <c r="F10" i="22"/>
  <c r="F9" i="22"/>
  <c r="F8" i="22"/>
  <c r="F7" i="22"/>
  <c r="C62" i="20"/>
  <c r="B62" i="20"/>
  <c r="D62" i="20" s="1"/>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D10" i="20"/>
  <c r="C61" i="19"/>
  <c r="B61" i="19"/>
  <c r="D61" i="19" s="1"/>
  <c r="D60" i="19"/>
  <c r="D59"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16" i="18"/>
  <c r="F16" i="18"/>
  <c r="E16" i="18"/>
  <c r="B16" i="18"/>
  <c r="I15" i="18"/>
  <c r="G15" i="18"/>
  <c r="I14" i="18"/>
  <c r="G14" i="18"/>
  <c r="I13" i="18"/>
  <c r="G13" i="18"/>
  <c r="I12" i="18"/>
  <c r="G12" i="18"/>
  <c r="I11" i="18"/>
  <c r="G11" i="18"/>
  <c r="F31" i="17"/>
  <c r="C31" i="17"/>
  <c r="B31" i="17"/>
  <c r="H25" i="17"/>
  <c r="F25" i="17"/>
  <c r="E25" i="17"/>
  <c r="D25" i="17"/>
  <c r="N19" i="17" s="1"/>
  <c r="C25" i="17"/>
  <c r="B25" i="17"/>
  <c r="I24" i="17"/>
  <c r="G24" i="17"/>
  <c r="I23" i="17"/>
  <c r="G23" i="17"/>
  <c r="I22" i="17"/>
  <c r="G22" i="17"/>
  <c r="I21" i="17"/>
  <c r="G21" i="17"/>
  <c r="I20" i="17"/>
  <c r="G20" i="17"/>
  <c r="I19" i="17"/>
  <c r="G19" i="17"/>
  <c r="G18" i="17"/>
  <c r="I17" i="17"/>
  <c r="G17" i="17"/>
  <c r="I16" i="17"/>
  <c r="G16" i="17"/>
  <c r="I15" i="17"/>
  <c r="G15" i="17"/>
  <c r="I14" i="17"/>
  <c r="G14" i="17"/>
  <c r="I13" i="17"/>
  <c r="G13" i="17"/>
  <c r="N12" i="17"/>
  <c r="I12" i="17"/>
  <c r="G12" i="17"/>
  <c r="G72" i="26" l="1"/>
  <c r="F29" i="25"/>
  <c r="I16" i="18"/>
  <c r="H17" i="18"/>
  <c r="G16" i="18"/>
  <c r="C17" i="18"/>
  <c r="D17" i="18"/>
  <c r="B17" i="18"/>
  <c r="F17" i="18"/>
  <c r="N14" i="17"/>
  <c r="N21" i="17"/>
  <c r="N18" i="17"/>
  <c r="N15" i="17"/>
  <c r="N22" i="17"/>
  <c r="G25" i="17"/>
  <c r="N13" i="17"/>
  <c r="I25" i="17"/>
  <c r="D31" i="17"/>
  <c r="E31" i="17"/>
  <c r="E17" i="18"/>
  <c r="O12" i="17"/>
  <c r="N17" i="17"/>
  <c r="N20" i="17"/>
  <c r="H31" i="17"/>
  <c r="I31" i="17" s="1"/>
  <c r="N23" i="17"/>
  <c r="O13" i="17"/>
  <c r="N24" i="17"/>
  <c r="N16" i="17"/>
  <c r="G80" i="13"/>
  <c r="U32" i="4"/>
  <c r="U33" i="4"/>
  <c r="U34" i="4"/>
  <c r="U35" i="4"/>
  <c r="U36" i="4"/>
  <c r="U37" i="4"/>
  <c r="U38" i="4"/>
  <c r="U39" i="4"/>
  <c r="U40" i="4"/>
  <c r="W36" i="4" s="1"/>
  <c r="T39" i="4"/>
  <c r="T38" i="4"/>
  <c r="T37" i="4"/>
  <c r="T36" i="4"/>
  <c r="T35" i="4"/>
  <c r="T34" i="4"/>
  <c r="T33" i="4"/>
  <c r="T32" i="4"/>
  <c r="W33" i="4" l="1"/>
  <c r="W32" i="4"/>
  <c r="W35" i="4"/>
  <c r="W39" i="4"/>
  <c r="W37" i="4"/>
  <c r="W34" i="4"/>
  <c r="W38" i="4"/>
  <c r="T40" i="4"/>
  <c r="V33" i="4" s="1"/>
  <c r="V39" i="4" l="1"/>
  <c r="V37" i="4"/>
  <c r="V34" i="4"/>
  <c r="V36" i="4"/>
  <c r="V32" i="4"/>
  <c r="V38" i="4"/>
  <c r="V35" i="4"/>
  <c r="J79" i="5" l="1"/>
  <c r="I79" i="5"/>
  <c r="G12" i="10" l="1"/>
  <c r="G9" i="10"/>
  <c r="G7" i="10"/>
  <c r="F12" i="10"/>
  <c r="E15" i="7" l="1"/>
  <c r="F15" i="7"/>
  <c r="G17" i="13" l="1"/>
  <c r="G110" i="13"/>
  <c r="G105" i="13"/>
  <c r="G93" i="13"/>
  <c r="G84" i="13"/>
  <c r="G81" i="13"/>
  <c r="G59" i="13"/>
  <c r="G52" i="13"/>
  <c r="G48" i="13"/>
  <c r="G44" i="13"/>
  <c r="G33" i="13"/>
  <c r="G22" i="13"/>
  <c r="G11" i="13"/>
  <c r="G109" i="13"/>
  <c r="G108" i="13"/>
  <c r="G107" i="13"/>
  <c r="G106" i="13"/>
  <c r="G104" i="13"/>
  <c r="G103" i="13"/>
  <c r="G102" i="13"/>
  <c r="G101" i="13"/>
  <c r="G100" i="13"/>
  <c r="G99" i="13"/>
  <c r="G98" i="13"/>
  <c r="G97" i="13"/>
  <c r="G96" i="13"/>
  <c r="G95" i="13"/>
  <c r="G94" i="13"/>
  <c r="G92" i="13"/>
  <c r="G91" i="13"/>
  <c r="G90" i="13"/>
  <c r="G89" i="13"/>
  <c r="G88" i="13"/>
  <c r="G87" i="13"/>
  <c r="G86" i="13"/>
  <c r="G85" i="13"/>
  <c r="G83" i="13"/>
  <c r="G82" i="13"/>
  <c r="G79" i="13"/>
  <c r="G78" i="13"/>
  <c r="G77" i="13"/>
  <c r="G76" i="13"/>
  <c r="G75" i="13"/>
  <c r="G74" i="13"/>
  <c r="G73" i="13"/>
  <c r="G72" i="13"/>
  <c r="G71" i="13"/>
  <c r="G70" i="13"/>
  <c r="G69" i="13"/>
  <c r="G68" i="13"/>
  <c r="G67" i="13"/>
  <c r="G66" i="13"/>
  <c r="G65" i="13"/>
  <c r="G64" i="13"/>
  <c r="G63" i="13"/>
  <c r="G62" i="13"/>
  <c r="G61" i="13"/>
  <c r="G60" i="13"/>
  <c r="G58" i="13"/>
  <c r="G57" i="13"/>
  <c r="G56" i="13"/>
  <c r="G55" i="13"/>
  <c r="G54" i="13"/>
  <c r="G53" i="13"/>
  <c r="G51" i="13"/>
  <c r="G50" i="13"/>
  <c r="G49" i="13"/>
  <c r="G47" i="13"/>
  <c r="G46" i="13"/>
  <c r="G45" i="13"/>
  <c r="G43" i="13"/>
  <c r="G42" i="13"/>
  <c r="G41" i="13"/>
  <c r="G40" i="13"/>
  <c r="G39" i="13"/>
  <c r="G38" i="13"/>
  <c r="G37" i="13"/>
  <c r="G36" i="13"/>
  <c r="G35" i="13"/>
  <c r="G34" i="13"/>
  <c r="G32" i="13"/>
  <c r="G31" i="13"/>
  <c r="G30" i="13"/>
  <c r="G29" i="13"/>
  <c r="G28" i="13"/>
  <c r="G27" i="13"/>
  <c r="G26" i="13"/>
  <c r="G25" i="13"/>
  <c r="G24" i="13"/>
  <c r="G23" i="13"/>
  <c r="G21" i="13"/>
  <c r="G20" i="13"/>
  <c r="G19" i="13"/>
  <c r="G18" i="13"/>
  <c r="G16" i="13"/>
  <c r="G15" i="13"/>
  <c r="G14" i="13"/>
  <c r="G13" i="13"/>
  <c r="G12" i="13"/>
  <c r="G10" i="13"/>
  <c r="S61" i="5" l="1"/>
  <c r="P60" i="5"/>
  <c r="O64" i="5"/>
  <c r="O51" i="5"/>
  <c r="J32" i="5"/>
  <c r="I32" i="5"/>
  <c r="D39" i="4"/>
  <c r="M39" i="4"/>
  <c r="AA40" i="4"/>
  <c r="Z40" i="4"/>
  <c r="O49" i="6" l="1"/>
  <c r="O50" i="6"/>
  <c r="N50" i="6"/>
  <c r="N51" i="6"/>
  <c r="N52" i="6"/>
  <c r="N53" i="6"/>
  <c r="N54" i="6"/>
  <c r="N55" i="6"/>
  <c r="N56" i="6"/>
  <c r="N57" i="6"/>
  <c r="N58" i="6"/>
  <c r="N59" i="6"/>
  <c r="N60" i="6"/>
  <c r="N61" i="6"/>
  <c r="N49" i="6"/>
  <c r="A17" i="4"/>
  <c r="B19" i="4"/>
  <c r="M10" i="6"/>
  <c r="P15" i="7"/>
  <c r="N15" i="7"/>
  <c r="N11" i="7"/>
  <c r="O11" i="7"/>
  <c r="O15" i="7" s="1"/>
  <c r="N12" i="7"/>
  <c r="O12" i="7"/>
  <c r="N13" i="7"/>
  <c r="O13" i="7"/>
  <c r="P11" i="7"/>
  <c r="P12" i="7"/>
  <c r="P13" i="7"/>
  <c r="B21" i="4" l="1"/>
  <c r="F8" i="7"/>
  <c r="D8" i="7"/>
  <c r="C8" i="7"/>
  <c r="B8" i="7"/>
  <c r="H20" i="6"/>
  <c r="E12" i="10" l="1"/>
  <c r="K13" i="11" l="1"/>
  <c r="J10" i="11"/>
  <c r="J11" i="11"/>
  <c r="J12" i="11"/>
  <c r="J9" i="11"/>
  <c r="D13" i="11"/>
  <c r="E13" i="11"/>
  <c r="F13" i="11"/>
  <c r="G13" i="11"/>
  <c r="H13" i="11"/>
  <c r="I13" i="11"/>
  <c r="C13" i="11"/>
  <c r="J13" i="11" l="1"/>
  <c r="H10" i="10" l="1"/>
  <c r="H7" i="10"/>
  <c r="D12" i="10"/>
  <c r="P115" i="10"/>
  <c r="P116" i="10" s="1"/>
  <c r="P117" i="10" s="1"/>
  <c r="P118" i="10" s="1"/>
  <c r="P119" i="10" s="1"/>
  <c r="P120" i="10" s="1"/>
  <c r="P121" i="10" s="1"/>
  <c r="P122" i="10" s="1"/>
  <c r="P123" i="10" s="1"/>
  <c r="P124" i="10" s="1"/>
  <c r="P125" i="10" s="1"/>
  <c r="P103" i="10"/>
  <c r="P104" i="10" s="1"/>
  <c r="P105" i="10" s="1"/>
  <c r="P106" i="10" s="1"/>
  <c r="P107" i="10" s="1"/>
  <c r="P108" i="10" s="1"/>
  <c r="P109" i="10" s="1"/>
  <c r="P110" i="10" s="1"/>
  <c r="P111" i="10" s="1"/>
  <c r="P112" i="10" s="1"/>
  <c r="P113" i="10" s="1"/>
  <c r="P91" i="10"/>
  <c r="P92" i="10" s="1"/>
  <c r="P93" i="10" s="1"/>
  <c r="P94" i="10" s="1"/>
  <c r="P95" i="10" s="1"/>
  <c r="P96" i="10" s="1"/>
  <c r="P97" i="10" s="1"/>
  <c r="P98" i="10" s="1"/>
  <c r="P99" i="10" s="1"/>
  <c r="P100" i="10" s="1"/>
  <c r="P101"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7" i="10"/>
  <c r="P8" i="10" s="1"/>
  <c r="P9" i="10" s="1"/>
  <c r="P10" i="10" s="1"/>
  <c r="P11" i="10" s="1"/>
  <c r="P12" i="10" s="1"/>
  <c r="P13" i="10" s="1"/>
  <c r="P14" i="10" s="1"/>
  <c r="P15" i="10" s="1"/>
  <c r="P16" i="10" s="1"/>
  <c r="P17" i="10" s="1"/>
  <c r="H12" i="10" l="1"/>
  <c r="F9" i="9"/>
  <c r="P16" i="7" l="1"/>
  <c r="Q13" i="7"/>
  <c r="Q12" i="7"/>
  <c r="M13" i="7"/>
  <c r="M12" i="7"/>
  <c r="M11" i="7"/>
  <c r="R12" i="7" l="1"/>
  <c r="R11" i="7"/>
  <c r="R13" i="7"/>
  <c r="Q15" i="7"/>
  <c r="R15" i="7"/>
  <c r="Q11" i="7"/>
  <c r="N16" i="7" l="1"/>
  <c r="F20" i="6"/>
  <c r="E20" i="6"/>
  <c r="D20" i="6"/>
  <c r="C20" i="6"/>
  <c r="B20" i="6"/>
  <c r="I17" i="6"/>
  <c r="I16" i="6"/>
  <c r="H14" i="6"/>
  <c r="F14" i="6"/>
  <c r="D14" i="6"/>
  <c r="C14" i="6"/>
  <c r="B14" i="6"/>
  <c r="I13" i="6"/>
  <c r="G13" i="6"/>
  <c r="I12" i="6"/>
  <c r="G12" i="6"/>
  <c r="I11" i="6"/>
  <c r="G11" i="6"/>
  <c r="I10" i="6"/>
  <c r="G10" i="6"/>
  <c r="E14" i="6"/>
  <c r="G14" i="6" s="1"/>
  <c r="G13" i="7"/>
  <c r="G11" i="7"/>
  <c r="F21" i="7"/>
  <c r="O16" i="7" s="1"/>
  <c r="E21" i="7"/>
  <c r="D21" i="7"/>
  <c r="C21" i="7"/>
  <c r="B21" i="7"/>
  <c r="I13" i="7"/>
  <c r="I12" i="7"/>
  <c r="I11" i="7"/>
  <c r="H15" i="7"/>
  <c r="D22" i="7"/>
  <c r="C22" i="7"/>
  <c r="B22" i="7"/>
  <c r="F22" i="7" l="1"/>
  <c r="H22" i="7"/>
  <c r="I14" i="6"/>
  <c r="I20" i="6"/>
  <c r="R16" i="7"/>
  <c r="Q16" i="7"/>
  <c r="G12" i="7"/>
  <c r="I15" i="7"/>
  <c r="I22" i="7" l="1"/>
  <c r="G15" i="7"/>
  <c r="E22" i="7"/>
  <c r="G22" i="7" s="1"/>
  <c r="S64" i="5" l="1"/>
  <c r="P63" i="5"/>
  <c r="S63" i="5" s="1"/>
  <c r="Q62" i="5"/>
  <c r="S62" i="5" s="1"/>
  <c r="O59" i="5"/>
  <c r="S59" i="5" s="1"/>
  <c r="R65" i="5"/>
  <c r="Q65" i="5" l="1"/>
  <c r="P65" i="5"/>
  <c r="O65" i="5"/>
  <c r="S60" i="5"/>
  <c r="S65" i="5" s="1"/>
  <c r="O52" i="5"/>
  <c r="O50" i="5"/>
  <c r="O53" i="5" l="1"/>
  <c r="P50" i="5" s="1"/>
  <c r="P52" i="5" l="1"/>
  <c r="P51" i="5"/>
  <c r="P53" i="5"/>
  <c r="CA47" i="2" l="1"/>
</calcChain>
</file>

<file path=xl/sharedStrings.xml><?xml version="1.0" encoding="utf-8"?>
<sst xmlns="http://schemas.openxmlformats.org/spreadsheetml/2006/main" count="2474" uniqueCount="919">
  <si>
    <t>-</t>
  </si>
  <si>
    <t>CONTENIDO</t>
  </si>
  <si>
    <t>RESUMEN RELEVANTE</t>
  </si>
  <si>
    <t>Página N°</t>
  </si>
  <si>
    <t>Por tipo de Generación</t>
  </si>
  <si>
    <t>HIDROLOGÍA PARA LA OPERACIÓN DEL SEIN</t>
  </si>
  <si>
    <t>Evolución de los volumenes almacenados (Mm3)</t>
  </si>
  <si>
    <t>Evolución promedio mensual de los caudales (m3/s)</t>
  </si>
  <si>
    <t>COSTO MARGINAL PROMEDIO MENSUAL DEL SEIN</t>
  </si>
  <si>
    <t>Evolución de los Costos Marginales Promedio Mensual (US$/MWh)</t>
  </si>
  <si>
    <t>Por Tipo de Recurso Energético</t>
  </si>
  <si>
    <t>Por Recursos Energéticos Renovables</t>
  </si>
  <si>
    <t>Por Empresas Integrantes</t>
  </si>
  <si>
    <t>Por Área Operativa</t>
  </si>
  <si>
    <t xml:space="preserve">Importación </t>
  </si>
  <si>
    <t>Exportación</t>
  </si>
  <si>
    <t>MATRIZ ELÉCTRICA DE GENERACIÓN DEL SEIN (GWh)</t>
  </si>
  <si>
    <t>MÁXIMA DEMANDA COINCIDENTE DE POTENCIA EN EL SEIN (MW)</t>
  </si>
  <si>
    <t>HORAS DE CONGESTIÓN EN LAS PRINCIPALES EQUIPOS DE TRANSMISIÓN DEL SEIN (Horas)</t>
  </si>
  <si>
    <t>INTERCAMBIOS INTERNACIONALES DE ENERGÍA Y POTENCIA EN BARRA FRONTERA (GWh/MW)</t>
  </si>
  <si>
    <t>Ingreso en Opeación Comercial</t>
  </si>
  <si>
    <t>Retiro de Operación Comercial</t>
  </si>
  <si>
    <t>Por tipo de generación</t>
  </si>
  <si>
    <t>3</t>
  </si>
  <si>
    <t>4</t>
  </si>
  <si>
    <t>5</t>
  </si>
  <si>
    <t>6</t>
  </si>
  <si>
    <t>7</t>
  </si>
  <si>
    <t>8</t>
  </si>
  <si>
    <t>9</t>
  </si>
  <si>
    <t>11</t>
  </si>
  <si>
    <t>13</t>
  </si>
  <si>
    <t>14</t>
  </si>
  <si>
    <t>15</t>
  </si>
  <si>
    <t>16</t>
  </si>
  <si>
    <t>1</t>
  </si>
  <si>
    <t>2</t>
  </si>
  <si>
    <t>OFERTA DE GENERACIÓN ELÉCTRICA EN EL SEIN</t>
  </si>
  <si>
    <t>INGRESO EN OPERACIÓN COMERCIAL AL SEIN</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</si>
  <si>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</si>
  <si>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</si>
  <si>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</si>
  <si>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</si>
  <si>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</si>
  <si>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</si>
  <si>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</si>
  <si>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</si>
  <si>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</si>
  <si>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</si>
  <si>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Empresa de Generación Huallaga S.A.</t>
  </si>
  <si>
    <t>C.H. PCH Chaglla</t>
  </si>
  <si>
    <t>G1</t>
  </si>
  <si>
    <t>13.02.2016</t>
  </si>
  <si>
    <t>Parque Eólico Tres Hermanas S.A.C.</t>
  </si>
  <si>
    <t>PE TRES HERMANAS</t>
  </si>
  <si>
    <t>C.E. PE Tres Hermanas</t>
  </si>
  <si>
    <t>33 Aerogeneadores</t>
  </si>
  <si>
    <t>11.03.2016</t>
  </si>
  <si>
    <t>Engie Energía Perú S.A.</t>
  </si>
  <si>
    <t>C.T. Chilca 2</t>
  </si>
  <si>
    <t>TG41</t>
  </si>
  <si>
    <t>06.05.2016</t>
  </si>
  <si>
    <t>Samay I S.A.</t>
  </si>
  <si>
    <t>C.T. Puerto Bravo</t>
  </si>
  <si>
    <t>TG1</t>
  </si>
  <si>
    <t>TG4</t>
  </si>
  <si>
    <t>TG2</t>
  </si>
  <si>
    <t>TG3</t>
  </si>
  <si>
    <t>26.05.2016</t>
  </si>
  <si>
    <t>Infraestructuras y Energías del Perú S.A.C.</t>
  </si>
  <si>
    <t>C.T. Reserva Fría Planta Pucallpa</t>
  </si>
  <si>
    <t>C.T. Reserva Fría Planta Puerto Maldonado</t>
  </si>
  <si>
    <t>28.07.2016</t>
  </si>
  <si>
    <t>Cerro del Águila S.A.</t>
  </si>
  <si>
    <t>C.H. Cerro del Águila</t>
  </si>
  <si>
    <t>03.08.2016</t>
  </si>
  <si>
    <t>Sindicato Energético S.A.</t>
  </si>
  <si>
    <t>C.H. Chancay</t>
  </si>
  <si>
    <t>G2</t>
  </si>
  <si>
    <t>04.08.2016</t>
  </si>
  <si>
    <t>C.H. Rucuy</t>
  </si>
  <si>
    <t>Empresa de Generación Eléctrica Río Baños S.A.C.</t>
  </si>
  <si>
    <t>G3</t>
  </si>
  <si>
    <t>25.08.2016</t>
  </si>
  <si>
    <t>Nota:</t>
  </si>
  <si>
    <t>Los valores de potencia efectiva corresponden a los vigentes en la fecha de ingreso de operación comercial</t>
  </si>
  <si>
    <t>C.E. : Central Eólica</t>
  </si>
  <si>
    <t>Total</t>
  </si>
  <si>
    <t>Hidroeléctrica</t>
  </si>
  <si>
    <t>Eólica</t>
  </si>
  <si>
    <t>Termoeléctrica</t>
  </si>
  <si>
    <t>Hidro</t>
  </si>
  <si>
    <t>Viento</t>
  </si>
  <si>
    <t>Turbina a Gas</t>
  </si>
  <si>
    <t>Diesel 2</t>
  </si>
  <si>
    <t>Motor Combustión Interna</t>
  </si>
  <si>
    <t>Pelton</t>
  </si>
  <si>
    <t>Francis</t>
  </si>
  <si>
    <t>Aerogenerador</t>
  </si>
  <si>
    <t>C.H. Chaglla</t>
  </si>
  <si>
    <t>RER</t>
  </si>
  <si>
    <t>Nodo Energético del Sur</t>
  </si>
  <si>
    <t>Reserva Fría</t>
  </si>
  <si>
    <t>Otra Clasificación de Tipo de Central</t>
  </si>
  <si>
    <t>24.09.2016</t>
  </si>
  <si>
    <t>23.09.2016</t>
  </si>
  <si>
    <t>TIPO DE 
GENERACIÓN</t>
  </si>
  <si>
    <t>POTENCIA EFECTIVA 
(MW)</t>
  </si>
  <si>
    <t>PARTICIPACIÓN 
 (%)</t>
  </si>
  <si>
    <t>Solar</t>
  </si>
  <si>
    <t>Eólico</t>
  </si>
  <si>
    <t>TOTAL</t>
  </si>
  <si>
    <t>HIDRO</t>
  </si>
  <si>
    <t>Gas Natural de Camisea</t>
  </si>
  <si>
    <t>TECNOLOGÍA</t>
  </si>
  <si>
    <t>RECURSOS ENERGÉTICOS</t>
  </si>
  <si>
    <t>DIESEL2</t>
  </si>
  <si>
    <t>GN DE CAMISEA</t>
  </si>
  <si>
    <t>Motor de Combustión Interna</t>
  </si>
  <si>
    <t>VIENTO</t>
  </si>
  <si>
    <t xml:space="preserve">  centrales RER, Centrales clasificadas como Reserva Fría y Nodo Energético del Sur.</t>
  </si>
  <si>
    <t>Ingreso de Operación Comercial en el SEIN:</t>
  </si>
  <si>
    <t>últimos 3 meses</t>
  </si>
  <si>
    <t>Acumulado Anual</t>
  </si>
  <si>
    <t>Var (%)</t>
  </si>
  <si>
    <t>Termoeléctrico</t>
  </si>
  <si>
    <t>Hidroeléctrico</t>
  </si>
  <si>
    <t>Producción Total del SEIN</t>
  </si>
  <si>
    <t>Intercambios Internacionales</t>
  </si>
  <si>
    <t>Importación</t>
  </si>
  <si>
    <t>Hace 2 años</t>
  </si>
  <si>
    <t>Gas Natural de Aguaytía</t>
  </si>
  <si>
    <t>Gas Natural de Malacas</t>
  </si>
  <si>
    <t>Gas Natural de Las Isla</t>
  </si>
  <si>
    <t>Carbón</t>
  </si>
  <si>
    <t>Residual 500</t>
  </si>
  <si>
    <t>Residual 6</t>
  </si>
  <si>
    <t>Bagazo</t>
  </si>
  <si>
    <t>Biogás</t>
  </si>
  <si>
    <t>MATRIZ ELÉCTRICA DE GENERACIÓN EN EL SEIN (GWh)</t>
  </si>
  <si>
    <t>Por Recursos Energéticos Renovables (RER)</t>
  </si>
  <si>
    <t>Producción Total RER</t>
  </si>
  <si>
    <t>Participación RER en el SEIN (%)</t>
  </si>
  <si>
    <t>Anexos</t>
  </si>
  <si>
    <t>19</t>
  </si>
  <si>
    <t>Grand Total</t>
  </si>
  <si>
    <t>AIPSAA</t>
  </si>
  <si>
    <t>AURORA</t>
  </si>
  <si>
    <t>AYEPSA</t>
  </si>
  <si>
    <t>CELEPSA</t>
  </si>
  <si>
    <t>CHINANGO</t>
  </si>
  <si>
    <t>CERRO VERDE</t>
  </si>
  <si>
    <t>EGASA</t>
  </si>
  <si>
    <t>ECELIM</t>
  </si>
  <si>
    <t>EGECSAC</t>
  </si>
  <si>
    <t>EGEJUNIN</t>
  </si>
  <si>
    <t>EGEMSA</t>
  </si>
  <si>
    <t>EGENOR</t>
  </si>
  <si>
    <t>EGESUR</t>
  </si>
  <si>
    <t>ELECTROPERÚ</t>
  </si>
  <si>
    <t xml:space="preserve">EMGHUANZA </t>
  </si>
  <si>
    <t>ENERGÍA EÓLICA</t>
  </si>
  <si>
    <t xml:space="preserve">FENIX POWER </t>
  </si>
  <si>
    <t>GEPSA</t>
  </si>
  <si>
    <t>HIDROCAÑETE</t>
  </si>
  <si>
    <t>HUANCHOR</t>
  </si>
  <si>
    <t>KALLPA</t>
  </si>
  <si>
    <t>LUZ DEL SUR</t>
  </si>
  <si>
    <t>MAJA ENERGÍA</t>
  </si>
  <si>
    <t>MAJES SOLAR</t>
  </si>
  <si>
    <t>MOQUEGUA FV</t>
  </si>
  <si>
    <t>PANAMERICANA SOLAR</t>
  </si>
  <si>
    <t>PE MARCONA</t>
  </si>
  <si>
    <t>PETRAMAS</t>
  </si>
  <si>
    <t>PLANTA ETEN</t>
  </si>
  <si>
    <t>REPARTICIÓN SOLAR</t>
  </si>
  <si>
    <t>RIO DOBLE</t>
  </si>
  <si>
    <t>SAN GABÁN</t>
  </si>
  <si>
    <t>SANTA CRUZ</t>
  </si>
  <si>
    <t>SANTA ROSA</t>
  </si>
  <si>
    <t>SDE PIURA</t>
  </si>
  <si>
    <t>SDF ENERGÍA</t>
  </si>
  <si>
    <t>SHOUGESA</t>
  </si>
  <si>
    <t>SINERSA</t>
  </si>
  <si>
    <t>STATKRAFT PERÚ</t>
  </si>
  <si>
    <t>TACNA SOLAR</t>
  </si>
  <si>
    <t>TERMOCHILCA</t>
  </si>
  <si>
    <t>TERMOSELVA</t>
  </si>
  <si>
    <t>YANAPAMPA</t>
  </si>
  <si>
    <t>PRODUCCIÓN DE ENERGÍA ELÉCTRICA POR TIPO DE GENERACIÓN EN EL SEIN</t>
  </si>
  <si>
    <t>PRODUCCIÓN DE ENERGÍA ELÉCTRICA DEL SEIN POR TIPO DE RECURSO ENERGÉTICO</t>
  </si>
  <si>
    <t xml:space="preserve">Por tipo de Recurso Energético </t>
  </si>
  <si>
    <t>Por Empresa Integrante  (GWh)</t>
  </si>
  <si>
    <t>MÁXIMA DEMANDA COINCIDENTE DE POTENCIA DEL SEIN (MW)</t>
  </si>
  <si>
    <t>Máxima Anual</t>
  </si>
  <si>
    <t>Máxima Anual
 Hace 2 años</t>
  </si>
  <si>
    <t>Total Máxima Demanda Anual Perú</t>
  </si>
  <si>
    <t>Máxima Demanda del SEIN</t>
  </si>
  <si>
    <t>Var 2016/2015</t>
  </si>
  <si>
    <t>MÁXIMA DEMANDA COINCIDENTE DE POTENCIA ANUAL POR TIPO DE GENERACIÓN EN EL SEIN (MW)</t>
  </si>
  <si>
    <t>Por Empresa Integrante  (MW)</t>
  </si>
  <si>
    <t>Máxima Demanda Anual</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</si>
  <si>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</si>
  <si>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</si>
  <si>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</si>
  <si>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</si>
  <si>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</si>
  <si>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</si>
  <si>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</si>
  <si>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</si>
  <si>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</si>
  <si>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</si>
  <si>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</si>
  <si>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</si>
  <si>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</si>
  <si>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</si>
  <si>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</si>
  <si>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</si>
  <si>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</si>
  <si>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</si>
  <si>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</si>
  <si>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EVOLUCIÓN DE LOS VOLÚMENES ALMACENADOS (Millones de m3)</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</si>
  <si>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</si>
  <si>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</si>
  <si>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</si>
  <si>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</si>
  <si>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</si>
  <si>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</si>
  <si>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</si>
  <si>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</si>
  <si>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</si>
  <si>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</si>
  <si>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</si>
  <si>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</si>
  <si>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</si>
  <si>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</si>
  <si>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</si>
  <si>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Lagunas Paron (EGENOR)</t>
  </si>
  <si>
    <t>Lagunas Cullicocha (EGENOR)</t>
  </si>
  <si>
    <t>Lagunas Aguashcocha (EGENOR)</t>
  </si>
  <si>
    <t>Lagunas Rahucolta (EGENOR)</t>
  </si>
  <si>
    <t>Lagunas EDEGEL</t>
  </si>
  <si>
    <t>Laguna Yuracmayo</t>
  </si>
  <si>
    <t>Laguna Paucarcocha</t>
  </si>
  <si>
    <t>Gallito Ciego</t>
  </si>
  <si>
    <t>VARIACION</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</si>
  <si>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</si>
  <si>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</si>
  <si>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</si>
  <si>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</si>
  <si>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</si>
  <si>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</si>
  <si>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</si>
  <si>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</si>
  <si>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</si>
  <si>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</si>
  <si>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</si>
  <si>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</si>
  <si>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</si>
  <si>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</si>
  <si>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 Lagunas EDEGEL</t>
  </si>
  <si>
    <t>Descargado Yuracmayo (Rimac)</t>
  </si>
  <si>
    <t>Descargado Viconga</t>
  </si>
  <si>
    <t>Ingreso Toma Cahua (Pativilca)</t>
  </si>
  <si>
    <t>Descargado Pomacocha</t>
  </si>
  <si>
    <t>Natural Santa</t>
  </si>
  <si>
    <t>Natural Chancay</t>
  </si>
  <si>
    <t>Ingreso Toma Tamboraque</t>
  </si>
  <si>
    <t>Natural Jequetepeque</t>
  </si>
  <si>
    <t>Descargado Gallito Ciego</t>
  </si>
  <si>
    <t>EVOLUCIÓN PROMEDIO MENSUAL DE CAUDALES (m3/s)</t>
  </si>
  <si>
    <t>CAUDAL PROMEDIO</t>
  </si>
  <si>
    <t>Mes</t>
  </si>
  <si>
    <t>Enero</t>
  </si>
  <si>
    <t>Febrero</t>
  </si>
  <si>
    <t>Marzo</t>
  </si>
  <si>
    <t>Abril</t>
  </si>
  <si>
    <t>Mayo</t>
  </si>
  <si>
    <t>Junio</t>
  </si>
  <si>
    <t>Julio</t>
  </si>
  <si>
    <t>Agosto</t>
  </si>
  <si>
    <t>Setiembre</t>
  </si>
  <si>
    <t>Octubre</t>
  </si>
  <si>
    <t>Noviembre</t>
  </si>
  <si>
    <t>Diciembre</t>
  </si>
  <si>
    <t>COSTOS MARGINALES PROMEDIO PONDERADO MENSUAL DEL SEIN (US$/MWh)</t>
  </si>
  <si>
    <t>Evolución mensual de los Costos Marginales Promedio Ponderado del SEIN 
Barra de Referencia Santa Rosa</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</si>
  <si>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</si>
  <si>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</si>
  <si>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</si>
  <si>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</si>
  <si>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</si>
  <si>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</si>
  <si>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</si>
  <si>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</si>
  <si>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</si>
  <si>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</si>
  <si>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</si>
  <si>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</si>
  <si>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</si>
  <si>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</si>
  <si>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</si>
  <si>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</si>
  <si>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</si>
  <si>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</si>
  <si>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</si>
  <si>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</si>
  <si>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</si>
  <si>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</si>
  <si>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Enlace Centro - Sur</t>
  </si>
  <si>
    <t>HORAS DE CONGESTIÓN DE LOS PRINCIPALES EQUIPOS DE TRANSMISIÓN DEL SEIN (Horas)</t>
  </si>
  <si>
    <t>Paragsha - Huánuco 138kV</t>
  </si>
  <si>
    <t>Gas Natural</t>
  </si>
  <si>
    <t>Diesel2/Residual500/Residual 6</t>
  </si>
  <si>
    <t>EVENTOS Y FALLAS QUE OCASIONARON DISMINUCIÓN O INTERRUPCIÓN DE SUMINISTROS</t>
  </si>
  <si>
    <t>EVENTOS Y FALLAS QUE OCASIONARON INTERRUPCIÓN Y DISMINUCIÓN DE SUMINISTRO ELÉCTRICO</t>
  </si>
  <si>
    <t>PRODUCCIÓN DE ELECTRICICDAD MENSUAL POR EMPRESA Y TIPO DE GENERACIÓN</t>
  </si>
  <si>
    <t>MÁXIMA DEMANDA MENSUAL DE POTENCIA A NIVEL DE GENERACIÓN</t>
  </si>
  <si>
    <t>LISTADO DE EVENTOS Y FALLAS</t>
  </si>
  <si>
    <t>LISTADO DE EVENTOS Y FALLAS QUE OCASIONARON INTERRUPCIÓN Y DISMINUCIÓN DE SUMINISTRO ELÉCTRICO</t>
  </si>
  <si>
    <t>INFORME DE LA OPERACIÓN MENSUAL</t>
  </si>
  <si>
    <t>VOLUMEN UTIL
31-01-2016</t>
  </si>
  <si>
    <t xml:space="preserve"> enero 2016</t>
  </si>
  <si>
    <t>C.T. AGUAYTIA</t>
  </si>
  <si>
    <t>AGUA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</si>
  <si>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</si>
  <si>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</si>
  <si>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</si>
  <si>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</si>
  <si>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</si>
  <si>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</si>
  <si>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</si>
  <si>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</si>
  <si>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</si>
  <si>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</si>
  <si>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</si>
  <si>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</si>
  <si>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</si>
  <si>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</si>
  <si>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RESIDUAL</t>
  </si>
  <si>
    <t>C.T. TUMBES</t>
  </si>
  <si>
    <t>C.T. VENTANILLA</t>
  </si>
  <si>
    <t>C.H. CHIMAY</t>
  </si>
  <si>
    <t>C.H. HUANCHOR</t>
  </si>
  <si>
    <t>C.H. YANANGO</t>
  </si>
  <si>
    <t>C.H. CALLAHUANCA</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</si>
  <si>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</si>
  <si>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</si>
  <si>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</si>
  <si>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</si>
  <si>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</si>
  <si>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</si>
  <si>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</si>
  <si>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</si>
  <si>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</si>
  <si>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</si>
  <si>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</si>
  <si>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</si>
  <si>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</si>
  <si>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</si>
  <si>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</si>
  <si>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</si>
  <si>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</si>
  <si>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</si>
  <si>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C.T. TAPARACHI</t>
  </si>
  <si>
    <t>C.H. MACHUPICCHU</t>
  </si>
  <si>
    <t>SDF ENERGIA</t>
  </si>
  <si>
    <t>C.T. OQUENDO</t>
  </si>
  <si>
    <t>C.T. KALLPA</t>
  </si>
  <si>
    <t>PARAMONGA</t>
  </si>
  <si>
    <t>C.T. MAPLE ETANOL</t>
  </si>
  <si>
    <t>SOLAR</t>
  </si>
  <si>
    <t>C.H. YANAPAMPA</t>
  </si>
  <si>
    <t>C.H. LAS PIZARRAS</t>
  </si>
  <si>
    <t>FENIX POWER PERÚ</t>
  </si>
  <si>
    <t>PARQUE EOLICO MARCONA S.R.L.</t>
  </si>
  <si>
    <t>C.H. CANCHAYLLO</t>
  </si>
  <si>
    <t>PLANTA DE RESERVA FRIA DE GENERACION  DE ETEN S.A.</t>
  </si>
  <si>
    <t>C.H. SANTA TERESA</t>
  </si>
  <si>
    <t>C.H. CHEVES</t>
  </si>
  <si>
    <t>C.T. RECKA</t>
  </si>
  <si>
    <t>C.H. QUITARACSA</t>
  </si>
  <si>
    <t>PARQUE EOLICO TRES HERMANAS S.A.C.</t>
  </si>
  <si>
    <t>EMPRESA DE GENERACION HUALLAGA</t>
  </si>
  <si>
    <t>C.H. CHAGLLA</t>
  </si>
  <si>
    <t>SAMAY I S.A.</t>
  </si>
  <si>
    <t>C.T. PUERTO BRAVO</t>
  </si>
  <si>
    <t>C.T. CHILCA 2</t>
  </si>
  <si>
    <t>CERRO DEL AGUILA S.A.</t>
  </si>
  <si>
    <t>C.H. CERRO DEL AGUILA</t>
  </si>
  <si>
    <t>C.H. CHANCAY</t>
  </si>
  <si>
    <t>RIO BAÑOS</t>
  </si>
  <si>
    <t>C.H. RUCUY</t>
  </si>
  <si>
    <t>INFRAESTRUCTURA Y ENERGIAS DEL PERU</t>
  </si>
  <si>
    <t>C.T. NEPI</t>
  </si>
  <si>
    <t>ENEL PERU</t>
  </si>
  <si>
    <t>ENEL PIURA</t>
  </si>
  <si>
    <t>ENEL GENERACION PIURA S.A.</t>
  </si>
  <si>
    <t>ELECTROPERU</t>
  </si>
  <si>
    <t>CHINANGO S.A.C.</t>
  </si>
  <si>
    <t>HIDROELECTRICA HUANCHOR S.A.C.</t>
  </si>
  <si>
    <t>ENEL GENERACION PERU S.A.A.</t>
  </si>
  <si>
    <t>KALLPA GENERACION</t>
  </si>
  <si>
    <t xml:space="preserve">SINERSA                                           </t>
  </si>
  <si>
    <t>SAN GABAN</t>
  </si>
  <si>
    <t>AGRO INDUSTRIAL PARAMONGA</t>
  </si>
  <si>
    <t>MAJA ENERGIA S.A.C.</t>
  </si>
  <si>
    <t>ELECTRICA SANTA ROSA</t>
  </si>
  <si>
    <t xml:space="preserve">AGUAS Y ENERGIA PERU                              </t>
  </si>
  <si>
    <t xml:space="preserve">PETRAMAS                                          </t>
  </si>
  <si>
    <t xml:space="preserve">HIDROELECTRICA SANTA CRUZ                         </t>
  </si>
  <si>
    <t xml:space="preserve">SDE PIURA                                         </t>
  </si>
  <si>
    <t>AGROAURORA S.A.C.</t>
  </si>
  <si>
    <t>GTS MAJES S.A.C</t>
  </si>
  <si>
    <t>GTS REPARTICION S.A.C.</t>
  </si>
  <si>
    <t xml:space="preserve">TACNA SOLAR SAC. </t>
  </si>
  <si>
    <t>ELECTRICA YANAPAMPA SAC</t>
  </si>
  <si>
    <t xml:space="preserve">PANAMERICANA  SOLAR SAC. </t>
  </si>
  <si>
    <t>MOQUEGUA FV S.A.C.</t>
  </si>
  <si>
    <t>EMPRESA DE GENERACION ELECTRICA DE JUNIN</t>
  </si>
  <si>
    <t xml:space="preserve">EMPRESA ELECTRICA RIO DOBLE </t>
  </si>
  <si>
    <t xml:space="preserve">EMPRESA DE GENERACION HUANZA                      </t>
  </si>
  <si>
    <t>EMPRESA DE GENERACION ELECTRICA CANCHAYLLO SAC</t>
  </si>
  <si>
    <t>MINERA CERRO VERDE</t>
  </si>
  <si>
    <t>EMPRESA CONCESIONARIA ENERGIA LIMPIA SAC</t>
  </si>
  <si>
    <t>EMPRESA</t>
  </si>
  <si>
    <t>EQUIPO</t>
  </si>
  <si>
    <t>FECHA</t>
  </si>
  <si>
    <t>DESCRIPCIÓN DEL EVENTO</t>
  </si>
  <si>
    <t>INTERRUPCIÓN (MW)</t>
  </si>
  <si>
    <t>DISMINUCIÓN (MW)</t>
  </si>
  <si>
    <t>ELECTRO PUNO</t>
  </si>
  <si>
    <t>L. PUNO - POMATA - ILAVE - LINEA L-6027</t>
  </si>
  <si>
    <t>Desconectó la línea L-6027 (Puno - Pomata) de 60 kV, por falla. De acuerdo a lo informado por ELECTRO PUNO, titular de la línea, la falla se produjo por descargas atmosféricas en la zona de Juli - Pomata. El sistema de protección señalizo la activación de la función de sobrecorriente instantánea de fases (50). Como consecuencia se interrumpió el suministro de las subestaciones Pomata el Ilave con un total de 3,25 MW. A las 21:53 h, se conectó la línea L-6027, con lo cual se inició la normalización de los suministros interrumpidos.</t>
  </si>
  <si>
    <t>MINERA ARUNTANI</t>
  </si>
  <si>
    <t>L. PUNO - TUCARI - LINEA L-6007</t>
  </si>
  <si>
    <t>Desconectó la línea L-6007 (Puno - Tucari) de 60 kV, por falla monofásica a tierra en la fase "R", localizada a 93,15 km de la S.E. Puno. De acuerdo a lo informado por Minera Aruntani, titular de la línea, la falla se produjo por descargas atmosféricas. El sistema de protección señalizo la activación de la función de distancia (21). Como consecuencia se interrumpió el suministro de la S.E. Tucari con 4,90 MW, aproximadamente. A las 06:14 h, se realizó una energización no exitosa de la línea L-6007. A las 08:28 h, se conectó la línea L-6007. A las 09:00 h, se inició la normalización del suministro interrumpido.</t>
  </si>
  <si>
    <t>CONENHUA</t>
  </si>
  <si>
    <t>L. ARES - TALTA - LINEA L-1047</t>
  </si>
  <si>
    <t>Desconectó la línea L-1047 (Talta - Ares) de 138 kV, por falla monofásica a tierra en la fase "R", localizada a 34,97 km de la S.E. Ares, debido a condiciones climáticas adversas, de acuerdo a lo informado por CONENHUA, titular de la línea. Asimismo, desconecto la C.H. Misapuquio cuando generaba 1,35 MW. Como consecuencia, se interrumpió el suministro de los usuarios libres Compañía de Minas Buenaventura y Minera Ares (unidad Arcata) con un total de 13,84 MW, aproximadamente. A las 06:56 h, se conectó la línea L- 1047, con lo cual se inició la normalización de los suministros interrumpidos. A las 07:21 h, sincronizó la C.H. Misapuquio con el SEIN.</t>
  </si>
  <si>
    <t>L. INGENIO - CAUDALOSA - LINEA L-6644</t>
  </si>
  <si>
    <t>Desconectó la línea L-6644 (Ingenio - Caudalosa) de 60 kV por falla monofásica a tierra en la fase "T", localizada a 124,03 km de la S.E. Ingenio. De acuerdo con lo informado por CONENHUA, titular de la línea, la falla se produjo rotura de conductor en la fase "T" entre las estructuras 159 y 160, debido a la intensas nevadas en la zona de San Genaro y Madona. Como consecuencia, se interrumpió el suministro de la S.E. Caudalosa con un total de 0,572 MW. A las 17:19 h, se conectó la línea L-6644 y se procedió con la normalización del suministro interrumpido.</t>
  </si>
  <si>
    <t>L. AZÁNGARO - ANTAUTA - LINEA L-6021</t>
  </si>
  <si>
    <t>Desconectó la línea L-6021 (Azángaro - Antauta) de 60 kV, por falla. De acuerdo a lo informado por ELECTRO PUNO, titular de la línea, la falla se produjo por descargas atmosféricas en la zona de Azángaro. Como consecuencia se interrumpió el suministro de la S.E. Antauta con un total de 0,90 MW. A las 12:41 h, se conectó la línea L-6021 y se inició la normalización del suministro interrumpido.</t>
  </si>
  <si>
    <t>Desconectó la línea L-6021 (Azángaro - Antauta) de 60 kV, por falla. De acuerdo a lo informado por ELECTRO PUNO, titular de la línea, la falla se produjo por descargas atmosféricas en la zona de Azángaro. Como consecuencia se interrumpió el suministro de la S.E. Antauta con un total de 0,68 MW. A las 13:43 h, se conectó la línea L-6021 y se inició la normalización del suministro interrumpido.</t>
  </si>
  <si>
    <t>L. HUANCAVELICA - INGENIO - LINEA L-6643</t>
  </si>
  <si>
    <t>Desconectó la línea L-6643 (Huancavelica - Ingenio) de 60 kV, por falla trifásica, debido a descargas atmosféricas en la zona de Mimosa, de acuerdo a lo informado por CONENHUA, titular de la línea. Como consecuencia, se interrumpió el suministro de la subestación Ingenio con un total de 6,67 MW aproximadamente. La carga de la S.E. Caudalosa se encontraba interrumpida por la falla en la línea L-6644. A las 15:59 h, se conectó la línea L-6643, y se procedió con la normalización del suministro interrumpido de la S.E. Ingenio. El suministro de la S.E. Caudalosa continuo interrumpido por la indisponibilidad de la línea L-6644.</t>
  </si>
  <si>
    <t>ELECTRO CENTRO</t>
  </si>
  <si>
    <t>L. COBRIZA I - PAMPAS - LINEA L-6066</t>
  </si>
  <si>
    <t>Desconectó la línea L-6066 (Cobriza I - Pampas) de 69 kV, por falla monofásica a tierra en la fase "T", debido a descargas atmosféricas, de acuerdo con lo informado por Electrocentro, titular de la línea. Como consecuencia se interrumpió el suministro de la S.E. Pampas con un  total de 0,648 MW. A las 17:28 h, se conectó la línea L-6066 y se inició la normalización del suministro interrumpido.</t>
  </si>
  <si>
    <t>ETESELVA</t>
  </si>
  <si>
    <t>L. AGUAYTÍA - TINGO MARÍA - LINEA L-2251</t>
  </si>
  <si>
    <t>Desconectó la línea L-2251 (Aguaytía - Tingo María) de 220 kV por una falla bifásica a tierra en las fases "R" y "S". De acuerdo con lo informado por ETESELVA, titular de la línea, la falla se originó por descargas atmosféricas, el sistema de protección localizo la falla a 21,00 km de la S.E. Tingo María.Como consecuencia de la desconexión de la línea L-2251 (Aguaytía - Tingo María) de 220 kV, se interrumpieron los suministros de ELECTRO UCAYALI en las subestaciones Aguaytía, Parque Industrial, Yarinacocha y Pucallpa EUC con un total de 26,28 MW. Asimismo, desconectó la línea L-1124 (Aucayacu - Tocache) de 138 kV en el lado de la S.E. Tocache. De acuerdo a lo informado por REP, titular de la línea, la desconexión se produjo por actuación de su protección Weak Infeed por función de distancia (21).Como consecuencia de la desconexión de la línea L-1124 (Aucayacu - Tocache) de 138 kV, se interrumpieron los suministros de ELECTRO ORIENTE en las subestaciones Juanjui, Bellavista, Tarapoto y Moyobamba y de ELECTRO TOCACHE e INDUSTRIAS ESPINO en la S.E. Tocache, con un total de 38,71 MW. A las 06:57 h y 06:58 h, desconectaron los grupos G1 y G2 de la C.H. Chaglla, respectivamente; por actuación de sus protecciones propias, con lo cual la frecuencia disminuyó hasta 59,37 Hz, sin interrupción de suministros. A las 07:11 h, se conectó la línea L-1124 (Aucayacu - Tocache) de 138 kV y se inició las maniobras para el restablecimiento de los suministros interrumpidos de ELECTRO TOCACHE e INDUSTRIAS ESPINO. A las 07:17 h, se conectó la línea L-2251 (Tingo María - Aguaytía) de 220 kV y se inició las maniobras para el restablecimiento de los suministros interrumpidos de ELECTRO UCAYALI. A las 07:21 h, se energizó la línea L-1016 (Tocache - Juanjui) de 138 kV y se inició las maniobras para el restablecimiento de los suministros interrumpidos de ELECTRO ORIENTE. A las 07:42 h, sincronizó el grupo G1 de la C.H. Chaglla.</t>
  </si>
  <si>
    <t>ATN 2 S.A.</t>
  </si>
  <si>
    <t>L. COTARUSE - LAS BAMBAS - LINEA L-2055</t>
  </si>
  <si>
    <t>Se produjo recierre monofásico exitoso en la fase "S" de las líneas L-2055/L-2056 (Cotaruse - Las Bambas) de 220 kV, por falla localizada a 17,20 km de la S.E. Cotaruse, debido a descargas atmosféricas, de acuerdo a lo informado por ATN2, titular de las líneas. Como consecuencia el usuario libre Minera Las Bambas redujo su carga en 89,00 MW. A las 13:39 h el CCO-COES coordinó con el cliente Las Bambas recuperar su carga reducida.</t>
  </si>
  <si>
    <t>ISA PERU</t>
  </si>
  <si>
    <t>L. VIZCARRA - PARAGSHA 2 - LINEA L-2254</t>
  </si>
  <si>
    <t>Se produjo recierre monofásico exitoso en la fase "S" de la línea L-2254 (Vizcarra - Paragsha 2) de 220 kV, debido a una falla localizada a 72,40 km de la S.E. Paragsha 2, debido a descargas atmosféricas en la zona, de acuerdo con lo informado por ISA, titular de la línea. Como consecuencia el usuario libre Minera Antamina redujo su carga de 110,80 MW hasta 53,85 MW. A las 16:47 h, el CCO-COES coordinó con el CC-CMA recuperar su carga reducida.</t>
  </si>
  <si>
    <t>HIDRANDINA</t>
  </si>
  <si>
    <t>L. KIMAN AYLLU - SIHUAS - LINEA L-1132</t>
  </si>
  <si>
    <t>Desconectó las líneas L-1132/L-1133 (Kiman Ayllu - Sihuas - Tayabamba) de 138 kV, debido a una falla monofásica a tierra en la fase "R", localizada a 79,80 km de la S.E. Kiman Ayllu. De acuerdo con lo informado por Hidrandina, titular de la línea, la falla se produjo por descargas atmosféricas en la zona de Sihuas. Como consecuencia se interrumpió el suministro de las subestaciones Sihuas, Tayabamba y Llacuabamba, con un total de 23,18 MW. Asimismo, desconectó la C.H. Pias con una generación de 11,67 MW. A las 17:35 h, el CC-HID en coordinación con el CC-ATN, conectó la línea L-1132 e inició el restablecimiento del suministro interrumpido. A las 18:12 h, sincronizó la C.H. Pias con el SEIN.</t>
  </si>
  <si>
    <t>L. CHILINA - CONVERTIDOR - LINEA L-3002</t>
  </si>
  <si>
    <t>Se produjo sobrecarga de la interconexión Chilina-Convertidor por salida de servicio de las Centrales Hidráulicas Charcani IV y VI por alta concentración de sólidos. Como consecuencia, el CC-SEA rechazo 5,00 MW a solicitud del CC-EGA. A las 18:06 h, el CC-EGA solicitó al CC-SEA recuperar 1 MW. A las 18:17 h, el CC-EGA solicitó al CC-SEA recuperar 1 MW. A las 18:29 h, sincronizó la unidad TG de la C.T. Chilina. A las 18:29 h, el CC-EGA solicitó al CC-SEA recuperar 3 MW. A las 18:35 h, sincronizó la unidad  SLZ1 de la C.T. Chilina.</t>
  </si>
  <si>
    <t>MINERA ARES</t>
  </si>
  <si>
    <t>L. CALLALLI - CAYLLOMA - LINEA L-6015</t>
  </si>
  <si>
    <t>Desconectó de la línea L-6015 (Callalli - Caylloma) de 66 kV por falla. De acuerdo con lo informado por la Empresa de Transmisión Callalli, titular de la línea, la falla se produjo por fuertes nevadas en la zona. Como consecuencia se interrumpió el suministro de Minera Ares, Minera Bateas y SEAL en la S.E. Caylloma con un total de 8,47 MW, aproximadamente. A las 06:55 h, el CC-ARE declaró al CC-SEA disponible la línea L-6015. A las 06:58 h, se energizó la línea L-6015 desde la S.E. Callalli y se procedió con la normalización del suministro interrumpido.</t>
  </si>
  <si>
    <t>L. PARAGSHA II - UCHUCCHACUA - LINEA L-1123</t>
  </si>
  <si>
    <t>Se produjo recierre no exitoso en la línea L-1123 (Paragsha 2 - Uchucchacua) de 138 kV, por falla monofásica a tierra en la fase "R", localizada a 12,80 km de la S.E. Paragsha 2, debido a descargas atmosféricas en la zona de Pacoyan, de acuerdo a lo informado por CONENHUA, titular de la línea. Como consecuencia se interrumpió el suministro de las Mineras Buenaventura, Iscaycruz y Raura de la S.E. Uchucchacua con un total de 25,161 MW. A las 14:43 h el CC-CEH declaró al CCO-COES disponible la línea L-1123. A las 14:45 h, se realizó un intento de energización de la línea L-1123 desde la S.E. Paragsha II, con resultado negativo. A las 14:50 h, el CC-REP, titular de la celda CL-1123 en la S.E. Paragsha 2, informó problemas con el interruptor IN-4076 por bloqueo debido a discordancia de polos. A las 15:20 h, se energizó la línea L-1123 y se inició las maniobras para la normalización de los suministros interrumpidos.Nota: La demora en la reposición de la línea L-1123, se debió a problemas que se presentó en el Interruptor IN-4076 en la S.E de Paragsha 2, donde quedó bloqueado por discordancia de polos.</t>
  </si>
  <si>
    <t>Desconectó la línea L-6021 (Azángaro - Antauta) de 60 kV por falla. De acuerdo con lo informado por Electro Puno, titular de la línea la falla se produjo por descargas atmosféricas en la zona de Azángaro a Asillo. Como consecuencia se interrumpió el suministro de la S.E. Antauta con 0,81 MW. A las 18:06 h, el CC-EPU energizó la línea L-6021 desde la S.E. Azángaro. A las 18:07 h, el CC-EPU energizó el transformador T9001 de la S.E. Antauta y procedió a restablecer el suministro interrumpido.</t>
  </si>
  <si>
    <t>Desconectó la línea L-6007 (Puno - Tucari) de 60 kV, por falla localizada a 86,34 km de la Puno. De acuerdo con lo informado por Minera Aruntani, titular de la línea, la falla se produjo por nevadas en la zona. Como consecuencia se interrumpió el suministro de la S.E. Aruntani con un total de 4,67 MW. A las 06:36 h, se energizó en vacío la línea L-6007.</t>
  </si>
  <si>
    <t>Desconectó la línea L-6007 (Puno - Tucari) de 60 kV, por falla localizada a 70,45 km. De acuerdo con lo informado por Minera Aruntani, titular de la línea, la falla se produjo por nevadas en la zona. No hubo interrupción de suministros porque la línea se encontraba energizada en vacío debido a una falla previa (06:32 h), pero si hubo demora en la normalización de los suministros de Minera Aruntani. A las 09:41 h, se energizó en vacío la línea L-6007. A las 10:00 h, se procedió a recuperar los suministros interrumpidos.</t>
  </si>
  <si>
    <t>L. AZÁNGARO - SAN GABÁN II - LINEA L-1010</t>
  </si>
  <si>
    <t>Se produjo recierre no exitoso de la línea L-1010 (Azángaro - San Gabán II) de 138 kV y desconexión de la línea L- 1013 (San Rafael - San Gabán II) de 138 kV. De acuerdo con lo informado por la empresa San Gabán, titular de las líneas, la falla en ambas líneas se produjo por fuerte nevadas y descargas atmosféricas en la zona; asimismo, se encontró conductor deshebrado en la fase "R" en el vano de la estructura T-127 y T-128 de la línea L-1013. En la línea L-1010 el relé señalizó falla monofásica a tierra en la fase "R", localizada a 55,5 km de la S.E. San Gabán  II y en la línea L-1013 el relé señalizó falla trifásica, localizada a 63,0 km de la S.E. San Gabán II. Como consecuencia desconectó el grupo G1 de la C.H. San Gabán II por la actuación de su esquema EDAGSF y el grupo G2 quedó operando en sistema aislado con la carga de las subestaciones San Gabán II, Mazuco y Puerto Maldonado. El cliente libre MINSUR reportó reducción de su carga de 17,30 MW a 15,74 MW, por actuación de sus protecciones propias.No se reportó interrupción de suministros en el SEIN. A las 07:41 h, se conectó la línea L-1010, con lo cual se sincronizó el sistema aislado con el SEIN. A las 07:47 h, sincronizó el grupo G1 con el SEIN. A las 10:04 h, se conectó la línea L-1013.</t>
  </si>
  <si>
    <t>Desconectó la línea L-6021 (Azángaro - Antauta) de 60 kV por falla. De acuerdo con lo informado por ElectroPuno, titular de la línea la falla se produjo por fuertes nevadas en la zona de Antauta. Como consecuencia se interrumpió el suministro de la S.E. Antauta, con un total de 0,64 MW. A las 07:16 h, se conectó la línea L-6021 y se inició el restablecimiento del suministro interrumpido.</t>
  </si>
  <si>
    <t>ELECTRO NOR OESTE</t>
  </si>
  <si>
    <t>L. PIURA OESTE - SULLANA - LINEA L-6698</t>
  </si>
  <si>
    <t>Desconectó la línea L-6698 (Piura Oeste - Sullana) de 60 kV, cuya causa no fue informada por ENOSA, titular de la línea, señalizó en ambos extremos sobrecorriente a tierra fase "S". Asimismo, abrió la línea L-6662B (La Huaca - El Arenal) de 60 kV en la S.E. El Arenal, señalizó sobrecorriente entre fases. Como consecuencia quedaron desenergizados la línea L-6668 (Sullana - Poechos) de 60 kV y las CC.HH. Curumuy, Poechos 1 y Poechos 2 con una generación total de 8,24 MW, y se interrumpió el suministro de ENOSA (subestaciones Sullana, Poechos) con 26,09 MW y Agrícola del Chira (La Huaca) con 5,70 MW. A las 07:15 h, se conectó la línea L-6698. A las 07:23 h, 07:28 h y 07:32 h, se normalizó el suministro de Sullana, Poechos y la Huaca, respectivamente. A las 07:30 h, el CC-ENO autorizó al CC-SIN el ingreso de las unidades de generación. A las 07:36 h, se conectó la línea L-6662ª (Sullana - La Huaca) de 60 kV. A las 07:32 h, 07:38 h y 07:54 h, en servicio con el SEIN, las centrales Poechos 1, Curumuy  y Poechos 2, respectivamente.</t>
  </si>
  <si>
    <t>ELECTRO SUR ESTE</t>
  </si>
  <si>
    <t>L. MACHUPICCHU - SANTA MARIA - URPIPATA - LINEA L-6002</t>
  </si>
  <si>
    <t>Desconectó la línea L-6002 (Machupicchu - Quillabamba) de 60 kV por falla bifásica a tierra en las fases "S" y "T", localizada a 68,3 km de la S.E. Machupicchu, debido a descargas atmosféricas en la zona de Chahuares, según lo informado por Electro Sur Este, titular de la línea. Como consecuencia se interrumpió el suministro de las subestaciones Urpipata, Santa María y Chahuares con un total de 4,67 MW. A las 12:59 h, se conectó la línea L-6002 y se inició el restablecimiento de los suministros interrumpidos.</t>
  </si>
  <si>
    <t>Desconectó la línea L-6007 (Puno - Tucari) de 60 kV, por falla. De acuerdo con lo informado por Minera Aruntani, titular de la línea, la falla se produjo por nevadas en la zona. Como consecuencia se interrumpió el suministro de la S.E. Aruntani con 4,682 MW. A las 14:44 h, se energizó la línea L-6007 y se procedió a recuperar los suministros interrumpidos.</t>
  </si>
  <si>
    <t>ETENORTE</t>
  </si>
  <si>
    <t>L. CHIMBOTE 1 - HUALLANCA - LINEA L-1105</t>
  </si>
  <si>
    <t>Desconectó la línea L-1105 (Chimbote 1 - Huallanca) de 138 kV, por falla monofásica a tierra en fase "R" que evolucionó a una falla bifásica en las fases "RS", localizada a 41,2 km de la S.E. Huallanca. De acuerdo con lo informado por ETENORTE, titular de la línea, la falla se produjo por contaminación ambiental y descargas atmosféricas en la zona. En la S.E. Chimbote 1, se produjo recierre trifásico no exitoso por registrar falla bifásica. Como consecuencia el usuario libre SIDER PERÚ redujo su carga de 46,40 MW a 44,60 MW, por actuación de sus protecciones propias. A las 15:43 h, el CC-SID en coordinación con el CCO-COES recuperó su carga reducida. A las 15:35 h, se realizó un intento de energización desde la S.E. Chimbote 1, con resultado fallido señalizando falla bifásica entre las fases "R" y "S" a 47,1 km de la S.E. Chimbote 1. La línea quedó indisponible para su inspección. A las 14:27 h del 09.01.2017, en servicio la línea L-1105.</t>
  </si>
  <si>
    <t>Desconectó la línea L-6007 (Puno - Tucari) de 60 kV, por falla. De acuerdo con lo informado por Minera Aruntani, titular de la línea, la falla se produjo por nevadas en la zona. Como consecuencia se interrumpió el suministro de la S.E. Aruntani con 4,77 MW. A las 17:59 h, se energizó la línea L-6007 y se procedió a recuperar los suministros interrumpidos.</t>
  </si>
  <si>
    <t>Desconectó la línea L-6066 (Cobriza I - Pampas) de 69 kV, por falla monofásica a tierra en la fase "T", debido a descargas atmosféricas, según lo informado por Electrocentro, titular de la línea. Como consecuencia se interrumpió el suministro de la S.E. Pampas, con un total de 0,52 MW. A las 18:11 h, se energizó la línea L-6066 y se inició el restablecimiento del suministro interrumpido.</t>
  </si>
  <si>
    <t>Desconectó la línea L-6007 (Puno - Tucari) de 60 kV, por falla. De acuerdo con lo informado por Minera Aruntani, titular de la línea, la falla se produjo por nevadas en la zona. Como consecuencia se interrumpió el suministro de la S.E. Aruntani con 4,558 MW. A las 20:23 h, se energizó la línea L-6007 y se procedió a recuperar los suministros interrumpidos.</t>
  </si>
  <si>
    <t>Desconectó la línea L-6066 (Cobriza I - Pampas) de 69 kV, por falla trifásica debido a descargas atmosféricas en la zona. Como consecuencia se interrumpió el suministro de la S.E. Pampas con 0.808 MW. A las 18:42 h, se conectó la línea L-6066 y se inició el restablecimiento del suministro interrumpido.</t>
  </si>
  <si>
    <t>L. SOCABAYA - CERRO VERDE - LINEA L-2061</t>
  </si>
  <si>
    <t>Desconectó las líneas L-2061 y L-2062 (Socabaya  - Cerro Verde) de 220 kV, por activación del disparo por 50BF y relé de bloqueo (86) de la L-2061 en la S.E. Cerro Verde, durante las pruebas de la función 87L del relé principal de la línea L-2074 (San Luis - Cerro Verde) de 220 kV, de acuerdo a lo informado por Minera Cerro Verde, titular de las líneas. Como consecuencia se interrumpió el suministro de la S.E. Sulfuros con 124,00 MW. A las 10:29 h, el  CC-MCV declaró al CCO-COES disponible la línea L-2062, pero no se logró conectar por problemas en el mando. A las 10:34 h, el CC-MCV declaró al CCO-COES disponible la línea L-2061 pero no se logró conectar por problemas en el mando. A las 10:54 h, a solicitud de CC-MCV se coordinó recuperar su carga Planta de Tratamiento de Agua (20,00 MW) a través de la línea L-2074 (San Luis - Cerro Verde) de 220 kV. A las 11:08 h, se energizó la línea L-2074 desde la S.E. San Luis y se inició las maniobras para la normalización parcial de los suministros interrumpidos. A las 12:00 h, se conectó la línea L-2062 y se trasladó la carga recuperada hacia la S.E. Socabaya. A las 16:00 h, se conectó la línea L-2061.</t>
  </si>
  <si>
    <t>TRANSMANTARO</t>
  </si>
  <si>
    <t>L. COTARUSE - SOCABAYA - LINEA L-2053</t>
  </si>
  <si>
    <t>Desconectó la línea L-2053 (Cotaruse - Socabaya)  de 220 kV por falla monofásica a tierra en la fase "R", localizada a 103 km de la S.E. Cotaruse, por descargas atmosféricas en la zona, de acuerdo a lo informado por TRANSMANTARO, titular de la línea. No se produjo interrupción de suministros en el SEIN. Cabe mencionar que la línea tenía un flujo de 176,27 MW ingresando a Socabaya. El usuario libre Minera Las Bambas redujo su carga en 110,00 MW. A las 14:29 h, el CC-COES coordinó con el CC-BAM normalizar su carga reducida. A las 15:13 h, se conectó la línea L-2053.</t>
  </si>
  <si>
    <t>Desconectó la línea L-6643 (Huancavelica - Ingenio) de 60 kV, por falla debido a descargas atmosféricas en la zona de Pachaglla - Tororumi, de acuerdo a lo informado por CONENHUA, titular de la línea. Como consecuencia se interrumpió el suministro de las subestaciones Ingenio y Caudalosa con un total de 7,43 MW aproximadamente. A las 15:58 h, se conectó la línea L-6643 con lo cual se inició la normalización del suministro interrumpido.</t>
  </si>
  <si>
    <t>RED DE ENERGIA DEL PERU</t>
  </si>
  <si>
    <t>L. AUCAYACU - TOCACHE - LINEA L-1124</t>
  </si>
  <si>
    <t>Desconectó la línea L-1124 (Aucayacu - Tocache) de 138 kV, por falla bifásica a tierra en las fases "RS", localizada a 32 km de la S.E. Aucayacu, debido a probables descargas atmosféricas, de acuerdo a lo informado por REP, titular de la línea. Como consecuencia se interrumpió los suministros de las subestaciones Tocache, Juanjui, Bellavista, Tarapoto y Moyobamba con un total de 42,00 MW, aproximadamente. A las 23:53 h, se conectó la línea L-1124, con lo cual se inició la normalización del suministro interrumpido de ELECTROTOCACHE. A las 23:58 h, se energizó la línea L-1016 (Tocache - Juanjui) de 138 kV, con lo cual se inició la normalización del suministro interrumpido de ELECTRO ORIENTE.</t>
  </si>
  <si>
    <t xml:space="preserve">ENEL DISTRIBUCION PERU </t>
  </si>
  <si>
    <t>L. CHAVARRÍA - BARSI - LINEA L-2005</t>
  </si>
  <si>
    <t>Desconectó la línea L-2005 (Chavarría - Barsi) de 220 kV por falla, debido a pérdida de aislamiento en una estructura temporal de la línea, según lo informado por Enel Distribución, titular de la línea. Como consecuencia, el usuario libre Refinería Cajamarquilla redujo su carga de 180 MW a 40 MW, por actuación de sus protecciones propias. A las 02:59 h, Refinería Cajamarquilla reportó al CCO-COES dicha reducción de carga, por lo que se coordinó recuperar el total de su suministro reducido. A las 17:17 h, el CC-EDN declaró al CCO-COES disponible la línea L-2005 concluidos trabajos correctivos. A las 17:25 h, el CC-EDN conectó la línea L-2005.</t>
  </si>
  <si>
    <t>TESUR</t>
  </si>
  <si>
    <t>L. TINTAYA NUEVA - SOCABAYA - LINEA L-2022</t>
  </si>
  <si>
    <t>Desconectó la línea L-2022 (Socabaya - Tintaya Nueva) de 220 kV, por falla bifásica a tierra en las fases "RS", localizada a 50,20 km de la Tintaya Nueva, debido a condiciones climáticas adversas, de acuerdo a lo informado por TESUR, titular de la línea. Como consecuencia la empresa Minera Antapacay redujo su carga en 60,06 MW, por actuación de sus protecciones propias. A las 07:42 h, se conectó la línea L-2022. A las 08:16 h, la minera Antapacay reportó al CCO-COES dicha reducción de carga, por lo que se coordinó recuperar el total de su suministro reducido.</t>
  </si>
  <si>
    <t>S.E. SANTIAGO DE CAO - TRAFO3D TP-A028-30MVA</t>
  </si>
  <si>
    <t>Desconectó el transformador TP-A028 de 138/34,5/13,8 kV de la S.E. Santiago de Cao, cuya causa no fue informada por Hidrandina, titular del equipo. Como consecuencia se interrumpió los suministros de las subestaciones Santiago de Cao, Malabrigo, Paijan, Casagrande 1 y Casagrande 2, con un total de 19,33 MW. A las 09:08 h, se energizó el transformador TP-A028 y se procedió a restablecer los suministros interrumpidos.</t>
  </si>
  <si>
    <t>S.E. PIURA OESTE - TRAFO3D T83-261</t>
  </si>
  <si>
    <t>Se presentó 4% de sobrecarga en los transformadores T83- 261, T32-261 y T15-261 de 220/60/10 kV de la S.E. Piura Oeste, debido a mayor demanda en Piura y menor disponibilidad hídrica de las centrales hidroeléctricas Poechos y Curumuy. Como consecuencia el CCO-COES coordinó con los usuarios libres de la S.E. Piura Oeste ejecutar el rechazo manual de carga de 3 MW. A las 12:27 h y 14:29 h, se incrementó el rechazo manual de carga hasta 7 MW y 10 MW, respectivamente; por mayor demanda y parada de la C.H. Poechos II por falta de recurso hídrico. A las 17:17 h, el CCO-COES coordinó la normalización de las cargas rechazadas.</t>
  </si>
  <si>
    <t>Desconectó la línea L-6021 (Azángaro - Antauta) de 60 kV por falla. De acuerdo con lo informado por Electro Puno, titular de la línea, la falla se produjo por fuertes vientos en la zona de Azángaro. Como consecuencia, se interrumpió la carga de la S.E. Antauta, con un total de 0,77 MW. A las 16:39 h, el CC-EPU energizó la línea L-6021 desde la S.E. Azángaro e inició el restablecimiento de los suministros interrumpidos.</t>
  </si>
  <si>
    <t>L. GUADALUPE - PACASMAYO PUEBLO - LINEA L-6653</t>
  </si>
  <si>
    <t>Desconectó la línea L-6653 (Guadalupe - Pacasmayo Pueblo) de 60 kV por falla bifásica a tierra en las fases "RS". De acuerdo a lo informado por Hidrandina, titular de la línea, la falla se produjo por acto vandálico, debido a que se encontró, entre las estructuras N° 56 y 57 de la línea L-6653, una soga que cortocircuitaba las fases "R" y "S". Como consecuencia, se interrumpió la carga de la S.E. Pacasmayo con un total de 4,20 MW. Asimismo, el usuario libre Cementos Pacasmayo redujo su carga de 19,03 MW a 16,84 MW, por actuación de sus protecciones propias. A las 02:25 h, el CCO-COES coordinó con el CC-CNP recuperar el total de su carga reducida. A las 02:30 h, el CC-HID energizó la línea L-6653, con resultado negativo. Como consecuencia, nuevamente, el usuario libre Cementos Pacasmayo redujo su carga de 16,05 MW a 10,95 MW, por actuación de sus protecciones propias. A las 02:35 h, el CCO-COES coordinó con el CC-CNP recuperar toda la carga reducida. A las 04:07 h, el CC-HID energizó la línea L- 6653 en vacío y procedió a recuperar el total de la carga interrumpida.</t>
  </si>
  <si>
    <t>Se presentó sobrecarga en los transformadores T83- 261, T32-261 y T15-261 de 220/60/10 kV de la S.E. Piura Oeste, debido a mayor demanda en Piura y menor disponibilidad hídrica de las centrales hidroeléctricas Poechos y Curumuy. Como consecuencia el CCO-COES coordinó con los usuarios libres de la S.E. Piura Oeste ejecutar el rechazo manual de carga de 8,01 MW. A las 10:45 h los libres de la S.E. Piura Oeste ejecutaron un rechazo manual de 3,06 MW. Cabe resaltar que algunos usuarios libres no reportaron sus suministros rechazados. A las 12:42 h y 17:13 h, el CCO-COES coordinó la normalización de las cargas rechazadas.</t>
  </si>
  <si>
    <t>Se produjo recierre no exitoso en las líneas L-2022 y L-2023 (Socabaya - Tintaya Nueva) de 220 KV, por monofásica en la fase "R", localizada a 43,5 km y 38,4 km de la S.E. Tintaya Nueva; respectivamente, debido a condiciones climáticas adversas, de acuerdo a lo informado por TESUR, titular de las líneas. En la S.E. Tintaya Nueva se produjo recierre exitoso en ambas líneas (L-2022 y L-2023); mientras en la S.E. Socabaya se produjo disparo trifásico al registrar una falla evolutiva. Como consecuencia de la perturbación la minera Antapaccay redujo su carga en 58,66 MW por actuación de sus protecciones propias. A las 18:26 h, el CC-COES coordinó con la minera Antapaccay restablecer todas las cargas interrumpidas. A las 18:31 h, el CC-RDS declaró al CCO-COES disponibles las líneas L-2022 y L-2023. A las 18:35 h y 18:36 h, se conectaron las líneas L-2022 y L-2023, respectivamente.</t>
  </si>
  <si>
    <t>S.E. CANTERA - BARRA BARRA-60KV</t>
  </si>
  <si>
    <t>Desconectó el transformador T1 220/60 kV de la S.E. Cantera, debido a una falla originada por la energización de éste transformador por parte de la empresa LUZ DEL SUR, titular del equipo. Como consecuencia se interrumpió la carga de la S.E. Cantera, con un total de 15,42 MW. Asimismo, desconectó la C.H. Nuevo Imperial con una generación de 3,65 MW. A las 21:38 h, el CC-LDS conectó el transformador T1 y procedió a recuperar el total de la carga interrumpida. A las 21:55 h, en servicio la C.H. Nuevo Imperial.</t>
  </si>
  <si>
    <t>L. ZORRITOS - MÁNCORA - LINEA L-6664</t>
  </si>
  <si>
    <t>Desconectó la línea L-6664 (Zorritos - Máncora) de 60 KV, cuya causa no fue informada por ELECTROPERÚ, titular de la línea. Como consecuencia se interrumpió el suministro de la S.E. Máncora con total de 5,81 MW, aproximadamente. A las 00:11 h del 13.01.2017, se conectó la línea L-6664 y a las 00:17 h, se inició la normalización de los suministros interrumpidos.</t>
  </si>
  <si>
    <t>L. GUADALUPE - CHEPÉN - LINEA L-6645</t>
  </si>
  <si>
    <t>Desconectó la línea L-6645 (Guadalupe - Chepén) de 60 KV por falla bifásica a tierra en las fases "ST". De acuerdo a lo informado por Hidrandina, titular de la línea, la falla se produjo por acto vandálico, debido a que se encontró una soga que cortocircuitaba las fases "S" y "T", entre las estructuras N° 25 y 26, en el sector Calera. Como consecuencia se interrumpió el suministro de la S.E. Chepén con 4,99 MW. Asimismo, se redujo  la carga de Cementos Norte Pacasmayo de 18,21 MW a 9,95 MW. A la 01:14 h, el CC-HDN conectó la línea L-6645, con resultado negativo. El CC-CNP informó al CCO-COES que presentaron, nuevamente, reducción de carga de 10,45 MW a 5,10 MW. A las 03:31 h, se energizó la línea L-6645 y se inició las maniobras para el restablecimiento del suministro interrumpido.</t>
  </si>
  <si>
    <t>L. MOROCOCHA - CARLOS FRANCISCO - LINEA L-6533</t>
  </si>
  <si>
    <t>Desconectó de la línea L-6533 (Morococha Nueva -  Carlos Francisco) de 50 kV por falla. De acuerdo con lo informado por Statkraft, titular de la línea, la falla se produjo por fuertes nevadas en la zona de Ticlio. El sistema de protección detectó falla monofásica en la fase "R". Como consecuencia, se interrumpió el suministro de la SE Ticlio (Mina Volcan), con un total de 3,05 MW. A las 04:41 h, se conectó la línea L-6533 e inició restablecimiento del suministro interrumpido.</t>
  </si>
  <si>
    <t>L. PARAMONGA N. - 09 DE OCTUBRE - LINEA L-6655</t>
  </si>
  <si>
    <t>Desconectó de la línea L-6655 (Paramonga Nueva - 9 de Octubre) de 60 kV por falla monofásica a tierra en la fase "T", localizada a 46,8 km de la S.E. Paramonga Nueva. De acuerdo con lo informado por Hidrandina, titular de la línea, la falla se produjo por el contacto de un ave con la fase "T" de la estructura 169 de la L-6655, sector Gramadal. Como consecuencia, se interrumpió las subestaciones Huarmey y Puerto Antamina, con un total de 2,31 MW y 2,14 MW, respectivamente. A las 07:50 h, se energizó la línea L-6655 y se procedió a restablecer los suministros interrumpidos.</t>
  </si>
  <si>
    <t>Desconectó la línea L-6533 (Morococha Nueva - Carlos Francisco) de 50 kV por falla. De acuerdo con lo informado por Statkraft, titular de la línea, la falla se produjo por ruptura del cable de guarda en las instalaciones de Minera Volcan Ticlio. Como consecuencia, se interrumpió el suministro de la S.E. Ticlio (Mina Volcan), con un total de 2,80 MW. A las 07:57 h, se conectó la línea L-6533 y se inició el restablecimiento del suministro interrumpido.</t>
  </si>
  <si>
    <t>Se presentó sobrecarga en los transformadores T83- 261, T32-261 y T15-261 de 220/60/10 kV de la S.E. Piura Oeste, debido a mayor demanda en Piura y menor disponibilidad hídrica de las centrales hidroeléctricas Poechos y Curumuy. Como consecuencia el CCO-COES coordinó con los usuarios libres de la S.E. Piura Oeste ejecutar el rechazo manual de carga de 8,00 MW. A las 11:39 h, los libres de la S.E. Piura Oeste ejecutaron un rechazo manual de 3,31 MW. Cabe resaltar que algunos no reportaron sus suministros rechazados. A las 13:53 h, el CCO-COES coordinó con los usuarios libres de la S.E. PiuraOeste la normalización de las cargas rechazadas.</t>
  </si>
  <si>
    <t>MINSUR</t>
  </si>
  <si>
    <t>L. PUCAMARCA - LOS HEROES - LINEA L-6638</t>
  </si>
  <si>
    <t>Desconectó la línea L-6638 (Los Héroes - Pucamarca) de 60 kV por falla monofásica a tierra en la fase "R", localizada a 53,30 km de la S.E. Los Héroes. De acuerdo con lo informado por MINSUR, titular de la línea, la falla se produjo por condiciones atmosféricas adversas en la zona. Como consecuencia, se interrumpió el suministro de la S.E. Pucamarca, con un total de 2,20 MW. A las 15:28 h, se energizó, la línea L-6638 y se inició el restablecimiento de los suministros interrumpidos.</t>
  </si>
  <si>
    <t>Desconectó la línea L-6027 (Puno - Ilave - Pomata) de 60 KV por falla. De acuerdo con lo informado por  Electro Puno, titular de la línea, la falla se produjo por descargas atmosféricas, en la zona. Como consecuencia se interrumpieron los suministros de las subestaciones Ilave y Pomata con un total de 2,85 MW. A la 01:03 h, el CC-EPU declaró al CCO-COES disponible la línea L-6027. A la 01:05 h, se conectó la línea L-6027 y se inició el restablecimiento del suministro interrumpido.</t>
  </si>
  <si>
    <t>Desconectó la línea L-6015 (Callalli - Caylloma) de 66 KV por falla. De acuerdo con lo informado por Transmisión Callalli, titular de la línea, la falla se produjo por probables descargas atmosféricas en la zona. Como consecuencia se interrumpieron los suministros de las mineras Bateas y Ares (en 33 kV), y Pueblo Caylloma con un total de 9,10 MW. A las 16:10 h, el CC-ARE declaró al CCO-COES disponible la línea L-6015. A las 16:11 h, se energizó la línea L-6015 y se procedió a restablecer los suministros interrumpidos.</t>
  </si>
  <si>
    <t>L. SURIRAY - COTARUSE - LINEA L-2059</t>
  </si>
  <si>
    <t>Se produjeron recierres monofásicos exitosos en la fase "T" de la línea L-2059 (Cotaruse - Suriray) de 220 kV y en la fase "S" de la línea L-2060 (Cotaruse - Abancay Nueva) de 220 kV, por falla localizada a 2,87 km y 4,49 km de la S.E. Cotaruse, respectivamente, debido a descargas atmosféricas en la zona, de acuerdo a lo informado por Transmantaro, titular de las líneas. Como consecuencia las mineras Cerro Verde (Sulfuros) y Las Bambas redujeron sus cargas en 79,00 MW y 97,00 MW; respectivamente, por actuación de sus protecciones propias. A las 16:14 h, el CCO-COES coordinó con las mineras Las Bambas y Cerro Verde restablecer sus cargas interrumpidas.</t>
  </si>
  <si>
    <t>L. PUNO - BELLAVISTA - LINEA L-6028</t>
  </si>
  <si>
    <t>Desconectó la línea L-6028 (Puno - Bellavista) de 60 kV, debido a descargas atmosféricas, según lo informó la empresa Electro Puno, titular de la línea. Como consecuencia se interrumpió el suministro de la S.E. Bellavista con un total de 7,27 MW. A las 22:46 h, el CC-EPU declaró la disponibilidad de la línea L-6028. A las 22:48 h, se energizó la línea L-6028 y se inició el restablecimiento del suministro interrumpido.</t>
  </si>
  <si>
    <t>L. MANTARO - COTARUSE - LINEA L-2051</t>
  </si>
  <si>
    <t>Se produjo recierre exitoso en la fase "S" de las líneas L- 20251/L-2052 (Campo Armiño - Cotaruse) de 220 kV por falla localizada a 53,7 km de la S.E. Cotaruse. De acuerdo con lo informado por Transmantaro, titular de las líneas, la falla se produjo por probables descargas atmosféricas, en la zona. Los sistemas de protección de ambas líneas activaron la protección diferencial (87L). Como consecuencia la empresa Minera Las Bambas redujo su carga en 100 MW. A las 18:46 h, el CCO-COES autorizó a la minera Las Bambas restablecer toda su carga interrumpida.</t>
  </si>
  <si>
    <t>L. MANTARO - COTARUSE - LINEA L-2052</t>
  </si>
  <si>
    <t>Desconectó la línea L-2052 (Campo Armiño - Cotaruse) de 220 kV, por fallas trifásica, simultáneamente se registró recierre no exitoso en la  línea L-2051 (Campo Armiño - Cotaruse) de 220 kV, quedando energizado desde Campo Armiño, cuando transmitían un total 504,41 MW; asimismo, se produjo la desconexión de la línea L-2053 por sobretensión y DTT hacia el extremo remoto. De acuerdo con lo informado por Transmantaro, titular de las líneas, ambas fallas se produjeron por descargas atmosféricas en la zona. Como consecuencia las áreas Centro y Sur quedaron conectadas, a través del enlace de transmisión de 500 kV; asimismo, se produjo la reducción de carga de las Mineras Cerro Verde, Las Bambas, Antapaccay y Southern con un total 357,32 MW, por actuación de sus protecciones propias. La frecuencia del SEIN se incrementó hasta 60,935 Hz. También, desconectó el reactor de barra REB-5450 de 500 kV de la S.E. Ocoña, por actuación de la lógica 4 del DACA. A las 20:51 h, se inició la recuperación de los suministros reducidos. A las 21:18 h y 21:20, se autorizó a normalizar la carga de Southern Perú y Cerro Verde, respectivamente. A las 21:38 h, se conectó el reactor REB-54050 de la S.E. Ocoña. A las 21:50 h y 21:51 h, se conectaron las líneas L-2052 y L-2053, respectivamente.</t>
  </si>
  <si>
    <t>Desconectó la línea L-6644 (Ingenio - Caudalosa) de 60 kV, por una falla monofásica a tierra en la fase "R", localizada a 28,67 km de la S.E. Ingenio, debido a fuertes nevadas en la zona, de acuerdo a lo informado por CONENHUA, titular de la línea. Como consecuencia se interrumpió el suministro de la S.E. Caudalosa, con un total de 0,553 MW. A las 01:30 h, se conectó la línea L-6644 y se procedió a normalizar los suministros afectados.</t>
  </si>
  <si>
    <t>Desconectó la línea L-6644 (Ingenio - Caudalosa) de 60 kV, por una falla bifásica a tierra entre las fases "S" y "T", localizada a 39,67 km de la S.E. Ingenio, debido a fuertes nevadas en la zona, de acuerdo a lo informado por CONENHUA, titular de la línea. Como consecuencia se interrumpió el suministro de la S.E. Caudalosa, con un total de 0,526 MW. A las 03:44 h, se conectó la línea L-6644 y se procedió a normalizar los suministros afectados.</t>
  </si>
  <si>
    <t>Desconectó la línea L-6644 (Ingenio - Caudalosa) de 60 kV, por una falla bifásica a tierra entre las fases "S" y "T", localizada a 28,63 km de la S.E. Ingenio, debido a fuertes nevadas en la zona, de acuerdo a lo informado por CONENHUA, titular de la línea. Como consecuencia se interrumpió el suministro de la S.E. Caudalosa, con un total de 0,065 MW. A las 06:38 h se conectó la línea L-6644 y se procedió a normalizar los suministros afectados.</t>
  </si>
  <si>
    <t>Desconectó la línea L-6644 (Ingenio - Caudalosa) de 60 kV, por una falla bifásica a tierra entre las fases "S" y "T", localizada a 27,80 km de la S.E. Ingenio, debido a fuertes nevadas en la zona, de acuerdo a lo informado por CONENHUA, titular de la línea. Como consecuencia se interrumpió el suministro de la S.E. Caudalosa, con un total de 0,061 MW. A las 07:04 h se conectó la línea L-6644 y se procedió a normalizar los suministros afectados.</t>
  </si>
  <si>
    <t xml:space="preserve">ELECTRO DUNAS                                     </t>
  </si>
  <si>
    <t>L. INDEPENDENCIA - PARACAS - LINEA L-6606</t>
  </si>
  <si>
    <t>Desconectó la línea L-6606 (Independencia - Paracas) de 60 kV, por falla monofásica a tierra en la fase "R", debido a acercamiento de tolva de vehículo de carga a la línea L-6606, entre las estructuras  E-127 y E-128, sector Pampas de Ocas, de acuerdo a lo informado por ELECTRODUNAS, titular de la línea. Como consecuencia se interrumpió el suministro de la S.E. Paracas, con un total de 11,27 MW. A las 11:13 h, se conectó la línea L-6606, con lo cual se procedió a normalizar los suministros afectados.</t>
  </si>
  <si>
    <t>S.E. MALACAS - BARRA TALA10</t>
  </si>
  <si>
    <t>Desconectó la barra de 13,2 kV de la S.E. Talara, cuya causa no fue informada por Enel Generación Piura, titular del equipo. Como consecuencia se interrumpió toda la carga de la S.E. Talara con un total de 19,00 MW, aproximadamente. Asimismo, desconectó la unidad TGN4 de la C.T. Malacas cuando generaba 15,00 MW. También el usuario libre Cementos Piura redujo su carga de 18,00 MW hasta 2,60 MW en la S.E Piura Oeste. Por otro lado, en la S.E. Piura Oeste la carga en 60 kV disminuyó de 175 MW hasta 124 MW, provocando incremento de tensión hasta 235 kV. A las 14:44 h, el CC-REP en coordinación con el CCO-COES desconectó el banco de capacitores BC-21 de 60 kV y se conectó el reactor R7 de Piura Oeste. A las 15:02 h, Cementos Piura recuperó su carga. A las 14:56 h, el CC-REP desconectó el transformador T20 220/13.2 kV de Talara a solicitud del CC-Enel Piura por trabajos correctivos en la barra de 13,2 kV. A las 16:23 h, sincronizó la TGN4 de Malacas con el SEIN. A las 19:49 h, se conectó la barra de 13,2 kV de Talara y se inició la recuperación del suministro interrumpido.</t>
  </si>
  <si>
    <t>L. INDEPENDENCIA - PUEBLO NUEVO - LINEA L-6603</t>
  </si>
  <si>
    <t>Desconectó la línea L-6603 (Independencia - Pueblo Nuevo) de 60 kV, por falla bifásica a tierra en las fase "ST", localizada a 32 km de la S.E. Independencia, cuya causa no fue informada por ELECTRODUNAS, titular de la línea. Como consecuencia se produjo la interrupción de suministros de las subestaciones Tambo de Mora y Pedregal, con un total de 24,07 MW. A las 10:53 h, se conectó la línea L-6603 (Independencia - Pueblo Nuevo) de 60 kV y se inició la normalización de suministros interrumpidos.</t>
  </si>
  <si>
    <t>L. COBRIZA I - COBRIZA II - LINEA L-6602</t>
  </si>
  <si>
    <t>Desconectó la línea L-6602 (Cobriza I - Cobriza II) de 69 kV, por falla a tierra en el circuito de disparo del interruptor IN-0171 de la línea L-6602 en la S.E. Cobriza I, de acuerdo a lo informado por STATKRAFT, titular de la línea. Como consecuencia se interrumpió el suministro de Electrocentro y Doe Run en la subestación Cobriza II, con un total de 24,58 MW. A las 18:28 h y 18:35 h, se energizó la línea L-6602, con resultado negativo. A las 23:28 h, se conectó la línea L-6602. A las 23:30 h, se conectó el transformador de 69/10/4.16 kV de la S.E. Cobriza II. A las 23:34 h, se energizó la línea L-6061 (Cobriza II - Machahuay) de 69 kV. Se conectaron los equipos pero no se recuperó los suministros, sino hasta las 06:10 h del 19.01.2017.</t>
  </si>
  <si>
    <t xml:space="preserve">Desconectó la línea L-6602 (Cobriza I - Cobriza II) de 69 kV, por falla a tierra en el circuito de disparo del interruptor IN-0171 de la línea L-6602 en la S.E. Cobriza I, de acuerdo a lo informado por STATKRAFT, titular de la línea. Como consecuencia se interrumpió el suministro de la minera DOE RUN con 0,45 MW y Electrocentro (pequeños usuarios Cobriza II) con 0,30 MW. A las 03:47 h del 19.01.2017, se conectó la línea L-6602 en vacío. </t>
  </si>
  <si>
    <t>L. TINTAYA - AYAVIRI - LINEA L-1006</t>
  </si>
  <si>
    <t>Desconectó la línea L-1006 (Tintaya - Ayaviri) de 138 kV, por falla bifásica a tierra en las fases "ST", localizada a 2,00 km de la S.E. Tintaya, debido a descargas atmosférica en la zona, de acuerdo con lo informado por REP, titular de la línea. A la misma hora desconectó el SVC de la empresa Minera Xstrata Tintaya. A las 12:11 h, el usuario libre Antapacay informó que a las 12:04 h, redujo su carga en 58,16 MW por actuación de sus protecciones propias. A las 12:11 h, el CCO-COES coordinó con el cliente Antapacay recuperar su carga reducida. A las 12:25 h, el CC-MXT declaró al CCO-COES disponible el SVC. A las 12:31 h, el CC-REP declaró al CCO-COES la disponibilidad de la línea L-1006. A las 12:34 h, se conectó la línea L-1006.</t>
  </si>
  <si>
    <t>Desconectó la línea L-6021 (Azángaro - Antauta) de 60 kV por falla monofásica a tierra en la fase "T". De acuerdo con lo informado por  Electro Puno, titular de la línea, la falla se produjo por descargas atmosféricas, en la zona de Azángaro. Como consecuencia se interrumpió el suministro de la S.E. Antauta, con un total de 0,79 MW. A las 16:14 h, se conectó la línea L-6021 y se procedió a normalizar los suministros interrumpidos.</t>
  </si>
  <si>
    <t>Desconectaron las líneas L-1132/L-1133 (Kiman Ayllu - Sihuas - Tayabamba) de 138 kV, por falla localizada a 53,60 km de la S.E. Kiman Ayllu. De acuerdo con lo informado por Hidrandina, titular de la línea, la falla se produjo por descargas atmosféricas en la zona Tayabamba. Como consecuencia quedo fuera de servicio la C.H. Pías con una generación total de 11,69 MW, y se interrumpió el suministro de las subestaciones Sihuas, Pomabamba, Tayabamba y Llacuabamba, con un total de 28,41 MW. Asimismo, desconectó la C.H. Pías con una generación de 11,69 MW. A las 18:06 h, el CC-HID declaró al CCO-COES disponible la línea L-1132. A las 18:08 h y 18:12 h, se conectaron las líneas L-1132/L-1133  y L-1134 (Tayabamba - Llacuabamba) de 138 kV, respectivamente; iniciando las maniobras para la normalización del suministro interrumpido. A las 18:46 h, sincronizó la C.H. Pías.</t>
  </si>
  <si>
    <t>Desconectó la línea L-6533 (Nueva Morococha - Carlos Francisco) de 50 kV por falla, debido a condiciones climáticas adversas (fuerte nevada), de acuerdo a lo informado por STSTKRAFT, titular de la línea. Como consecuencia se interrumpió el suministro de Ticlio con 3,90 MW. A las 02:14 h, se energizó la línea L-6533 y se procedió a restablecer los suministros interrumpidos.</t>
  </si>
  <si>
    <t>UNION ANDINA DE CEMENTO</t>
  </si>
  <si>
    <t>L. CARIPA - CONDORCOCHA - LINEA L-1706</t>
  </si>
  <si>
    <t>Desconectó la línea L-1706 (Caripa - Condorcocha) de 138 kV, por falla cuya causa no fue informada por UNACEM, titular de la línea. Asimismo, desconectaron la línea L-6725 (Carpapata - Condorcocha) de 72,5 kV en la S.E. Condorcocha y el transformador T3 de 20 MVA y 138/44 kV de la S.E. Condorcocha. Como consecuencia quedaron fuera de servicio las CC.HH. Carpapata y Huasahuasi, y se interrumpieron los suministros de Electrocentro (Tarma - Chanchamayo) y de UNAMCEM con un total de 38,50 MW. A las 12:19 h, se conectó la línea L-1706, con lo cual, se inició las maniobras para la normalización de los suministros interrumpidos.</t>
  </si>
  <si>
    <t>L. PARAMONGA E. - CAHUA - LINEA L-1102</t>
  </si>
  <si>
    <t>Desconectó la línea L-1102 (Paramonga Existente - Cahua) de 138 kV, por falla bifásica a tierra en las fases "RS", localizada a 4,20 km de la S.E. Paramonga Existente, debido acercamiento de ramas de árbol a la estructura E-148 de la línea L-1102, de acuerdo a lo informado por la empresa STATKRAFT, titular de la línea. Como consecuencia, desconecto la C.H. Cahua cuando generaba 42,97 MW. A las 09:13 h, el CC-ENS informó al CCO-COES que su cliente Quimpac a las 09:12 h, redujo su carga en 5,50 MW. A las 09:14 h, el CCO-COES coordinó con el CC-ENS para que su cliente Quimpac recupere su carga interrumpida. A las 11:26 h, el CC- STK declaró la disponibilidad de la línea L-1102. A las 11:29 h, se conectó la línea L-1102. A las 11:41 h, sincronizo la C.H. Cahua con el SEIN.</t>
  </si>
  <si>
    <t>CONELSUR LT SAC</t>
  </si>
  <si>
    <t>L. MOYOPAMPA - CHOSICA - LINEA L-6731</t>
  </si>
  <si>
    <t>Se produjo la desconexión de las líneas de 60 kV, L-6731 (Moyopampa - Chosica) en Moyopampa y L-6111 (Callahuanca - Moyopampa) en Callahuanca, debido a una falla trifásica a tierra en el seccionador de la línea L-6731 en la S.E. Moyopampa, provocada por filtraciones de agua en el techo del edificio de titularidad de ENEL GENERACIÓN, de acuerdo a lo informado por CONELSUR, titular de las líneas. Como consecuencia se produjo la interrupción de suministros en las SS.EE. Chosica, Surco y San Mateo con 10,60 MW. Asimismo, desconectó la C.H. Moyopampa con una generación de 64,40 MW. A las 00:40 h, sincronizo el grupo G2 de la C.H. Moyopampa con el SEIN. A las 01:07 h, se conectó la línea L-6111. A las 04:12 h, CONELSUR declaró disponible la línea L-6731. A las 04:40 h, se energizó la línea L-6731. A las 04:49 h, se desenergizó la línea L-6731 a solicitud de ENEL GENERACIÓN, con el propósito de realizar la reparación del techo del edificio. A las 08:56 h, se conectó la línea L-6731 y se procedió a normalizar el suministro interrumpido.</t>
  </si>
  <si>
    <t>Desconectó la línea L-6644 (Ingenio - Caudalosa) de 60 kV, por falla bifásica a tierra entre las fases "S" y "T", localizada a 39,64 km de la S.E. Ingenio, debido a fuertes nevadas en la zona de Palomo, Choclococha y San Genaro, según lo informado por CONENHUA, titular de la línea. Como consecuencia se interrumpió el suministro de la S.E. Caudalosa, con un total de 0,41 MW. A las 08:54 h, se conectó la línea L-6644 y se inició el restablecimiento de los suministros interrumpidos.</t>
  </si>
  <si>
    <t>L. COTARUSE - ABANCAY NUEVA - LINEA L-2060</t>
  </si>
  <si>
    <t>Se produjeron simultáneamente, la desconexión de la línea L-2060 (Cotaruse - Abancay Nueva) de 220 kV, por falla bifásica a tierra entre las fases "ST" y el recierre monofásico exitoso en la fase "T" de la línea L-2059 (Cotaruse - Suriray) de 220 kV, debido a descargas atmosféricas en la zona, de acuerdo a lo informado por TRANSMANTARO, titular de las líneas. El sistema de protección localizó la falla a 4,0 km de la S.E. Cotaruse. Como consecuencia, los usuarios libres Minera Las Bambas y Minera Cerro Verde redujeron su carga de 144 MW hasta 38 MW y de 152,08 MW a 102,48 MW, respectivamente. A las 15:16 h y 15:21 h, se coordinó restablecer la carga reducida de Minera Las Bambas y Minera Cerro Verde, respectivamente. A las 15:34 h, se conectó la línea L-2060. A las 15:35 h, Minera Las Bambas normalizó su suministro reducido.</t>
  </si>
  <si>
    <t>Se produjeron simultáneamente, la desconexión de la línea L-2060 (Cotaruse - Abancay Nueva) de 220 kV, por falla bifásica a tierra entre las fases "ST" y el recierre monofásico exitoso en la fase "T" de la línea L-2059 (Cotaruse - Suriray) de 220 kV. Luego de 28 segundos de iniciada la falla, se produjo la desconexión de la línea L-2059 (Cotaruse - Suriray) de 220 kV por falla bifásica a tierra en la fase "RS", La causa de las fallas se debió a descargas atmosféricas, en la zona, según lo informado por TRANSMANTARO, titular de las líneas. Asimismo, dada la desconexión simultánea de las líneas L-2060 y L-2059, se presentó la activación del esquema especial de protección MACO, desconectando los reactores R-23 de la S.E. Nueva Abancay, R-22 de la S.E. Suriray, los grupos G1 y G2 de la C.H. Santa Teresa con una generación de 89 MW y el grupo G4 de la C.H. Machupicchu con una generación de 103,73 MW. Como consecuencia se produjo la reducción de carga en Minera Las Bambas de 89 MW a 33 MW, Minera Cerro Verde de 94,05 MW a 64,33 MW e INCASAC de 23,41 MW a 15,63 MW. A las 15:46 h y 15:51 h, el CCO-COES coordinó normalizar la carga de Minera Las Bambas, Minera Cerro Verde e INCASA, respectivamente. A las 15:55 h, sincronizó la C.H. Santa Teresa. A las 15:57 h, el CC-TRM declaró disponible las líneas L-2059 y L-2060. A las 16:02 h y 16:05 h, se conectaron las líneas L-2060 y L-2059, respectivamente. A las 16:37 h, sincronizó el grupo G4 de la C.H. Machupicchu.</t>
  </si>
  <si>
    <t>L. PACHACHACA - MAHR TÚNEL - LINEA L-6526</t>
  </si>
  <si>
    <t>Desconectaron las líneas L-6526 (Pachachaca - Marh Túnel) y la L-6527 (Marh Túnel - San Antonio) de 50 kV, por falla monofásica a tierra en la fase "S", debido acercamiento de un camión volquete a la línea L-6526, según lo informado por Statkraft, titular de las líneas. Como consecuencia se interrumpió los suministros de Mahr Túnel, Planta Victoria y Mina Carahuacra con un total de 11,40 MW. A las 16:34 h, se conectó las líneas L-6526 y L-6527 y se inició el restablecimiento de los suministros interrumpidos.</t>
  </si>
  <si>
    <t>Desconectó la línea L-6021 (Azángaro - Antauta) de 60 kV por falla, debido a descargas atmosféricas en la zona de Azángaro, según lo informado por Electropuno, titular de la línea. Como consecuencia se interrumpió el suministro de la S.E. Antauta, con un total de  1,44 MW. A las 19:58 h, el CC-EPU energizó la línea L-6021 desde la S.E. Azángaro y se inició el restablecimiento del suministro interrumpido.</t>
  </si>
  <si>
    <t>S.E. PARAMONGA NUEVA - TRAFO3D T18-261</t>
  </si>
  <si>
    <t>Desconectó el transformador T18-261 de 30 MVA y 220/66 kV de la S.E. Paramonga Nueva por falla. De acuerdo con lo informado por REP, titular del equipo, la falla se produjo por pérdida de aceite en el conmutador bajo carga. Como consecuencia se interrumpió el suministro de las subestaciones Huarmey, Puerto Antamina y Supe, con un total de 13,32 MW, Asimismo, desconectó la C.H. Yanapampa cuando generaba 3,52 MW. El transformador T18-261 quedó indisponible para su inspección. A las 01:25 h se energizó la barra de 66 kV de la S.E. Paramonga Nueva, a través del autotransformador AT10-216 de 65/50/15 MVA y 220/138/66 kV, con lo cual se procedió a normalizar los suministros interrumpidos en la barra de 66 kV. A las 02:12 h, sincronizó la C.H. Yanapampa con el SEIN. El transformador T18-261 continúa fuera de servicio para su inspección.</t>
  </si>
  <si>
    <t>Desconectó la línea L-6007 (Puno-Tucari) de 60 kV cuando transmitía 4,62 MW por falla. De acuerdo con lo informado por Minera Aruntani, titular de la línea, la falla se produjo por descargas atmosféricas en la zona. Como consecuencia, se interrumpió los suministros de la S.E. Tucari, con un total de 4,62 MW, aproximadamente. A las 18:30 h, se energizó la línea L-6007 y se procedió a recuperar la carga interrumpida.</t>
  </si>
  <si>
    <t>Desconectó la línea L-6028 (Puno-Bellavista) de 60 kV por falla. De acuerdo con lo informado por  Electropuno, titular de la línea la falla se produjo por descargas atmosféricas en la zona de Puno. Como consecuencia, se interrumpió la S.E. Bellavista con una carga de 11,15 MW. A las 18:03 h, el CC-EPU declaró al CCO-COES disponible la línea L-6028. A las 18:08 h, se energizó la línea L-6028 con resultado negativo. A las 18:25 h, se energizó la línea L-6028 y procedió a recuperar los suministros interrumpidos.</t>
  </si>
  <si>
    <t xml:space="preserve">SEAL                                              </t>
  </si>
  <si>
    <t>L. MARCONA - BELLA UNIÓN - LINEA L-6672</t>
  </si>
  <si>
    <t>Desconectó la línea L-6672 (Marcona - Bella Unión) de 60 kV, por falla bifásica entre las fases "RS", cuya causa no ha sido informada por SEAL, titular de la línea. Como consecuencia, se interrumpió la S.E. Bella Unión con una carga de 4,99 MW. A las 10:37 h, el CC-SEA declaró al CCO-COES disponible la línea L-6672 pero no pudo energizarla por falla en el telemando del interruptor de la línea de la S.E. Marcona quedando indisponible. A las 12:31 h, se verificó la disponibilidad del interruptor. A las 12:55 h, se energizó la línea L-6672 y se procedió a recuperar los suministros interrumpidos.</t>
  </si>
  <si>
    <t>Desconectó la línea L-6007 (Puno - Tukari) de 60 kV por falla bifásica entre las fases "ST", localizada a 93,50 km de la S.E. Puno,  debido a descargas atmosféricas en la zona. Como consecuencia se interrumpió los suministros de la S.E. Tukari, con un total de 5,02 MW. A las 15:02 h, se energizó la línea L-6007 y a las 15:10 h, se procedió a normalizar el suministro interrumpido.</t>
  </si>
  <si>
    <t>Desconectó la línea L-6533 (Nueva Morococha - Carlos Francisco) de 50 kV por falla bifásica a tierra entre las fases "RS". De acuerdo con lo informado Statkraft, titular de la línea, la falla se produjo por acercamiento de cable de guarda al conductor de la derivación de la línea L-6533 correspondiente a la compañía minera Volcan Ticlio, debido a intensa nevada en la zona de Ticlio. Como consecuencia se interrumpió el suministro de la S.E. Ticlio, con un total de 3,60 MW. A las 22:36 h, se conectó la línea L-6533 y se coordinó recuperar el suministro interrumpido.</t>
  </si>
  <si>
    <t>Desconectó la línea L-6533 (Nueva Morococha - Carlos Francisco) de 50 kV por falla. De acuerdo con lo informado Statkraft, titular de la línea, la falla se produjo por acercamiento de cable de guarda con una fase de la derivación de la línea L-6533, por intensa nevada en la zona de Ticlio. Como consecuencia se interrumpió el suministro de la S.E. Ticlio, con un total de 3,60 MW. A las 06:54 h del 26.01.2017, se conectó la línea L-6533 y se procedió a recuperar los suministros interrumpidos.</t>
  </si>
  <si>
    <t>L. 09 DE OCTUBRE - HUARMEY - LINEA L-6671</t>
  </si>
  <si>
    <t>Se produjo falla bifásica entre las fases "ST" en la línea L-6671 (09 de Octubre - Huarmey) de 66 kV, debido a acto vandálico, se encontró una soguilla entre los conductores en el vano comprendido de las estructuras E7 y E8 de acuerdo a lo informado por Hidrandina, titular de la línea. Como consecuencia desconectó la línea L-6655 (Paramonga Nueva - 09 de Octubre) y quedó fuera de servicio la línea L-6688 (09 de Paramonga Nueva - Puerto Antamina) de 66 kV. Como consecuencia se interrumpió el suministro de las subestaciones Huarmey y Puerto Antamina, con un total de 4,50 MW. A las 02:31 h, se conectó la línea L-6655 y se inició el restablecimiento del suministro interrumpido.</t>
  </si>
  <si>
    <t>Desconectó la línea L-6644 (Ingenio - Caudalosa) de 60 kV por falla bifásica a tierra en las fases "ST", localizada a 42,34 km, debido a presencia de nevadas por la zona de Palomo y San Genaro. Como consecuencia, se interrumpió el suministro de la S.E. Caudalosa, con un total de 0,451 MW. A las 04:01 h, el CC-CEH energizó la línea con resultado negativo. A las 11:55 h, el CC-CEH energizó la línea L-6644 con lo cual inició el restablecimiento del suministro interrumpido.</t>
  </si>
  <si>
    <t>L. AZÁNGARO - PUTINA - LINEA L-6024</t>
  </si>
  <si>
    <t>Desconectó la línea L-6024/L-6025/L-6026 (Azángaro - Putina- Ananea - Huancané) de 60 kV por falla, debido a descargas atmosféricas por la zona de Huancané, según lo informado por Electropuno, titular de la línea. Como consecuencia se interrumpió el suministro de las subestaciones Huancané y Ananea, con un total de 6,36 MW. A las 06:18 h, se energizó la línea L-6024 y se inició el restablecimiento de los suministros interrumpidos.</t>
  </si>
  <si>
    <t>S.E. CANTERA - TRAFO3D AT-T2</t>
  </si>
  <si>
    <t>Desconectaron los transformadores T1 y T2 220/60 kV de la S.E. Cantera, debido a falla en la línea L-6610 (Cantera - San Vicente) de 60 kV por contacto de una retro-excavadora con la línea, según lo informado por Luz del Sur titular de la línea. Como consecuencia, se interrumpió el suministro de las subestaciones Cantera y San Vicente, con un total de 15,00 MW.Asimismo, desconectó la C.H. Nuevo Imperial con 2,27 MW. A las 11:19 h, se conectó el transformador T2 con lo que se energizó la barra de 60 kV. A las 15:26 h, se conectó la línea L-6610 luego de su mantenimiento correctivo y se inició el restablecimiento del suministro interrumpido. A las 17:09 h, sincronizó la C.H. Nuevo Imperial con el SEIN</t>
  </si>
  <si>
    <t>REDESUR</t>
  </si>
  <si>
    <t>L. SOCABAYA - MOQUEGUA - LINEA L-2025</t>
  </si>
  <si>
    <t>Desconectaron las líneas L-2025 y L-2026 (Socabaya - Moquegua) de 220 kV por falla trifásica, localizada a 21,53 km y 12,4 km de la S.E. Socabaya, respectivamente; debido a descargas atmosféricas, según lo informado por Redesur, titular de las líneas. Como consecuencia redujeron carga los usuarios minera Cerro Verde (220,63 MW), minera Antapacay (61,90 MW), minera Las Bambas (101,00 MW), Cementos Yura (22,80 MW) y minera Southern Perú (46,40 MW). Asimismo, desconectaron las líneas L-5039 (Ilo 4 - Montalvo) y L-5038 (San José - Puerto Bravo) de 500 kV por sobretensión, según lo informado por las empresas titulares de dichos equipos. A las 15:37 h, se inició el restablecimiento de los suministros afectados. A las 15:56 h y 15:58 h, se conectaron las líneas L-2025 y L-2026, respectivamente. A las 16:21 h, se conectó la línea L-5038 y se inició la energización de los transformadores T1, T2, T3 y T4 de la S.E. Puerto Bravo. A las 16:42 h, se conectó la línea L-5039.</t>
  </si>
  <si>
    <t>L. NEPEÑA - CASMA - LINEA L-1113</t>
  </si>
  <si>
    <t>Desconectó la línea L-1113 (Nepeña - Casma) de 138 kV por falla bifásica entre las fases "ST", localizada a 28,20 km de la S.E. Nepeña, debido a incendio de maleza entre las estructuras E139 y E141, en el sector Tabón - Casma, provocado por terceros, de acuerdo a lo informado por Hidrandina, titular de la línea. Como consecuencia se interrumpió el suministro de la S.E. Casma, con un total de 7,80 MW. A las 15:53 h, se conectó la L-1113 y se procedió a normalizar el suministro interrumpido.</t>
  </si>
  <si>
    <t>S.E. ZORRITOS - TRAFO3D T33-261</t>
  </si>
  <si>
    <t>Desconectó el transformador T33 de 50/50/10 MVA y 220/60 kV de la S.E. Zorritos por disparo de su relé buchholz, durante la inspección realizada no se encontró gases, por lo que se considera indeseado la actuación del relé, de acuerdo a lo informado por REP, titular del equipo. Como consecuencia se interrumpió el suministro de la S.E. Zorritos con un total de 38 MW, aproximadamente. A las 19:52 h, el CCO-COES  coordinó con el CC-ELP el arranque en black star de la unidad Mak-1 de la C.T. Tumbes (Mak-2 estuvo en mantenimiento) para alimentar parcialmente y de forma aislada la carga de la S.E. Zorritos. A las 20:36 h, la C.T. Tumbes presentó falla en proceso de arranque, según lo informado por ELECTROPERÚ, titular de la central. A las 21:50 h, se conectó el transformador T33 de la S.E. Zorritos y se inició el restablecimiento de los suministros interrumpidos.</t>
  </si>
  <si>
    <t>Se coordinó ejecutar el rechazo manual de carga de 8,00 MW por sobrecarga de los transformadores T83-261, T32-261 y T15-261 de 220/60/10 kV de la S.E. Piura Oeste, debido a la indisponibilidad de la C.T. Tablazo por falta de suministro de gas. A las 10:34 h y 10:36 h, los usuarios libres Agricola La Chira y Open Plaza ejecutaron el rechazo de carga de 1,73 MW y 1,08 MW, respectivamente. Cabe resaltar que los usuarios libres ACUICOLA, PRODUCTORA ANDINA DE CONGELADOS y SOCIEDAD AGRICOLA RAPELA, no reportaron sus suministros rechazados. A las 10:59 h, el usuraio libre Agricola La Chira incrementó su carga rechaza en 0,48 MW. A las 15:08 h, el CCO-COES coordinó con los centros de control de los usuarios libres de la S.E. Piura Oeste recuperar el 100% de la carga rechazada.</t>
  </si>
  <si>
    <t>C.H. CERRO DEL AGUILA - CH CENTRAL</t>
  </si>
  <si>
    <t>A las 13:02 h y 13:03 h, desconectaron los grupos G1 y G3 de la C.H. Cerro del Águila cuando generaba 166,76 MW y 168,04 MW, respectivamente; por activación de su protección mecánica de los grupos por muy baja presión de agua a la entrada de los sellos del eje de la central, de acuerdo a lo informado por Cerro del Águila, titular de los grupos. A las 13:02 h y 13:03 h, la frecuencia descendió a 59,518 Hz y 59,211 Hz, respectivamente. Como consecuencia se interrumpió 60,07 MW por actuación del ERACMF. A las 13:04 h, se inició la recuperación de suministros interrumpidos. A las 14:38 h, el grupo G1 sincronizó con el SEIN por pruebas. A las 14:59 h, el CC-CDA declaró al CCO-COES disponible los grupos G1 y G3 de la C.H. Cerro del Águila. A las 15:16 h, el grupo G3 sincronizó con el SEIN.</t>
  </si>
  <si>
    <t>L. PIURA OESTE - LA UNIÓN - LINEA L-6658-A</t>
  </si>
  <si>
    <t>Desconectó la línea L-6658 (Piura Oeste - La Unión) de 60 kV por falla bifásica a tierra en las fases "RT", localizada a 33,3 km de la S.E. Piura Oeste, debido a incendio de poste N° 150 de la línea L-6658, ocasionada por quema de maleza por parte de terceros, de acuerdo con lo informado por ENOSA, titular de la línea. Como consecuencia se interrumpió los suministros de las subestaciones La Unión, Sechura y Constante, con un total de 6,35 MW. A las 06:46 h, CC-ENO informó al CCO-COES que encontraron estructura quemada por la zona de La Unión y la acción correctiva demorará 5 horas. A las 11:38 h, se conectó la línea L-6658.</t>
  </si>
  <si>
    <t>L. COMBAPATA - SICUANI - LINEA L-6001</t>
  </si>
  <si>
    <t>Desconectó la línea L-6001 (Combapata - Sicuani) de 66 kV, por falla trifásica, debido a descargas atmosféricas en la zona, de acuerdo a lo informado por ELECTRO SUR ESTE, titular de la línea. Como consecuencia se interrumpió el suministro de la subestación Sicuani con 1,442 MW. A las 02:56 h, se conectó la línea L-6001 con lo cual se inició la normalización del suministro interrumpido.</t>
  </si>
  <si>
    <t>L. SAN LUIS - CERRO VERDE - LINEA L-2074</t>
  </si>
  <si>
    <t>Desconectó  la línea L-2074 (San Luis - Cerro Verde) de 220 kV por falla monofásica a tierra en la fase "T", debido a descargas atmosféricas; asimismo, se produjo una inadecuada actuación de la protección diferencial de neutro del transformador TXF-005 de 220/34,5 kV de la S.E. San Carlos que provocó la salida de servicio de las líneas L-2075/L-2076 (San Luis - San Carlos) de 220 kV y el transformador TXF-004 de 220/34,5 kV de la S.E. San Carlos, de acuerdo a lo informado por Cerro Verde, titular de los equipos. Como consecuencia el usuario libre Minera Cerro Verde redujo su carga de 289,24 MW a 95,75 MW. A las 17:46 h, el CCO-COES coordinó con el CC-MCV normalizar su suministro interrumpido. A las 18:19 h, se conectaron la línea L-2076 y el transformador TXF-005. A las 18:30 h, se conectaron la línea L-2075 y el transformador TXF-004. La línea L-2074 (San Luis - Cerro Verde) de 220 kV quedó indisponible para su inspección.</t>
  </si>
  <si>
    <t>Desconectó la línea L-2060 (Cotaruse - Abancay Nueva) de 220 kV, por falla bifásica a tierra entre las fases "R" y "S" localizada a 52,8 km de la S.E. Cotaruse. De acuerdo con lo informado por Transmantaro, titular de la línea, la falla se produjo por descarga atmosférica en la zona. Como consecuencia el usuario libre minera Las Bambas disminuyó su carga de 121 MW a 18 MW. A las 17:19 h, se procedió a normalizar la carga reducida de minera Las Bambas. A las 17:38 h, se conectó la línea L-2060.</t>
  </si>
  <si>
    <t>L. TINTAYA NUEVA - SOCABAYA - LINEA L-2023</t>
  </si>
  <si>
    <t>Se produjo recierre monofásico exitoso en la fase "S" de la línea L- 2023 (Tintaya Nueva - Socabaya) de 220 kV, por falla localizada a 28,5 km de la S.E. Tintaya Nueva. De acuerdo con lo informado por TESUR, titular de la línea, la falla se originó por condiciones atmosféricas adversas. Como consecuencia, la minera Antapaccay disminuyó su carga en 6,78 MW. A las 17:32 h, se coordinó la normalización de los suministros afectados.</t>
  </si>
  <si>
    <t>HIDROELÉCTRICA</t>
  </si>
  <si>
    <t>TERMOELÉCTRICA</t>
  </si>
  <si>
    <t>AGRO INDUSTRIAL PARAMONGA Total</t>
  </si>
  <si>
    <t>AGROAURORA S.A.C. Total</t>
  </si>
  <si>
    <t>CENTRAL HIDROELÉCTRICA PÍAS 1</t>
  </si>
  <si>
    <t>CH EL PLATANAL</t>
  </si>
  <si>
    <t>CELEPSA Total</t>
  </si>
  <si>
    <t>CERRO DEL AGUILA S.A. Total</t>
  </si>
  <si>
    <t>CHINANGO S.A.C. Total</t>
  </si>
  <si>
    <t>C.T. CHILINA DIESEL</t>
  </si>
  <si>
    <t>C.T. CHILINA VAPOR</t>
  </si>
  <si>
    <t>C.T. MOLLENDO DIESEL</t>
  </si>
  <si>
    <t>EGASA Total</t>
  </si>
  <si>
    <t>EGEMSA Total</t>
  </si>
  <si>
    <t>EGENOR Total</t>
  </si>
  <si>
    <t>C.H. ARICOTA II</t>
  </si>
  <si>
    <t>EGESUR Total</t>
  </si>
  <si>
    <t>C.H. PURMACANA</t>
  </si>
  <si>
    <t>ELECTRICA SANTA ROSA Total</t>
  </si>
  <si>
    <t>ELECTRICA YANAPAMPA SAC Total</t>
  </si>
  <si>
    <t>ELECTROPERU Total</t>
  </si>
  <si>
    <t>C.T. LA GRINGA</t>
  </si>
  <si>
    <t>EMPRESA CONCESIONARIA ENERGIA LIMPIA SAC Total</t>
  </si>
  <si>
    <t>EMPRESA DE GENERACION ELECTRICA CANCHAYLLO SAC Total</t>
  </si>
  <si>
    <t>C.H. RUNATULLO II</t>
  </si>
  <si>
    <t>C.H. RUNATULLO III</t>
  </si>
  <si>
    <t>EMPRESA DE GENERACION ELECTRICA DE JUNIN Total</t>
  </si>
  <si>
    <t>EMPRESA DE GENERACION ELECTRICA RIO BAÑOS S.A.C.</t>
  </si>
  <si>
    <t>EMPRESA DE GENERACION ELECTRICA RIO BAÑOS S.A.C. Total</t>
  </si>
  <si>
    <t>P.C.H CHAGLLA</t>
  </si>
  <si>
    <t>EMPRESA DE GENERACION HUALLAGA Total</t>
  </si>
  <si>
    <t>C.H HUANZA</t>
  </si>
  <si>
    <t>EMPRESA ELECTRICA RIO DOBLE  Total</t>
  </si>
  <si>
    <t xml:space="preserve">C.T. SANTA ROSA                                                                 </t>
  </si>
  <si>
    <t xml:space="preserve">C.T. SANTA ROSA II                                                              </t>
  </si>
  <si>
    <t>ENEL GENERACION PERU S.A.A. Total</t>
  </si>
  <si>
    <t>C.T. MALACAS 2</t>
  </si>
  <si>
    <t>C.T. RESERVA FRIA DE GENERACION TALARA</t>
  </si>
  <si>
    <t>ENEL GENERACION PIURA S.A. Total</t>
  </si>
  <si>
    <t>ENERGÍA EÓLICA S.A.</t>
  </si>
  <si>
    <t>C.E. CUPISNIQUE</t>
  </si>
  <si>
    <t>C.E. TALARA</t>
  </si>
  <si>
    <t>ENERGÍA EÓLICA S.A. Total</t>
  </si>
  <si>
    <t xml:space="preserve">C.H. YUNCAN                             </t>
  </si>
  <si>
    <t>C.T. CHILCA 1</t>
  </si>
  <si>
    <t>C.T. ILO 1</t>
  </si>
  <si>
    <t>C.T. ILO 2</t>
  </si>
  <si>
    <t>C.T. RESERVA FRIA PLANTA ILO</t>
  </si>
  <si>
    <t>ENGIE Total</t>
  </si>
  <si>
    <t>CENTRAL TERMICA FENIX</t>
  </si>
  <si>
    <t>FENIX POWER PERÚ Total</t>
  </si>
  <si>
    <t>GENERADORA ENERGÍA DEL PERÚ</t>
  </si>
  <si>
    <t xml:space="preserve">C.H. LA JOYA                            </t>
  </si>
  <si>
    <t>GENERADORA ENERGÍA DEL PERÚ Total</t>
  </si>
  <si>
    <t>CS-MAJES SOLAR 20T</t>
  </si>
  <si>
    <t>GTS MAJES S.A.C Total</t>
  </si>
  <si>
    <t>CS-REPARTICION</t>
  </si>
  <si>
    <t>GTS REPARTICION S.A.C. Total</t>
  </si>
  <si>
    <t>HIDROCAÑETE S.A.</t>
  </si>
  <si>
    <t>CH-IMPERIAL</t>
  </si>
  <si>
    <t>HIDROCAÑETE S.A. Total</t>
  </si>
  <si>
    <t>HIDROELECTRICA HUANCHOR S.A.C. Total</t>
  </si>
  <si>
    <t>HUASAHUASI I</t>
  </si>
  <si>
    <t xml:space="preserve">HUASAHUASI II                           </t>
  </si>
  <si>
    <t>SANTA CRUZ I</t>
  </si>
  <si>
    <t>SANTA CRUZ II</t>
  </si>
  <si>
    <t>CT RF PTO MALDONADO</t>
  </si>
  <si>
    <t>CT RF PUCALLPA</t>
  </si>
  <si>
    <t>INFRAESTRUCTURA Y ENERGIAS DEL PERU Total</t>
  </si>
  <si>
    <t xml:space="preserve">C.T. LAS FLORES                         </t>
  </si>
  <si>
    <t>KALLPA GENERACION Total</t>
  </si>
  <si>
    <t>LUZ DEL SUR Total</t>
  </si>
  <si>
    <t>CH. RONCADOR</t>
  </si>
  <si>
    <t>MAJA ENERGIA S.A.C. Total</t>
  </si>
  <si>
    <t>MINERA CERRO VERDE Total</t>
  </si>
  <si>
    <t>CS MOQUEGUA FV</t>
  </si>
  <si>
    <t>MOQUEGUA FV S.A.C. Total</t>
  </si>
  <si>
    <t>CS PANAMERICANA SOLAR</t>
  </si>
  <si>
    <t>PANAMERICANA  SOLAR SAC.  Total</t>
  </si>
  <si>
    <t>C.E. MARCONA</t>
  </si>
  <si>
    <t>PARQUE EOLICO MARCONA S.R.L. Total</t>
  </si>
  <si>
    <t>C.E. TRES HERMANAS</t>
  </si>
  <si>
    <t>PARQUE EOLICO TRES HERMANAS S.A.C. Total</t>
  </si>
  <si>
    <t>C.T. HUAYCOLORO</t>
  </si>
  <si>
    <t>C.T. RESERVA FRIA DE GENERACION ETEN</t>
  </si>
  <si>
    <t>PLANTA DE RESERVA FRIA DE GENERACION  DE ETEN S.A. Total</t>
  </si>
  <si>
    <t>SAMAY I S.A. Total</t>
  </si>
  <si>
    <t xml:space="preserve">C.H. SAN GABAN II                       </t>
  </si>
  <si>
    <t>SAN GABAN Total</t>
  </si>
  <si>
    <t>C.T. Tablazo</t>
  </si>
  <si>
    <t>SDF ENERGIA Total</t>
  </si>
  <si>
    <t>C.T. SAN NICOLAS</t>
  </si>
  <si>
    <t>SHOUGESA Total</t>
  </si>
  <si>
    <t xml:space="preserve">C.H. POECHOS II                         </t>
  </si>
  <si>
    <t>STATKRAFT Total</t>
  </si>
  <si>
    <t>CS TACNA SOLAR</t>
  </si>
  <si>
    <t>TACNA SOLAR SAC.  Total</t>
  </si>
  <si>
    <t>CT OLLEROS</t>
  </si>
  <si>
    <t>TERMOCHILCA Total</t>
  </si>
  <si>
    <t>TERMOSELVA Total</t>
  </si>
  <si>
    <t>AGUAS Y ENERGIA PERU   Total</t>
  </si>
  <si>
    <t>EMPRESA DE GENERACION HUANZA Total</t>
  </si>
  <si>
    <t>HIDROELECTRICA SANTA CRUZ Total</t>
  </si>
  <si>
    <t>PETRAMAS  Total</t>
  </si>
  <si>
    <t>SDE PIURA  Total</t>
  </si>
  <si>
    <t>SINERSA  Total</t>
  </si>
  <si>
    <t>CENTRAL</t>
  </si>
  <si>
    <t>(MWh)</t>
  </si>
  <si>
    <t>GENERACIÓN</t>
  </si>
  <si>
    <t>ENERGÍA PRODUCIDA ENERO 2017</t>
  </si>
  <si>
    <t>ENERO  2017</t>
  </si>
  <si>
    <t>Producción de energía de enero 2017 en comparación al mismo mes del año anterior</t>
  </si>
  <si>
    <t>NÚMERO DE FALLAS POR TIPO DE EQUIPO Y CAUSA SEGÚN CLASIFICACION CIER</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</si>
  <si>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</si>
  <si>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</si>
  <si>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</si>
  <si>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</si>
  <si>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</si>
  <si>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</si>
  <si>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</si>
  <si>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</si>
  <si>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</si>
  <si>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</si>
  <si>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</si>
  <si>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</si>
  <si>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</si>
  <si>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</si>
  <si>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</si>
  <si>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</si>
  <si>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</si>
  <si>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LÍNEAS DE TRANSMISIÓN</t>
  </si>
  <si>
    <t>TRANSFORMADORES</t>
  </si>
  <si>
    <t>BARRAS</t>
  </si>
  <si>
    <t>UNIDADES DE GENERACIÓN</t>
  </si>
  <si>
    <t xml:space="preserve">PARTICIPACIÓN DEL NÚMERO DE FALLAS  POR TIPO DE CAUSA  ENERO 2017  </t>
  </si>
  <si>
    <t>NÚMERO DE FALLAS POR TIPO  DE EQUIPO</t>
  </si>
  <si>
    <t>ENERGIA INTERRUMPIDA APROXIMADA POR TIPO DE EQUIPO (MWh)</t>
  </si>
  <si>
    <t>NOTA: El valor de la estimación de la energía interrumpida es obtenida  con los registros de potencia de las interrupciones y/o disminuciones de carga por su respectivo periodo de interrupción.</t>
  </si>
  <si>
    <t>TOTAL ENERO</t>
  </si>
  <si>
    <t>ANUAL</t>
  </si>
  <si>
    <t xml:space="preserve">ACUMULADO </t>
  </si>
  <si>
    <t>ANUAL 2017</t>
  </si>
  <si>
    <t>2017/2016</t>
  </si>
  <si>
    <t>%</t>
  </si>
  <si>
    <t>MÁXIMA DEMANDA (MW)</t>
  </si>
  <si>
    <t>AGUAS Y ENERGIA PERU  Total</t>
  </si>
  <si>
    <t>EMPRESA DE GENERACION HUANZA   Total</t>
  </si>
  <si>
    <t>SINERSA    Total</t>
  </si>
  <si>
    <t>VOLUMEN UTIL
31-01-2017</t>
  </si>
  <si>
    <t xml:space="preserve"> enero 2017</t>
  </si>
  <si>
    <t>Variación 2017/2016 (GWh)</t>
  </si>
  <si>
    <t>CERRO DEL AGUILA</t>
  </si>
  <si>
    <t>ENEL PERÚ</t>
  </si>
  <si>
    <t>EGERBA</t>
  </si>
  <si>
    <t>HUALLAGA</t>
  </si>
  <si>
    <t>IYEPSA</t>
  </si>
  <si>
    <t>SAMAY</t>
  </si>
  <si>
    <t>Var 2017/2016</t>
  </si>
  <si>
    <t>19:15 h</t>
  </si>
  <si>
    <t>21:45 h</t>
  </si>
  <si>
    <t>Enero 2017</t>
  </si>
  <si>
    <t>Enero 2016</t>
  </si>
  <si>
    <t>GAS</t>
  </si>
  <si>
    <t>CARBON</t>
  </si>
  <si>
    <t xml:space="preserve">DIESEL B5                                         </t>
  </si>
  <si>
    <t>BAGAZO</t>
  </si>
  <si>
    <t>BIOGAS</t>
  </si>
  <si>
    <t>EOLICA</t>
  </si>
  <si>
    <t>diesel 2</t>
  </si>
  <si>
    <t>C.T. Nodo Energético Planta Ilo (NEPI)</t>
  </si>
  <si>
    <t>22.10.2016</t>
  </si>
  <si>
    <t>TG42</t>
  </si>
  <si>
    <t>TG43</t>
  </si>
  <si>
    <t>GN de Camisea</t>
  </si>
  <si>
    <t>Ciclo Combinado</t>
  </si>
  <si>
    <t>TG41 &amp;TV42</t>
  </si>
  <si>
    <t>16.12.2016</t>
  </si>
  <si>
    <t xml:space="preserve"> - Por tipo de recurso energético se incorporó 1 020,8 MW que utilizan como fuente de energía el recurso hídrico, 114 MW que utilizan gas natural de Camisea, 1 284,5 MW que consumen Diesel 2 y 97,2 MW con recurso eólico.</t>
  </si>
  <si>
    <t xml:space="preserve"> - Se incorporaron al parque generador 137,2 MW de potencia efectiva en centrales con Recursos Energéticos Renovables (RER), 980,8 MW en centrales hidroeléctricas, 114 MW en centrales termoeléctricas, 58,4 MW en centrales de </t>
  </si>
  <si>
    <t xml:space="preserve">   'Reserva Fría y 1 226,1 MW en las centrles que conforman al Nodo Energético del Sur.</t>
  </si>
  <si>
    <t>-  Por tipo de generación se incorporaron al SEIN 1 020,8 MW de centrales hidroeléctricas, 97,2 MW de recurso eólico y 1 398,5 MW de unidades de generación termoeléctrica.</t>
  </si>
  <si>
    <t>- Este fue xxxx,xxx MW de potencia efectiva más alto, que representa el xx,xx% de incremento comparado con___</t>
  </si>
  <si>
    <t>09.08.2016</t>
  </si>
  <si>
    <t>Variación 2017/2016 (MW)</t>
  </si>
  <si>
    <t>La estadística de fallas corresponde a los eventos y fallas que ocasionaron interrupción y/o disminución del suministro eléctrico.</t>
  </si>
  <si>
    <t>***</t>
  </si>
  <si>
    <t>* Con relación al número de interrupciones en transformadores, 01 evento corresponde a rechazo manual de carga por sobrecarga  de los transformadores T83, T32 y T15 de 220/60/10 KV de Piura Oeste (14,83 MWh) y un rechazo de carga por sobrecarga de la interconexion de la S.E. Chilina - Convertidor (2,08 MWh)</t>
  </si>
  <si>
    <t>TOTAL  PRODUCCIÓN ENERO 2016 (MWh)</t>
  </si>
  <si>
    <t>IMPORTACIÓN ENERO 2017 (MWh)</t>
  </si>
  <si>
    <t>EXPORTACIÓN ENERO 2017 (MWh)</t>
  </si>
  <si>
    <t>TOTAL  PRODUCCIÓN ENERO 2017 (MWh)</t>
  </si>
  <si>
    <t>IMPORTACIÓN ENERO 2016 (MWh)</t>
  </si>
  <si>
    <t>EXPORTACIÓN ENERO 2016 (MWh)</t>
  </si>
  <si>
    <t>CENTRALES</t>
  </si>
  <si>
    <t>VARIACIÓN</t>
  </si>
  <si>
    <t>HIDROELÉCTRICAS</t>
  </si>
  <si>
    <t>TERMOELÉCTRICAS</t>
  </si>
  <si>
    <t xml:space="preserve"> RENOVABLES </t>
  </si>
  <si>
    <t xml:space="preserve">      PRODUCCIÓN ACUMULADA DE GENERACIÓN ELÉCTRICA</t>
  </si>
  <si>
    <t>INTERCAMBIO INTERNACIONALES PERÚ ECUADOR</t>
  </si>
  <si>
    <t>EXPORTACIÓN</t>
  </si>
  <si>
    <t>IMPORTACIÓN</t>
  </si>
  <si>
    <t xml:space="preserve">Nota :  La máxima demanda viene siendo determinada con datos de medidores de potencia y energía a partir de junio del 2001 </t>
  </si>
  <si>
    <t>RER (*)</t>
  </si>
  <si>
    <t>HFP</t>
  </si>
  <si>
    <t>HP</t>
  </si>
  <si>
    <t>HORA</t>
  </si>
  <si>
    <t>DEMANDA SEIN</t>
  </si>
  <si>
    <t>HH:MM</t>
  </si>
  <si>
    <t>MW</t>
  </si>
  <si>
    <t>01/01/2017</t>
  </si>
  <si>
    <t>00:15</t>
  </si>
  <si>
    <t>20:45</t>
  </si>
  <si>
    <t>02/01/2017</t>
  </si>
  <si>
    <t>14:45</t>
  </si>
  <si>
    <t>21:45</t>
  </si>
  <si>
    <t>03/01/2017</t>
  </si>
  <si>
    <t>11:30</t>
  </si>
  <si>
    <t>19:45</t>
  </si>
  <si>
    <t>04/01/2017</t>
  </si>
  <si>
    <t>11:45</t>
  </si>
  <si>
    <t>05/01/2017</t>
  </si>
  <si>
    <t>06/01/2017</t>
  </si>
  <si>
    <t>20:00</t>
  </si>
  <si>
    <t>07/01/2017</t>
  </si>
  <si>
    <t>12:00</t>
  </si>
  <si>
    <t>20:30</t>
  </si>
  <si>
    <t>08/01/2017</t>
  </si>
  <si>
    <t>23:00</t>
  </si>
  <si>
    <t>09/01/2017</t>
  </si>
  <si>
    <t>15:45</t>
  </si>
  <si>
    <t>10/01/2017</t>
  </si>
  <si>
    <t>15:30</t>
  </si>
  <si>
    <t>19:30</t>
  </si>
  <si>
    <t>11/01/2017</t>
  </si>
  <si>
    <t>12/01/2017</t>
  </si>
  <si>
    <t>12:15</t>
  </si>
  <si>
    <t>13/01/2017</t>
  </si>
  <si>
    <t>14/01/2017</t>
  </si>
  <si>
    <t>15/01/2017</t>
  </si>
  <si>
    <t>16/01/2017</t>
  </si>
  <si>
    <t>17/01/2017</t>
  </si>
  <si>
    <t>14:30</t>
  </si>
  <si>
    <t>19:15</t>
  </si>
  <si>
    <t>18/01/2017</t>
  </si>
  <si>
    <t>19/01/2017</t>
  </si>
  <si>
    <t>15:00</t>
  </si>
  <si>
    <t>20/01/2017</t>
  </si>
  <si>
    <t>21/01/2017</t>
  </si>
  <si>
    <t>20:15</t>
  </si>
  <si>
    <t>22/01/2017</t>
  </si>
  <si>
    <t>23/01/2017</t>
  </si>
  <si>
    <t>24/01/2017</t>
  </si>
  <si>
    <t>25/01/2017</t>
  </si>
  <si>
    <t>16:30</t>
  </si>
  <si>
    <t>26/01/2017</t>
  </si>
  <si>
    <t>27/01/2017</t>
  </si>
  <si>
    <t>11:15</t>
  </si>
  <si>
    <t>28/01/2017</t>
  </si>
  <si>
    <t>29/01/2017</t>
  </si>
  <si>
    <t>30/01/2017</t>
  </si>
  <si>
    <t>31/01/2017</t>
  </si>
  <si>
    <t>Máxima Demanda Mensual:</t>
  </si>
  <si>
    <t>Fecha:</t>
  </si>
  <si>
    <t>Hora:</t>
  </si>
  <si>
    <t>(*) Información diaria emitida en el IEOD.</t>
  </si>
  <si>
    <t>DIA: 18/01/2016</t>
  </si>
  <si>
    <t>HORA: 20:30</t>
  </si>
  <si>
    <t>DIA:  25/01/2017</t>
  </si>
  <si>
    <t>HORA: 19:15</t>
  </si>
  <si>
    <t>TOTAL  MÁXIMA DEMANDA ENERO 2017 (MW)</t>
  </si>
  <si>
    <t>TOTAL PRODUCCIÓN ENERO 2016 CON INTERCAMBIOS INTERNACIONALES (MWh)</t>
  </si>
  <si>
    <t>TOTAL PRODUCCIÓN ENERO 2017 CON INTERCAMBIOS INTERNACIONALES (MWh)</t>
  </si>
  <si>
    <t>IMPORTACIÓN ENERO (MW)</t>
  </si>
  <si>
    <t>EXPORTACIÓN ENERO  (MW)</t>
  </si>
  <si>
    <t>TOTAL MÁXIMA DEMANDA ENERO CON INTERCAMBIOS INTERNACIONALES (MW)</t>
  </si>
  <si>
    <r>
      <t>C.T. MALACAS 1</t>
    </r>
    <r>
      <rPr>
        <b/>
        <sz val="12"/>
        <color theme="1"/>
        <rFont val="Calibri"/>
        <family val="2"/>
      </rPr>
      <t xml:space="preserve"> (1)</t>
    </r>
  </si>
  <si>
    <t>(*) Se denomina RER a los Recursos Energéticos Renovables tales como biomasa, eólica, solar, geotérmica, mareomotriz e hidráulicas cuya capacidad instalada no sobrepasa de los 20 MW, según D.L. N° 1002</t>
  </si>
  <si>
    <t>AGROAURORA</t>
  </si>
  <si>
    <t xml:space="preserve">EGEHUANZA </t>
  </si>
  <si>
    <t>RÍO DOBLE</t>
  </si>
  <si>
    <t xml:space="preserve">PETRAMAS </t>
  </si>
  <si>
    <t xml:space="preserve">SDE PIURA </t>
  </si>
  <si>
    <t xml:space="preserve">SINERSA   </t>
  </si>
  <si>
    <t>STATKRAFT PERU</t>
  </si>
  <si>
    <t xml:space="preserve"> -  La nueva oferta de generación en el SEIN acumulada de enero 2016 a enero 2017 fue de 2 516,486 MW de potencia efectiva y 2 624,915 MW de capacidad instalada que ingresó al SEIN.</t>
  </si>
  <si>
    <t>La potencia efectiva incorporada al SEIN durante el periodo enero 2016 a enero 2017 tuvieron la participación siguiente:</t>
  </si>
  <si>
    <t xml:space="preserve">       Ingreso de Potencia Efectiva en el SEIN por Tipo de Generación 
de enero 2016 a enero 2017 (MW)</t>
  </si>
  <si>
    <t>Ingreso de Potencia Efectiva por tipo de Recurso Energético y Tecnología 
de enero 2016 a enero 2017 (MW)</t>
  </si>
  <si>
    <t>2017 (*)</t>
  </si>
  <si>
    <t>Var. 2017/2016
(%)</t>
  </si>
  <si>
    <t xml:space="preserve"> ENERO 2017</t>
  </si>
  <si>
    <t xml:space="preserve"> ENERO 2016</t>
  </si>
  <si>
    <t>Var. (2017/2016)</t>
  </si>
  <si>
    <t>Var. (2016/2015)</t>
  </si>
  <si>
    <t xml:space="preserve"> ENERO 2015</t>
  </si>
  <si>
    <t>- El incremento de la potencia efectiva del SEIN de enero 2016 a enero 2017 incluye a la incoporación del parque generación a centrales hidrroeléctricas, termoeléctricas,</t>
  </si>
  <si>
    <t>RETIRO DE OPERACIÓN COMERCIAL AL SEIN</t>
  </si>
  <si>
    <t xml:space="preserve">SAN GABÁN </t>
  </si>
  <si>
    <t>Motor Diesel</t>
  </si>
  <si>
    <t>C.T. Taparachi</t>
  </si>
  <si>
    <t>01.01.2017</t>
  </si>
  <si>
    <t>Fecha de Retiro en Operación Comercial</t>
  </si>
  <si>
    <t>PRODUCCIÓN DE ELECTRICIDAD MENSUAL POR EMPRESA Y TIPO DE GENERACIÓN EN EL SEIN</t>
  </si>
  <si>
    <t>(1) Incluye la producción de energía eléctricas durante las pruebas operativas de la unidad TG6 de la C.T. MALACAS 1 de propiedad de la empresa ENEL GENERACIÓN PIURA S.A.</t>
  </si>
  <si>
    <t>Variación</t>
  </si>
  <si>
    <t>MAXIMA DIARIA DE ENERO 2017</t>
  </si>
  <si>
    <t xml:space="preserve">(*) Máxima demanda mensual correspondiente a los periodos HFP y HP. De acuerdo al D.S. 018-2016 la Máxima Demanda Mensual y la Demanda Coincidente, debe determinarse dentro de las horas de punta del sistema, la misma que está vigente hasta abril 2017. </t>
  </si>
  <si>
    <t>C.T. MALACAS 1 (1)</t>
  </si>
  <si>
    <t>21</t>
  </si>
  <si>
    <t>OFERTA DE GENERACIÓN ELÉCTRICA DEL SEIN (ENERO 2016 A ENERO 2017)</t>
  </si>
</sst>
</file>

<file path=xl/styles.xml><?xml version="1.0" encoding="utf-8"?>
<styleSheet xmlns="http://schemas.openxmlformats.org/spreadsheetml/2006/main" xmlns:mc="http://schemas.openxmlformats.org/markup-compatibility/2006" xmlns:x14ac="http://schemas.microsoft.com/office/spreadsheetml/2009/9/ac" mc:Ignorable="x14ac">
  <numFmts count="44">
    <numFmt numFmtId="43" formatCode="_ * #,##0.00_ ;_ * \-#,##0.00_ ;_ * &quot;-&quot;??_ ;_ @_ "/>
    <numFmt numFmtId="164" formatCode="_-* #,##0.00_-;\-* #,##0.00_-;_-* &quot;-&quot;??_-;_-@_-"/>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s>
  <fonts count="253">
    <font>
      <sz val="8"/>
      <name val="Helvetica"/>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sz val="7"/>
      <color indexed="10"/>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sz val="10"/>
      <name val="Calibri"/>
      <family val="2"/>
      <scheme val="minor"/>
    </font>
    <font>
      <i/>
      <sz val="8"/>
      <name val="Arial"/>
      <family val="2"/>
    </font>
    <font>
      <sz val="9"/>
      <name val="Calibri Light"/>
      <family val="2"/>
    </font>
    <font>
      <b/>
      <sz val="9"/>
      <name val="Calibri Light"/>
      <family val="2"/>
    </font>
    <font>
      <sz val="8"/>
      <name val="Calibri Light"/>
      <family val="2"/>
    </font>
    <font>
      <b/>
      <sz val="10"/>
      <name val="Arial"/>
      <family val="2"/>
    </font>
    <font>
      <sz val="12"/>
      <name val="Calibri Light"/>
      <family val="2"/>
    </font>
    <font>
      <sz val="9"/>
      <color indexed="10"/>
      <name val="Calibri Light"/>
      <family val="2"/>
    </font>
    <font>
      <i/>
      <sz val="9"/>
      <color indexed="12"/>
      <name val="Calibri Light"/>
      <family val="2"/>
    </font>
    <font>
      <b/>
      <sz val="12"/>
      <name val="Calibri Light"/>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rgb="FF0070C0"/>
      <name val="Calibri"/>
      <family val="2"/>
      <scheme val="minor"/>
    </font>
    <font>
      <b/>
      <sz val="8"/>
      <color theme="0" tint="-0.14999847407452621"/>
      <name val="Arial"/>
      <family val="2"/>
    </font>
    <font>
      <sz val="11"/>
      <color theme="0" tint="-0.14999847407452621"/>
      <name val="Calibri Light"/>
      <family val="2"/>
    </font>
    <font>
      <b/>
      <sz val="12"/>
      <color theme="0" tint="-0.14999847407452621"/>
      <name val="Calibri Light"/>
      <family val="2"/>
    </font>
    <font>
      <sz val="8"/>
      <color theme="0" tint="-0.14999847407452621"/>
      <name val="Arial"/>
      <family val="2"/>
    </font>
    <font>
      <sz val="10"/>
      <color theme="0" tint="-0.14999847407452621"/>
      <name val="Calibri Light"/>
      <family val="2"/>
    </font>
    <font>
      <b/>
      <sz val="9"/>
      <color theme="0" tint="-0.14999847407452621"/>
      <name val="Arial"/>
      <family val="2"/>
    </font>
    <font>
      <b/>
      <sz val="10"/>
      <color theme="0" tint="-0.14999847407452621"/>
      <name val="Calibri Light"/>
      <family val="2"/>
    </font>
    <font>
      <b/>
      <sz val="11"/>
      <color theme="0"/>
      <name val="Arial"/>
      <family val="2"/>
    </font>
    <font>
      <sz val="11"/>
      <color theme="0"/>
      <name val="Arial"/>
      <family val="2"/>
    </font>
    <font>
      <b/>
      <sz val="10"/>
      <color theme="0"/>
      <name val="Calibri Light"/>
      <family val="2"/>
    </font>
    <font>
      <b/>
      <sz val="8"/>
      <name val="Helvetica"/>
      <family val="2"/>
    </font>
    <font>
      <b/>
      <sz val="6"/>
      <color indexed="9"/>
      <name val="Arial"/>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9"/>
      <color rgb="FFFF0000"/>
      <name val="Calibri"/>
      <family val="2"/>
      <scheme val="minor"/>
    </font>
    <font>
      <sz val="8"/>
      <name val="Calibri"/>
      <family val="2"/>
      <scheme val="minor"/>
    </font>
    <font>
      <b/>
      <sz val="8"/>
      <name val="Calibri"/>
      <family val="2"/>
      <scheme val="minor"/>
    </font>
    <font>
      <sz val="8"/>
      <color theme="1" tint="0.249977111117893"/>
      <name val="Arial"/>
      <family val="2"/>
    </font>
    <font>
      <sz val="8"/>
      <color theme="1" tint="0.249977111117893"/>
      <name val="Helvetica"/>
      <family val="2"/>
    </font>
    <font>
      <b/>
      <sz val="10"/>
      <color theme="1" tint="0.249977111117893"/>
      <name val="TradeGothic"/>
    </font>
    <font>
      <sz val="10"/>
      <color theme="1" tint="0.249977111117893"/>
      <name val="TradeGothic"/>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24"/>
      <name val="Calibri "/>
    </font>
    <font>
      <b/>
      <sz val="16"/>
      <color theme="0"/>
      <name val="Calibri"/>
      <family val="2"/>
    </font>
    <font>
      <b/>
      <sz val="16"/>
      <color theme="1"/>
      <name val="Calibri"/>
      <family val="2"/>
    </font>
    <font>
      <sz val="16"/>
      <color theme="1"/>
      <name val="Calibri"/>
      <family val="2"/>
    </font>
    <font>
      <b/>
      <sz val="16"/>
      <color theme="0"/>
      <name val="Arial"/>
      <family val="2"/>
    </font>
    <font>
      <b/>
      <sz val="16"/>
      <color theme="4"/>
      <name val="Calibri"/>
      <family val="2"/>
      <scheme val="minor"/>
    </font>
    <font>
      <b/>
      <sz val="14"/>
      <color theme="4"/>
      <name val="Arial"/>
      <family val="2"/>
    </font>
    <font>
      <b/>
      <sz val="16"/>
      <color theme="4"/>
      <name val="Arial"/>
      <family val="2"/>
    </font>
    <font>
      <sz val="11"/>
      <name val="Calibri"/>
      <family val="2"/>
    </font>
    <font>
      <b/>
      <sz val="11"/>
      <color theme="0"/>
      <name val="Calibri"/>
      <family val="2"/>
    </font>
    <font>
      <sz val="11"/>
      <color theme="1"/>
      <name val="Calibri"/>
      <family val="2"/>
    </font>
    <font>
      <b/>
      <sz val="11"/>
      <color theme="1"/>
      <name val="Calibri"/>
      <family val="2"/>
    </font>
    <font>
      <sz val="9"/>
      <color theme="1"/>
      <name val="Calibri Light"/>
      <family val="2"/>
    </font>
    <font>
      <sz val="11"/>
      <color theme="1"/>
      <name val="Calibri Light"/>
      <family val="2"/>
    </font>
    <font>
      <sz val="11"/>
      <color theme="0" tint="-0.34998626667073579"/>
      <name val="Calibri"/>
      <family val="2"/>
      <scheme val="minor"/>
    </font>
    <font>
      <sz val="8"/>
      <color theme="0" tint="-0.34998626667073579"/>
      <name val="Calibri"/>
      <family val="2"/>
      <scheme val="minor"/>
    </font>
    <font>
      <sz val="8"/>
      <color theme="0" tint="-0.34998626667073579"/>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sz val="16"/>
      <name val="Calibri"/>
      <family val="2"/>
      <scheme val="minor"/>
    </font>
    <font>
      <b/>
      <sz val="10"/>
      <color rgb="FFFFFFFF"/>
      <name val="Calibri"/>
      <family val="2"/>
    </font>
    <font>
      <b/>
      <sz val="14"/>
      <name val="Calibri "/>
    </font>
    <font>
      <b/>
      <sz val="12"/>
      <color theme="1"/>
      <name val="Calibri"/>
      <family val="2"/>
    </font>
    <font>
      <sz val="14"/>
      <color theme="0"/>
      <name val="Arial"/>
      <family val="2"/>
    </font>
    <font>
      <sz val="11"/>
      <name val="Tahoma"/>
      <family val="2"/>
    </font>
    <font>
      <b/>
      <sz val="9"/>
      <color theme="0" tint="-0.34998626667073579"/>
      <name val="Calibri"/>
      <family val="2"/>
      <scheme val="minor"/>
    </font>
    <font>
      <b/>
      <sz val="10"/>
      <color theme="0" tint="-0.34998626667073579"/>
      <name val="Calibri"/>
      <family val="2"/>
      <scheme val="minor"/>
    </font>
    <font>
      <sz val="9"/>
      <color theme="0" tint="-0.34998626667073579"/>
      <name val="Calibri Light"/>
      <family val="2"/>
    </font>
    <font>
      <b/>
      <sz val="9"/>
      <color theme="0" tint="-0.34998626667073579"/>
      <name val="Calibri Light"/>
      <family val="2"/>
    </font>
  </fonts>
  <fills count="95">
    <fill>
      <patternFill patternType="none"/>
    </fill>
    <fill>
      <patternFill patternType="gray125"/>
    </fill>
    <fill>
      <patternFill patternType="solid">
        <fgColor theme="0"/>
        <bgColor indexed="64"/>
      </patternFill>
    </fill>
    <fill>
      <patternFill patternType="solid">
        <fgColor rgb="FFCCEC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59999389629810485"/>
        <bgColor theme="4" tint="0.59999389629810485"/>
      </patternFill>
    </fill>
    <fill>
      <patternFill patternType="solid">
        <fgColor rgb="FFE2E2E2"/>
        <bgColor indexed="64"/>
      </patternFill>
    </fill>
    <fill>
      <patternFill patternType="solid">
        <fgColor theme="4" tint="0.39997558519241921"/>
        <bgColor indexed="64"/>
      </patternFill>
    </fill>
    <fill>
      <patternFill patternType="solid">
        <fgColor rgb="FFC4E8FF"/>
      </patternFill>
    </fill>
    <fill>
      <patternFill patternType="solid">
        <fgColor theme="0" tint="-0.14999847407452621"/>
        <bgColor indexed="64"/>
      </patternFill>
    </fill>
    <fill>
      <patternFill patternType="solid">
        <fgColor theme="1"/>
        <bgColor indexed="64"/>
      </patternFill>
    </fill>
    <fill>
      <patternFill patternType="solid">
        <fgColor theme="0"/>
        <bgColor theme="4" tint="-0.249977111117893"/>
      </patternFill>
    </fill>
  </fills>
  <borders count="190">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right/>
      <top style="hair">
        <color rgb="FF66CCFF"/>
      </top>
      <bottom/>
      <diagonal/>
    </border>
    <border>
      <left style="hair">
        <color rgb="FF66CCFF"/>
      </left>
      <right/>
      <top style="hair">
        <color rgb="FF66CCFF"/>
      </top>
      <bottom/>
      <diagonal/>
    </border>
    <border>
      <left style="hair">
        <color rgb="FF66CCFF"/>
      </left>
      <right/>
      <top/>
      <bottom/>
      <diagonal/>
    </border>
    <border>
      <left/>
      <right/>
      <top/>
      <bottom style="hair">
        <color rgb="FF66CCFF"/>
      </bottom>
      <diagonal/>
    </border>
    <border>
      <left style="hair">
        <color rgb="FF66CCFF"/>
      </left>
      <right/>
      <top/>
      <bottom style="hair">
        <color rgb="FF66CCFF"/>
      </bottom>
      <diagonal/>
    </border>
    <border>
      <left/>
      <right/>
      <top style="thin">
        <color rgb="FF66CCFF"/>
      </top>
      <bottom style="thin">
        <color rgb="FF66CCFF"/>
      </bottom>
      <diagonal/>
    </border>
    <border>
      <left style="hair">
        <color rgb="FF66CCFF"/>
      </left>
      <right/>
      <top style="thin">
        <color rgb="FF66CCFF"/>
      </top>
      <bottom style="thin">
        <color rgb="FF66CCFF"/>
      </bottom>
      <diagonal/>
    </border>
    <border>
      <left/>
      <right/>
      <top style="thin">
        <color rgb="FF66CCFF"/>
      </top>
      <bottom/>
      <diagonal/>
    </border>
    <border>
      <left style="hair">
        <color rgb="FF66CCFF"/>
      </left>
      <right/>
      <top style="thin">
        <color rgb="FF66CCFF"/>
      </top>
      <bottom/>
      <diagonal/>
    </border>
    <border>
      <left/>
      <right style="hair">
        <color rgb="FF66CCFF"/>
      </right>
      <top/>
      <bottom style="thin">
        <color rgb="FF66CCFF"/>
      </bottom>
      <diagonal/>
    </border>
    <border>
      <left style="hair">
        <color rgb="FF66CCFF"/>
      </left>
      <right/>
      <top/>
      <bottom style="thin">
        <color rgb="FF66CCFF"/>
      </bottom>
      <diagonal/>
    </border>
    <border>
      <left/>
      <right/>
      <top/>
      <bottom style="thin">
        <color rgb="FF66CCFF"/>
      </bottom>
      <diagonal/>
    </border>
    <border>
      <left style="thin">
        <color rgb="FF66CCFF"/>
      </left>
      <right/>
      <top/>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right/>
      <top/>
      <bottom style="thin">
        <color rgb="FF0070C0"/>
      </bottom>
      <diagonal/>
    </border>
    <border>
      <left style="hair">
        <color rgb="FF66CCFF"/>
      </left>
      <right style="hair">
        <color rgb="FF66CCFF"/>
      </right>
      <top style="hair">
        <color rgb="FF66CCFF"/>
      </top>
      <bottom/>
      <diagonal/>
    </border>
    <border>
      <left style="hair">
        <color theme="4"/>
      </left>
      <right style="hair">
        <color theme="4"/>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double">
        <color rgb="FF66CCFF"/>
      </left>
      <right/>
      <top style="hair">
        <color rgb="FF66CCFF"/>
      </top>
      <bottom/>
      <diagonal/>
    </border>
    <border>
      <left/>
      <right style="double">
        <color rgb="FF66CCFF"/>
      </right>
      <top style="hair">
        <color rgb="FF66CCFF"/>
      </top>
      <bottom/>
      <diagonal/>
    </border>
    <border>
      <left style="double">
        <color rgb="FF66CCFF"/>
      </left>
      <right/>
      <top/>
      <bottom/>
      <diagonal/>
    </border>
    <border>
      <left/>
      <right style="double">
        <color rgb="FF66CCFF"/>
      </right>
      <top/>
      <bottom/>
      <diagonal/>
    </border>
    <border>
      <left style="double">
        <color rgb="FF66CCFF"/>
      </left>
      <right/>
      <top/>
      <bottom style="hair">
        <color rgb="FF66CCFF"/>
      </bottom>
      <diagonal/>
    </border>
    <border>
      <left/>
      <right style="double">
        <color rgb="FF66CCFF"/>
      </right>
      <top/>
      <bottom style="hair">
        <color rgb="FF66CCFF"/>
      </bottom>
      <diagonal/>
    </border>
    <border>
      <left style="double">
        <color rgb="FF66CCFF"/>
      </left>
      <right/>
      <top style="thin">
        <color rgb="FF66CCFF"/>
      </top>
      <bottom style="thin">
        <color rgb="FF66CCFF"/>
      </bottom>
      <diagonal/>
    </border>
    <border>
      <left/>
      <right style="double">
        <color rgb="FF66CCFF"/>
      </right>
      <top style="thin">
        <color rgb="FF66CCFF"/>
      </top>
      <bottom style="thin">
        <color rgb="FF66CCFF"/>
      </bottom>
      <diagonal/>
    </border>
    <border>
      <left/>
      <right/>
      <top style="thin">
        <color theme="4" tint="0.79998168889431442"/>
      </top>
      <bottom/>
      <diagonal/>
    </border>
    <border>
      <left/>
      <right style="hair">
        <color theme="8" tint="0.59996337778862885"/>
      </right>
      <top style="hair">
        <color theme="8" tint="0.59996337778862885"/>
      </top>
      <bottom style="thin">
        <color theme="4" tint="0.79998168889431442"/>
      </bottom>
      <diagonal/>
    </border>
    <border>
      <left style="hair">
        <color theme="8" tint="0.59996337778862885"/>
      </left>
      <right style="hair">
        <color theme="8" tint="0.59996337778862885"/>
      </right>
      <top style="hair">
        <color theme="8" tint="0.59996337778862885"/>
      </top>
      <bottom style="thin">
        <color theme="4" tint="0.79998168889431442"/>
      </bottom>
      <diagonal/>
    </border>
    <border>
      <left style="hair">
        <color theme="8" tint="0.59996337778862885"/>
      </left>
      <right/>
      <top style="hair">
        <color theme="8" tint="0.59996337778862885"/>
      </top>
      <bottom style="thin">
        <color theme="4" tint="0.79998168889431442"/>
      </bottom>
      <diagonal/>
    </border>
    <border>
      <left/>
      <right style="hair">
        <color theme="8" tint="0.59996337778862885"/>
      </right>
      <top style="thin">
        <color theme="4" tint="0.79998168889431442"/>
      </top>
      <bottom style="thin">
        <color theme="4" tint="0.79998168889431442"/>
      </bottom>
      <diagonal/>
    </border>
    <border>
      <left style="hair">
        <color theme="8" tint="0.59996337778862885"/>
      </left>
      <right style="hair">
        <color theme="8" tint="0.59996337778862885"/>
      </right>
      <top style="thin">
        <color theme="4" tint="0.79998168889431442"/>
      </top>
      <bottom style="thin">
        <color theme="4" tint="0.79998168889431442"/>
      </bottom>
      <diagonal/>
    </border>
    <border>
      <left style="hair">
        <color theme="8" tint="0.59996337778862885"/>
      </left>
      <right/>
      <top style="thin">
        <color theme="4" tint="0.79998168889431442"/>
      </top>
      <bottom style="thin">
        <color theme="4" tint="0.79998168889431442"/>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top style="hair">
        <color rgb="FF66CCFF"/>
      </top>
      <bottom style="hair">
        <color rgb="FF66CCFF"/>
      </bottom>
      <diagonal/>
    </border>
    <border>
      <left/>
      <right/>
      <top style="hair">
        <color rgb="FF66CCFF"/>
      </top>
      <bottom style="hair">
        <color rgb="FF66CCFF"/>
      </bottom>
      <diagonal/>
    </border>
    <border>
      <left style="double">
        <color rgb="FF66CCFF"/>
      </left>
      <right/>
      <top style="hair">
        <color rgb="FF66CCFF"/>
      </top>
      <bottom style="hair">
        <color rgb="FF66CCFF"/>
      </bottom>
      <diagonal/>
    </border>
    <border>
      <left style="hair">
        <color rgb="FF66CCFF"/>
      </left>
      <right style="hair">
        <color rgb="FF66CCFF"/>
      </right>
      <top style="hair">
        <color rgb="FF66CCFF"/>
      </top>
      <bottom style="hair">
        <color rgb="FF66CCFF"/>
      </bottom>
      <diagonal/>
    </border>
    <border>
      <left style="hair">
        <color rgb="FF66CCFF"/>
      </left>
      <right style="double">
        <color rgb="FF66CCFF"/>
      </right>
      <top style="hair">
        <color rgb="FF66CCFF"/>
      </top>
      <bottom/>
      <diagonal/>
    </border>
    <border>
      <left style="hair">
        <color rgb="FF66CCFF"/>
      </left>
      <right style="double">
        <color rgb="FF66CCFF"/>
      </right>
      <top/>
      <bottom/>
      <diagonal/>
    </border>
    <border>
      <left style="hair">
        <color rgb="FF66CCFF"/>
      </left>
      <right style="double">
        <color rgb="FF66CCFF"/>
      </right>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3" tint="0.39988402966399123"/>
      </left>
      <right style="thin">
        <color theme="3" tint="0.39991454817346722"/>
      </right>
      <top/>
      <bottom style="hair">
        <color theme="3" tint="0.39988402966399123"/>
      </bottom>
      <diagonal/>
    </border>
    <border>
      <left style="hair">
        <color theme="3" tint="0.39988402966399123"/>
      </left>
      <right style="thin">
        <color theme="3" tint="0.39991454817346722"/>
      </right>
      <top style="hair">
        <color theme="3" tint="0.39988402966399123"/>
      </top>
      <bottom style="hair">
        <color theme="3" tint="0.39988402966399123"/>
      </bottom>
      <diagonal/>
    </border>
    <border>
      <left style="thin">
        <color theme="3" tint="0.39994506668294322"/>
      </left>
      <right/>
      <top style="thin">
        <color theme="3" tint="0.39991454817346722"/>
      </top>
      <bottom style="hair">
        <color theme="3" tint="0.39991454817346722"/>
      </bottom>
      <diagonal/>
    </border>
    <border>
      <left style="thin">
        <color theme="3" tint="0.39994506668294322"/>
      </left>
      <right/>
      <top style="hair">
        <color theme="3" tint="0.39991454817346722"/>
      </top>
      <bottom/>
      <diagonal/>
    </border>
    <border>
      <left style="hair">
        <color theme="3" tint="0.39988402966399123"/>
      </left>
      <right style="hair">
        <color theme="3" tint="0.39988402966399123"/>
      </right>
      <top style="hair">
        <color theme="3" tint="0.39988402966399123"/>
      </top>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dashed">
        <color theme="0" tint="-0.499984740745262"/>
      </left>
      <right style="dashed">
        <color theme="0" tint="-0.499984740745262"/>
      </right>
      <top style="thin">
        <color indexed="64"/>
      </top>
      <bottom style="dashed">
        <color theme="0" tint="-0.499984740745262"/>
      </bottom>
      <diagonal/>
    </border>
    <border>
      <left style="dashed">
        <color theme="0" tint="-0.499984740745262"/>
      </left>
      <right/>
      <top style="thin">
        <color indexed="64"/>
      </top>
      <bottom style="dashed">
        <color theme="0" tint="-0.499984740745262"/>
      </bottom>
      <diagonal/>
    </border>
    <border>
      <left style="dashed">
        <color theme="0" tint="-0.499984740745262"/>
      </left>
      <right style="dashed">
        <color theme="0" tint="-0.499984740745262"/>
      </right>
      <top style="thin">
        <color theme="4"/>
      </top>
      <bottom style="dashed">
        <color theme="0" tint="-0.499984740745262"/>
      </bottom>
      <diagonal/>
    </border>
    <border>
      <left style="dashed">
        <color theme="0" tint="-0.499984740745262"/>
      </left>
      <right/>
      <top style="thin">
        <color theme="4"/>
      </top>
      <bottom style="dashed">
        <color theme="0" tint="-0.499984740745262"/>
      </bottom>
      <diagonal/>
    </border>
    <border>
      <left style="dashed">
        <color theme="0" tint="-0.499984740745262"/>
      </left>
      <right style="dashed">
        <color theme="0" tint="-0.499984740745262"/>
      </right>
      <top style="thin">
        <color theme="4"/>
      </top>
      <bottom style="thin">
        <color indexed="64"/>
      </bottom>
      <diagonal/>
    </border>
    <border>
      <left style="dashed">
        <color theme="0" tint="-0.499984740745262"/>
      </left>
      <right/>
      <top style="thin">
        <color theme="4"/>
      </top>
      <bottom style="thin">
        <color indexed="64"/>
      </bottom>
      <diagonal/>
    </border>
    <border>
      <left style="thin">
        <color indexed="8"/>
      </left>
      <right/>
      <top style="thin">
        <color indexed="65"/>
      </top>
      <bottom/>
      <diagonal/>
    </border>
    <border>
      <left style="hair">
        <color theme="4"/>
      </left>
      <right style="hair">
        <color theme="4"/>
      </right>
      <top style="hair">
        <color theme="4"/>
      </top>
      <bottom style="hair">
        <color theme="4"/>
      </bottom>
      <diagonal/>
    </border>
    <border>
      <left style="thin">
        <color theme="3" tint="0.39994506668294322"/>
      </left>
      <right/>
      <top style="thin">
        <color theme="3" tint="0.39994506668294322"/>
      </top>
      <bottom/>
      <diagonal/>
    </border>
    <border>
      <left style="hair">
        <color theme="0"/>
      </left>
      <right style="hair">
        <color theme="0"/>
      </right>
      <top style="thin">
        <color theme="3" tint="0.39994506668294322"/>
      </top>
      <bottom/>
      <diagonal/>
    </border>
    <border>
      <left/>
      <right style="hair">
        <color rgb="FFCCECFF"/>
      </right>
      <top style="thin">
        <color theme="3" tint="0.39994506668294322"/>
      </top>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style="dashed">
        <color theme="0" tint="-0.499984740745262"/>
      </left>
      <right style="dashed">
        <color theme="0" tint="-0.499984740745262"/>
      </right>
      <top/>
      <bottom style="dashed">
        <color theme="0" tint="-0.499984740745262"/>
      </bottom>
      <diagonal/>
    </border>
    <border>
      <left style="dashed">
        <color theme="0" tint="-0.499984740745262"/>
      </left>
      <right/>
      <top/>
      <bottom style="dashed">
        <color theme="0" tint="-0.499984740745262"/>
      </bottom>
      <diagonal/>
    </border>
    <border>
      <left style="dashed">
        <color theme="0" tint="-0.499984740745262"/>
      </left>
      <right style="dashed">
        <color theme="0" tint="-0.499984740745262"/>
      </right>
      <top style="thin">
        <color theme="4"/>
      </top>
      <bottom/>
      <diagonal/>
    </border>
    <border>
      <left style="dashed">
        <color theme="0" tint="-0.499984740745262"/>
      </left>
      <right/>
      <top style="thin">
        <color theme="4"/>
      </top>
      <bottom/>
      <diagonal/>
    </border>
    <border>
      <left style="dashed">
        <color theme="0" tint="-0.499984740745262"/>
      </left>
      <right style="dashed">
        <color theme="0" tint="-0.499984740745262"/>
      </right>
      <top style="thin">
        <color theme="0" tint="-0.34998626667073579"/>
      </top>
      <bottom style="dashed">
        <color theme="0" tint="-0.499984740745262"/>
      </bottom>
      <diagonal/>
    </border>
    <border>
      <left style="dashed">
        <color theme="0" tint="-0.499984740745262"/>
      </left>
      <right/>
      <top style="thin">
        <color theme="0" tint="-0.34998626667073579"/>
      </top>
      <bottom style="dashed">
        <color theme="0" tint="-0.499984740745262"/>
      </bottom>
      <diagonal/>
    </border>
    <border>
      <left style="thin">
        <color theme="1" tint="0.14996795556505021"/>
      </left>
      <right style="thin">
        <color theme="1" tint="0.24994659260841701"/>
      </right>
      <top style="thin">
        <color theme="1" tint="0.24994659260841701"/>
      </top>
      <bottom style="thin">
        <color theme="1" tint="0.24994659260841701"/>
      </bottom>
      <diagonal/>
    </border>
    <border>
      <left style="thin">
        <color theme="1" tint="0.24994659260841701"/>
      </left>
      <right style="thin">
        <color theme="1" tint="0.14996795556505021"/>
      </right>
      <top style="thin">
        <color theme="1" tint="0.24994659260841701"/>
      </top>
      <bottom style="thin">
        <color theme="1" tint="0.24994659260841701"/>
      </bottom>
      <diagonal/>
    </border>
    <border>
      <left style="thin">
        <color theme="1" tint="0.14996795556505021"/>
      </left>
      <right style="dashed">
        <color theme="0" tint="-0.499984740745262"/>
      </right>
      <top/>
      <bottom style="dashed">
        <color theme="0" tint="-0.499984740745262"/>
      </bottom>
      <diagonal/>
    </border>
    <border>
      <left style="dashed">
        <color theme="0" tint="-0.499984740745262"/>
      </left>
      <right style="thin">
        <color theme="1" tint="0.14996795556505021"/>
      </right>
      <top/>
      <bottom style="dashed">
        <color theme="0" tint="-0.499984740745262"/>
      </bottom>
      <diagonal/>
    </border>
    <border>
      <left style="thin">
        <color theme="1" tint="0.14996795556505021"/>
      </left>
      <right style="dashed">
        <color theme="0" tint="-0.499984740745262"/>
      </right>
      <top style="thin">
        <color theme="4"/>
      </top>
      <bottom style="dashed">
        <color theme="0" tint="-0.499984740745262"/>
      </bottom>
      <diagonal/>
    </border>
    <border>
      <left style="dashed">
        <color theme="0" tint="-0.499984740745262"/>
      </left>
      <right style="thin">
        <color theme="1" tint="0.14996795556505021"/>
      </right>
      <top style="thin">
        <color theme="4"/>
      </top>
      <bottom style="dashed">
        <color theme="0" tint="-0.499984740745262"/>
      </bottom>
      <diagonal/>
    </border>
    <border>
      <left style="thin">
        <color theme="1" tint="0.14996795556505021"/>
      </left>
      <right style="dashed">
        <color theme="0" tint="-0.499984740745262"/>
      </right>
      <top style="thin">
        <color theme="4"/>
      </top>
      <bottom/>
      <diagonal/>
    </border>
    <border>
      <left style="dashed">
        <color theme="0" tint="-0.499984740745262"/>
      </left>
      <right style="thin">
        <color theme="1" tint="0.14996795556505021"/>
      </right>
      <top style="thin">
        <color theme="4"/>
      </top>
      <bottom/>
      <diagonal/>
    </border>
    <border>
      <left style="thin">
        <color theme="1" tint="0.14996795556505021"/>
      </left>
      <right style="dashed">
        <color theme="0" tint="-0.499984740745262"/>
      </right>
      <top style="thin">
        <color theme="0" tint="-0.34998626667073579"/>
      </top>
      <bottom style="dashed">
        <color theme="0" tint="-0.499984740745262"/>
      </bottom>
      <diagonal/>
    </border>
    <border>
      <left style="dashed">
        <color theme="0" tint="-0.499984740745262"/>
      </left>
      <right style="thin">
        <color theme="1" tint="0.14996795556505021"/>
      </right>
      <top style="thin">
        <color theme="0" tint="-0.34998626667073579"/>
      </top>
      <bottom style="dashed">
        <color theme="0" tint="-0.499984740745262"/>
      </bottom>
      <diagonal/>
    </border>
    <border>
      <left style="thin">
        <color theme="1" tint="0.14996795556505021"/>
      </left>
      <right style="dashed">
        <color theme="0" tint="-0.499984740745262"/>
      </right>
      <top style="thin">
        <color theme="4"/>
      </top>
      <bottom style="thin">
        <color indexed="64"/>
      </bottom>
      <diagonal/>
    </border>
    <border>
      <left style="dashed">
        <color theme="0" tint="-0.499984740745262"/>
      </left>
      <right style="thin">
        <color theme="1" tint="0.14996795556505021"/>
      </right>
      <top style="thin">
        <color theme="4"/>
      </top>
      <bottom style="thin">
        <color indexed="64"/>
      </bottom>
      <diagonal/>
    </border>
    <border>
      <left style="thin">
        <color theme="1" tint="0.14996795556505021"/>
      </left>
      <right style="dashed">
        <color theme="0" tint="-0.499984740745262"/>
      </right>
      <top style="thin">
        <color indexed="64"/>
      </top>
      <bottom style="dashed">
        <color theme="0" tint="-0.499984740745262"/>
      </bottom>
      <diagonal/>
    </border>
    <border>
      <left style="dashed">
        <color theme="0" tint="-0.499984740745262"/>
      </left>
      <right style="thin">
        <color theme="1" tint="0.14996795556505021"/>
      </right>
      <top style="thin">
        <color indexed="64"/>
      </top>
      <bottom style="dashed">
        <color theme="0" tint="-0.499984740745262"/>
      </bottom>
      <diagonal/>
    </border>
    <border>
      <left style="thin">
        <color theme="1" tint="0.14996795556505021"/>
      </left>
      <right style="dashed">
        <color theme="0" tint="-0.499984740745262"/>
      </right>
      <top style="thin">
        <color theme="4"/>
      </top>
      <bottom style="thin">
        <color theme="1" tint="0.14996795556505021"/>
      </bottom>
      <diagonal/>
    </border>
    <border>
      <left style="dashed">
        <color theme="0" tint="-0.499984740745262"/>
      </left>
      <right style="dashed">
        <color theme="0" tint="-0.499984740745262"/>
      </right>
      <top style="thin">
        <color theme="4"/>
      </top>
      <bottom style="thin">
        <color theme="1" tint="0.14996795556505021"/>
      </bottom>
      <diagonal/>
    </border>
    <border>
      <left style="dashed">
        <color theme="0" tint="-0.499984740745262"/>
      </left>
      <right/>
      <top style="thin">
        <color theme="4"/>
      </top>
      <bottom style="thin">
        <color theme="1" tint="0.14996795556505021"/>
      </bottom>
      <diagonal/>
    </border>
    <border>
      <left style="dashed">
        <color theme="0" tint="-0.499984740745262"/>
      </left>
      <right style="thin">
        <color theme="1" tint="0.14996795556505021"/>
      </right>
      <top style="thin">
        <color theme="4"/>
      </top>
      <bottom style="thin">
        <color theme="1" tint="0.149967955565050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4" tint="-0.24994659260841701"/>
      </left>
      <right style="thin">
        <color theme="4" tint="-0.24994659260841701"/>
      </right>
      <top style="thin">
        <color theme="4" tint="-0.24994659260841701"/>
      </top>
      <bottom/>
      <diagonal/>
    </border>
    <border>
      <left style="thin">
        <color theme="4" tint="-0.24994659260841701"/>
      </left>
      <right style="thin">
        <color theme="4" tint="-0.24994659260841701"/>
      </right>
      <top/>
      <bottom style="thin">
        <color theme="4" tint="-0.2499465926084170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4"/>
      </left>
      <right style="thin">
        <color theme="4"/>
      </right>
      <top style="thin">
        <color theme="4"/>
      </top>
      <bottom/>
      <diagonal/>
    </border>
    <border>
      <left style="thin">
        <color theme="4"/>
      </left>
      <right style="thin">
        <color theme="4"/>
      </right>
      <top/>
      <bottom style="thin">
        <color theme="4"/>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hair">
        <color rgb="FF66CCFF"/>
      </right>
      <top/>
      <bottom/>
      <diagonal/>
    </border>
    <border>
      <left style="thin">
        <color theme="4" tint="-0.24994659260841701"/>
      </left>
      <right style="thin">
        <color theme="4" tint="-0.24994659260841701"/>
      </right>
      <top style="thin">
        <color theme="4" tint="-0.24994659260841701"/>
      </top>
      <bottom style="thin">
        <color theme="4" tint="-0.24994659260841701"/>
      </bottom>
      <diagonal/>
    </border>
    <border>
      <left style="thin">
        <color theme="4" tint="-0.24994659260841701"/>
      </left>
      <right/>
      <top style="thin">
        <color theme="4" tint="-0.24994659260841701"/>
      </top>
      <bottom style="thin">
        <color theme="4" tint="-0.24994659260841701"/>
      </bottom>
      <diagonal/>
    </border>
    <border>
      <left/>
      <right style="thin">
        <color theme="4" tint="-0.24994659260841701"/>
      </right>
      <top style="thin">
        <color theme="4" tint="-0.24994659260841701"/>
      </top>
      <bottom style="thin">
        <color theme="4" tint="-0.24994659260841701"/>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style="thin">
        <color theme="0" tint="-0.14996795556505021"/>
      </top>
      <bottom/>
      <diagonal/>
    </border>
    <border>
      <left/>
      <right/>
      <top style="thin">
        <color theme="0" tint="-0.499984740745262"/>
      </top>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hair">
        <color theme="4"/>
      </bottom>
      <diagonal/>
    </border>
    <border>
      <left style="hair">
        <color theme="4"/>
      </left>
      <right style="hair">
        <color theme="4"/>
      </right>
      <top style="thin">
        <color theme="0"/>
      </top>
      <bottom style="hair">
        <color theme="4"/>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hair">
        <color theme="4"/>
      </left>
      <right/>
      <top style="thin">
        <color theme="0"/>
      </top>
      <bottom style="hair">
        <color theme="4"/>
      </bottom>
      <diagonal/>
    </border>
    <border>
      <left/>
      <right/>
      <top style="thin">
        <color theme="0"/>
      </top>
      <bottom style="hair">
        <color theme="4"/>
      </bottom>
      <diagonal/>
    </border>
    <border>
      <left/>
      <right style="hair">
        <color theme="4"/>
      </right>
      <top style="thin">
        <color theme="0"/>
      </top>
      <bottom style="hair">
        <color theme="4"/>
      </bottom>
      <diagonal/>
    </border>
  </borders>
  <cellStyleXfs count="34147">
    <xf numFmtId="0" fontId="0" fillId="0" borderId="0"/>
    <xf numFmtId="168" fontId="14" fillId="0" borderId="0" applyFont="0" applyFill="0" applyBorder="0" applyAlignment="0" applyProtection="0"/>
    <xf numFmtId="9" fontId="14" fillId="0" borderId="0" applyFont="0" applyFill="0" applyBorder="0" applyAlignment="0" applyProtection="0"/>
    <xf numFmtId="0" fontId="14" fillId="0" borderId="0"/>
    <xf numFmtId="170" fontId="58" fillId="4" borderId="0" applyNumberFormat="0" applyBorder="0" applyAlignment="0" applyProtection="0"/>
    <xf numFmtId="170" fontId="58" fillId="5" borderId="0" applyNumberFormat="0" applyBorder="0" applyAlignment="0" applyProtection="0"/>
    <xf numFmtId="170" fontId="58" fillId="6" borderId="0" applyNumberFormat="0" applyBorder="0" applyAlignment="0" applyProtection="0"/>
    <xf numFmtId="170" fontId="58" fillId="7" borderId="0" applyNumberFormat="0" applyBorder="0" applyAlignment="0" applyProtection="0"/>
    <xf numFmtId="170" fontId="58" fillId="8" borderId="0" applyNumberFormat="0" applyBorder="0" applyAlignment="0" applyProtection="0"/>
    <xf numFmtId="170" fontId="58" fillId="9" borderId="0" applyNumberFormat="0" applyBorder="0" applyAlignment="0" applyProtection="0"/>
    <xf numFmtId="170" fontId="58" fillId="4" borderId="0" applyNumberFormat="0" applyBorder="0" applyAlignment="0" applyProtection="0"/>
    <xf numFmtId="170" fontId="58" fillId="5" borderId="0" applyNumberFormat="0" applyBorder="0" applyAlignment="0" applyProtection="0"/>
    <xf numFmtId="170" fontId="58" fillId="6" borderId="0" applyNumberFormat="0" applyBorder="0" applyAlignment="0" applyProtection="0"/>
    <xf numFmtId="170" fontId="58" fillId="7" borderId="0" applyNumberFormat="0" applyBorder="0" applyAlignment="0" applyProtection="0"/>
    <xf numFmtId="170" fontId="58" fillId="8" borderId="0" applyNumberFormat="0" applyBorder="0" applyAlignment="0" applyProtection="0"/>
    <xf numFmtId="170" fontId="58" fillId="9" borderId="0" applyNumberFormat="0" applyBorder="0" applyAlignment="0" applyProtection="0"/>
    <xf numFmtId="170" fontId="58" fillId="9" borderId="0" applyNumberFormat="0" applyBorder="0" applyAlignment="0" applyProtection="0"/>
    <xf numFmtId="170" fontId="58" fillId="10" borderId="0" applyNumberFormat="0" applyBorder="0" applyAlignment="0" applyProtection="0"/>
    <xf numFmtId="170" fontId="58" fillId="11" borderId="0" applyNumberFormat="0" applyBorder="0" applyAlignment="0" applyProtection="0"/>
    <xf numFmtId="170" fontId="58" fillId="9" borderId="0" applyNumberFormat="0" applyBorder="0" applyAlignment="0" applyProtection="0"/>
    <xf numFmtId="170" fontId="58" fillId="8" borderId="0" applyNumberFormat="0" applyBorder="0" applyAlignment="0" applyProtection="0"/>
    <xf numFmtId="170" fontId="58" fillId="11" borderId="0" applyNumberFormat="0" applyBorder="0" applyAlignment="0" applyProtection="0"/>
    <xf numFmtId="170" fontId="58" fillId="4" borderId="0" applyNumberFormat="0" applyBorder="0" applyAlignment="0" applyProtection="0"/>
    <xf numFmtId="170" fontId="58" fillId="5" borderId="0" applyNumberFormat="0" applyBorder="0" applyAlignment="0" applyProtection="0"/>
    <xf numFmtId="170" fontId="58" fillId="6" borderId="0" applyNumberFormat="0" applyBorder="0" applyAlignment="0" applyProtection="0"/>
    <xf numFmtId="170" fontId="58" fillId="7" borderId="0" applyNumberFormat="0" applyBorder="0" applyAlignment="0" applyProtection="0"/>
    <xf numFmtId="170" fontId="58" fillId="8" borderId="0" applyNumberFormat="0" applyBorder="0" applyAlignment="0" applyProtection="0"/>
    <xf numFmtId="170" fontId="58" fillId="9" borderId="0" applyNumberFormat="0" applyBorder="0" applyAlignment="0" applyProtection="0"/>
    <xf numFmtId="170" fontId="59" fillId="12" borderId="0" applyNumberFormat="0" applyBorder="0" applyAlignment="0" applyProtection="0"/>
    <xf numFmtId="170" fontId="59" fillId="10" borderId="0" applyNumberFormat="0" applyBorder="0" applyAlignment="0" applyProtection="0"/>
    <xf numFmtId="170" fontId="59" fillId="11" borderId="0" applyNumberFormat="0" applyBorder="0" applyAlignment="0" applyProtection="0"/>
    <xf numFmtId="170" fontId="59" fillId="9" borderId="0" applyNumberFormat="0" applyBorder="0" applyAlignment="0" applyProtection="0"/>
    <xf numFmtId="170" fontId="59" fillId="8" borderId="0" applyNumberFormat="0" applyBorder="0" applyAlignment="0" applyProtection="0"/>
    <xf numFmtId="170" fontId="59" fillId="11" borderId="0" applyNumberFormat="0" applyBorder="0" applyAlignment="0" applyProtection="0"/>
    <xf numFmtId="170" fontId="58" fillId="12" borderId="0" applyNumberFormat="0" applyBorder="0" applyAlignment="0" applyProtection="0"/>
    <xf numFmtId="170" fontId="58" fillId="10" borderId="0" applyNumberFormat="0" applyBorder="0" applyAlignment="0" applyProtection="0"/>
    <xf numFmtId="170" fontId="58" fillId="13" borderId="0" applyNumberFormat="0" applyBorder="0" applyAlignment="0" applyProtection="0"/>
    <xf numFmtId="170" fontId="58" fillId="7" borderId="0" applyNumberFormat="0" applyBorder="0" applyAlignment="0" applyProtection="0"/>
    <xf numFmtId="170" fontId="58" fillId="12" borderId="0" applyNumberFormat="0" applyBorder="0" applyAlignment="0" applyProtection="0"/>
    <xf numFmtId="170" fontId="58" fillId="14" borderId="0" applyNumberFormat="0" applyBorder="0" applyAlignment="0" applyProtection="0"/>
    <xf numFmtId="170" fontId="58" fillId="12" borderId="0" applyNumberFormat="0" applyBorder="0" applyAlignment="0" applyProtection="0"/>
    <xf numFmtId="170" fontId="58" fillId="10" borderId="0" applyNumberFormat="0" applyBorder="0" applyAlignment="0" applyProtection="0"/>
    <xf numFmtId="170" fontId="58" fillId="13" borderId="0" applyNumberFormat="0" applyBorder="0" applyAlignment="0" applyProtection="0"/>
    <xf numFmtId="170" fontId="58" fillId="7" borderId="0" applyNumberFormat="0" applyBorder="0" applyAlignment="0" applyProtection="0"/>
    <xf numFmtId="170" fontId="58" fillId="12" borderId="0" applyNumberFormat="0" applyBorder="0" applyAlignment="0" applyProtection="0"/>
    <xf numFmtId="170" fontId="58" fillId="14" borderId="0" applyNumberFormat="0" applyBorder="0" applyAlignment="0" applyProtection="0"/>
    <xf numFmtId="170" fontId="58" fillId="15" borderId="0" applyNumberFormat="0" applyBorder="0" applyAlignment="0" applyProtection="0"/>
    <xf numFmtId="170" fontId="58" fillId="10" borderId="0" applyNumberFormat="0" applyBorder="0" applyAlignment="0" applyProtection="0"/>
    <xf numFmtId="170" fontId="58" fillId="16" borderId="0" applyNumberFormat="0" applyBorder="0" applyAlignment="0" applyProtection="0"/>
    <xf numFmtId="170" fontId="58" fillId="15" borderId="0" applyNumberFormat="0" applyBorder="0" applyAlignment="0" applyProtection="0"/>
    <xf numFmtId="170" fontId="58" fillId="12" borderId="0" applyNumberFormat="0" applyBorder="0" applyAlignment="0" applyProtection="0"/>
    <xf numFmtId="170" fontId="58" fillId="16" borderId="0" applyNumberFormat="0" applyBorder="0" applyAlignment="0" applyProtection="0"/>
    <xf numFmtId="170" fontId="58" fillId="12" borderId="0" applyNumberFormat="0" applyBorder="0" applyAlignment="0" applyProtection="0"/>
    <xf numFmtId="170" fontId="58" fillId="10" borderId="0" applyNumberFormat="0" applyBorder="0" applyAlignment="0" applyProtection="0"/>
    <xf numFmtId="170" fontId="58" fillId="13" borderId="0" applyNumberFormat="0" applyBorder="0" applyAlignment="0" applyProtection="0"/>
    <xf numFmtId="170" fontId="58" fillId="7" borderId="0" applyNumberFormat="0" applyBorder="0" applyAlignment="0" applyProtection="0"/>
    <xf numFmtId="170" fontId="58" fillId="12" borderId="0" applyNumberFormat="0" applyBorder="0" applyAlignment="0" applyProtection="0"/>
    <xf numFmtId="170" fontId="58" fillId="14" borderId="0" applyNumberFormat="0" applyBorder="0" applyAlignment="0" applyProtection="0"/>
    <xf numFmtId="170" fontId="59" fillId="8" borderId="0" applyNumberFormat="0" applyBorder="0" applyAlignment="0" applyProtection="0"/>
    <xf numFmtId="170" fontId="59" fillId="10" borderId="0" applyNumberFormat="0" applyBorder="0" applyAlignment="0" applyProtection="0"/>
    <xf numFmtId="170" fontId="59" fillId="16" borderId="0" applyNumberFormat="0" applyBorder="0" applyAlignment="0" applyProtection="0"/>
    <xf numFmtId="170" fontId="59" fillId="5" borderId="0" applyNumberFormat="0" applyBorder="0" applyAlignment="0" applyProtection="0"/>
    <xf numFmtId="170" fontId="59" fillId="8" borderId="0" applyNumberFormat="0" applyBorder="0" applyAlignment="0" applyProtection="0"/>
    <xf numFmtId="170" fontId="59" fillId="11" borderId="0" applyNumberFormat="0" applyBorder="0" applyAlignment="0" applyProtection="0"/>
    <xf numFmtId="170" fontId="60" fillId="17" borderId="0" applyNumberFormat="0" applyBorder="0" applyAlignment="0" applyProtection="0"/>
    <xf numFmtId="170" fontId="60" fillId="10" borderId="0" applyNumberFormat="0" applyBorder="0" applyAlignment="0" applyProtection="0"/>
    <xf numFmtId="170" fontId="60" fillId="13" borderId="0" applyNumberFormat="0" applyBorder="0" applyAlignment="0" applyProtection="0"/>
    <xf numFmtId="170" fontId="60" fillId="18" borderId="0" applyNumberFormat="0" applyBorder="0" applyAlignment="0" applyProtection="0"/>
    <xf numFmtId="170" fontId="60" fillId="19" borderId="0" applyNumberFormat="0" applyBorder="0" applyAlignment="0" applyProtection="0"/>
    <xf numFmtId="170" fontId="60" fillId="20" borderId="0" applyNumberFormat="0" applyBorder="0" applyAlignment="0" applyProtection="0"/>
    <xf numFmtId="170" fontId="60" fillId="17" borderId="0" applyNumberFormat="0" applyBorder="0" applyAlignment="0" applyProtection="0"/>
    <xf numFmtId="170" fontId="60" fillId="10" borderId="0" applyNumberFormat="0" applyBorder="0" applyAlignment="0" applyProtection="0"/>
    <xf numFmtId="170" fontId="60" fillId="13" borderId="0" applyNumberFormat="0" applyBorder="0" applyAlignment="0" applyProtection="0"/>
    <xf numFmtId="170" fontId="60" fillId="18" borderId="0" applyNumberFormat="0" applyBorder="0" applyAlignment="0" applyProtection="0"/>
    <xf numFmtId="170" fontId="60" fillId="19" borderId="0" applyNumberFormat="0" applyBorder="0" applyAlignment="0" applyProtection="0"/>
    <xf numFmtId="170" fontId="60" fillId="20" borderId="0" applyNumberFormat="0" applyBorder="0" applyAlignment="0" applyProtection="0"/>
    <xf numFmtId="170" fontId="60" fillId="19" borderId="0" applyNumberFormat="0" applyBorder="0" applyAlignment="0" applyProtection="0"/>
    <xf numFmtId="170" fontId="60" fillId="10" borderId="0" applyNumberFormat="0" applyBorder="0" applyAlignment="0" applyProtection="0"/>
    <xf numFmtId="170" fontId="60" fillId="16" borderId="0" applyNumberFormat="0" applyBorder="0" applyAlignment="0" applyProtection="0"/>
    <xf numFmtId="170" fontId="60" fillId="15" borderId="0" applyNumberFormat="0" applyBorder="0" applyAlignment="0" applyProtection="0"/>
    <xf numFmtId="170" fontId="60" fillId="19" borderId="0" applyNumberFormat="0" applyBorder="0" applyAlignment="0" applyProtection="0"/>
    <xf numFmtId="170" fontId="60" fillId="10" borderId="0" applyNumberFormat="0" applyBorder="0" applyAlignment="0" applyProtection="0"/>
    <xf numFmtId="170" fontId="60" fillId="17" borderId="0" applyNumberFormat="0" applyBorder="0" applyAlignment="0" applyProtection="0"/>
    <xf numFmtId="170" fontId="60" fillId="10" borderId="0" applyNumberFormat="0" applyBorder="0" applyAlignment="0" applyProtection="0"/>
    <xf numFmtId="170" fontId="60" fillId="13" borderId="0" applyNumberFormat="0" applyBorder="0" applyAlignment="0" applyProtection="0"/>
    <xf numFmtId="170" fontId="60" fillId="18" borderId="0" applyNumberFormat="0" applyBorder="0" applyAlignment="0" applyProtection="0"/>
    <xf numFmtId="170" fontId="60" fillId="19" borderId="0" applyNumberFormat="0" applyBorder="0" applyAlignment="0" applyProtection="0"/>
    <xf numFmtId="170" fontId="60" fillId="20" borderId="0" applyNumberFormat="0" applyBorder="0" applyAlignment="0" applyProtection="0"/>
    <xf numFmtId="170" fontId="61" fillId="8" borderId="0" applyNumberFormat="0" applyBorder="0" applyAlignment="0" applyProtection="0"/>
    <xf numFmtId="170" fontId="61" fillId="21" borderId="0" applyNumberFormat="0" applyBorder="0" applyAlignment="0" applyProtection="0"/>
    <xf numFmtId="170" fontId="61" fillId="14" borderId="0" applyNumberFormat="0" applyBorder="0" applyAlignment="0" applyProtection="0"/>
    <xf numFmtId="170" fontId="61" fillId="5" borderId="0" applyNumberFormat="0" applyBorder="0" applyAlignment="0" applyProtection="0"/>
    <xf numFmtId="170" fontId="61" fillId="8" borderId="0" applyNumberFormat="0" applyBorder="0" applyAlignment="0" applyProtection="0"/>
    <xf numFmtId="170" fontId="61" fillId="10" borderId="0" applyNumberFormat="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xf numFmtId="170" fontId="14" fillId="0" borderId="0" applyFont="0" applyFill="0" applyBorder="0" applyAlignment="0" applyProtection="0">
      <alignment horizontal="left"/>
    </xf>
    <xf numFmtId="170" fontId="14" fillId="0" borderId="0" applyFont="0" applyFill="0" applyBorder="0" applyAlignment="0" applyProtection="0">
      <alignment horizontal="left"/>
    </xf>
    <xf numFmtId="170" fontId="14" fillId="0" borderId="0" applyFont="0" applyFill="0" applyBorder="0" applyAlignment="0" applyProtection="0">
      <alignment horizontal="left"/>
    </xf>
    <xf numFmtId="170" fontId="14" fillId="0" borderId="0" applyFont="0" applyFill="0" applyBorder="0" applyAlignment="0" applyProtection="0">
      <alignment horizontal="left"/>
    </xf>
    <xf numFmtId="170" fontId="62" fillId="0" borderId="0" applyNumberFormat="0" applyFill="0" applyBorder="0" applyAlignment="0" applyProtection="0"/>
    <xf numFmtId="170" fontId="60" fillId="22" borderId="0" applyNumberFormat="0" applyBorder="0" applyAlignment="0" applyProtection="0"/>
    <xf numFmtId="170" fontId="60" fillId="23" borderId="0" applyNumberFormat="0" applyBorder="0" applyAlignment="0" applyProtection="0"/>
    <xf numFmtId="170" fontId="60" fillId="24" borderId="0" applyNumberFormat="0" applyBorder="0" applyAlignment="0" applyProtection="0"/>
    <xf numFmtId="170" fontId="60" fillId="18" borderId="0" applyNumberFormat="0" applyBorder="0" applyAlignment="0" applyProtection="0"/>
    <xf numFmtId="170" fontId="60" fillId="19" borderId="0" applyNumberFormat="0" applyBorder="0" applyAlignment="0" applyProtection="0"/>
    <xf numFmtId="170" fontId="60" fillId="21" borderId="0" applyNumberFormat="0" applyBorder="0" applyAlignment="0" applyProtection="0"/>
    <xf numFmtId="170" fontId="63" fillId="15" borderId="17" applyNumberForma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64" fillId="15" borderId="19" applyNumberFormat="0" applyAlignment="0" applyProtection="0"/>
    <xf numFmtId="170" fontId="64" fillId="15" borderId="19" applyNumberFormat="0" applyAlignment="0" applyProtection="0"/>
    <xf numFmtId="170" fontId="65" fillId="6" borderId="0" applyNumberFormat="0" applyBorder="0" applyAlignment="0" applyProtection="0"/>
    <xf numFmtId="170" fontId="64" fillId="25" borderId="19" applyNumberFormat="0" applyAlignment="0" applyProtection="0"/>
    <xf numFmtId="170" fontId="64" fillId="15" borderId="19" applyNumberFormat="0" applyAlignment="0" applyProtection="0"/>
    <xf numFmtId="170" fontId="66" fillId="26" borderId="20" applyNumberFormat="0" applyAlignment="0" applyProtection="0"/>
    <xf numFmtId="170" fontId="67" fillId="0" borderId="21" applyNumberFormat="0" applyFill="0" applyAlignment="0" applyProtection="0"/>
    <xf numFmtId="170" fontId="67" fillId="0" borderId="21" applyNumberFormat="0" applyFill="0" applyAlignment="0" applyProtection="0"/>
    <xf numFmtId="170" fontId="66" fillId="26" borderId="20" applyNumberFormat="0" applyAlignment="0" applyProtection="0"/>
    <xf numFmtId="170" fontId="60" fillId="19" borderId="0" applyNumberFormat="0" applyBorder="0" applyAlignment="0" applyProtection="0"/>
    <xf numFmtId="170" fontId="60" fillId="23" borderId="0" applyNumberFormat="0" applyBorder="0" applyAlignment="0" applyProtection="0"/>
    <xf numFmtId="170" fontId="60" fillId="24" borderId="0" applyNumberFormat="0" applyBorder="0" applyAlignment="0" applyProtection="0"/>
    <xf numFmtId="170" fontId="60" fillId="27" borderId="0" applyNumberFormat="0" applyBorder="0" applyAlignment="0" applyProtection="0"/>
    <xf numFmtId="170" fontId="60" fillId="19" borderId="0" applyNumberFormat="0" applyBorder="0" applyAlignment="0" applyProtection="0"/>
    <xf numFmtId="170" fontId="60" fillId="21" borderId="0" applyNumberFormat="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68" fontId="14" fillId="0" borderId="0" applyFont="0" applyFill="0" applyBorder="0" applyAlignment="0" applyProtection="0"/>
    <xf numFmtId="170" fontId="68" fillId="9" borderId="19" applyNumberFormat="0" applyAlignment="0" applyProtection="0"/>
    <xf numFmtId="170" fontId="69" fillId="0" borderId="0" applyNumberFormat="0" applyFill="0" applyBorder="0" applyAlignment="0" applyProtection="0"/>
    <xf numFmtId="170" fontId="60" fillId="22" borderId="0" applyNumberFormat="0" applyBorder="0" applyAlignment="0" applyProtection="0"/>
    <xf numFmtId="170" fontId="60" fillId="23" borderId="0" applyNumberFormat="0" applyBorder="0" applyAlignment="0" applyProtection="0"/>
    <xf numFmtId="170" fontId="60" fillId="24" borderId="0" applyNumberFormat="0" applyBorder="0" applyAlignment="0" applyProtection="0"/>
    <xf numFmtId="170" fontId="60" fillId="18" borderId="0" applyNumberFormat="0" applyBorder="0" applyAlignment="0" applyProtection="0"/>
    <xf numFmtId="170" fontId="60" fillId="19" borderId="0" applyNumberFormat="0" applyBorder="0" applyAlignment="0" applyProtection="0"/>
    <xf numFmtId="170" fontId="60" fillId="21" borderId="0" applyNumberFormat="0" applyBorder="0" applyAlignment="0" applyProtection="0"/>
    <xf numFmtId="170" fontId="68" fillId="9" borderId="19" applyNumberFormat="0" applyAlignment="0" applyProtection="0"/>
    <xf numFmtId="170" fontId="70" fillId="0" borderId="22" applyNumberFormat="0" applyFill="0" applyAlignment="0" applyProtection="0"/>
    <xf numFmtId="170" fontId="71" fillId="0" borderId="0" applyNumberFormat="0" applyFill="0" applyBorder="0" applyAlignment="0" applyProtection="0"/>
    <xf numFmtId="170" fontId="72" fillId="0" borderId="0" applyFont="0" applyFill="0" applyBorder="0" applyAlignment="0" applyProtection="0"/>
    <xf numFmtId="170" fontId="71" fillId="0" borderId="0" applyNumberFormat="0" applyFill="0" applyBorder="0" applyAlignment="0" applyProtection="0"/>
    <xf numFmtId="170" fontId="65" fillId="6" borderId="0" applyNumberFormat="0" applyBorder="0" applyAlignment="0" applyProtection="0"/>
    <xf numFmtId="170" fontId="65" fillId="6" borderId="0" applyNumberFormat="0" applyBorder="0" applyAlignment="0" applyProtection="0"/>
    <xf numFmtId="170" fontId="73" fillId="0" borderId="0" applyNumberFormat="0" applyFill="0" applyBorder="0" applyAlignment="0" applyProtection="0">
      <alignment vertical="top"/>
      <protection locked="0"/>
    </xf>
    <xf numFmtId="170" fontId="73" fillId="0" borderId="0" applyNumberFormat="0" applyFill="0" applyBorder="0" applyAlignment="0" applyProtection="0">
      <alignment vertical="top"/>
      <protection locked="0"/>
    </xf>
    <xf numFmtId="0" fontId="73" fillId="0" borderId="0" applyNumberFormat="0" applyFill="0" applyBorder="0" applyAlignment="0" applyProtection="0">
      <alignment vertical="top"/>
      <protection locked="0"/>
    </xf>
    <xf numFmtId="173" fontId="74" fillId="0" borderId="0" applyFont="0" applyFill="0" applyBorder="0" applyAlignment="0" applyProtection="0"/>
    <xf numFmtId="174" fontId="74" fillId="0" borderId="0" applyFont="0" applyFill="0" applyBorder="0" applyAlignment="0" applyProtection="0"/>
    <xf numFmtId="170" fontId="75" fillId="5" borderId="0" applyNumberFormat="0" applyBorder="0" applyAlignment="0" applyProtection="0"/>
    <xf numFmtId="170" fontId="66" fillId="26" borderId="20" applyNumberFormat="0" applyAlignment="0" applyProtection="0"/>
    <xf numFmtId="170" fontId="60" fillId="22" borderId="0" applyNumberFormat="0" applyBorder="0" applyAlignment="0" applyProtection="0"/>
    <xf numFmtId="170" fontId="60" fillId="23" borderId="0" applyNumberFormat="0" applyBorder="0" applyAlignment="0" applyProtection="0"/>
    <xf numFmtId="170" fontId="60" fillId="24" borderId="0" applyNumberFormat="0" applyBorder="0" applyAlignment="0" applyProtection="0"/>
    <xf numFmtId="170" fontId="60" fillId="18" borderId="0" applyNumberFormat="0" applyBorder="0" applyAlignment="0" applyProtection="0"/>
    <xf numFmtId="170" fontId="60" fillId="19" borderId="0" applyNumberFormat="0" applyBorder="0" applyAlignment="0" applyProtection="0"/>
    <xf numFmtId="170" fontId="60" fillId="21" borderId="0" applyNumberFormat="0" applyBorder="0" applyAlignment="0" applyProtection="0"/>
    <xf numFmtId="164" fontId="58" fillId="0" borderId="0" applyFont="0" applyFill="0" applyBorder="0" applyAlignment="0" applyProtection="0"/>
    <xf numFmtId="175" fontId="14" fillId="0" borderId="0" applyFont="0" applyFill="0" applyBorder="0" applyAlignment="0" applyProtection="0"/>
    <xf numFmtId="176" fontId="14" fillId="0" borderId="0" applyFont="0" applyFill="0" applyBorder="0" applyAlignment="0" applyProtection="0"/>
    <xf numFmtId="177" fontId="14" fillId="0" borderId="0" applyFont="0" applyFill="0" applyBorder="0" applyAlignment="0" applyProtection="0"/>
    <xf numFmtId="178" fontId="14" fillId="0" borderId="0" applyFont="0" applyFill="0" applyBorder="0" applyAlignment="0" applyProtection="0"/>
    <xf numFmtId="170" fontId="76" fillId="16" borderId="0" applyNumberFormat="0" applyBorder="0" applyAlignment="0" applyProtection="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170" fontId="14" fillId="0" borderId="0"/>
    <xf numFmtId="0" fontId="14" fillId="0" borderId="0"/>
    <xf numFmtId="170" fontId="77" fillId="0" borderId="0"/>
    <xf numFmtId="170" fontId="58" fillId="0" borderId="0"/>
    <xf numFmtId="170" fontId="78" fillId="11" borderId="18" applyNumberFormat="0" applyFont="0" applyAlignment="0" applyProtection="0"/>
    <xf numFmtId="170" fontId="58"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14" fillId="11" borderId="18" applyNumberFormat="0" applyFont="0" applyAlignment="0" applyProtection="0"/>
    <xf numFmtId="170" fontId="79" fillId="0" borderId="23" applyNumberFormat="0" applyFill="0" applyAlignment="0" applyProtection="0"/>
    <xf numFmtId="170" fontId="80" fillId="0" borderId="24" applyNumberFormat="0" applyFill="0" applyAlignment="0" applyProtection="0"/>
    <xf numFmtId="170" fontId="69" fillId="0" borderId="25" applyNumberFormat="0" applyFill="0" applyAlignment="0" applyProtection="0"/>
    <xf numFmtId="170" fontId="69" fillId="0" borderId="0" applyNumberForma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58" fillId="0" borderId="0" applyFont="0" applyFill="0" applyBorder="0" applyAlignment="0" applyProtection="0"/>
    <xf numFmtId="170" fontId="63" fillId="15" borderId="17" applyNumberFormat="0" applyAlignment="0" applyProtection="0"/>
    <xf numFmtId="170" fontId="67" fillId="0" borderId="21" applyNumberFormat="0" applyFill="0" applyAlignment="0" applyProtection="0"/>
    <xf numFmtId="170" fontId="75" fillId="5" borderId="0" applyNumberFormat="0" applyBorder="0" applyAlignment="0" applyProtection="0"/>
    <xf numFmtId="170" fontId="14" fillId="0" borderId="0"/>
    <xf numFmtId="170" fontId="14" fillId="0" borderId="0"/>
    <xf numFmtId="170" fontId="14" fillId="0" borderId="0"/>
    <xf numFmtId="170" fontId="14" fillId="0" borderId="0"/>
    <xf numFmtId="170" fontId="81" fillId="0" borderId="0">
      <alignment vertical="top"/>
    </xf>
    <xf numFmtId="170" fontId="62" fillId="0" borderId="0" applyNumberFormat="0" applyFill="0" applyBorder="0" applyAlignment="0" applyProtection="0"/>
    <xf numFmtId="170" fontId="71" fillId="0" borderId="0" applyNumberFormat="0" applyFill="0" applyBorder="0" applyAlignment="0" applyProtection="0"/>
    <xf numFmtId="170" fontId="62" fillId="0" borderId="0" applyNumberFormat="0" applyFill="0" applyBorder="0" applyAlignment="0" applyProtection="0"/>
    <xf numFmtId="170" fontId="71" fillId="0" borderId="0" applyNumberFormat="0" applyFill="0" applyBorder="0" applyAlignment="0" applyProtection="0"/>
    <xf numFmtId="170" fontId="82" fillId="0" borderId="0" applyNumberFormat="0" applyFill="0" applyBorder="0" applyAlignment="0" applyProtection="0"/>
    <xf numFmtId="170" fontId="83" fillId="0" borderId="0" applyNumberFormat="0" applyFill="0" applyBorder="0" applyAlignment="0" applyProtection="0"/>
    <xf numFmtId="170" fontId="84" fillId="0" borderId="26" applyNumberFormat="0" applyFill="0" applyAlignment="0" applyProtection="0"/>
    <xf numFmtId="170" fontId="85" fillId="0" borderId="24" applyNumberFormat="0" applyFill="0" applyAlignment="0" applyProtection="0"/>
    <xf numFmtId="170" fontId="86" fillId="0" borderId="27" applyNumberFormat="0" applyFill="0" applyAlignment="0" applyProtection="0"/>
    <xf numFmtId="170" fontId="86" fillId="0" borderId="0" applyNumberFormat="0" applyFill="0" applyBorder="0" applyAlignment="0" applyProtection="0"/>
    <xf numFmtId="170" fontId="82" fillId="0" borderId="0" applyNumberFormat="0" applyFill="0" applyBorder="0" applyAlignment="0" applyProtection="0"/>
    <xf numFmtId="170" fontId="79" fillId="0" borderId="23" applyNumberFormat="0" applyFill="0" applyAlignment="0" applyProtection="0"/>
    <xf numFmtId="170" fontId="80" fillId="0" borderId="24" applyNumberFormat="0" applyFill="0" applyAlignment="0" applyProtection="0"/>
    <xf numFmtId="170" fontId="69" fillId="0" borderId="25" applyNumberFormat="0" applyFill="0" applyAlignment="0" applyProtection="0"/>
    <xf numFmtId="170" fontId="70" fillId="0" borderId="28" applyNumberFormat="0" applyFill="0" applyAlignment="0" applyProtection="0"/>
    <xf numFmtId="170" fontId="82" fillId="0" borderId="0" applyNumberFormat="0" applyFill="0" applyBorder="0" applyAlignment="0" applyProtection="0"/>
    <xf numFmtId="170" fontId="79" fillId="0" borderId="23" applyNumberFormat="0" applyFill="0" applyAlignment="0" applyProtection="0"/>
    <xf numFmtId="170" fontId="80" fillId="0" borderId="24" applyNumberFormat="0" applyFill="0" applyAlignment="0" applyProtection="0"/>
    <xf numFmtId="170" fontId="69" fillId="0" borderId="25" applyNumberFormat="0" applyFill="0" applyAlignment="0" applyProtection="0"/>
    <xf numFmtId="170" fontId="69" fillId="0" borderId="0" applyNumberFormat="0" applyFill="0" applyBorder="0" applyAlignment="0" applyProtection="0"/>
    <xf numFmtId="170" fontId="75" fillId="5" borderId="0" applyNumberFormat="0" applyBorder="0" applyAlignment="0" applyProtection="0"/>
    <xf numFmtId="170" fontId="75" fillId="5" borderId="0" applyNumberFormat="0" applyBorder="0" applyAlignment="0" applyProtection="0"/>
    <xf numFmtId="170" fontId="65" fillId="6" borderId="0" applyNumberFormat="0" applyBorder="0" applyAlignment="0" applyProtection="0"/>
    <xf numFmtId="170" fontId="67" fillId="0" borderId="21" applyNumberFormat="0" applyFill="0" applyAlignment="0" applyProtection="0"/>
    <xf numFmtId="170" fontId="62" fillId="0" borderId="0" applyNumberFormat="0" applyFill="0" applyBorder="0" applyAlignment="0" applyProtection="0"/>
    <xf numFmtId="170" fontId="66" fillId="26" borderId="20" applyNumberFormat="0" applyAlignment="0" applyProtection="0"/>
    <xf numFmtId="170" fontId="87" fillId="16" borderId="19" applyNumberFormat="0" applyAlignment="0" applyProtection="0"/>
    <xf numFmtId="170" fontId="88" fillId="26" borderId="20" applyNumberFormat="0" applyAlignment="0" applyProtection="0"/>
    <xf numFmtId="170" fontId="61" fillId="28" borderId="0" applyNumberFormat="0" applyBorder="0" applyAlignment="0" applyProtection="0"/>
    <xf numFmtId="170" fontId="61" fillId="21" borderId="0" applyNumberFormat="0" applyBorder="0" applyAlignment="0" applyProtection="0"/>
    <xf numFmtId="170" fontId="61" fillId="14" borderId="0" applyNumberFormat="0" applyBorder="0" applyAlignment="0" applyProtection="0"/>
    <xf numFmtId="170" fontId="61" fillId="27" borderId="0" applyNumberFormat="0" applyBorder="0" applyAlignment="0" applyProtection="0"/>
    <xf numFmtId="170" fontId="61" fillId="19" borderId="0" applyNumberFormat="0" applyBorder="0" applyAlignment="0" applyProtection="0"/>
    <xf numFmtId="170" fontId="61" fillId="23" borderId="0" applyNumberFormat="0" applyBorder="0" applyAlignment="0" applyProtection="0"/>
    <xf numFmtId="170" fontId="89" fillId="25" borderId="17" applyNumberFormat="0" applyAlignment="0" applyProtection="0"/>
    <xf numFmtId="170" fontId="90" fillId="0" borderId="0" applyNumberFormat="0" applyFill="0" applyBorder="0" applyAlignment="0" applyProtection="0"/>
    <xf numFmtId="170" fontId="91" fillId="0" borderId="29" applyNumberFormat="0" applyFill="0" applyAlignment="0" applyProtection="0"/>
    <xf numFmtId="170" fontId="92" fillId="0" borderId="30" applyNumberFormat="0" applyFill="0" applyAlignment="0" applyProtection="0"/>
    <xf numFmtId="170" fontId="93" fillId="0" borderId="31" applyNumberFormat="0" applyFill="0" applyAlignment="0" applyProtection="0"/>
    <xf numFmtId="170" fontId="93" fillId="0" borderId="0" applyNumberFormat="0" applyFill="0" applyBorder="0" applyAlignment="0" applyProtection="0"/>
    <xf numFmtId="170" fontId="94" fillId="7" borderId="0" applyNumberFormat="0" applyBorder="0" applyAlignment="0" applyProtection="0"/>
    <xf numFmtId="170" fontId="95" fillId="8" borderId="0" applyNumberFormat="0" applyBorder="0" applyAlignment="0" applyProtection="0"/>
    <xf numFmtId="170" fontId="96" fillId="16" borderId="0" applyNumberFormat="0" applyBorder="0" applyAlignment="0" applyProtection="0"/>
    <xf numFmtId="170" fontId="97" fillId="0" borderId="0" applyNumberFormat="0" applyFill="0" applyBorder="0" applyAlignment="0" applyProtection="0"/>
    <xf numFmtId="170" fontId="98" fillId="11" borderId="18" applyNumberFormat="0" applyFont="0" applyAlignment="0" applyProtection="0"/>
    <xf numFmtId="170" fontId="97" fillId="0" borderId="32" applyNumberFormat="0" applyFill="0" applyAlignment="0" applyProtection="0"/>
    <xf numFmtId="170" fontId="99" fillId="0" borderId="33" applyNumberFormat="0" applyFill="0" applyAlignment="0" applyProtection="0"/>
    <xf numFmtId="170" fontId="100" fillId="0" borderId="0" applyNumberFormat="0" applyFill="0" applyBorder="0" applyAlignment="0" applyProtection="0"/>
    <xf numFmtId="170" fontId="101" fillId="25" borderId="19" applyNumberFormat="0" applyAlignment="0" applyProtection="0"/>
    <xf numFmtId="0" fontId="14" fillId="0" borderId="0"/>
    <xf numFmtId="183" fontId="8" fillId="0" borderId="0"/>
    <xf numFmtId="168" fontId="14" fillId="0" borderId="0" applyFont="0" applyFill="0" applyBorder="0" applyAlignment="0" applyProtection="0"/>
    <xf numFmtId="183" fontId="14" fillId="0" borderId="0"/>
    <xf numFmtId="183" fontId="14" fillId="0" borderId="0"/>
    <xf numFmtId="0" fontId="14" fillId="0" borderId="0"/>
    <xf numFmtId="0" fontId="14" fillId="0" borderId="0"/>
    <xf numFmtId="0" fontId="5" fillId="0" borderId="0"/>
    <xf numFmtId="185" fontId="127" fillId="0" borderId="0"/>
    <xf numFmtId="185" fontId="127" fillId="0" borderId="0"/>
    <xf numFmtId="183" fontId="8" fillId="0" borderId="0"/>
    <xf numFmtId="189" fontId="8" fillId="0" borderId="0"/>
    <xf numFmtId="189" fontId="81" fillId="4" borderId="0" applyNumberFormat="0" applyBorder="0" applyAlignment="0" applyProtection="0"/>
    <xf numFmtId="189" fontId="58" fillId="4" borderId="0" applyNumberFormat="0" applyBorder="0" applyAlignment="0" applyProtection="0"/>
    <xf numFmtId="189" fontId="81" fillId="5" borderId="0" applyNumberFormat="0" applyBorder="0" applyAlignment="0" applyProtection="0"/>
    <xf numFmtId="189" fontId="58" fillId="5" borderId="0" applyNumberFormat="0" applyBorder="0" applyAlignment="0" applyProtection="0"/>
    <xf numFmtId="189" fontId="81" fillId="6" borderId="0" applyNumberFormat="0" applyBorder="0" applyAlignment="0" applyProtection="0"/>
    <xf numFmtId="189" fontId="58" fillId="6" borderId="0" applyNumberFormat="0" applyBorder="0" applyAlignment="0" applyProtection="0"/>
    <xf numFmtId="189" fontId="81" fillId="7" borderId="0" applyNumberFormat="0" applyBorder="0" applyAlignment="0" applyProtection="0"/>
    <xf numFmtId="189" fontId="58" fillId="7" borderId="0" applyNumberFormat="0" applyBorder="0" applyAlignment="0" applyProtection="0"/>
    <xf numFmtId="189" fontId="81" fillId="8" borderId="0" applyNumberFormat="0" applyBorder="0" applyAlignment="0" applyProtection="0"/>
    <xf numFmtId="189" fontId="58" fillId="8" borderId="0" applyNumberFormat="0" applyBorder="0" applyAlignment="0" applyProtection="0"/>
    <xf numFmtId="189" fontId="5" fillId="11" borderId="0" applyNumberFormat="0" applyBorder="0" applyAlignment="0" applyProtection="0"/>
    <xf numFmtId="189" fontId="58" fillId="9" borderId="0" applyNumberFormat="0" applyBorder="0" applyAlignment="0" applyProtection="0"/>
    <xf numFmtId="189" fontId="166" fillId="4" borderId="0" applyNumberFormat="0" applyBorder="0" applyAlignment="0" applyProtection="0"/>
    <xf numFmtId="189" fontId="166" fillId="5" borderId="0" applyNumberFormat="0" applyBorder="0" applyAlignment="0" applyProtection="0"/>
    <xf numFmtId="189" fontId="166" fillId="6" borderId="0" applyNumberFormat="0" applyBorder="0" applyAlignment="0" applyProtection="0"/>
    <xf numFmtId="189" fontId="166" fillId="7" borderId="0" applyNumberFormat="0" applyBorder="0" applyAlignment="0" applyProtection="0"/>
    <xf numFmtId="189" fontId="166" fillId="8" borderId="0" applyNumberFormat="0" applyBorder="0" applyAlignment="0" applyProtection="0"/>
    <xf numFmtId="189" fontId="166" fillId="9" borderId="0" applyNumberFormat="0" applyBorder="0" applyAlignment="0" applyProtection="0"/>
    <xf numFmtId="189" fontId="81" fillId="12" borderId="0" applyNumberFormat="0" applyBorder="0" applyAlignment="0" applyProtection="0"/>
    <xf numFmtId="189" fontId="58" fillId="12" borderId="0" applyNumberFormat="0" applyBorder="0" applyAlignment="0" applyProtection="0"/>
    <xf numFmtId="189" fontId="81" fillId="10" borderId="0" applyNumberFormat="0" applyBorder="0" applyAlignment="0" applyProtection="0"/>
    <xf numFmtId="189" fontId="58" fillId="10" borderId="0" applyNumberFormat="0" applyBorder="0" applyAlignment="0" applyProtection="0"/>
    <xf numFmtId="189" fontId="81" fillId="13" borderId="0" applyNumberFormat="0" applyBorder="0" applyAlignment="0" applyProtection="0"/>
    <xf numFmtId="189" fontId="58" fillId="13" borderId="0" applyNumberFormat="0" applyBorder="0" applyAlignment="0" applyProtection="0"/>
    <xf numFmtId="189" fontId="81" fillId="7" borderId="0" applyNumberFormat="0" applyBorder="0" applyAlignment="0" applyProtection="0"/>
    <xf numFmtId="189" fontId="58" fillId="7" borderId="0" applyNumberFormat="0" applyBorder="0" applyAlignment="0" applyProtection="0"/>
    <xf numFmtId="189" fontId="81" fillId="12" borderId="0" applyNumberFormat="0" applyBorder="0" applyAlignment="0" applyProtection="0"/>
    <xf numFmtId="189" fontId="58" fillId="12" borderId="0" applyNumberFormat="0" applyBorder="0" applyAlignment="0" applyProtection="0"/>
    <xf numFmtId="189" fontId="81" fillId="14" borderId="0" applyNumberFormat="0" applyBorder="0" applyAlignment="0" applyProtection="0"/>
    <xf numFmtId="189" fontId="58" fillId="14" borderId="0" applyNumberFormat="0" applyBorder="0" applyAlignment="0" applyProtection="0"/>
    <xf numFmtId="189" fontId="166" fillId="12" borderId="0" applyNumberFormat="0" applyBorder="0" applyAlignment="0" applyProtection="0"/>
    <xf numFmtId="189" fontId="166" fillId="10" borderId="0" applyNumberFormat="0" applyBorder="0" applyAlignment="0" applyProtection="0"/>
    <xf numFmtId="189" fontId="166" fillId="13" borderId="0" applyNumberFormat="0" applyBorder="0" applyAlignment="0" applyProtection="0"/>
    <xf numFmtId="189" fontId="166" fillId="7" borderId="0" applyNumberFormat="0" applyBorder="0" applyAlignment="0" applyProtection="0"/>
    <xf numFmtId="189" fontId="166" fillId="12" borderId="0" applyNumberFormat="0" applyBorder="0" applyAlignment="0" applyProtection="0"/>
    <xf numFmtId="189" fontId="166" fillId="14" borderId="0" applyNumberFormat="0" applyBorder="0" applyAlignment="0" applyProtection="0"/>
    <xf numFmtId="189" fontId="144" fillId="17" borderId="0" applyNumberFormat="0" applyBorder="0" applyAlignment="0" applyProtection="0"/>
    <xf numFmtId="189" fontId="60" fillId="17" borderId="0" applyNumberFormat="0" applyBorder="0" applyAlignment="0" applyProtection="0"/>
    <xf numFmtId="189" fontId="144" fillId="10" borderId="0" applyNumberFormat="0" applyBorder="0" applyAlignment="0" applyProtection="0"/>
    <xf numFmtId="189" fontId="60" fillId="10" borderId="0" applyNumberFormat="0" applyBorder="0" applyAlignment="0" applyProtection="0"/>
    <xf numFmtId="189" fontId="144" fillId="13" borderId="0" applyNumberFormat="0" applyBorder="0" applyAlignment="0" applyProtection="0"/>
    <xf numFmtId="189" fontId="60" fillId="13" borderId="0" applyNumberFormat="0" applyBorder="0" applyAlignment="0" applyProtection="0"/>
    <xf numFmtId="189" fontId="144" fillId="18" borderId="0" applyNumberFormat="0" applyBorder="0" applyAlignment="0" applyProtection="0"/>
    <xf numFmtId="189" fontId="60" fillId="18" borderId="0" applyNumberFormat="0" applyBorder="0" applyAlignment="0" applyProtection="0"/>
    <xf numFmtId="189" fontId="144" fillId="19" borderId="0" applyNumberFormat="0" applyBorder="0" applyAlignment="0" applyProtection="0"/>
    <xf numFmtId="189" fontId="60" fillId="19" borderId="0" applyNumberFormat="0" applyBorder="0" applyAlignment="0" applyProtection="0"/>
    <xf numFmtId="189" fontId="144" fillId="20" borderId="0" applyNumberFormat="0" applyBorder="0" applyAlignment="0" applyProtection="0"/>
    <xf numFmtId="189" fontId="60" fillId="20" borderId="0" applyNumberFormat="0" applyBorder="0" applyAlignment="0" applyProtection="0"/>
    <xf numFmtId="189" fontId="167" fillId="17" borderId="0" applyNumberFormat="0" applyBorder="0" applyAlignment="0" applyProtection="0"/>
    <xf numFmtId="189" fontId="167" fillId="10" borderId="0" applyNumberFormat="0" applyBorder="0" applyAlignment="0" applyProtection="0"/>
    <xf numFmtId="189" fontId="167" fillId="13" borderId="0" applyNumberFormat="0" applyBorder="0" applyAlignment="0" applyProtection="0"/>
    <xf numFmtId="189" fontId="167" fillId="18" borderId="0" applyNumberFormat="0" applyBorder="0" applyAlignment="0" applyProtection="0"/>
    <xf numFmtId="189" fontId="167" fillId="19" borderId="0" applyNumberFormat="0" applyBorder="0" applyAlignment="0" applyProtection="0"/>
    <xf numFmtId="189" fontId="167" fillId="20" borderId="0" applyNumberFormat="0" applyBorder="0" applyAlignment="0" applyProtection="0"/>
    <xf numFmtId="189" fontId="144" fillId="22" borderId="0" applyNumberFormat="0" applyBorder="0" applyAlignment="0" applyProtection="0"/>
    <xf numFmtId="189" fontId="60" fillId="22" borderId="0" applyNumberFormat="0" applyBorder="0" applyAlignment="0" applyProtection="0"/>
    <xf numFmtId="189" fontId="144" fillId="23" borderId="0" applyNumberFormat="0" applyBorder="0" applyAlignment="0" applyProtection="0"/>
    <xf numFmtId="189" fontId="60" fillId="23" borderId="0" applyNumberFormat="0" applyBorder="0" applyAlignment="0" applyProtection="0"/>
    <xf numFmtId="189" fontId="144" fillId="24" borderId="0" applyNumberFormat="0" applyBorder="0" applyAlignment="0" applyProtection="0"/>
    <xf numFmtId="189" fontId="60" fillId="24" borderId="0" applyNumberFormat="0" applyBorder="0" applyAlignment="0" applyProtection="0"/>
    <xf numFmtId="189" fontId="144" fillId="18" borderId="0" applyNumberFormat="0" applyBorder="0" applyAlignment="0" applyProtection="0"/>
    <xf numFmtId="189" fontId="60" fillId="18" borderId="0" applyNumberFormat="0" applyBorder="0" applyAlignment="0" applyProtection="0"/>
    <xf numFmtId="189" fontId="144" fillId="19" borderId="0" applyNumberFormat="0" applyBorder="0" applyAlignment="0" applyProtection="0"/>
    <xf numFmtId="189" fontId="60" fillId="19" borderId="0" applyNumberFormat="0" applyBorder="0" applyAlignment="0" applyProtection="0"/>
    <xf numFmtId="189" fontId="144" fillId="21" borderId="0" applyNumberFormat="0" applyBorder="0" applyAlignment="0" applyProtection="0"/>
    <xf numFmtId="189" fontId="60" fillId="21" borderId="0" applyNumberFormat="0" applyBorder="0" applyAlignment="0" applyProtection="0"/>
    <xf numFmtId="189" fontId="158" fillId="5" borderId="0" applyNumberFormat="0" applyBorder="0" applyAlignment="0" applyProtection="0"/>
    <xf numFmtId="189" fontId="75" fillId="5" borderId="0" applyNumberFormat="0" applyBorder="0" applyAlignment="0" applyProtection="0"/>
    <xf numFmtId="189" fontId="145" fillId="6" borderId="0" applyNumberFormat="0" applyBorder="0" applyAlignment="0" applyProtection="0"/>
    <xf numFmtId="189" fontId="65" fillId="6" borderId="0" applyNumberFormat="0" applyBorder="0" applyAlignment="0" applyProtection="0"/>
    <xf numFmtId="189" fontId="175" fillId="6" borderId="0" applyNumberFormat="0" applyBorder="0" applyAlignment="0" applyProtection="0"/>
    <xf numFmtId="189" fontId="39" fillId="74" borderId="0" applyBorder="0">
      <alignment horizontal="centerContinuous" vertical="center" wrapText="1"/>
      <protection hidden="1"/>
    </xf>
    <xf numFmtId="189" fontId="146" fillId="15" borderId="19" applyNumberFormat="0" applyAlignment="0" applyProtection="0"/>
    <xf numFmtId="189" fontId="64" fillId="15" borderId="19" applyNumberFormat="0" applyAlignment="0" applyProtection="0"/>
    <xf numFmtId="189" fontId="168" fillId="15" borderId="19" applyNumberFormat="0" applyAlignment="0" applyProtection="0"/>
    <xf numFmtId="189" fontId="147" fillId="26" borderId="20" applyNumberFormat="0" applyAlignment="0" applyProtection="0"/>
    <xf numFmtId="189" fontId="66" fillId="26" borderId="20" applyNumberFormat="0" applyAlignment="0" applyProtection="0"/>
    <xf numFmtId="189" fontId="176" fillId="26" borderId="20" applyNumberFormat="0" applyAlignment="0" applyProtection="0"/>
    <xf numFmtId="189" fontId="148" fillId="0" borderId="21" applyNumberFormat="0" applyFill="0" applyAlignment="0" applyProtection="0"/>
    <xf numFmtId="189" fontId="67" fillId="0" borderId="21" applyNumberFormat="0" applyFill="0" applyAlignment="0" applyProtection="0"/>
    <xf numFmtId="189" fontId="177" fillId="0" borderId="21" applyNumberFormat="0" applyFill="0" applyAlignment="0" applyProtection="0"/>
    <xf numFmtId="189" fontId="66" fillId="26" borderId="20" applyNumberFormat="0" applyAlignment="0" applyProtection="0"/>
    <xf numFmtId="189" fontId="66" fillId="26" borderId="20" applyNumberFormat="0" applyAlignment="0" applyProtection="0"/>
    <xf numFmtId="168" fontId="8"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43" fontId="8" fillId="0" borderId="0" applyFont="0" applyFill="0" applyBorder="0" applyAlignment="0" applyProtection="0"/>
    <xf numFmtId="168"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3" fontId="14" fillId="0" borderId="0" applyFont="0" applyFill="0" applyBorder="0" applyAlignment="0" applyProtection="0"/>
    <xf numFmtId="3" fontId="14" fillId="0" borderId="0" applyFont="0" applyFill="0" applyBorder="0" applyAlignment="0" applyProtection="0"/>
    <xf numFmtId="190" fontId="14" fillId="0" borderId="0" applyFont="0" applyFill="0" applyBorder="0" applyAlignment="0" applyProtection="0"/>
    <xf numFmtId="188" fontId="14" fillId="0" borderId="0" applyFont="0" applyFill="0" applyBorder="0" applyAlignment="0" applyProtection="0"/>
    <xf numFmtId="188" fontId="14" fillId="0" borderId="0" applyFont="0" applyFill="0" applyBorder="0" applyAlignment="0" applyProtection="0"/>
    <xf numFmtId="189" fontId="14" fillId="0" borderId="0" applyFont="0" applyFill="0" applyBorder="0" applyAlignment="0" applyProtection="0"/>
    <xf numFmtId="189" fontId="14" fillId="0" borderId="0" applyFont="0" applyFill="0" applyBorder="0" applyAlignment="0" applyProtection="0"/>
    <xf numFmtId="180" fontId="143" fillId="75" borderId="0" applyBorder="0">
      <alignment horizontal="center" vertical="center"/>
      <protection locked="0"/>
    </xf>
    <xf numFmtId="180" fontId="142" fillId="76" borderId="0" applyBorder="0">
      <alignment horizontal="center" vertical="center"/>
      <protection locked="0"/>
    </xf>
    <xf numFmtId="189" fontId="149" fillId="0" borderId="0" applyNumberFormat="0" applyFill="0" applyBorder="0" applyAlignment="0" applyProtection="0"/>
    <xf numFmtId="189" fontId="69" fillId="0" borderId="0" applyNumberFormat="0" applyFill="0" applyBorder="0" applyAlignment="0" applyProtection="0"/>
    <xf numFmtId="189" fontId="149" fillId="0" borderId="0" applyNumberFormat="0" applyFill="0" applyBorder="0" applyAlignment="0" applyProtection="0"/>
    <xf numFmtId="189" fontId="167" fillId="22" borderId="0" applyNumberFormat="0" applyBorder="0" applyAlignment="0" applyProtection="0"/>
    <xf numFmtId="189" fontId="167" fillId="23" borderId="0" applyNumberFormat="0" applyBorder="0" applyAlignment="0" applyProtection="0"/>
    <xf numFmtId="189" fontId="167" fillId="24" borderId="0" applyNumberFormat="0" applyBorder="0" applyAlignment="0" applyProtection="0"/>
    <xf numFmtId="189" fontId="167" fillId="18" borderId="0" applyNumberFormat="0" applyBorder="0" applyAlignment="0" applyProtection="0"/>
    <xf numFmtId="189" fontId="167" fillId="19" borderId="0" applyNumberFormat="0" applyBorder="0" applyAlignment="0" applyProtection="0"/>
    <xf numFmtId="189" fontId="167" fillId="21" borderId="0" applyNumberFormat="0" applyBorder="0" applyAlignment="0" applyProtection="0"/>
    <xf numFmtId="189" fontId="150" fillId="9" borderId="19" applyNumberFormat="0" applyAlignment="0" applyProtection="0"/>
    <xf numFmtId="189" fontId="68" fillId="9" borderId="19" applyNumberFormat="0" applyAlignment="0" applyProtection="0"/>
    <xf numFmtId="189" fontId="178" fillId="9" borderId="19" applyNumberFormat="0" applyAlignment="0" applyProtection="0"/>
    <xf numFmtId="189" fontId="151" fillId="0" borderId="0" applyFont="0" applyFill="0" applyBorder="0" applyAlignment="0" applyProtection="0"/>
    <xf numFmtId="189" fontId="161" fillId="0" borderId="0" applyNumberFormat="0" applyFill="0" applyBorder="0" applyAlignment="0" applyProtection="0"/>
    <xf numFmtId="189" fontId="71"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189" fontId="152" fillId="0" borderId="0" applyNumberFormat="0" applyFill="0" applyBorder="0" applyAlignment="0" applyProtection="0"/>
    <xf numFmtId="189" fontId="153" fillId="0" borderId="0" applyNumberFormat="0" applyFill="0" applyBorder="0" applyAlignment="0" applyProtection="0"/>
    <xf numFmtId="189" fontId="140" fillId="0" borderId="0" applyNumberFormat="0" applyFill="0" applyBorder="0" applyAlignment="0" applyProtection="0"/>
    <xf numFmtId="189" fontId="154" fillId="0" borderId="0" applyNumberFormat="0" applyFill="0" applyBorder="0" applyAlignment="0" applyProtection="0"/>
    <xf numFmtId="189" fontId="155" fillId="0" borderId="0" applyNumberFormat="0" applyFill="0" applyBorder="0" applyAlignment="0" applyProtection="0"/>
    <xf numFmtId="189" fontId="156" fillId="0" borderId="0" applyNumberFormat="0" applyFill="0" applyBorder="0" applyAlignment="0" applyProtection="0"/>
    <xf numFmtId="189" fontId="142" fillId="0" borderId="0" applyNumberFormat="0" applyFill="0" applyBorder="0" applyAlignment="0" applyProtection="0"/>
    <xf numFmtId="189" fontId="142" fillId="0" borderId="0" applyNumberFormat="0" applyFill="0" applyBorder="0" applyAlignment="0" applyProtection="0"/>
    <xf numFmtId="2" fontId="14" fillId="0" borderId="0" applyFont="0" applyFill="0" applyBorder="0" applyAlignment="0" applyProtection="0"/>
    <xf numFmtId="2" fontId="14" fillId="0" borderId="0" applyFont="0" applyFill="0" applyBorder="0" applyAlignment="0" applyProtection="0"/>
    <xf numFmtId="180" fontId="142" fillId="77" borderId="0" applyBorder="0">
      <alignment horizontal="center" vertical="center" wrapText="1"/>
      <protection hidden="1"/>
    </xf>
    <xf numFmtId="180" fontId="142" fillId="78" borderId="0" applyBorder="0">
      <alignment horizontal="center" vertical="center" wrapText="1"/>
      <protection hidden="1"/>
    </xf>
    <xf numFmtId="189" fontId="65" fillId="6" borderId="0" applyNumberFormat="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57" fillId="0" borderId="0" applyNumberFormat="0" applyFill="0" applyBorder="0" applyAlignment="0" applyProtection="0"/>
    <xf numFmtId="189" fontId="163" fillId="0" borderId="24" applyNumberFormat="0" applyFill="0" applyAlignment="0" applyProtection="0"/>
    <xf numFmtId="189" fontId="141" fillId="0" borderId="0" applyNumberFormat="0" applyFill="0" applyBorder="0" applyAlignment="0" applyProtection="0"/>
    <xf numFmtId="189" fontId="149" fillId="0" borderId="25" applyNumberFormat="0" applyFill="0" applyAlignment="0" applyProtection="0"/>
    <xf numFmtId="189" fontId="69" fillId="0" borderId="25" applyNumberFormat="0" applyFill="0" applyAlignment="0" applyProtection="0"/>
    <xf numFmtId="189" fontId="69" fillId="0" borderId="0" applyNumberFormat="0" applyFill="0" applyBorder="0" applyAlignment="0" applyProtection="0"/>
    <xf numFmtId="189" fontId="69" fillId="0" borderId="0" applyNumberFormat="0" applyFill="0" applyBorder="0" applyAlignment="0" applyProtection="0"/>
    <xf numFmtId="189" fontId="157" fillId="0" borderId="0" applyNumberFormat="0" applyFill="0" applyBorder="0" applyAlignment="0" applyProtection="0"/>
    <xf numFmtId="189" fontId="141" fillId="0" borderId="0" applyNumberFormat="0" applyFill="0" applyBorder="0" applyAlignment="0" applyProtection="0"/>
    <xf numFmtId="189" fontId="141" fillId="0" borderId="0" applyNumberFormat="0" applyFill="0" applyBorder="0" applyAlignment="0" applyProtection="0"/>
    <xf numFmtId="189" fontId="169" fillId="5" borderId="0" applyNumberFormat="0" applyBorder="0" applyAlignment="0" applyProtection="0"/>
    <xf numFmtId="189" fontId="68" fillId="9" borderId="19" applyNumberFormat="0" applyAlignment="0" applyProtection="0"/>
    <xf numFmtId="189" fontId="68" fillId="9" borderId="19" applyNumberFormat="0" applyAlignment="0" applyProtection="0"/>
    <xf numFmtId="189" fontId="67" fillId="0" borderId="21" applyNumberFormat="0" applyFill="0" applyAlignment="0" applyProtection="0"/>
    <xf numFmtId="189" fontId="67" fillId="0" borderId="21" applyNumberFormat="0" applyFill="0" applyAlignment="0" applyProtection="0"/>
    <xf numFmtId="43" fontId="8" fillId="0" borderId="0" applyFont="0" applyFill="0" applyBorder="0" applyAlignment="0" applyProtection="0"/>
    <xf numFmtId="187" fontId="8" fillId="0" borderId="0" applyFont="0" applyFill="0" applyBorder="0" applyAlignment="0" applyProtection="0"/>
    <xf numFmtId="43" fontId="8" fillId="0" borderId="0" applyFont="0" applyFill="0" applyBorder="0" applyAlignment="0" applyProtection="0"/>
    <xf numFmtId="189" fontId="76" fillId="16" borderId="0" applyNumberFormat="0" applyBorder="0" applyAlignment="0" applyProtection="0"/>
    <xf numFmtId="189" fontId="76" fillId="16" borderId="0" applyNumberFormat="0" applyBorder="0" applyAlignment="0" applyProtection="0"/>
    <xf numFmtId="189" fontId="5" fillId="0" borderId="0"/>
    <xf numFmtId="189" fontId="8" fillId="0" borderId="0"/>
    <xf numFmtId="189" fontId="4" fillId="0" borderId="0"/>
    <xf numFmtId="189" fontId="139" fillId="0" borderId="0"/>
    <xf numFmtId="189" fontId="179" fillId="0" borderId="0"/>
    <xf numFmtId="189" fontId="14" fillId="0" borderId="0"/>
    <xf numFmtId="189" fontId="14" fillId="0" borderId="0"/>
    <xf numFmtId="189" fontId="14" fillId="0" borderId="0"/>
    <xf numFmtId="189" fontId="14" fillId="0" borderId="0"/>
    <xf numFmtId="189" fontId="14" fillId="0" borderId="0"/>
    <xf numFmtId="189" fontId="8" fillId="0" borderId="0"/>
    <xf numFmtId="189" fontId="14" fillId="0" borderId="0"/>
    <xf numFmtId="189" fontId="164" fillId="0" borderId="0"/>
    <xf numFmtId="189" fontId="14" fillId="0" borderId="0"/>
    <xf numFmtId="189" fontId="164" fillId="0" borderId="0"/>
    <xf numFmtId="189" fontId="14" fillId="0" borderId="0"/>
    <xf numFmtId="189" fontId="164" fillId="0" borderId="0"/>
    <xf numFmtId="189" fontId="14" fillId="0" borderId="0"/>
    <xf numFmtId="189" fontId="164" fillId="0" borderId="0"/>
    <xf numFmtId="189" fontId="14" fillId="0" borderId="0"/>
    <xf numFmtId="189" fontId="14" fillId="0" borderId="0"/>
    <xf numFmtId="189" fontId="164" fillId="0" borderId="0"/>
    <xf numFmtId="189" fontId="14" fillId="0" borderId="0"/>
    <xf numFmtId="189" fontId="5" fillId="0" borderId="0"/>
    <xf numFmtId="189" fontId="14" fillId="0" borderId="0"/>
    <xf numFmtId="189" fontId="8" fillId="11" borderId="18" applyNumberFormat="0" applyFont="0" applyAlignment="0" applyProtection="0"/>
    <xf numFmtId="189" fontId="58" fillId="11" borderId="18" applyNumberFormat="0" applyFont="0" applyAlignment="0" applyProtection="0"/>
    <xf numFmtId="189" fontId="8" fillId="11" borderId="18" applyNumberFormat="0" applyFont="0" applyAlignment="0" applyProtection="0"/>
    <xf numFmtId="189" fontId="8" fillId="11" borderId="18" applyNumberFormat="0" applyFont="0" applyAlignment="0" applyProtection="0"/>
    <xf numFmtId="189" fontId="160" fillId="15" borderId="17" applyNumberFormat="0" applyAlignment="0" applyProtection="0"/>
    <xf numFmtId="189" fontId="63" fillId="15" borderId="17" applyNumberFormat="0" applyAlignment="0" applyProtection="0"/>
    <xf numFmtId="9" fontId="8" fillId="0" borderId="0" applyFont="0" applyFill="0" applyBorder="0" applyAlignment="0" applyProtection="0"/>
    <xf numFmtId="9" fontId="8" fillId="0" borderId="0" applyFont="0" applyFill="0" applyBorder="0" applyAlignment="0" applyProtection="0"/>
    <xf numFmtId="9" fontId="14" fillId="0" borderId="0" applyFont="0" applyFill="0" applyBorder="0" applyAlignment="0" applyProtection="0"/>
    <xf numFmtId="9" fontId="164" fillId="0" borderId="0" applyFont="0" applyFill="0" applyBorder="0" applyAlignment="0" applyProtection="0"/>
    <xf numFmtId="9" fontId="8" fillId="0" borderId="0" applyFont="0" applyFill="0" applyBorder="0" applyAlignment="0" applyProtection="0"/>
    <xf numFmtId="180" fontId="142" fillId="79" borderId="0" applyBorder="0">
      <alignment horizontal="center" vertical="center" wrapText="1"/>
      <protection hidden="1"/>
    </xf>
    <xf numFmtId="180" fontId="142" fillId="41" borderId="0" applyBorder="0">
      <alignment horizontal="center" vertical="center" wrapText="1"/>
      <protection hidden="1"/>
    </xf>
    <xf numFmtId="180" fontId="142" fillId="42" borderId="0" applyBorder="0">
      <alignment horizontal="center" vertical="center" wrapText="1"/>
      <protection hidden="1"/>
    </xf>
    <xf numFmtId="1" fontId="159" fillId="0" borderId="0">
      <alignment horizontal="center" vertical="center"/>
      <protection locked="0"/>
    </xf>
    <xf numFmtId="189" fontId="14" fillId="80" borderId="0" applyBorder="0">
      <alignment vertical="center" wrapText="1"/>
      <protection hidden="1"/>
    </xf>
    <xf numFmtId="189" fontId="14" fillId="80" borderId="0" applyBorder="0">
      <alignment vertical="center" wrapText="1"/>
      <protection hidden="1"/>
    </xf>
    <xf numFmtId="189" fontId="170" fillId="15" borderId="17" applyNumberFormat="0" applyAlignment="0" applyProtection="0"/>
    <xf numFmtId="189" fontId="143" fillId="0" borderId="0" applyNumberFormat="0" applyFill="0" applyBorder="0" applyAlignment="0" applyProtection="0"/>
    <xf numFmtId="189" fontId="62" fillId="0" borderId="0" applyNumberFormat="0" applyFill="0" applyBorder="0" applyAlignment="0" applyProtection="0"/>
    <xf numFmtId="189" fontId="25" fillId="0" borderId="0" applyNumberFormat="0" applyFill="0" applyBorder="0" applyAlignment="0" applyProtection="0"/>
    <xf numFmtId="189" fontId="171" fillId="0" borderId="0" applyNumberFormat="0" applyFill="0" applyBorder="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172" fillId="0" borderId="23" applyNumberFormat="0" applyFill="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173" fillId="0" borderId="24" applyNumberFormat="0" applyFill="0" applyAlignment="0" applyProtection="0"/>
    <xf numFmtId="189" fontId="174" fillId="0" borderId="25" applyNumberFormat="0" applyFill="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189" fontId="14" fillId="0" borderId="141" applyNumberFormat="0" applyFont="0" applyFill="0" applyAlignment="0" applyProtection="0"/>
    <xf numFmtId="189" fontId="14" fillId="0" borderId="141" applyNumberFormat="0" applyFont="0" applyFill="0" applyAlignment="0" applyProtection="0"/>
    <xf numFmtId="189" fontId="14" fillId="0" borderId="141" applyNumberFormat="0" applyFont="0" applyFill="0" applyAlignment="0" applyProtection="0"/>
    <xf numFmtId="180" fontId="165" fillId="81" borderId="0" applyBorder="0">
      <alignment horizontal="center" vertical="center"/>
      <protection hidden="1"/>
    </xf>
    <xf numFmtId="189" fontId="62" fillId="0" borderId="0" applyNumberFormat="0" applyFill="0" applyBorder="0" applyAlignment="0" applyProtection="0"/>
    <xf numFmtId="189" fontId="62" fillId="0" borderId="0" applyNumberFormat="0" applyFill="0" applyBorder="0" applyAlignment="0" applyProtection="0"/>
    <xf numFmtId="189" fontId="8" fillId="0" borderId="0"/>
    <xf numFmtId="189" fontId="83" fillId="0" borderId="0" applyNumberFormat="0" applyFill="0" applyBorder="0" applyAlignment="0" applyProtection="0"/>
    <xf numFmtId="189" fontId="174" fillId="0" borderId="25" applyNumberFormat="0" applyFill="0" applyAlignment="0" applyProtection="0"/>
    <xf numFmtId="189" fontId="173" fillId="0" borderId="24" applyNumberFormat="0" applyFill="0" applyAlignment="0" applyProtection="0"/>
    <xf numFmtId="189" fontId="172" fillId="0" borderId="23" applyNumberFormat="0" applyFill="0" applyAlignment="0" applyProtection="0"/>
    <xf numFmtId="189" fontId="82" fillId="0" borderId="0" applyNumberFormat="0" applyFill="0" applyBorder="0" applyAlignment="0" applyProtection="0"/>
    <xf numFmtId="189" fontId="171" fillId="0" borderId="0" applyNumberFormat="0" applyFill="0" applyBorder="0" applyAlignment="0" applyProtection="0"/>
    <xf numFmtId="189" fontId="170" fillId="15" borderId="17" applyNumberFormat="0" applyAlignment="0" applyProtection="0"/>
    <xf numFmtId="189" fontId="169" fillId="5" borderId="0" applyNumberFormat="0" applyBorder="0" applyAlignment="0" applyProtection="0"/>
    <xf numFmtId="189" fontId="167" fillId="21" borderId="0" applyNumberFormat="0" applyBorder="0" applyAlignment="0" applyProtection="0"/>
    <xf numFmtId="189" fontId="167" fillId="19" borderId="0" applyNumberFormat="0" applyBorder="0" applyAlignment="0" applyProtection="0"/>
    <xf numFmtId="189" fontId="167" fillId="18" borderId="0" applyNumberFormat="0" applyBorder="0" applyAlignment="0" applyProtection="0"/>
    <xf numFmtId="189" fontId="167" fillId="24" borderId="0" applyNumberFormat="0" applyBorder="0" applyAlignment="0" applyProtection="0"/>
    <xf numFmtId="189" fontId="167" fillId="23" borderId="0" applyNumberFormat="0" applyBorder="0" applyAlignment="0" applyProtection="0"/>
    <xf numFmtId="189" fontId="167" fillId="22" borderId="0" applyNumberFormat="0" applyBorder="0" applyAlignment="0" applyProtection="0"/>
    <xf numFmtId="189" fontId="168" fillId="15" borderId="19" applyNumberFormat="0" applyAlignment="0" applyProtection="0"/>
    <xf numFmtId="189" fontId="167" fillId="20" borderId="0" applyNumberFormat="0" applyBorder="0" applyAlignment="0" applyProtection="0"/>
    <xf numFmtId="189" fontId="167" fillId="19" borderId="0" applyNumberFormat="0" applyBorder="0" applyAlignment="0" applyProtection="0"/>
    <xf numFmtId="189" fontId="167" fillId="18" borderId="0" applyNumberFormat="0" applyBorder="0" applyAlignment="0" applyProtection="0"/>
    <xf numFmtId="189" fontId="167" fillId="13" borderId="0" applyNumberFormat="0" applyBorder="0" applyAlignment="0" applyProtection="0"/>
    <xf numFmtId="189" fontId="167" fillId="10" borderId="0" applyNumberFormat="0" applyBorder="0" applyAlignment="0" applyProtection="0"/>
    <xf numFmtId="189" fontId="167" fillId="17" borderId="0" applyNumberFormat="0" applyBorder="0" applyAlignment="0" applyProtection="0"/>
    <xf numFmtId="189" fontId="166" fillId="14" borderId="0" applyNumberFormat="0" applyBorder="0" applyAlignment="0" applyProtection="0"/>
    <xf numFmtId="189" fontId="166" fillId="12" borderId="0" applyNumberFormat="0" applyBorder="0" applyAlignment="0" applyProtection="0"/>
    <xf numFmtId="189" fontId="166" fillId="7" borderId="0" applyNumberFormat="0" applyBorder="0" applyAlignment="0" applyProtection="0"/>
    <xf numFmtId="189" fontId="166" fillId="13" borderId="0" applyNumberFormat="0" applyBorder="0" applyAlignment="0" applyProtection="0"/>
    <xf numFmtId="189" fontId="166" fillId="10" borderId="0" applyNumberFormat="0" applyBorder="0" applyAlignment="0" applyProtection="0"/>
    <xf numFmtId="189" fontId="166" fillId="12" borderId="0" applyNumberFormat="0" applyBorder="0" applyAlignment="0" applyProtection="0"/>
    <xf numFmtId="189" fontId="166" fillId="9" borderId="0" applyNumberFormat="0" applyBorder="0" applyAlignment="0" applyProtection="0"/>
    <xf numFmtId="189" fontId="166" fillId="8" borderId="0" applyNumberFormat="0" applyBorder="0" applyAlignment="0" applyProtection="0"/>
    <xf numFmtId="189" fontId="166" fillId="7" borderId="0" applyNumberFormat="0" applyBorder="0" applyAlignment="0" applyProtection="0"/>
    <xf numFmtId="189" fontId="166" fillId="5" borderId="0" applyNumberFormat="0" applyBorder="0" applyAlignment="0" applyProtection="0"/>
    <xf numFmtId="189" fontId="166" fillId="6" borderId="0" applyNumberFormat="0" applyBorder="0" applyAlignment="0" applyProtection="0"/>
    <xf numFmtId="189" fontId="145" fillId="6" borderId="0" applyNumberFormat="0" applyBorder="0" applyAlignment="0" applyProtection="0"/>
    <xf numFmtId="189" fontId="166" fillId="4" borderId="0" applyNumberFormat="0" applyBorder="0" applyAlignment="0" applyProtection="0"/>
    <xf numFmtId="189" fontId="147" fillId="26" borderId="20" applyNumberFormat="0" applyAlignment="0" applyProtection="0"/>
    <xf numFmtId="189" fontId="148" fillId="0" borderId="21" applyNumberFormat="0" applyFill="0" applyAlignment="0" applyProtection="0"/>
    <xf numFmtId="168" fontId="8" fillId="0" borderId="0" applyFont="0" applyFill="0" applyBorder="0" applyAlignment="0" applyProtection="0"/>
    <xf numFmtId="43" fontId="8" fillId="0" borderId="0" applyFont="0" applyFill="0" applyBorder="0" applyAlignment="0" applyProtection="0"/>
    <xf numFmtId="189" fontId="149" fillId="0" borderId="0" applyNumberFormat="0" applyFill="0" applyBorder="0" applyAlignment="0" applyProtection="0"/>
    <xf numFmtId="189" fontId="150" fillId="9" borderId="19" applyNumberFormat="0" applyAlignment="0" applyProtection="0"/>
    <xf numFmtId="189" fontId="8" fillId="0" borderId="0" applyNumberFormat="0" applyFill="0" applyBorder="0" applyAlignment="0" applyProtection="0"/>
    <xf numFmtId="189" fontId="8" fillId="0" borderId="0" applyNumberFormat="0" applyFill="0" applyBorder="0" applyAlignment="0" applyProtection="0"/>
    <xf numFmtId="9" fontId="164" fillId="0" borderId="0" applyFont="0" applyFill="0" applyBorder="0" applyAlignment="0" applyProtection="0"/>
    <xf numFmtId="43" fontId="8" fillId="0" borderId="0" applyFont="0" applyFill="0" applyBorder="0" applyAlignment="0" applyProtection="0"/>
    <xf numFmtId="187" fontId="8" fillId="0" borderId="0" applyFont="0" applyFill="0" applyBorder="0" applyAlignment="0" applyProtection="0"/>
    <xf numFmtId="43" fontId="8" fillId="0" borderId="0" applyFont="0" applyFill="0" applyBorder="0" applyAlignment="0" applyProtection="0"/>
    <xf numFmtId="189" fontId="76" fillId="16" borderId="0" applyNumberFormat="0" applyBorder="0" applyAlignment="0" applyProtection="0"/>
    <xf numFmtId="189" fontId="8" fillId="0" borderId="0"/>
    <xf numFmtId="189" fontId="139" fillId="0" borderId="0"/>
    <xf numFmtId="189" fontId="8" fillId="0" borderId="0"/>
    <xf numFmtId="189" fontId="8" fillId="11" borderId="18" applyNumberFormat="0" applyFont="0" applyAlignment="0" applyProtection="0"/>
    <xf numFmtId="189" fontId="8" fillId="11" borderId="18" applyNumberFormat="0" applyFont="0" applyAlignment="0" applyProtection="0"/>
    <xf numFmtId="189" fontId="8" fillId="11" borderId="18" applyNumberFormat="0" applyFont="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189" fontId="143" fillId="0" borderId="0" applyNumberFormat="0" applyFill="0" applyBorder="0" applyAlignment="0" applyProtection="0"/>
    <xf numFmtId="189" fontId="14" fillId="0" borderId="141" applyNumberFormat="0" applyFont="0" applyFill="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189" fontId="62" fillId="0" borderId="0" applyNumberFormat="0" applyFill="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8" fillId="11" borderId="18" applyNumberFormat="0" applyFont="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9" fontId="8" fillId="0" borderId="0" applyFont="0" applyFill="0" applyBorder="0" applyAlignment="0" applyProtection="0"/>
    <xf numFmtId="189" fontId="144" fillId="23" borderId="0" applyNumberFormat="0" applyBorder="0" applyAlignment="0" applyProtection="0"/>
    <xf numFmtId="189" fontId="144" fillId="20" borderId="0" applyNumberFormat="0" applyBorder="0" applyAlignment="0" applyProtection="0"/>
    <xf numFmtId="189" fontId="161" fillId="0" borderId="0" applyNumberFormat="0" applyFill="0" applyBorder="0" applyAlignment="0" applyProtection="0"/>
    <xf numFmtId="189" fontId="144" fillId="19" borderId="0" applyNumberFormat="0" applyBorder="0" applyAlignment="0" applyProtection="0"/>
    <xf numFmtId="189" fontId="81" fillId="8" borderId="0" applyNumberFormat="0" applyBorder="0" applyAlignment="0" applyProtection="0"/>
    <xf numFmtId="189" fontId="81" fillId="7" borderId="0" applyNumberFormat="0" applyBorder="0" applyAlignment="0" applyProtection="0"/>
    <xf numFmtId="189" fontId="76" fillId="16" borderId="0" applyNumberFormat="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81" fillId="14" borderId="0" applyNumberFormat="0" applyBorder="0" applyAlignment="0" applyProtection="0"/>
    <xf numFmtId="189" fontId="69" fillId="0" borderId="0" applyNumberFormat="0" applyFill="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144" fillId="18" borderId="0" applyNumberFormat="0" applyBorder="0" applyAlignment="0" applyProtection="0"/>
    <xf numFmtId="189" fontId="144" fillId="22" borderId="0" applyNumberFormat="0" applyBorder="0" applyAlignment="0" applyProtection="0"/>
    <xf numFmtId="189" fontId="65" fillId="6" borderId="0" applyNumberFormat="0" applyBorder="0" applyAlignment="0" applyProtection="0"/>
    <xf numFmtId="189" fontId="144" fillId="19" borderId="0" applyNumberFormat="0" applyBorder="0" applyAlignment="0" applyProtection="0"/>
    <xf numFmtId="189" fontId="66" fillId="26" borderId="20" applyNumberFormat="0" applyAlignment="0" applyProtection="0"/>
    <xf numFmtId="189" fontId="5" fillId="0" borderId="0"/>
    <xf numFmtId="189" fontId="8" fillId="11" borderId="18" applyNumberFormat="0" applyFont="0" applyAlignment="0" applyProtection="0"/>
    <xf numFmtId="189" fontId="82" fillId="0" borderId="0" applyNumberFormat="0" applyFill="0" applyBorder="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62" fillId="0" borderId="23" applyNumberFormat="0" applyFill="0" applyAlignment="0" applyProtection="0"/>
    <xf numFmtId="189" fontId="81" fillId="12" borderId="0" applyNumberFormat="0" applyBorder="0" applyAlignment="0" applyProtection="0"/>
    <xf numFmtId="189" fontId="144" fillId="24" borderId="0" applyNumberFormat="0" applyBorder="0" applyAlignment="0" applyProtection="0"/>
    <xf numFmtId="189" fontId="5" fillId="11" borderId="0" applyNumberFormat="0" applyBorder="0" applyAlignment="0" applyProtection="0"/>
    <xf numFmtId="189" fontId="81" fillId="13" borderId="0" applyNumberFormat="0" applyBorder="0" applyAlignment="0" applyProtection="0"/>
    <xf numFmtId="189" fontId="14" fillId="0" borderId="141" applyNumberFormat="0" applyFont="0" applyFill="0" applyAlignment="0" applyProtection="0"/>
    <xf numFmtId="189" fontId="62" fillId="0" borderId="0" applyNumberFormat="0" applyFill="0" applyBorder="0" applyAlignment="0" applyProtection="0"/>
    <xf numFmtId="189" fontId="149" fillId="0" borderId="25" applyNumberFormat="0" applyFill="0" applyAlignment="0" applyProtection="0"/>
    <xf numFmtId="189" fontId="81" fillId="4" borderId="0" applyNumberFormat="0" applyBorder="0" applyAlignment="0" applyProtection="0"/>
    <xf numFmtId="189" fontId="81" fillId="10" borderId="0" applyNumberFormat="0" applyBorder="0" applyAlignment="0" applyProtection="0"/>
    <xf numFmtId="189" fontId="161" fillId="0" borderId="0" applyNumberFormat="0" applyFill="0" applyBorder="0" applyAlignment="0" applyProtection="0"/>
    <xf numFmtId="189" fontId="69" fillId="0" borderId="0" applyNumberFormat="0" applyFill="0" applyBorder="0" applyAlignment="0" applyProtection="0"/>
    <xf numFmtId="189" fontId="144" fillId="18" borderId="0" applyNumberFormat="0" applyBorder="0" applyAlignment="0" applyProtection="0"/>
    <xf numFmtId="189" fontId="67" fillId="0" borderId="21" applyNumberFormat="0" applyFill="0" applyAlignment="0" applyProtection="0"/>
    <xf numFmtId="189" fontId="8" fillId="0" borderId="0"/>
    <xf numFmtId="189" fontId="68" fillId="9" borderId="19" applyNumberFormat="0" applyAlignment="0" applyProtection="0"/>
    <xf numFmtId="189" fontId="81" fillId="6" borderId="0" applyNumberFormat="0" applyBorder="0" applyAlignment="0" applyProtection="0"/>
    <xf numFmtId="189" fontId="81" fillId="7" borderId="0" applyNumberFormat="0" applyBorder="0" applyAlignment="0" applyProtection="0"/>
    <xf numFmtId="189" fontId="14" fillId="0" borderId="141" applyNumberFormat="0" applyFont="0" applyFill="0" applyAlignment="0" applyProtection="0"/>
    <xf numFmtId="189" fontId="81" fillId="5"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1" fillId="12" borderId="0" applyNumberFormat="0" applyBorder="0" applyAlignment="0" applyProtection="0"/>
    <xf numFmtId="43" fontId="8" fillId="0" borderId="0" applyFont="0" applyFill="0" applyBorder="0" applyAlignment="0" applyProtection="0"/>
    <xf numFmtId="189" fontId="5" fillId="11" borderId="0" applyNumberFormat="0" applyBorder="0" applyAlignment="0" applyProtection="0"/>
    <xf numFmtId="189" fontId="146" fillId="15" borderId="19" applyNumberFormat="0" applyAlignment="0" applyProtection="0"/>
    <xf numFmtId="189" fontId="160" fillId="15" borderId="17" applyNumberFormat="0" applyAlignment="0" applyProtection="0"/>
    <xf numFmtId="189" fontId="144" fillId="13"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44" fillId="17" borderId="0" applyNumberFormat="0" applyBorder="0" applyAlignment="0" applyProtection="0"/>
    <xf numFmtId="189" fontId="163" fillId="0" borderId="24" applyNumberFormat="0" applyFill="0" applyAlignment="0" applyProtection="0"/>
    <xf numFmtId="189" fontId="144" fillId="10" borderId="0" applyNumberFormat="0" applyBorder="0" applyAlignment="0" applyProtection="0"/>
    <xf numFmtId="189" fontId="62"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14" fillId="0" borderId="0"/>
    <xf numFmtId="0" fontId="5" fillId="0" borderId="0"/>
    <xf numFmtId="0" fontId="5" fillId="0" borderId="0"/>
    <xf numFmtId="0" fontId="5" fillId="0" borderId="0"/>
    <xf numFmtId="0" fontId="5" fillId="0" borderId="0"/>
    <xf numFmtId="0" fontId="5" fillId="0" borderId="0"/>
    <xf numFmtId="0" fontId="81" fillId="4" borderId="0" applyNumberFormat="0" applyBorder="0" applyAlignment="0" applyProtection="0"/>
    <xf numFmtId="0" fontId="58" fillId="4" borderId="0" applyNumberFormat="0" applyBorder="0" applyAlignment="0" applyProtection="0"/>
    <xf numFmtId="0" fontId="81" fillId="5" borderId="0" applyNumberFormat="0" applyBorder="0" applyAlignment="0" applyProtection="0"/>
    <xf numFmtId="0" fontId="58" fillId="5" borderId="0" applyNumberFormat="0" applyBorder="0" applyAlignment="0" applyProtection="0"/>
    <xf numFmtId="0" fontId="81" fillId="6" borderId="0" applyNumberFormat="0" applyBorder="0" applyAlignment="0" applyProtection="0"/>
    <xf numFmtId="0" fontId="58" fillId="6" borderId="0" applyNumberFormat="0" applyBorder="0" applyAlignment="0" applyProtection="0"/>
    <xf numFmtId="0" fontId="81" fillId="7" borderId="0" applyNumberFormat="0" applyBorder="0" applyAlignment="0" applyProtection="0"/>
    <xf numFmtId="0" fontId="58" fillId="7" borderId="0" applyNumberFormat="0" applyBorder="0" applyAlignment="0" applyProtection="0"/>
    <xf numFmtId="0" fontId="81" fillId="8" borderId="0" applyNumberFormat="0" applyBorder="0" applyAlignment="0" applyProtection="0"/>
    <xf numFmtId="0" fontId="58" fillId="8" borderId="0" applyNumberFormat="0" applyBorder="0" applyAlignment="0" applyProtection="0"/>
    <xf numFmtId="0" fontId="58" fillId="9" borderId="0" applyNumberFormat="0" applyBorder="0" applyAlignment="0" applyProtection="0"/>
    <xf numFmtId="0" fontId="5" fillId="71" borderId="0" applyNumberFormat="0" applyBorder="0" applyAlignment="0" applyProtection="0"/>
    <xf numFmtId="0" fontId="81" fillId="12" borderId="0" applyNumberFormat="0" applyBorder="0" applyAlignment="0" applyProtection="0"/>
    <xf numFmtId="0" fontId="58" fillId="12" borderId="0" applyNumberFormat="0" applyBorder="0" applyAlignment="0" applyProtection="0"/>
    <xf numFmtId="0" fontId="81" fillId="10" borderId="0" applyNumberFormat="0" applyBorder="0" applyAlignment="0" applyProtection="0"/>
    <xf numFmtId="0" fontId="58" fillId="10" borderId="0" applyNumberFormat="0" applyBorder="0" applyAlignment="0" applyProtection="0"/>
    <xf numFmtId="0" fontId="81" fillId="13" borderId="0" applyNumberFormat="0" applyBorder="0" applyAlignment="0" applyProtection="0"/>
    <xf numFmtId="0" fontId="58" fillId="13" borderId="0" applyNumberFormat="0" applyBorder="0" applyAlignment="0" applyProtection="0"/>
    <xf numFmtId="0" fontId="81" fillId="7" borderId="0" applyNumberFormat="0" applyBorder="0" applyAlignment="0" applyProtection="0"/>
    <xf numFmtId="0" fontId="58" fillId="7" borderId="0" applyNumberFormat="0" applyBorder="0" applyAlignment="0" applyProtection="0"/>
    <xf numFmtId="0" fontId="81" fillId="12" borderId="0" applyNumberFormat="0" applyBorder="0" applyAlignment="0" applyProtection="0"/>
    <xf numFmtId="0" fontId="58" fillId="12" borderId="0" applyNumberFormat="0" applyBorder="0" applyAlignment="0" applyProtection="0"/>
    <xf numFmtId="0" fontId="81" fillId="14" borderId="0" applyNumberFormat="0" applyBorder="0" applyAlignment="0" applyProtection="0"/>
    <xf numFmtId="0" fontId="58" fillId="14" borderId="0" applyNumberFormat="0" applyBorder="0" applyAlignment="0" applyProtection="0"/>
    <xf numFmtId="0" fontId="144" fillId="17" borderId="0" applyNumberFormat="0" applyBorder="0" applyAlignment="0" applyProtection="0"/>
    <xf numFmtId="0" fontId="60" fillId="17" borderId="0" applyNumberFormat="0" applyBorder="0" applyAlignment="0" applyProtection="0"/>
    <xf numFmtId="0" fontId="144" fillId="10" borderId="0" applyNumberFormat="0" applyBorder="0" applyAlignment="0" applyProtection="0"/>
    <xf numFmtId="0" fontId="60" fillId="10" borderId="0" applyNumberFormat="0" applyBorder="0" applyAlignment="0" applyProtection="0"/>
    <xf numFmtId="0" fontId="144" fillId="13" borderId="0" applyNumberFormat="0" applyBorder="0" applyAlignment="0" applyProtection="0"/>
    <xf numFmtId="0" fontId="60" fillId="13" borderId="0" applyNumberFormat="0" applyBorder="0" applyAlignment="0" applyProtection="0"/>
    <xf numFmtId="0" fontId="144" fillId="18" borderId="0" applyNumberFormat="0" applyBorder="0" applyAlignment="0" applyProtection="0"/>
    <xf numFmtId="0" fontId="60" fillId="18" borderId="0" applyNumberFormat="0" applyBorder="0" applyAlignment="0" applyProtection="0"/>
    <xf numFmtId="0" fontId="144" fillId="19" borderId="0" applyNumberFormat="0" applyBorder="0" applyAlignment="0" applyProtection="0"/>
    <xf numFmtId="0" fontId="60" fillId="19" borderId="0" applyNumberFormat="0" applyBorder="0" applyAlignment="0" applyProtection="0"/>
    <xf numFmtId="0" fontId="144" fillId="20" borderId="0" applyNumberFormat="0" applyBorder="0" applyAlignment="0" applyProtection="0"/>
    <xf numFmtId="0" fontId="60" fillId="20" borderId="0" applyNumberFormat="0" applyBorder="0" applyAlignment="0" applyProtection="0"/>
    <xf numFmtId="0" fontId="144" fillId="22" borderId="0" applyNumberFormat="0" applyBorder="0" applyAlignment="0" applyProtection="0"/>
    <xf numFmtId="0" fontId="60" fillId="22" borderId="0" applyNumberFormat="0" applyBorder="0" applyAlignment="0" applyProtection="0"/>
    <xf numFmtId="0" fontId="144" fillId="23" borderId="0" applyNumberFormat="0" applyBorder="0" applyAlignment="0" applyProtection="0"/>
    <xf numFmtId="0" fontId="60" fillId="23" borderId="0" applyNumberFormat="0" applyBorder="0" applyAlignment="0" applyProtection="0"/>
    <xf numFmtId="0" fontId="144" fillId="24" borderId="0" applyNumberFormat="0" applyBorder="0" applyAlignment="0" applyProtection="0"/>
    <xf numFmtId="0" fontId="60" fillId="24" borderId="0" applyNumberFormat="0" applyBorder="0" applyAlignment="0" applyProtection="0"/>
    <xf numFmtId="0" fontId="144" fillId="18" borderId="0" applyNumberFormat="0" applyBorder="0" applyAlignment="0" applyProtection="0"/>
    <xf numFmtId="0" fontId="60" fillId="18" borderId="0" applyNumberFormat="0" applyBorder="0" applyAlignment="0" applyProtection="0"/>
    <xf numFmtId="0" fontId="144" fillId="19" borderId="0" applyNumberFormat="0" applyBorder="0" applyAlignment="0" applyProtection="0"/>
    <xf numFmtId="0" fontId="60" fillId="19" borderId="0" applyNumberFormat="0" applyBorder="0" applyAlignment="0" applyProtection="0"/>
    <xf numFmtId="0" fontId="144" fillId="21" borderId="0" applyNumberFormat="0" applyBorder="0" applyAlignment="0" applyProtection="0"/>
    <xf numFmtId="0" fontId="60" fillId="21" borderId="0" applyNumberFormat="0" applyBorder="0" applyAlignment="0" applyProtection="0"/>
    <xf numFmtId="0" fontId="158" fillId="5" borderId="0" applyNumberFormat="0" applyBorder="0" applyAlignment="0" applyProtection="0"/>
    <xf numFmtId="0" fontId="75" fillId="5" borderId="0" applyNumberFormat="0" applyBorder="0" applyAlignment="0" applyProtection="0"/>
    <xf numFmtId="0" fontId="146" fillId="15" borderId="19" applyNumberFormat="0" applyAlignment="0" applyProtection="0"/>
    <xf numFmtId="0" fontId="64" fillId="15" borderId="19" applyNumberFormat="0" applyAlignment="0" applyProtection="0"/>
    <xf numFmtId="0" fontId="66" fillId="26" borderId="20" applyNumberFormat="0" applyAlignment="0" applyProtection="0"/>
    <xf numFmtId="0" fontId="66" fillId="26" borderId="20" applyNumberFormat="0" applyAlignment="0" applyProtection="0"/>
    <xf numFmtId="0" fontId="14" fillId="0" borderId="0" applyFont="0" applyFill="0" applyBorder="0" applyAlignment="0" applyProtection="0"/>
    <xf numFmtId="0" fontId="161" fillId="0" borderId="0" applyNumberFormat="0" applyFill="0" applyBorder="0" applyAlignment="0" applyProtection="0"/>
    <xf numFmtId="0" fontId="71" fillId="0" borderId="0" applyNumberFormat="0" applyFill="0" applyBorder="0" applyAlignment="0" applyProtection="0"/>
    <xf numFmtId="0" fontId="8" fillId="0" borderId="0" applyNumberFormat="0" applyFill="0" applyBorder="0" applyAlignment="0" applyProtection="0"/>
    <xf numFmtId="0" fontId="152" fillId="0" borderId="0" applyNumberFormat="0" applyFill="0" applyBorder="0" applyAlignment="0" applyProtection="0"/>
    <xf numFmtId="0" fontId="153" fillId="0" borderId="0" applyNumberFormat="0" applyFill="0" applyBorder="0" applyAlignment="0" applyProtection="0"/>
    <xf numFmtId="0" fontId="140" fillId="0" borderId="0" applyNumberFormat="0" applyFill="0" applyBorder="0" applyAlignment="0" applyProtection="0"/>
    <xf numFmtId="0" fontId="154"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65" fillId="6" borderId="0" applyNumberFormat="0" applyBorder="0" applyAlignment="0" applyProtection="0"/>
    <xf numFmtId="0" fontId="65" fillId="6" borderId="0" applyNumberFormat="0" applyBorder="0" applyAlignment="0" applyProtection="0"/>
    <xf numFmtId="0" fontId="162" fillId="0" borderId="23" applyNumberFormat="0" applyFill="0" applyAlignment="0" applyProtection="0"/>
    <xf numFmtId="0" fontId="157" fillId="0" borderId="0" applyNumberFormat="0" applyFill="0" applyBorder="0" applyAlignment="0" applyProtection="0"/>
    <xf numFmtId="0" fontId="163" fillId="0" borderId="24" applyNumberFormat="0" applyFill="0" applyAlignment="0" applyProtection="0"/>
    <xf numFmtId="0" fontId="141" fillId="0" borderId="0" applyNumberFormat="0" applyFill="0" applyBorder="0" applyAlignment="0" applyProtection="0"/>
    <xf numFmtId="0" fontId="149" fillId="0" borderId="25" applyNumberFormat="0" applyFill="0" applyAlignment="0" applyProtection="0"/>
    <xf numFmtId="0" fontId="69" fillId="0" borderId="25"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57" fillId="0" borderId="0" applyNumberFormat="0" applyFill="0" applyBorder="0" applyAlignment="0" applyProtection="0"/>
    <xf numFmtId="0" fontId="141" fillId="0" borderId="0" applyNumberFormat="0" applyFill="0" applyBorder="0" applyAlignment="0" applyProtection="0"/>
    <xf numFmtId="0" fontId="68" fillId="9" borderId="19" applyNumberFormat="0" applyAlignment="0" applyProtection="0"/>
    <xf numFmtId="0" fontId="68" fillId="9" borderId="19" applyNumberFormat="0" applyAlignment="0" applyProtection="0"/>
    <xf numFmtId="0" fontId="67" fillId="0" borderId="21" applyNumberFormat="0" applyFill="0" applyAlignment="0" applyProtection="0"/>
    <xf numFmtId="0" fontId="67" fillId="0" borderId="21" applyNumberFormat="0" applyFill="0" applyAlignment="0" applyProtection="0"/>
    <xf numFmtId="0" fontId="76" fillId="16" borderId="0" applyNumberFormat="0" applyBorder="0" applyAlignment="0" applyProtection="0"/>
    <xf numFmtId="0" fontId="5" fillId="0" borderId="0"/>
    <xf numFmtId="0" fontId="8" fillId="0" borderId="0"/>
    <xf numFmtId="0" fontId="164" fillId="0" borderId="0"/>
    <xf numFmtId="0" fontId="164" fillId="0" borderId="0"/>
    <xf numFmtId="0" fontId="164" fillId="0" borderId="0"/>
    <xf numFmtId="0" fontId="164" fillId="0" borderId="0"/>
    <xf numFmtId="0" fontId="164" fillId="0" borderId="0"/>
    <xf numFmtId="0" fontId="5" fillId="0" borderId="0"/>
    <xf numFmtId="0" fontId="8" fillId="11" borderId="18" applyNumberFormat="0" applyFont="0" applyAlignment="0" applyProtection="0"/>
    <xf numFmtId="0" fontId="8" fillId="11" borderId="18" applyNumberFormat="0" applyFont="0" applyAlignment="0" applyProtection="0"/>
    <xf numFmtId="0" fontId="160" fillId="15" borderId="17" applyNumberFormat="0" applyAlignment="0" applyProtection="0"/>
    <xf numFmtId="0" fontId="63" fillId="15" borderId="17" applyNumberFormat="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4" fillId="0" borderId="141" applyNumberFormat="0" applyFon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66" fillId="4" borderId="0" applyNumberFormat="0" applyBorder="0" applyAlignment="0" applyProtection="0"/>
    <xf numFmtId="0" fontId="166" fillId="5" borderId="0" applyNumberFormat="0" applyBorder="0" applyAlignment="0" applyProtection="0"/>
    <xf numFmtId="0" fontId="166" fillId="6" borderId="0" applyNumberFormat="0" applyBorder="0" applyAlignment="0" applyProtection="0"/>
    <xf numFmtId="0" fontId="166" fillId="7" borderId="0" applyNumberFormat="0" applyBorder="0" applyAlignment="0" applyProtection="0"/>
    <xf numFmtId="0" fontId="166" fillId="8" borderId="0" applyNumberFormat="0" applyBorder="0" applyAlignment="0" applyProtection="0"/>
    <xf numFmtId="0" fontId="166" fillId="9" borderId="0" applyNumberFormat="0" applyBorder="0" applyAlignment="0" applyProtection="0"/>
    <xf numFmtId="0" fontId="166" fillId="12" borderId="0" applyNumberFormat="0" applyBorder="0" applyAlignment="0" applyProtection="0"/>
    <xf numFmtId="0" fontId="166" fillId="10" borderId="0" applyNumberFormat="0" applyBorder="0" applyAlignment="0" applyProtection="0"/>
    <xf numFmtId="0" fontId="166" fillId="13" borderId="0" applyNumberFormat="0" applyBorder="0" applyAlignment="0" applyProtection="0"/>
    <xf numFmtId="0" fontId="166" fillId="7" borderId="0" applyNumberFormat="0" applyBorder="0" applyAlignment="0" applyProtection="0"/>
    <xf numFmtId="0" fontId="166" fillId="12" borderId="0" applyNumberFormat="0" applyBorder="0" applyAlignment="0" applyProtection="0"/>
    <xf numFmtId="0" fontId="166" fillId="14" borderId="0" applyNumberFormat="0" applyBorder="0" applyAlignment="0" applyProtection="0"/>
    <xf numFmtId="0" fontId="167" fillId="17" borderId="0" applyNumberFormat="0" applyBorder="0" applyAlignment="0" applyProtection="0"/>
    <xf numFmtId="0" fontId="167" fillId="10" borderId="0" applyNumberFormat="0" applyBorder="0" applyAlignment="0" applyProtection="0"/>
    <xf numFmtId="0" fontId="167" fillId="13" borderId="0" applyNumberFormat="0" applyBorder="0" applyAlignment="0" applyProtection="0"/>
    <xf numFmtId="0" fontId="167" fillId="18" borderId="0" applyNumberFormat="0" applyBorder="0" applyAlignment="0" applyProtection="0"/>
    <xf numFmtId="0" fontId="167" fillId="19" borderId="0" applyNumberFormat="0" applyBorder="0" applyAlignment="0" applyProtection="0"/>
    <xf numFmtId="0" fontId="167" fillId="20" borderId="0" applyNumberFormat="0" applyBorder="0" applyAlignment="0" applyProtection="0"/>
    <xf numFmtId="0" fontId="145" fillId="6" borderId="0" applyNumberFormat="0" applyBorder="0" applyAlignment="0" applyProtection="0"/>
    <xf numFmtId="0" fontId="168" fillId="15" borderId="19" applyNumberFormat="0" applyAlignment="0" applyProtection="0"/>
    <xf numFmtId="0" fontId="147" fillId="26" borderId="20" applyNumberFormat="0" applyAlignment="0" applyProtection="0"/>
    <xf numFmtId="0" fontId="148" fillId="0" borderId="21" applyNumberFormat="0" applyFill="0" applyAlignment="0" applyProtection="0"/>
    <xf numFmtId="0" fontId="149" fillId="0" borderId="0" applyNumberFormat="0" applyFill="0" applyBorder="0" applyAlignment="0" applyProtection="0"/>
    <xf numFmtId="0" fontId="167" fillId="22" borderId="0" applyNumberFormat="0" applyBorder="0" applyAlignment="0" applyProtection="0"/>
    <xf numFmtId="0" fontId="167" fillId="23" borderId="0" applyNumberFormat="0" applyBorder="0" applyAlignment="0" applyProtection="0"/>
    <xf numFmtId="0" fontId="167" fillId="24" borderId="0" applyNumberFormat="0" applyBorder="0" applyAlignment="0" applyProtection="0"/>
    <xf numFmtId="0" fontId="167" fillId="18" borderId="0" applyNumberFormat="0" applyBorder="0" applyAlignment="0" applyProtection="0"/>
    <xf numFmtId="0" fontId="167" fillId="19" borderId="0" applyNumberFormat="0" applyBorder="0" applyAlignment="0" applyProtection="0"/>
    <xf numFmtId="0" fontId="167" fillId="21" borderId="0" applyNumberFormat="0" applyBorder="0" applyAlignment="0" applyProtection="0"/>
    <xf numFmtId="0" fontId="150" fillId="9" borderId="19" applyNumberFormat="0" applyAlignment="0" applyProtection="0"/>
    <xf numFmtId="0" fontId="169" fillId="5" borderId="0" applyNumberFormat="0" applyBorder="0" applyAlignment="0" applyProtection="0"/>
    <xf numFmtId="0" fontId="8" fillId="11" borderId="18" applyNumberFormat="0" applyFont="0" applyAlignment="0" applyProtection="0"/>
    <xf numFmtId="0" fontId="170" fillId="15" borderId="17" applyNumberFormat="0" applyAlignment="0" applyProtection="0"/>
    <xf numFmtId="0" fontId="143" fillId="0" borderId="0" applyNumberFormat="0" applyFill="0" applyBorder="0" applyAlignment="0" applyProtection="0"/>
    <xf numFmtId="0" fontId="171" fillId="0" borderId="0" applyNumberFormat="0" applyFill="0" applyBorder="0" applyAlignment="0" applyProtection="0"/>
    <xf numFmtId="0" fontId="82" fillId="0" borderId="0" applyNumberFormat="0" applyFill="0" applyBorder="0" applyAlignment="0" applyProtection="0"/>
    <xf numFmtId="0" fontId="172" fillId="0" borderId="23" applyNumberFormat="0" applyFill="0" applyAlignment="0" applyProtection="0"/>
    <xf numFmtId="0" fontId="173" fillId="0" borderId="24" applyNumberFormat="0" applyFill="0" applyAlignment="0" applyProtection="0"/>
    <xf numFmtId="0" fontId="174" fillId="0" borderId="25" applyNumberFormat="0" applyFill="0" applyAlignment="0" applyProtection="0"/>
    <xf numFmtId="0" fontId="4" fillId="0" borderId="0"/>
    <xf numFmtId="0" fontId="139" fillId="0" borderId="0"/>
    <xf numFmtId="0" fontId="179" fillId="0" borderId="0"/>
    <xf numFmtId="180" fontId="142" fillId="0" borderId="0" applyFill="0" applyBorder="0" applyAlignment="0" applyProtection="0"/>
    <xf numFmtId="186" fontId="142" fillId="0" borderId="0" applyFill="0" applyBorder="0" applyAlignment="0" applyProtection="0"/>
    <xf numFmtId="9" fontId="58" fillId="0" borderId="0" applyFont="0" applyFill="0" applyBorder="0" applyAlignment="0" applyProtection="0"/>
    <xf numFmtId="191" fontId="14" fillId="0" borderId="0" applyFill="0" applyBorder="0" applyAlignment="0" applyProtection="0">
      <alignment wrapText="1"/>
    </xf>
    <xf numFmtId="0" fontId="49" fillId="0" borderId="0" applyNumberFormat="0" applyFill="0" applyBorder="0">
      <alignment horizontal="center" wrapText="1"/>
    </xf>
    <xf numFmtId="0" fontId="49" fillId="0" borderId="0" applyNumberFormat="0" applyFill="0" applyBorder="0">
      <alignment horizontal="center" wrapText="1"/>
    </xf>
    <xf numFmtId="0" fontId="66" fillId="26" borderId="20" applyNumberFormat="0" applyAlignment="0" applyProtection="0"/>
    <xf numFmtId="0" fontId="65" fillId="6" borderId="0" applyNumberFormat="0" applyBorder="0" applyAlignment="0" applyProtection="0"/>
    <xf numFmtId="0" fontId="69" fillId="0" borderId="0" applyNumberFormat="0" applyFill="0" applyBorder="0" applyAlignment="0" applyProtection="0"/>
    <xf numFmtId="0" fontId="68" fillId="9" borderId="19" applyNumberFormat="0" applyAlignment="0" applyProtection="0"/>
    <xf numFmtId="0" fontId="67" fillId="0" borderId="21" applyNumberFormat="0" applyFill="0" applyAlignment="0" applyProtection="0"/>
    <xf numFmtId="0" fontId="76" fillId="16" borderId="0" applyNumberFormat="0" applyBorder="0" applyAlignment="0" applyProtection="0"/>
    <xf numFmtId="0" fontId="164" fillId="0" borderId="0"/>
    <xf numFmtId="0" fontId="166" fillId="0" borderId="0"/>
    <xf numFmtId="0" fontId="58" fillId="0" borderId="0"/>
    <xf numFmtId="0" fontId="181" fillId="0" borderId="0"/>
    <xf numFmtId="0" fontId="164" fillId="0" borderId="0"/>
    <xf numFmtId="0" fontId="8" fillId="11" borderId="18" applyNumberFormat="0" applyFont="0" applyAlignment="0" applyProtection="0"/>
    <xf numFmtId="0" fontId="14" fillId="0" borderId="141" applyNumberFormat="0" applyFont="0" applyFill="0" applyAlignment="0" applyProtection="0"/>
    <xf numFmtId="0" fontId="62" fillId="0" borderId="0" applyNumberFormat="0" applyFill="0" applyBorder="0" applyAlignment="0" applyProtection="0"/>
    <xf numFmtId="0" fontId="58" fillId="0" borderId="0"/>
    <xf numFmtId="0" fontId="181" fillId="0" borderId="0"/>
    <xf numFmtId="0" fontId="164" fillId="0" borderId="0"/>
    <xf numFmtId="192" fontId="14" fillId="0" borderId="0" applyFont="0" applyFill="0" applyBorder="0" applyAlignment="0" applyProtection="0"/>
    <xf numFmtId="168" fontId="14" fillId="0" borderId="0" applyFont="0" applyFill="0" applyBorder="0" applyAlignment="0" applyProtection="0"/>
    <xf numFmtId="193" fontId="14" fillId="0" borderId="0" applyFont="0" applyFill="0" applyBorder="0" applyAlignment="0" applyProtection="0"/>
    <xf numFmtId="9" fontId="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189" fontId="62" fillId="0" borderId="0" applyNumberFormat="0" applyFill="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189" fontId="62" fillId="0" borderId="0" applyNumberFormat="0" applyFill="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189" fontId="62" fillId="0" borderId="0" applyNumberFormat="0" applyFill="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2"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9" fontId="8" fillId="0" borderId="0" applyFont="0" applyFill="0" applyBorder="0" applyAlignment="0" applyProtection="0"/>
    <xf numFmtId="189" fontId="5" fillId="0" borderId="0"/>
    <xf numFmtId="43" fontId="8" fillId="0" borderId="0" applyFont="0" applyFill="0" applyBorder="0" applyAlignment="0" applyProtection="0"/>
    <xf numFmtId="189" fontId="163" fillId="0" borderId="24" applyNumberFormat="0" applyFill="0" applyAlignment="0" applyProtection="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144" fillId="19" borderId="0" applyNumberFormat="0" applyBorder="0" applyAlignment="0" applyProtection="0"/>
    <xf numFmtId="189" fontId="144" fillId="23" borderId="0" applyNumberFormat="0" applyBorder="0" applyAlignment="0" applyProtection="0"/>
    <xf numFmtId="189" fontId="144" fillId="22" borderId="0" applyNumberFormat="0" applyBorder="0" applyAlignment="0" applyProtection="0"/>
    <xf numFmtId="189" fontId="144" fillId="19" borderId="0" applyNumberFormat="0" applyBorder="0" applyAlignment="0" applyProtection="0"/>
    <xf numFmtId="189" fontId="82" fillId="0" borderId="0" applyNumberFormat="0" applyFill="0" applyBorder="0" applyAlignment="0" applyProtection="0"/>
    <xf numFmtId="189" fontId="81" fillId="12" borderId="0" applyNumberFormat="0" applyBorder="0" applyAlignment="0" applyProtection="0"/>
    <xf numFmtId="189" fontId="81" fillId="7" borderId="0" applyNumberFormat="0" applyBorder="0" applyAlignment="0" applyProtection="0"/>
    <xf numFmtId="189" fontId="81" fillId="10" borderId="0" applyNumberFormat="0" applyBorder="0" applyAlignment="0" applyProtection="0"/>
    <xf numFmtId="189" fontId="5" fillId="11" borderId="0" applyNumberFormat="0" applyBorder="0" applyAlignment="0" applyProtection="0"/>
    <xf numFmtId="189" fontId="14" fillId="0" borderId="141" applyNumberFormat="0" applyFont="0" applyFill="0" applyAlignment="0" applyProtection="0"/>
    <xf numFmtId="189" fontId="81" fillId="7" borderId="0" applyNumberFormat="0" applyBorder="0" applyAlignment="0" applyProtection="0"/>
    <xf numFmtId="189" fontId="81" fillId="6" borderId="0" applyNumberFormat="0" applyBorder="0" applyAlignment="0" applyProtection="0"/>
    <xf numFmtId="189" fontId="62" fillId="0" borderId="0" applyNumberFormat="0" applyFill="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160" fillId="15" borderId="17" applyNumberFormat="0" applyAlignment="0" applyProtection="0"/>
    <xf numFmtId="189" fontId="5" fillId="0" borderId="0"/>
    <xf numFmtId="189" fontId="5" fillId="0" borderId="0"/>
    <xf numFmtId="189" fontId="81" fillId="4"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8" fillId="11" borderId="18" applyNumberFormat="0" applyFont="0" applyAlignment="0" applyProtection="0"/>
    <xf numFmtId="189" fontId="82" fillId="0" borderId="0" applyNumberFormat="0" applyFill="0" applyBorder="0" applyAlignment="0" applyProtection="0"/>
    <xf numFmtId="189" fontId="5" fillId="0" borderId="0"/>
    <xf numFmtId="189" fontId="5" fillId="0" borderId="0"/>
    <xf numFmtId="189" fontId="158" fillId="5" borderId="0" applyNumberFormat="0" applyBorder="0" applyAlignment="0" applyProtection="0"/>
    <xf numFmtId="189" fontId="5" fillId="11" borderId="0" applyNumberFormat="0" applyBorder="0" applyAlignment="0" applyProtection="0"/>
    <xf numFmtId="189" fontId="8"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76" fillId="1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189" fontId="14" fillId="0" borderId="141" applyNumberFormat="0" applyFont="0" applyFill="0" applyAlignment="0" applyProtection="0"/>
    <xf numFmtId="0" fontId="5" fillId="0" borderId="0"/>
    <xf numFmtId="189" fontId="162" fillId="0" borderId="23" applyNumberFormat="0" applyFill="0" applyAlignment="0" applyProtection="0"/>
    <xf numFmtId="0" fontId="5" fillId="0" borderId="0"/>
    <xf numFmtId="189" fontId="66" fillId="26" borderId="20" applyNumberFormat="0" applyAlignment="0" applyProtection="0"/>
    <xf numFmtId="189" fontId="144" fillId="17" borderId="0" applyNumberFormat="0" applyBorder="0" applyAlignment="0" applyProtection="0"/>
    <xf numFmtId="189" fontId="144" fillId="18" borderId="0" applyNumberFormat="0" applyBorder="0" applyAlignment="0" applyProtection="0"/>
    <xf numFmtId="189" fontId="144" fillId="10" borderId="0" applyNumberFormat="0" applyBorder="0" applyAlignment="0" applyProtection="0"/>
    <xf numFmtId="189" fontId="81" fillId="13" borderId="0" applyNumberFormat="0" applyBorder="0" applyAlignment="0" applyProtection="0"/>
    <xf numFmtId="189" fontId="144" fillId="20" borderId="0" applyNumberFormat="0" applyBorder="0" applyAlignment="0" applyProtection="0"/>
    <xf numFmtId="189" fontId="81" fillId="5" borderId="0" applyNumberFormat="0" applyBorder="0" applyAlignment="0" applyProtection="0"/>
    <xf numFmtId="9" fontId="5" fillId="0" borderId="0" applyFont="0" applyFill="0" applyBorder="0" applyAlignment="0" applyProtection="0"/>
    <xf numFmtId="189" fontId="67" fillId="0" borderId="21" applyNumberFormat="0" applyFill="0" applyAlignment="0" applyProtection="0"/>
    <xf numFmtId="189" fontId="68" fillId="9" borderId="19" applyNumberFormat="0" applyAlignment="0" applyProtection="0"/>
    <xf numFmtId="189" fontId="69" fillId="0" borderId="0" applyNumberFormat="0" applyFill="0" applyBorder="0" applyAlignment="0" applyProtection="0"/>
    <xf numFmtId="189" fontId="149" fillId="0" borderId="25" applyNumberFormat="0" applyFill="0" applyAlignment="0" applyProtection="0"/>
    <xf numFmtId="189" fontId="65" fillId="6" borderId="0" applyNumberFormat="0" applyBorder="0" applyAlignment="0" applyProtection="0"/>
    <xf numFmtId="189" fontId="161"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144" fillId="2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146" fillId="15" borderId="19" applyNumberFormat="0" applyAlignment="0" applyProtection="0"/>
    <xf numFmtId="189" fontId="81" fillId="8"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4" fillId="0" borderId="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189" fontId="62" fillId="0" borderId="0" applyNumberFormat="0" applyFill="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0" fontId="4" fillId="0" borderId="0"/>
    <xf numFmtId="9" fontId="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5" fillId="11" borderId="0" applyNumberFormat="0" applyBorder="0" applyAlignment="0" applyProtection="0"/>
    <xf numFmtId="189" fontId="5" fillId="0" borderId="0"/>
    <xf numFmtId="189" fontId="5" fillId="0" borderId="0"/>
    <xf numFmtId="189" fontId="8"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0" fontId="164" fillId="0" borderId="0"/>
    <xf numFmtId="0" fontId="164" fillId="0" borderId="0"/>
    <xf numFmtId="0" fontId="164" fillId="0" borderId="0"/>
    <xf numFmtId="0" fontId="164" fillId="0" borderId="0"/>
    <xf numFmtId="0" fontId="164" fillId="0" borderId="0"/>
    <xf numFmtId="189"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5" fillId="11" borderId="0" applyNumberFormat="0" applyBorder="0" applyAlignment="0" applyProtection="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4" fillId="0" borderId="0"/>
    <xf numFmtId="0" fontId="164" fillId="0" borderId="0"/>
    <xf numFmtId="0" fontId="164" fillId="0" borderId="0"/>
    <xf numFmtId="0"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4" fillId="0" borderId="0"/>
    <xf numFmtId="197" fontId="183" fillId="0" borderId="0">
      <protection locked="0"/>
    </xf>
    <xf numFmtId="2" fontId="191" fillId="0" borderId="0" applyFont="0"/>
    <xf numFmtId="189" fontId="67" fillId="0" borderId="21" applyNumberFormat="0" applyFill="0" applyAlignment="0" applyProtection="0"/>
    <xf numFmtId="0" fontId="188" fillId="82" borderId="0" applyNumberFormat="0" applyBorder="0" applyProtection="0"/>
    <xf numFmtId="0" fontId="75" fillId="5" borderId="0" applyNumberFormat="0" applyBorder="0" applyAlignment="0" applyProtection="0"/>
    <xf numFmtId="0" fontId="75" fillId="5" borderId="0" applyNumberFormat="0" applyBorder="0" applyAlignment="0" applyProtection="0"/>
    <xf numFmtId="0" fontId="182" fillId="0" borderId="0">
      <protection locked="0"/>
    </xf>
    <xf numFmtId="0" fontId="174" fillId="0" borderId="0" applyNumberFormat="0" applyFill="0" applyBorder="0" applyAlignment="0" applyProtection="0"/>
    <xf numFmtId="189" fontId="69" fillId="0" borderId="25" applyNumberFormat="0" applyFill="0" applyAlignment="0" applyProtection="0"/>
    <xf numFmtId="0" fontId="173" fillId="0" borderId="24" applyNumberFormat="0" applyFill="0" applyAlignment="0" applyProtection="0"/>
    <xf numFmtId="195" fontId="183" fillId="0" borderId="0">
      <protection locked="0"/>
    </xf>
    <xf numFmtId="189" fontId="142" fillId="0" borderId="0" applyNumberFormat="0" applyFill="0" applyBorder="0" applyAlignment="0" applyProtection="0"/>
    <xf numFmtId="189" fontId="156" fillId="0" borderId="0" applyNumberFormat="0" applyFill="0" applyBorder="0" applyAlignment="0" applyProtection="0"/>
    <xf numFmtId="189" fontId="155" fillId="0" borderId="0" applyNumberFormat="0" applyFill="0" applyBorder="0" applyAlignment="0" applyProtection="0"/>
    <xf numFmtId="189" fontId="154" fillId="0" borderId="0" applyNumberFormat="0" applyFill="0" applyBorder="0" applyAlignment="0" applyProtection="0"/>
    <xf numFmtId="0" fontId="183" fillId="0" borderId="0">
      <protection locked="0"/>
    </xf>
    <xf numFmtId="189" fontId="153" fillId="0" borderId="0" applyNumberFormat="0" applyFill="0" applyBorder="0" applyAlignment="0" applyProtection="0"/>
    <xf numFmtId="0" fontId="182" fillId="0" borderId="0">
      <protection locked="0"/>
    </xf>
    <xf numFmtId="0" fontId="171" fillId="0" borderId="0" applyNumberFormat="0" applyFill="0" applyBorder="0" applyAlignment="0" applyProtection="0"/>
    <xf numFmtId="0" fontId="60" fillId="19" borderId="0" applyNumberFormat="0" applyBorder="0" applyAlignment="0" applyProtection="0"/>
    <xf numFmtId="0" fontId="60" fillId="19" borderId="0" applyNumberFormat="0" applyBorder="0" applyAlignment="0" applyProtection="0"/>
    <xf numFmtId="0" fontId="183" fillId="0" borderId="0">
      <protection locked="0"/>
    </xf>
    <xf numFmtId="0" fontId="183" fillId="0" borderId="0">
      <protection locked="0"/>
    </xf>
    <xf numFmtId="190"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8" fontId="14" fillId="0" borderId="0" applyFont="0" applyFill="0" applyBorder="0" applyAlignment="0" applyProtection="0"/>
    <xf numFmtId="0" fontId="67" fillId="0" borderId="21" applyNumberFormat="0" applyFill="0" applyAlignment="0" applyProtection="0"/>
    <xf numFmtId="0" fontId="67" fillId="0" borderId="21" applyNumberFormat="0" applyFill="0" applyAlignment="0" applyProtection="0"/>
    <xf numFmtId="0" fontId="66" fillId="26" borderId="20" applyNumberFormat="0" applyAlignment="0" applyProtection="0"/>
    <xf numFmtId="0" fontId="64" fillId="15" borderId="19" applyNumberFormat="0" applyAlignment="0" applyProtection="0"/>
    <xf numFmtId="0" fontId="65" fillId="6" borderId="0" applyNumberFormat="0" applyBorder="0" applyAlignment="0" applyProtection="0"/>
    <xf numFmtId="0" fontId="65" fillId="6" borderId="0" applyNumberFormat="0" applyBorder="0" applyAlignment="0" applyProtection="0"/>
    <xf numFmtId="189" fontId="75" fillId="5" borderId="0" applyNumberFormat="0" applyBorder="0" applyAlignment="0" applyProtection="0"/>
    <xf numFmtId="0" fontId="169" fillId="5" borderId="0" applyNumberFormat="0" applyBorder="0" applyAlignment="0" applyProtection="0"/>
    <xf numFmtId="0" fontId="167" fillId="21" borderId="0" applyNumberFormat="0" applyBorder="0" applyAlignment="0" applyProtection="0"/>
    <xf numFmtId="189" fontId="60" fillId="18" borderId="0" applyNumberFormat="0" applyBorder="0" applyAlignment="0" applyProtection="0"/>
    <xf numFmtId="189" fontId="60" fillId="24" borderId="0" applyNumberFormat="0" applyBorder="0" applyAlignment="0" applyProtection="0"/>
    <xf numFmtId="0" fontId="167" fillId="24" borderId="0" applyNumberFormat="0" applyBorder="0" applyAlignment="0" applyProtection="0"/>
    <xf numFmtId="0" fontId="60" fillId="20" borderId="0" applyNumberFormat="0" applyBorder="0" applyAlignment="0" applyProtection="0"/>
    <xf numFmtId="0" fontId="60" fillId="19" borderId="0" applyNumberFormat="0" applyBorder="0" applyAlignment="0" applyProtection="0"/>
    <xf numFmtId="0" fontId="60" fillId="18" borderId="0" applyNumberFormat="0" applyBorder="0" applyAlignment="0" applyProtection="0"/>
    <xf numFmtId="0" fontId="60" fillId="13" borderId="0" applyNumberFormat="0" applyBorder="0" applyAlignment="0" applyProtection="0"/>
    <xf numFmtId="0" fontId="60" fillId="13" borderId="0" applyNumberFormat="0" applyBorder="0" applyAlignment="0" applyProtection="0"/>
    <xf numFmtId="0" fontId="60" fillId="10" borderId="0" applyNumberFormat="0" applyBorder="0" applyAlignment="0" applyProtection="0"/>
    <xf numFmtId="0" fontId="60" fillId="10" borderId="0" applyNumberFormat="0" applyBorder="0" applyAlignment="0" applyProtection="0"/>
    <xf numFmtId="189" fontId="60" fillId="13" borderId="0" applyNumberFormat="0" applyBorder="0" applyAlignment="0" applyProtection="0"/>
    <xf numFmtId="0" fontId="167" fillId="10" borderId="0" applyNumberFormat="0" applyBorder="0" applyAlignment="0" applyProtection="0"/>
    <xf numFmtId="0" fontId="58" fillId="14" borderId="0" applyNumberFormat="0" applyBorder="0" applyAlignment="0" applyProtection="0"/>
    <xf numFmtId="0" fontId="58" fillId="12" borderId="0" applyNumberFormat="0" applyBorder="0" applyAlignment="0" applyProtection="0"/>
    <xf numFmtId="0" fontId="58" fillId="7" borderId="0" applyNumberFormat="0" applyBorder="0" applyAlignment="0" applyProtection="0"/>
    <xf numFmtId="0" fontId="168" fillId="15" borderId="19" applyNumberFormat="0" applyAlignment="0" applyProtection="0"/>
    <xf numFmtId="0" fontId="166" fillId="12" borderId="0" applyNumberFormat="0" applyBorder="0" applyAlignment="0" applyProtection="0"/>
    <xf numFmtId="189" fontId="5" fillId="0" borderId="0"/>
    <xf numFmtId="189" fontId="58" fillId="13" borderId="0" applyNumberFormat="0" applyBorder="0" applyAlignment="0" applyProtection="0"/>
    <xf numFmtId="0" fontId="166" fillId="10" borderId="0" applyNumberFormat="0" applyBorder="0" applyAlignment="0" applyProtection="0"/>
    <xf numFmtId="0" fontId="58" fillId="7" borderId="0" applyNumberFormat="0" applyBorder="0" applyAlignment="0" applyProtection="0"/>
    <xf numFmtId="0" fontId="58" fillId="6" borderId="0" applyNumberFormat="0" applyBorder="0" applyAlignment="0" applyProtection="0"/>
    <xf numFmtId="0" fontId="58" fillId="5" borderId="0" applyNumberFormat="0" applyBorder="0" applyAlignment="0" applyProtection="0"/>
    <xf numFmtId="0" fontId="58" fillId="5"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8" fillId="9" borderId="0" applyNumberFormat="0" applyBorder="0" applyAlignment="0" applyProtection="0"/>
    <xf numFmtId="0" fontId="166" fillId="9" borderId="0" applyNumberFormat="0" applyBorder="0" applyAlignment="0" applyProtection="0"/>
    <xf numFmtId="189" fontId="164" fillId="11" borderId="0" applyNumberFormat="0" applyBorder="0" applyAlignment="0" applyProtection="0"/>
    <xf numFmtId="189" fontId="58" fillId="7" borderId="0" applyNumberFormat="0" applyBorder="0" applyAlignment="0" applyProtection="0"/>
    <xf numFmtId="0" fontId="166" fillId="7" borderId="0" applyNumberFormat="0" applyBorder="0" applyAlignment="0" applyProtection="0"/>
    <xf numFmtId="0" fontId="166" fillId="6" borderId="0" applyNumberFormat="0" applyBorder="0" applyAlignment="0" applyProtection="0"/>
    <xf numFmtId="0" fontId="166" fillId="5" borderId="0" applyNumberFormat="0" applyBorder="0" applyAlignment="0" applyProtection="0"/>
    <xf numFmtId="189" fontId="164" fillId="11" borderId="0" applyNumberFormat="0" applyBorder="0" applyAlignment="0" applyProtection="0"/>
    <xf numFmtId="0" fontId="166" fillId="8"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58" fillId="14" borderId="0" applyNumberFormat="0" applyBorder="0" applyAlignment="0" applyProtection="0"/>
    <xf numFmtId="0" fontId="167" fillId="18" borderId="0" applyNumberFormat="0" applyBorder="0" applyAlignment="0" applyProtection="0"/>
    <xf numFmtId="0" fontId="167" fillId="19" borderId="0" applyNumberFormat="0" applyBorder="0" applyAlignment="0" applyProtection="0"/>
    <xf numFmtId="189" fontId="66" fillId="26" borderId="20" applyNumberFormat="0" applyAlignment="0" applyProtection="0"/>
    <xf numFmtId="0" fontId="183" fillId="0" borderId="0">
      <protection locked="0"/>
    </xf>
    <xf numFmtId="0" fontId="185" fillId="0" borderId="0">
      <protection locked="0"/>
    </xf>
    <xf numFmtId="0" fontId="183" fillId="0" borderId="0">
      <protection locked="0"/>
    </xf>
    <xf numFmtId="195" fontId="183" fillId="0" borderId="0">
      <protection locked="0"/>
    </xf>
    <xf numFmtId="0" fontId="189" fillId="83" borderId="0" applyNumberFormat="0"/>
    <xf numFmtId="0" fontId="190" fillId="0" borderId="21" applyNumberFormat="0" applyFill="0" applyAlignment="0" applyProtection="0"/>
    <xf numFmtId="0" fontId="164" fillId="0" borderId="0"/>
    <xf numFmtId="189" fontId="164" fillId="0" borderId="0"/>
    <xf numFmtId="189" fontId="164" fillId="0" borderId="0"/>
    <xf numFmtId="189" fontId="164" fillId="0" borderId="0"/>
    <xf numFmtId="189" fontId="164" fillId="0" borderId="0"/>
    <xf numFmtId="189" fontId="164" fillId="0" borderId="0"/>
    <xf numFmtId="189" fontId="60" fillId="17" borderId="0" applyNumberFormat="0" applyBorder="0" applyAlignment="0" applyProtection="0"/>
    <xf numFmtId="189" fontId="164" fillId="11" borderId="0" applyNumberFormat="0" applyBorder="0" applyAlignment="0" applyProtection="0"/>
    <xf numFmtId="189" fontId="58" fillId="7" borderId="0" applyNumberFormat="0" applyBorder="0" applyAlignment="0" applyProtection="0"/>
    <xf numFmtId="0"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0" fontId="164" fillId="0" borderId="0"/>
    <xf numFmtId="0" fontId="164" fillId="0" borderId="0"/>
    <xf numFmtId="0" fontId="164" fillId="0" borderId="0"/>
    <xf numFmtId="0" fontId="164" fillId="0" borderId="0"/>
    <xf numFmtId="0" fontId="164" fillId="0" borderId="0"/>
    <xf numFmtId="189" fontId="5" fillId="11" borderId="0" applyNumberFormat="0" applyBorder="0" applyAlignment="0" applyProtection="0"/>
    <xf numFmtId="0" fontId="164" fillId="0" borderId="0"/>
    <xf numFmtId="189" fontId="164" fillId="0" borderId="0"/>
    <xf numFmtId="189" fontId="164" fillId="0" borderId="0"/>
    <xf numFmtId="189" fontId="164" fillId="0" borderId="0"/>
    <xf numFmtId="0" fontId="182" fillId="0" borderId="0">
      <protection locked="0"/>
    </xf>
    <xf numFmtId="0" fontId="60" fillId="24" borderId="0" applyNumberFormat="0" applyBorder="0" applyAlignment="0" applyProtection="0"/>
    <xf numFmtId="0" fontId="14" fillId="0" borderId="0"/>
    <xf numFmtId="189" fontId="60" fillId="18" borderId="0" applyNumberFormat="0" applyBorder="0" applyAlignment="0" applyProtection="0"/>
    <xf numFmtId="0" fontId="167" fillId="13" borderId="0" applyNumberFormat="0" applyBorder="0" applyAlignment="0" applyProtection="0"/>
    <xf numFmtId="0" fontId="58" fillId="13" borderId="0" applyNumberFormat="0" applyBorder="0" applyAlignment="0" applyProtection="0"/>
    <xf numFmtId="189" fontId="58" fillId="14" borderId="0" applyNumberFormat="0" applyBorder="0" applyAlignment="0" applyProtection="0"/>
    <xf numFmtId="0" fontId="166" fillId="7" borderId="0" applyNumberFormat="0" applyBorder="0" applyAlignment="0" applyProtection="0"/>
    <xf numFmtId="189" fontId="5" fillId="0" borderId="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0" fontId="164" fillId="0" borderId="0"/>
    <xf numFmtId="0" fontId="164" fillId="0" borderId="0"/>
    <xf numFmtId="0" fontId="164" fillId="0" borderId="0"/>
    <xf numFmtId="0" fontId="164" fillId="0" borderId="0"/>
    <xf numFmtId="0" fontId="164" fillId="0" borderId="0"/>
    <xf numFmtId="189" fontId="5" fillId="11" borderId="0" applyNumberFormat="0" applyBorder="0" applyAlignment="0" applyProtection="0"/>
    <xf numFmtId="0" fontId="164" fillId="0" borderId="0"/>
    <xf numFmtId="189" fontId="164" fillId="0" borderId="0"/>
    <xf numFmtId="189" fontId="164" fillId="0" borderId="0"/>
    <xf numFmtId="189" fontId="164" fillId="0" borderId="0"/>
    <xf numFmtId="189" fontId="68" fillId="9" borderId="19" applyNumberFormat="0" applyAlignment="0" applyProtection="0"/>
    <xf numFmtId="0" fontId="182" fillId="0" borderId="0">
      <protection locked="0"/>
    </xf>
    <xf numFmtId="189" fontId="152" fillId="0" borderId="0" applyNumberFormat="0" applyFill="0" applyBorder="0" applyAlignment="0" applyProtection="0"/>
    <xf numFmtId="0" fontId="68" fillId="9" borderId="19" applyNumberFormat="0" applyAlignment="0" applyProtection="0"/>
    <xf numFmtId="0" fontId="183" fillId="0" borderId="0">
      <protection locked="0"/>
    </xf>
    <xf numFmtId="189" fontId="164" fillId="11" borderId="0" applyNumberFormat="0" applyBorder="0" applyAlignment="0" applyProtection="0"/>
    <xf numFmtId="189" fontId="164" fillId="11" borderId="0" applyNumberFormat="0" applyBorder="0" applyAlignment="0" applyProtection="0"/>
    <xf numFmtId="0" fontId="164" fillId="0" borderId="0"/>
    <xf numFmtId="0" fontId="164" fillId="0" borderId="0"/>
    <xf numFmtId="0" fontId="166" fillId="14" borderId="0" applyNumberFormat="0" applyBorder="0" applyAlignment="0" applyProtection="0"/>
    <xf numFmtId="189" fontId="5" fillId="0" borderId="0"/>
    <xf numFmtId="0" fontId="60" fillId="23" borderId="0" applyNumberFormat="0" applyBorder="0" applyAlignment="0" applyProtection="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60" fillId="19" borderId="0" applyNumberFormat="0" applyBorder="0" applyAlignment="0" applyProtection="0"/>
    <xf numFmtId="0" fontId="68" fillId="9" borderId="19" applyNumberFormat="0" applyAlignment="0" applyProtection="0"/>
    <xf numFmtId="189" fontId="5" fillId="11" borderId="0" applyNumberFormat="0" applyBorder="0" applyAlignment="0" applyProtection="0"/>
    <xf numFmtId="189" fontId="164" fillId="0" borderId="0"/>
    <xf numFmtId="0" fontId="164" fillId="0" borderId="0"/>
    <xf numFmtId="189" fontId="164" fillId="0" borderId="0"/>
    <xf numFmtId="189" fontId="164" fillId="11" borderId="0" applyNumberFormat="0" applyBorder="0" applyAlignment="0" applyProtection="0"/>
    <xf numFmtId="0" fontId="58" fillId="10" borderId="0" applyNumberFormat="0" applyBorder="0" applyAlignment="0" applyProtection="0"/>
    <xf numFmtId="0" fontId="164" fillId="0" borderId="0"/>
    <xf numFmtId="189" fontId="164" fillId="0" borderId="0"/>
    <xf numFmtId="0" fontId="164"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4" fillId="0" borderId="0"/>
    <xf numFmtId="189" fontId="5" fillId="11" borderId="0" applyNumberFormat="0" applyBorder="0" applyAlignment="0" applyProtection="0"/>
    <xf numFmtId="189" fontId="164"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7" fillId="18" borderId="0" applyNumberFormat="0" applyBorder="0" applyAlignment="0" applyProtection="0"/>
    <xf numFmtId="189" fontId="58" fillId="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0" fontId="58" fillId="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164" fillId="0" borderId="0"/>
    <xf numFmtId="0" fontId="5" fillId="71" borderId="0" applyNumberFormat="0" applyBorder="0" applyAlignment="0" applyProtection="0"/>
    <xf numFmtId="0" fontId="164" fillId="0" borderId="0"/>
    <xf numFmtId="0"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4" fillId="0" borderId="0"/>
    <xf numFmtId="196" fontId="183" fillId="0" borderId="0">
      <protection locked="0"/>
    </xf>
    <xf numFmtId="0" fontId="187" fillId="9" borderId="19" applyNumberFormat="0" applyAlignment="0" applyProtection="0"/>
    <xf numFmtId="189" fontId="157" fillId="0" borderId="0" applyNumberFormat="0" applyFill="0" applyBorder="0" applyAlignment="0" applyProtection="0"/>
    <xf numFmtId="189" fontId="65" fillId="6" borderId="0" applyNumberFormat="0" applyBorder="0" applyAlignment="0" applyProtection="0"/>
    <xf numFmtId="0" fontId="183" fillId="0" borderId="0">
      <protection locked="0"/>
    </xf>
    <xf numFmtId="0" fontId="60" fillId="23" borderId="0" applyNumberFormat="0" applyBorder="0" applyAlignment="0" applyProtection="0"/>
    <xf numFmtId="0" fontId="60" fillId="24" borderId="0" applyNumberFormat="0" applyBorder="0" applyAlignment="0" applyProtection="0"/>
    <xf numFmtId="0" fontId="183" fillId="0" borderId="0">
      <protection locked="0"/>
    </xf>
    <xf numFmtId="164" fontId="14" fillId="0" borderId="0" applyFont="0" applyFill="0" applyBorder="0" applyAlignment="0" applyProtection="0"/>
    <xf numFmtId="190" fontId="14" fillId="0" borderId="0" applyFont="0" applyFill="0" applyBorder="0" applyAlignment="0" applyProtection="0"/>
    <xf numFmtId="164" fontId="14" fillId="0" borderId="0" applyFont="0" applyFill="0" applyBorder="0" applyAlignment="0" applyProtection="0"/>
    <xf numFmtId="0" fontId="64" fillId="15" borderId="19" applyNumberFormat="0" applyAlignment="0" applyProtection="0"/>
    <xf numFmtId="0" fontId="167" fillId="22" borderId="0" applyNumberFormat="0" applyBorder="0" applyAlignment="0" applyProtection="0"/>
    <xf numFmtId="0" fontId="60" fillId="20" borderId="0" applyNumberFormat="0" applyBorder="0" applyAlignment="0" applyProtection="0"/>
    <xf numFmtId="0" fontId="60" fillId="19" borderId="0" applyNumberFormat="0" applyBorder="0" applyAlignment="0" applyProtection="0"/>
    <xf numFmtId="0" fontId="60" fillId="18" borderId="0" applyNumberFormat="0" applyBorder="0" applyAlignment="0" applyProtection="0"/>
    <xf numFmtId="0" fontId="167" fillId="17" borderId="0" applyNumberFormat="0" applyBorder="0" applyAlignment="0" applyProtection="0"/>
    <xf numFmtId="0" fontId="58" fillId="10" borderId="0" applyNumberFormat="0" applyBorder="0" applyAlignment="0" applyProtection="0"/>
    <xf numFmtId="0" fontId="5" fillId="0" borderId="0"/>
    <xf numFmtId="0"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0" borderId="0"/>
    <xf numFmtId="189" fontId="164" fillId="0" borderId="0"/>
    <xf numFmtId="189" fontId="164" fillId="0" borderId="0"/>
    <xf numFmtId="189" fontId="164" fillId="0" borderId="0"/>
    <xf numFmtId="0" fontId="164" fillId="0" borderId="0"/>
    <xf numFmtId="0" fontId="164" fillId="0" borderId="0"/>
    <xf numFmtId="2" fontId="14" fillId="0" borderId="0" applyFont="0" applyFill="0" applyBorder="0" applyAlignment="0" applyProtection="0"/>
    <xf numFmtId="0" fontId="183" fillId="0" borderId="0">
      <protection locked="0"/>
    </xf>
    <xf numFmtId="0" fontId="184" fillId="26" borderId="20" applyNumberFormat="0" applyAlignment="0" applyProtection="0"/>
    <xf numFmtId="189" fontId="60" fillId="19"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60" fillId="21" borderId="0" applyNumberFormat="0" applyBorder="0" applyAlignment="0" applyProtection="0"/>
    <xf numFmtId="189" fontId="60" fillId="22"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58" fillId="13"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8" fillId="12" borderId="0" applyNumberFormat="0" applyBorder="0" applyAlignment="0" applyProtection="0"/>
    <xf numFmtId="9" fontId="5" fillId="0" borderId="0" applyFont="0" applyFill="0" applyBorder="0" applyAlignment="0" applyProtection="0"/>
    <xf numFmtId="0" fontId="58" fillId="9" borderId="0" applyNumberFormat="0" applyBorder="0" applyAlignment="0" applyProtection="0"/>
    <xf numFmtId="0" fontId="58" fillId="4"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0" fontId="164" fillId="0" borderId="0"/>
    <xf numFmtId="189" fontId="8" fillId="0" borderId="0"/>
    <xf numFmtId="0" fontId="164" fillId="0" borderId="0"/>
    <xf numFmtId="0" fontId="164" fillId="0" borderId="0"/>
    <xf numFmtId="0" fontId="164" fillId="0" borderId="0"/>
    <xf numFmtId="189" fontId="5" fillId="11" borderId="0" applyNumberFormat="0" applyBorder="0" applyAlignment="0" applyProtection="0"/>
    <xf numFmtId="0" fontId="164" fillId="0" borderId="0"/>
    <xf numFmtId="189" fontId="164" fillId="0" borderId="0"/>
    <xf numFmtId="189" fontId="164" fillId="0" borderId="0"/>
    <xf numFmtId="189" fontId="164" fillId="0" borderId="0"/>
    <xf numFmtId="187" fontId="8" fillId="0" borderId="0" applyFont="0" applyFill="0" applyBorder="0" applyAlignment="0" applyProtection="0"/>
    <xf numFmtId="189" fontId="157" fillId="0" borderId="0" applyNumberFormat="0" applyFill="0" applyBorder="0" applyAlignment="0" applyProtection="0"/>
    <xf numFmtId="189" fontId="8" fillId="0" borderId="0" applyNumberFormat="0" applyFill="0" applyBorder="0" applyAlignment="0" applyProtection="0"/>
    <xf numFmtId="0" fontId="60" fillId="21" borderId="0" applyNumberFormat="0" applyBorder="0" applyAlignment="0" applyProtection="0"/>
    <xf numFmtId="189" fontId="14" fillId="0" borderId="0" applyFont="0" applyFill="0" applyBorder="0" applyAlignment="0" applyProtection="0"/>
    <xf numFmtId="164" fontId="14" fillId="0" borderId="0" applyFont="0" applyFill="0" applyBorder="0" applyAlignment="0" applyProtection="0"/>
    <xf numFmtId="189" fontId="60" fillId="23" borderId="0" applyNumberFormat="0" applyBorder="0" applyAlignment="0" applyProtection="0"/>
    <xf numFmtId="189" fontId="60" fillId="20" borderId="0" applyNumberFormat="0" applyBorder="0" applyAlignment="0" applyProtection="0"/>
    <xf numFmtId="0" fontId="167" fillId="19" borderId="0" applyNumberFormat="0" applyBorder="0" applyAlignment="0" applyProtection="0"/>
    <xf numFmtId="189" fontId="5" fillId="0" borderId="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8" fillId="5" borderId="0" applyNumberFormat="0" applyBorder="0" applyAlignment="0" applyProtection="0"/>
    <xf numFmtId="0" fontId="166" fillId="4"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0" fontId="164" fillId="0" borderId="0"/>
    <xf numFmtId="0" fontId="166" fillId="0" borderId="0"/>
    <xf numFmtId="0" fontId="164" fillId="0" borderId="0"/>
    <xf numFmtId="0" fontId="164" fillId="0" borderId="0"/>
    <xf numFmtId="0" fontId="164" fillId="0" borderId="0"/>
    <xf numFmtId="189" fontId="5" fillId="11" borderId="0" applyNumberFormat="0" applyBorder="0" applyAlignment="0" applyProtection="0"/>
    <xf numFmtId="189" fontId="164" fillId="0" borderId="0"/>
    <xf numFmtId="189" fontId="164" fillId="0" borderId="0"/>
    <xf numFmtId="189" fontId="164" fillId="0" borderId="0"/>
    <xf numFmtId="189" fontId="164" fillId="0" borderId="0"/>
    <xf numFmtId="0" fontId="186" fillId="6" borderId="0" applyNumberFormat="0" applyBorder="0" applyAlignment="0" applyProtection="0"/>
    <xf numFmtId="0" fontId="60" fillId="21" borderId="0" applyNumberFormat="0" applyBorder="0" applyAlignment="0" applyProtection="0"/>
    <xf numFmtId="0" fontId="60" fillId="22" borderId="0" applyNumberFormat="0" applyBorder="0" applyAlignment="0" applyProtection="0"/>
    <xf numFmtId="0" fontId="58" fillId="12" borderId="0" applyNumberFormat="0" applyBorder="0" applyAlignment="0" applyProtection="0"/>
    <xf numFmtId="189" fontId="5" fillId="0" borderId="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189" fontId="164" fillId="11"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8" fillId="10" borderId="0" applyNumberFormat="0" applyBorder="0" applyAlignment="0" applyProtection="0"/>
    <xf numFmtId="0" fontId="164" fillId="0" borderId="0"/>
    <xf numFmtId="0" fontId="164" fillId="0" borderId="0"/>
    <xf numFmtId="0" fontId="164" fillId="0" borderId="0"/>
    <xf numFmtId="0" fontId="164" fillId="0" borderId="0"/>
    <xf numFmtId="189" fontId="5" fillId="11" borderId="0" applyNumberFormat="0" applyBorder="0" applyAlignment="0" applyProtection="0"/>
    <xf numFmtId="189" fontId="164" fillId="0" borderId="0"/>
    <xf numFmtId="189" fontId="164" fillId="0" borderId="0"/>
    <xf numFmtId="189" fontId="164" fillId="0" borderId="0"/>
    <xf numFmtId="189" fontId="164" fillId="0" borderId="0"/>
    <xf numFmtId="189" fontId="141" fillId="0" borderId="0" applyNumberFormat="0" applyFill="0" applyBorder="0" applyAlignment="0" applyProtection="0"/>
    <xf numFmtId="0" fontId="172" fillId="0" borderId="23" applyNumberFormat="0" applyFill="0" applyAlignment="0" applyProtection="0"/>
    <xf numFmtId="189" fontId="71" fillId="0" borderId="0" applyNumberFormat="0" applyFill="0" applyBorder="0" applyAlignment="0" applyProtection="0"/>
    <xf numFmtId="0" fontId="60" fillId="22" borderId="0" applyNumberFormat="0" applyBorder="0" applyAlignment="0" applyProtection="0"/>
    <xf numFmtId="189" fontId="64" fillId="15" borderId="19" applyNumberFormat="0" applyAlignment="0" applyProtection="0"/>
    <xf numFmtId="0" fontId="167" fillId="23" borderId="0" applyNumberFormat="0" applyBorder="0" applyAlignment="0" applyProtection="0"/>
    <xf numFmtId="0" fontId="167" fillId="20" borderId="0" applyNumberFormat="0" applyBorder="0" applyAlignment="0" applyProtection="0"/>
    <xf numFmtId="0" fontId="58" fillId="12" borderId="0" applyNumberFormat="0" applyBorder="0" applyAlignment="0" applyProtection="0"/>
    <xf numFmtId="0" fontId="182" fillId="0" borderId="0">
      <protection locked="0"/>
    </xf>
    <xf numFmtId="189" fontId="5" fillId="0" borderId="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8" fillId="8"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4" fillId="0" borderId="0"/>
    <xf numFmtId="0" fontId="164" fillId="0" borderId="0"/>
    <xf numFmtId="0" fontId="14" fillId="0" borderId="0"/>
    <xf numFmtId="0" fontId="164" fillId="0" borderId="0"/>
    <xf numFmtId="0" fontId="164" fillId="0" borderId="0"/>
    <xf numFmtId="189" fontId="5" fillId="11" borderId="0" applyNumberFormat="0" applyBorder="0" applyAlignment="0" applyProtection="0"/>
    <xf numFmtId="0" fontId="164" fillId="0" borderId="0"/>
    <xf numFmtId="189" fontId="164" fillId="0" borderId="0"/>
    <xf numFmtId="189" fontId="164" fillId="0" borderId="0"/>
    <xf numFmtId="189" fontId="164" fillId="0" borderId="0"/>
    <xf numFmtId="189" fontId="141" fillId="0" borderId="0" applyNumberFormat="0" applyFill="0" applyBorder="0" applyAlignment="0" applyProtection="0"/>
    <xf numFmtId="189" fontId="140" fillId="0" borderId="0" applyNumberFormat="0" applyFill="0" applyBorder="0" applyAlignment="0" applyProtection="0"/>
    <xf numFmtId="0" fontId="66" fillId="26" borderId="20" applyNumberFormat="0" applyAlignment="0" applyProtection="0"/>
    <xf numFmtId="0" fontId="58" fillId="12" borderId="0" applyNumberFormat="0" applyBorder="0" applyAlignment="0" applyProtection="0"/>
    <xf numFmtId="0" fontId="182" fillId="0" borderId="0">
      <protection locked="0"/>
    </xf>
    <xf numFmtId="189" fontId="164" fillId="11" borderId="0" applyNumberFormat="0" applyBorder="0" applyAlignment="0" applyProtection="0"/>
    <xf numFmtId="189" fontId="5" fillId="0" borderId="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69" fillId="0" borderId="0" applyNumberFormat="0" applyFill="0" applyBorder="0" applyAlignment="0" applyProtection="0"/>
    <xf numFmtId="189" fontId="164" fillId="11" borderId="0" applyNumberFormat="0" applyBorder="0" applyAlignment="0" applyProtection="0"/>
    <xf numFmtId="189" fontId="164" fillId="0" borderId="0"/>
    <xf numFmtId="189" fontId="164" fillId="0" borderId="0"/>
    <xf numFmtId="189" fontId="164" fillId="0" borderId="0"/>
    <xf numFmtId="189" fontId="5" fillId="11" borderId="0" applyNumberFormat="0" applyBorder="0" applyAlignment="0" applyProtection="0"/>
    <xf numFmtId="0" fontId="164" fillId="0" borderId="0"/>
    <xf numFmtId="0" fontId="164" fillId="0" borderId="0"/>
    <xf numFmtId="0" fontId="164" fillId="0" borderId="0"/>
    <xf numFmtId="189" fontId="69" fillId="0" borderId="0" applyNumberFormat="0" applyFill="0" applyBorder="0" applyAlignment="0" applyProtection="0"/>
    <xf numFmtId="0" fontId="60" fillId="18"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164" fillId="11" borderId="0" applyNumberFormat="0" applyBorder="0" applyAlignment="0" applyProtection="0"/>
    <xf numFmtId="189" fontId="5" fillId="0" borderId="0"/>
    <xf numFmtId="189" fontId="5" fillId="0" borderId="0"/>
    <xf numFmtId="0" fontId="164"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 fillId="0" borderId="0"/>
    <xf numFmtId="189" fontId="5" fillId="0" borderId="0"/>
    <xf numFmtId="164" fontId="14" fillId="0" borderId="0" applyFont="0" applyFill="0" applyBorder="0" applyAlignment="0" applyProtection="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189" fontId="58" fillId="6" borderId="0" applyNumberFormat="0" applyBorder="0" applyAlignment="0" applyProtection="0"/>
    <xf numFmtId="0" fontId="5" fillId="0" borderId="0"/>
    <xf numFmtId="0" fontId="5" fillId="0" borderId="0"/>
    <xf numFmtId="19" fontId="183" fillId="0" borderId="142">
      <alignment horizontal="center"/>
      <protection locked="0"/>
    </xf>
    <xf numFmtId="0" fontId="174" fillId="0" borderId="25" applyNumberFormat="0" applyFill="0" applyAlignment="0" applyProtection="0"/>
    <xf numFmtId="189" fontId="164" fillId="0" borderId="0"/>
    <xf numFmtId="0" fontId="164" fillId="0" borderId="0"/>
    <xf numFmtId="9" fontId="5" fillId="0" borderId="0" applyFont="0" applyFill="0" applyBorder="0" applyAlignment="0" applyProtection="0"/>
    <xf numFmtId="189" fontId="60" fillId="10" borderId="0" applyNumberFormat="0" applyBorder="0" applyAlignment="0" applyProtection="0"/>
    <xf numFmtId="0" fontId="60" fillId="17"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0" fontId="164"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8" fillId="12"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8"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8" borderId="0" applyNumberFormat="0" applyBorder="0" applyAlignment="0" applyProtection="0"/>
    <xf numFmtId="0" fontId="164" fillId="0" borderId="0"/>
    <xf numFmtId="0" fontId="164" fillId="0" borderId="0"/>
    <xf numFmtId="0" fontId="164" fillId="0" borderId="0"/>
    <xf numFmtId="0" fontId="164" fillId="0" borderId="0"/>
    <xf numFmtId="0" fontId="164" fillId="0" borderId="0"/>
    <xf numFmtId="189" fontId="5" fillId="11" borderId="0" applyNumberFormat="0" applyBorder="0" applyAlignment="0" applyProtection="0"/>
    <xf numFmtId="0" fontId="164" fillId="0" borderId="0"/>
    <xf numFmtId="189" fontId="164" fillId="0" borderId="0"/>
    <xf numFmtId="189" fontId="164" fillId="0" borderId="0"/>
    <xf numFmtId="189" fontId="164" fillId="0" borderId="0"/>
    <xf numFmtId="189" fontId="164" fillId="0" borderId="0"/>
    <xf numFmtId="0" fontId="183" fillId="0" borderId="0">
      <protection locked="0"/>
    </xf>
    <xf numFmtId="194" fontId="14" fillId="0" borderId="0" applyFont="0" applyFill="0" applyBorder="0" applyAlignment="0" applyProtection="0"/>
    <xf numFmtId="0" fontId="60" fillId="18" borderId="0" applyNumberFormat="0" applyBorder="0" applyAlignment="0" applyProtection="0"/>
    <xf numFmtId="0" fontId="69" fillId="0" borderId="0" applyNumberFormat="0" applyFill="0" applyBorder="0" applyAlignment="0" applyProtection="0"/>
    <xf numFmtId="0" fontId="60" fillId="17" borderId="0" applyNumberFormat="0" applyBorder="0" applyAlignment="0" applyProtection="0"/>
    <xf numFmtId="0" fontId="58" fillId="7" borderId="0" applyNumberFormat="0" applyBorder="0" applyAlignment="0" applyProtection="0"/>
    <xf numFmtId="189" fontId="5" fillId="0" borderId="0"/>
    <xf numFmtId="0" fontId="166" fillId="13" borderId="0" applyNumberFormat="0" applyBorder="0" applyAlignment="0" applyProtection="0"/>
    <xf numFmtId="189" fontId="5" fillId="0" borderId="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166" fillId="12" borderId="0" applyNumberFormat="0" applyBorder="0" applyAlignment="0" applyProtection="0"/>
    <xf numFmtId="0" fontId="58" fillId="9" borderId="0" applyNumberFormat="0" applyBorder="0" applyAlignment="0" applyProtection="0"/>
    <xf numFmtId="0" fontId="58" fillId="7" borderId="0" applyNumberFormat="0" applyBorder="0" applyAlignment="0" applyProtection="0"/>
    <xf numFmtId="0" fontId="58" fillId="4"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0"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189" fontId="164" fillId="11"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164" fillId="11" borderId="0" applyNumberFormat="0" applyBorder="0" applyAlignment="0" applyProtection="0"/>
    <xf numFmtId="189" fontId="5" fillId="11" borderId="0" applyNumberFormat="0" applyBorder="0" applyAlignment="0" applyProtection="0"/>
    <xf numFmtId="189" fontId="5" fillId="0" borderId="0"/>
    <xf numFmtId="189" fontId="5" fillId="0" borderId="0"/>
    <xf numFmtId="189" fontId="164"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58" fillId="0" borderId="0"/>
    <xf numFmtId="189" fontId="58" fillId="0" borderId="0"/>
    <xf numFmtId="0" fontId="58"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181" fillId="0" borderId="0"/>
    <xf numFmtId="0" fontId="181"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6"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6"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14" fillId="0" borderId="0"/>
    <xf numFmtId="0" fontId="14" fillId="0" borderId="0"/>
    <xf numFmtId="0" fontId="14" fillId="0" borderId="0"/>
    <xf numFmtId="0" fontId="14" fillId="0" borderId="0"/>
    <xf numFmtId="0" fontId="58"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4" fillId="0" borderId="0"/>
    <xf numFmtId="0" fontId="14" fillId="0" borderId="0"/>
    <xf numFmtId="189" fontId="8"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4" fillId="0" borderId="0"/>
    <xf numFmtId="0" fontId="14" fillId="0" borderId="0"/>
    <xf numFmtId="0" fontId="14" fillId="0" borderId="0"/>
    <xf numFmtId="189"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6"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58" fillId="0" borderId="0"/>
    <xf numFmtId="0" fontId="1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58" fillId="0" borderId="0"/>
    <xf numFmtId="0" fontId="14" fillId="0" borderId="0"/>
    <xf numFmtId="0" fontId="1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4" fillId="0" borderId="0"/>
    <xf numFmtId="0" fontId="1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4" fillId="0" borderId="0"/>
    <xf numFmtId="0" fontId="14" fillId="0" borderId="0"/>
    <xf numFmtId="0" fontId="1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164" fillId="0" borderId="0"/>
    <xf numFmtId="0" fontId="14" fillId="0" borderId="0"/>
    <xf numFmtId="189" fontId="14" fillId="0" borderId="0"/>
    <xf numFmtId="0" fontId="1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189"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64" fillId="0" borderId="0"/>
    <xf numFmtId="0" fontId="14" fillId="0" borderId="0"/>
    <xf numFmtId="0" fontId="14" fillId="11" borderId="18" applyNumberFormat="0" applyFont="0" applyAlignment="0" applyProtection="0"/>
    <xf numFmtId="0" fontId="58" fillId="11" borderId="18" applyNumberFormat="0" applyFont="0" applyAlignment="0" applyProtection="0"/>
    <xf numFmtId="189" fontId="8" fillId="11" borderId="18" applyNumberFormat="0" applyFont="0" applyAlignment="0" applyProtection="0"/>
    <xf numFmtId="0" fontId="166" fillId="11" borderId="18" applyNumberFormat="0" applyFont="0" applyAlignment="0" applyProtection="0"/>
    <xf numFmtId="189" fontId="8" fillId="11" borderId="18" applyNumberFormat="0" applyFont="0" applyAlignment="0" applyProtection="0"/>
    <xf numFmtId="0" fontId="170" fillId="15" borderId="17" applyNumberFormat="0" applyAlignment="0" applyProtection="0"/>
    <xf numFmtId="189" fontId="63" fillId="15" borderId="17"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9" fontId="164" fillId="0" borderId="0" applyFont="0" applyFill="0" applyBorder="0" applyAlignment="0" applyProtection="0"/>
    <xf numFmtId="198" fontId="183" fillId="0" borderId="0">
      <protection locked="0"/>
    </xf>
    <xf numFmtId="199" fontId="41" fillId="0" borderId="0"/>
    <xf numFmtId="200" fontId="41" fillId="0" borderId="0"/>
    <xf numFmtId="199" fontId="41" fillId="0" borderId="0"/>
    <xf numFmtId="4" fontId="183" fillId="0" borderId="0">
      <protection locked="0"/>
    </xf>
    <xf numFmtId="201" fontId="183" fillId="0" borderId="0">
      <protection locked="0"/>
    </xf>
    <xf numFmtId="0" fontId="63" fillId="15" borderId="17" applyNumberFormat="0" applyAlignment="0" applyProtection="0"/>
    <xf numFmtId="0" fontId="63" fillId="15" borderId="17" applyNumberFormat="0" applyAlignment="0" applyProtection="0"/>
    <xf numFmtId="0" fontId="188" fillId="82" borderId="0" applyNumberFormat="0" applyBorder="0" applyProtection="0"/>
    <xf numFmtId="0" fontId="62" fillId="0" borderId="0" applyNumberFormat="0" applyFill="0" applyBorder="0" applyAlignment="0" applyProtection="0"/>
    <xf numFmtId="0" fontId="62"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92" fillId="0" borderId="0"/>
    <xf numFmtId="0" fontId="79" fillId="0" borderId="23" applyNumberFormat="0" applyFill="0" applyAlignment="0" applyProtection="0"/>
    <xf numFmtId="0" fontId="79" fillId="0" borderId="23" applyNumberFormat="0" applyFill="0" applyAlignment="0" applyProtection="0"/>
    <xf numFmtId="0" fontId="80" fillId="0" borderId="24" applyNumberFormat="0" applyFill="0" applyAlignment="0" applyProtection="0"/>
    <xf numFmtId="0" fontId="80" fillId="0" borderId="24" applyNumberFormat="0" applyFill="0" applyAlignment="0" applyProtection="0"/>
    <xf numFmtId="0" fontId="69" fillId="0" borderId="25" applyNumberFormat="0" applyFill="0" applyAlignment="0" applyProtection="0"/>
    <xf numFmtId="0" fontId="69" fillId="0" borderId="25" applyNumberFormat="0" applyFill="0" applyAlignment="0" applyProtection="0"/>
    <xf numFmtId="0" fontId="82" fillId="0" borderId="0" applyNumberFormat="0" applyFill="0" applyBorder="0" applyAlignment="0" applyProtection="0"/>
    <xf numFmtId="167" fontId="188" fillId="84" borderId="0" applyNumberFormat="0" applyProtection="0"/>
    <xf numFmtId="0" fontId="70" fillId="0" borderId="22" applyNumberFormat="0" applyFill="0" applyAlignment="0" applyProtection="0"/>
    <xf numFmtId="189" fontId="14" fillId="0" borderId="141" applyNumberFormat="0" applyFont="0" applyFill="0" applyAlignment="0" applyProtection="0"/>
    <xf numFmtId="0" fontId="188" fillId="82" borderId="0" applyNumberFormat="0" applyBorder="0" applyProtection="0"/>
    <xf numFmtId="0" fontId="193" fillId="0" borderId="0" applyNumberFormat="0" applyFont="0" applyFill="0"/>
    <xf numFmtId="0" fontId="194" fillId="0" borderId="0" applyNumberFormat="0" applyFill="0" applyBorder="0" applyAlignment="0" applyProtection="0"/>
    <xf numFmtId="189" fontId="62" fillId="0" borderId="0" applyNumberFormat="0" applyFill="0" applyBorder="0" applyAlignment="0" applyProtection="0"/>
    <xf numFmtId="0" fontId="5" fillId="0" borderId="0"/>
    <xf numFmtId="0" fontId="195" fillId="0" borderId="143" applyBorder="0"/>
    <xf numFmtId="0" fontId="182" fillId="0" borderId="0">
      <protection locked="0"/>
    </xf>
    <xf numFmtId="0" fontId="182" fillId="0" borderId="0">
      <protection locked="0"/>
    </xf>
    <xf numFmtId="0" fontId="182" fillId="0" borderId="0">
      <protection locked="0"/>
    </xf>
    <xf numFmtId="0" fontId="182" fillId="0" borderId="0">
      <protection locked="0"/>
    </xf>
    <xf numFmtId="0" fontId="5" fillId="0" borderId="0"/>
    <xf numFmtId="189"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8"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5"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9" applyNumberFormat="0" applyAlignment="0" applyProtection="0"/>
    <xf numFmtId="189" fontId="66" fillId="26" borderId="20" applyNumberFormat="0" applyAlignment="0" applyProtection="0"/>
    <xf numFmtId="189" fontId="161"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9" applyNumberFormat="0" applyAlignment="0" applyProtection="0"/>
    <xf numFmtId="189" fontId="67" fillId="0" borderId="21" applyNumberFormat="0" applyFill="0" applyAlignment="0" applyProtection="0"/>
    <xf numFmtId="43" fontId="8" fillId="0" borderId="0" applyFont="0" applyFill="0" applyBorder="0" applyAlignment="0" applyProtection="0"/>
    <xf numFmtId="189" fontId="76" fillId="16" borderId="0" applyNumberFormat="0" applyBorder="0" applyAlignment="0" applyProtection="0"/>
    <xf numFmtId="189" fontId="5" fillId="0" borderId="0"/>
    <xf numFmtId="189" fontId="5" fillId="0" borderId="0"/>
    <xf numFmtId="189" fontId="8" fillId="11" borderId="18" applyNumberFormat="0" applyFont="0" applyAlignment="0" applyProtection="0"/>
    <xf numFmtId="189" fontId="160" fillId="15" borderId="17" applyNumberFormat="0" applyAlignment="0" applyProtection="0"/>
    <xf numFmtId="9" fontId="8" fillId="0" borderId="0" applyFont="0" applyFill="0" applyBorder="0" applyAlignment="0" applyProtection="0"/>
    <xf numFmtId="189" fontId="82" fillId="0" borderId="0" applyNumberFormat="0" applyFill="0" applyBorder="0" applyAlignment="0" applyProtection="0"/>
    <xf numFmtId="189" fontId="14" fillId="0" borderId="141" applyNumberFormat="0" applyFont="0" applyFill="0" applyAlignment="0" applyProtection="0"/>
    <xf numFmtId="0" fontId="5" fillId="0" borderId="0"/>
    <xf numFmtId="189" fontId="62" fillId="0" borderId="0" applyNumberFormat="0" applyFill="0" applyBorder="0" applyAlignment="0" applyProtection="0"/>
    <xf numFmtId="0"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0"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0" fontId="4"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11" borderId="0" applyNumberFormat="0" applyBorder="0" applyAlignment="0" applyProtection="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89" fontId="5" fillId="11" borderId="0" applyNumberFormat="0" applyBorder="0" applyAlignment="0" applyProtection="0"/>
    <xf numFmtId="189" fontId="5" fillId="0" borderId="0"/>
    <xf numFmtId="189" fontId="5" fillId="0" borderId="0"/>
    <xf numFmtId="189" fontId="5" fillId="71" borderId="0" applyNumberFormat="0" applyBorder="0" applyAlignment="0" applyProtection="0"/>
    <xf numFmtId="189" fontId="5" fillId="0" borderId="0"/>
    <xf numFmtId="18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71" borderId="0" applyNumberFormat="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202" fontId="8" fillId="0" borderId="0" applyFont="0" applyFill="0" applyBorder="0" applyAlignment="0" applyProtection="0"/>
    <xf numFmtId="193" fontId="8" fillId="0" borderId="0" applyFont="0" applyFill="0" applyBorder="0" applyAlignment="0" applyProtection="0"/>
    <xf numFmtId="203" fontId="8" fillId="0" borderId="0" applyFont="0" applyFill="0" applyBorder="0" applyAlignment="0" applyProtection="0"/>
    <xf numFmtId="204" fontId="8"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1" fillId="4" borderId="0" applyNumberFormat="0" applyBorder="0" applyAlignment="0" applyProtection="0"/>
    <xf numFmtId="0" fontId="181" fillId="5" borderId="0" applyNumberFormat="0" applyBorder="0" applyAlignment="0" applyProtection="0"/>
    <xf numFmtId="0" fontId="181" fillId="6" borderId="0" applyNumberFormat="0" applyBorder="0" applyAlignment="0" applyProtection="0"/>
    <xf numFmtId="0" fontId="181" fillId="7" borderId="0" applyNumberFormat="0" applyBorder="0" applyAlignment="0" applyProtection="0"/>
    <xf numFmtId="0" fontId="181" fillId="8" borderId="0" applyNumberFormat="0" applyBorder="0" applyAlignment="0" applyProtection="0"/>
    <xf numFmtId="0" fontId="181" fillId="9" borderId="0" applyNumberFormat="0" applyBorder="0" applyAlignment="0" applyProtection="0"/>
    <xf numFmtId="0" fontId="181" fillId="12" borderId="0" applyNumberFormat="0" applyBorder="0" applyAlignment="0" applyProtection="0"/>
    <xf numFmtId="0" fontId="181" fillId="10" borderId="0" applyNumberFormat="0" applyBorder="0" applyAlignment="0" applyProtection="0"/>
    <xf numFmtId="0" fontId="181" fillId="13" borderId="0" applyNumberFormat="0" applyBorder="0" applyAlignment="0" applyProtection="0"/>
    <xf numFmtId="0" fontId="181" fillId="7" borderId="0" applyNumberFormat="0" applyBorder="0" applyAlignment="0" applyProtection="0"/>
    <xf numFmtId="0" fontId="181" fillId="12" borderId="0" applyNumberFormat="0" applyBorder="0" applyAlignment="0" applyProtection="0"/>
    <xf numFmtId="0" fontId="181" fillId="14" borderId="0" applyNumberFormat="0" applyBorder="0" applyAlignment="0" applyProtection="0"/>
    <xf numFmtId="0" fontId="208" fillId="17" borderId="0" applyNumberFormat="0" applyBorder="0" applyAlignment="0" applyProtection="0"/>
    <xf numFmtId="0" fontId="208" fillId="10" borderId="0" applyNumberFormat="0" applyBorder="0" applyAlignment="0" applyProtection="0"/>
    <xf numFmtId="0" fontId="208" fillId="13" borderId="0" applyNumberFormat="0" applyBorder="0" applyAlignment="0" applyProtection="0"/>
    <xf numFmtId="0" fontId="208" fillId="18" borderId="0" applyNumberFormat="0" applyBorder="0" applyAlignment="0" applyProtection="0"/>
    <xf numFmtId="0" fontId="208" fillId="19" borderId="0" applyNumberFormat="0" applyBorder="0" applyAlignment="0" applyProtection="0"/>
    <xf numFmtId="0" fontId="208" fillId="20" borderId="0" applyNumberFormat="0" applyBorder="0" applyAlignment="0" applyProtection="0"/>
    <xf numFmtId="0" fontId="208" fillId="22" borderId="0" applyNumberFormat="0" applyBorder="0" applyAlignment="0" applyProtection="0"/>
    <xf numFmtId="0" fontId="208" fillId="23" borderId="0" applyNumberFormat="0" applyBorder="0" applyAlignment="0" applyProtection="0"/>
    <xf numFmtId="0" fontId="208" fillId="24" borderId="0" applyNumberFormat="0" applyBorder="0" applyAlignment="0" applyProtection="0"/>
    <xf numFmtId="0" fontId="208" fillId="18" borderId="0" applyNumberFormat="0" applyBorder="0" applyAlignment="0" applyProtection="0"/>
    <xf numFmtId="0" fontId="208" fillId="19" borderId="0" applyNumberFormat="0" applyBorder="0" applyAlignment="0" applyProtection="0"/>
    <xf numFmtId="0" fontId="208" fillId="21" borderId="0" applyNumberFormat="0" applyBorder="0" applyAlignment="0" applyProtection="0"/>
    <xf numFmtId="0" fontId="209" fillId="5" borderId="0" applyNumberFormat="0" applyBorder="0" applyAlignment="0" applyProtection="0"/>
    <xf numFmtId="0" fontId="213" fillId="6" borderId="0" applyNumberFormat="0" applyBorder="0" applyAlignment="0" applyProtection="0"/>
    <xf numFmtId="189" fontId="146" fillId="15" borderId="145" applyNumberFormat="0" applyAlignment="0" applyProtection="0"/>
    <xf numFmtId="189" fontId="146" fillId="15" borderId="145" applyNumberFormat="0" applyAlignment="0" applyProtection="0"/>
    <xf numFmtId="0" fontId="210" fillId="15" borderId="145" applyNumberFormat="0" applyAlignment="0" applyProtection="0"/>
    <xf numFmtId="0" fontId="168" fillId="15" borderId="145" applyNumberFormat="0" applyAlignment="0" applyProtection="0"/>
    <xf numFmtId="0" fontId="64" fillId="15" borderId="145" applyNumberFormat="0" applyAlignment="0" applyProtection="0"/>
    <xf numFmtId="189" fontId="146" fillId="15" borderId="145" applyNumberFormat="0" applyAlignment="0" applyProtection="0"/>
    <xf numFmtId="189" fontId="146" fillId="15" borderId="145" applyNumberFormat="0" applyAlignment="0" applyProtection="0"/>
    <xf numFmtId="189" fontId="146" fillId="15" borderId="145" applyNumberFormat="0" applyAlignment="0" applyProtection="0"/>
    <xf numFmtId="0" fontId="146" fillId="15" borderId="145" applyNumberFormat="0" applyAlignment="0" applyProtection="0"/>
    <xf numFmtId="189" fontId="146" fillId="15" borderId="145" applyNumberFormat="0" applyAlignment="0" applyProtection="0"/>
    <xf numFmtId="189" fontId="146" fillId="15" borderId="145" applyNumberFormat="0" applyAlignment="0" applyProtection="0"/>
    <xf numFmtId="189" fontId="146" fillId="15" borderId="145" applyNumberFormat="0" applyAlignment="0" applyProtection="0"/>
    <xf numFmtId="0" fontId="64" fillId="15" borderId="145" applyNumberFormat="0" applyAlignment="0" applyProtection="0"/>
    <xf numFmtId="0" fontId="64" fillId="15" borderId="145" applyNumberFormat="0" applyAlignment="0" applyProtection="0"/>
    <xf numFmtId="0" fontId="168" fillId="15" borderId="145" applyNumberFormat="0" applyAlignment="0" applyProtection="0"/>
    <xf numFmtId="19" fontId="183" fillId="0" borderId="144">
      <alignment horizontal="center"/>
      <protection locked="0"/>
    </xf>
    <xf numFmtId="0" fontId="214" fillId="26" borderId="20" applyNumberFormat="0" applyAlignment="0" applyProtection="0"/>
    <xf numFmtId="0" fontId="215" fillId="0" borderId="21" applyNumberFormat="0" applyFill="0" applyAlignment="0" applyProtection="0"/>
    <xf numFmtId="0" fontId="14" fillId="0" borderId="0"/>
    <xf numFmtId="0" fontId="216" fillId="0" borderId="0" applyNumberFormat="0" applyFill="0" applyBorder="0" applyAlignment="0" applyProtection="0"/>
    <xf numFmtId="0" fontId="68" fillId="9" borderId="145" applyNumberFormat="0" applyAlignment="0" applyProtection="0"/>
    <xf numFmtId="0" fontId="68" fillId="9" borderId="145" applyNumberFormat="0" applyAlignment="0" applyProtection="0"/>
    <xf numFmtId="189" fontId="150" fillId="9" borderId="145" applyNumberFormat="0" applyAlignment="0" applyProtection="0"/>
    <xf numFmtId="0" fontId="150" fillId="9" borderId="145" applyNumberFormat="0" applyAlignment="0" applyProtection="0"/>
    <xf numFmtId="0" fontId="217" fillId="9" borderId="145" applyNumberFormat="0" applyAlignment="0" applyProtection="0"/>
    <xf numFmtId="0" fontId="211" fillId="0" borderId="0" applyNumberFormat="0" applyFill="0" applyBorder="0" applyAlignment="0" applyProtection="0"/>
    <xf numFmtId="0" fontId="182" fillId="0" borderId="0">
      <protection locked="0"/>
    </xf>
    <xf numFmtId="0" fontId="182" fillId="0" borderId="0">
      <protection locked="0"/>
    </xf>
    <xf numFmtId="0" fontId="79" fillId="0" borderId="23" applyNumberFormat="0" applyFill="0" applyAlignment="0" applyProtection="0"/>
    <xf numFmtId="0" fontId="80" fillId="0" borderId="24" applyNumberFormat="0" applyFill="0" applyAlignment="0" applyProtection="0"/>
    <xf numFmtId="0" fontId="69" fillId="0" borderId="25" applyNumberFormat="0" applyFill="0" applyAlignment="0" applyProtection="0"/>
    <xf numFmtId="0" fontId="182" fillId="0" borderId="0">
      <protection locked="0"/>
    </xf>
    <xf numFmtId="0" fontId="182" fillId="0" borderId="0">
      <protection locked="0"/>
    </xf>
    <xf numFmtId="0" fontId="73" fillId="0" borderId="0" applyNumberFormat="0" applyFill="0" applyBorder="0" applyAlignment="0" applyProtection="0">
      <alignment vertical="top"/>
      <protection locked="0"/>
    </xf>
    <xf numFmtId="189" fontId="68" fillId="9" borderId="145" applyNumberFormat="0" applyAlignment="0" applyProtection="0"/>
    <xf numFmtId="189" fontId="68" fillId="9" borderId="145" applyNumberFormat="0" applyAlignment="0" applyProtection="0"/>
    <xf numFmtId="0" fontId="187" fillId="9" borderId="145" applyNumberFormat="0" applyAlignment="0" applyProtection="0"/>
    <xf numFmtId="0" fontId="68" fillId="9" borderId="145" applyNumberFormat="0" applyAlignment="0" applyProtection="0"/>
    <xf numFmtId="189" fontId="68" fillId="9" borderId="145" applyNumberFormat="0" applyAlignment="0" applyProtection="0"/>
    <xf numFmtId="0" fontId="68" fillId="9" borderId="145" applyNumberFormat="0" applyAlignment="0" applyProtection="0"/>
    <xf numFmtId="189" fontId="68" fillId="9" borderId="145" applyNumberFormat="0" applyAlignment="0" applyProtection="0"/>
    <xf numFmtId="189" fontId="68" fillId="9" borderId="145" applyNumberFormat="0" applyAlignment="0" applyProtection="0"/>
    <xf numFmtId="0" fontId="68" fillId="9" borderId="145" applyNumberFormat="0" applyAlignment="0" applyProtection="0"/>
    <xf numFmtId="189" fontId="68" fillId="9" borderId="145" applyNumberFormat="0" applyAlignment="0" applyProtection="0"/>
    <xf numFmtId="189" fontId="68" fillId="9" borderId="145" applyNumberFormat="0" applyAlignment="0" applyProtection="0"/>
    <xf numFmtId="189" fontId="68" fillId="9" borderId="145" applyNumberFormat="0" applyAlignment="0" applyProtection="0"/>
    <xf numFmtId="0" fontId="76" fillId="1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139" fillId="0" borderId="0"/>
    <xf numFmtId="0" fontId="139" fillId="0" borderId="0"/>
    <xf numFmtId="0" fontId="139" fillId="0" borderId="0"/>
    <xf numFmtId="0" fontId="139" fillId="0" borderId="0"/>
    <xf numFmtId="0" fontId="139" fillId="0" borderId="0"/>
    <xf numFmtId="0" fontId="182" fillId="0" borderId="0">
      <protection locked="0"/>
    </xf>
    <xf numFmtId="0" fontId="182" fillId="0" borderId="0">
      <protection locked="0"/>
    </xf>
    <xf numFmtId="0" fontId="5" fillId="0" borderId="0"/>
    <xf numFmtId="0" fontId="14" fillId="11" borderId="146" applyNumberFormat="0" applyFont="0" applyAlignment="0" applyProtection="0"/>
    <xf numFmtId="0" fontId="58" fillId="11" borderId="146" applyNumberFormat="0" applyFont="0" applyAlignment="0" applyProtection="0"/>
    <xf numFmtId="189" fontId="8" fillId="11" borderId="146" applyNumberFormat="0" applyFont="0" applyAlignment="0" applyProtection="0"/>
    <xf numFmtId="0" fontId="8" fillId="11" borderId="146" applyNumberFormat="0" applyFont="0" applyAlignment="0" applyProtection="0"/>
    <xf numFmtId="189" fontId="8" fillId="11" borderId="146" applyNumberFormat="0" applyFont="0" applyAlignment="0" applyProtection="0"/>
    <xf numFmtId="189" fontId="8" fillId="11" borderId="146" applyNumberFormat="0" applyFont="0" applyAlignment="0" applyProtection="0"/>
    <xf numFmtId="189" fontId="8" fillId="11" borderId="146" applyNumberFormat="0" applyFont="0" applyAlignment="0" applyProtection="0"/>
    <xf numFmtId="0" fontId="166" fillId="11" borderId="146" applyNumberFormat="0" applyFont="0" applyAlignment="0" applyProtection="0"/>
    <xf numFmtId="189" fontId="8" fillId="11" borderId="146" applyNumberFormat="0" applyFont="0" applyAlignment="0" applyProtection="0"/>
    <xf numFmtId="0" fontId="8" fillId="11" borderId="146" applyNumberFormat="0" applyFont="0" applyAlignment="0" applyProtection="0"/>
    <xf numFmtId="189" fontId="8" fillId="11" borderId="146" applyNumberFormat="0" applyFont="0" applyAlignment="0" applyProtection="0"/>
    <xf numFmtId="0" fontId="8" fillId="11" borderId="146" applyNumberFormat="0" applyFont="0" applyAlignment="0" applyProtection="0"/>
    <xf numFmtId="189" fontId="8" fillId="11" borderId="146" applyNumberFormat="0" applyFont="0" applyAlignment="0" applyProtection="0"/>
    <xf numFmtId="189" fontId="8" fillId="11" borderId="146" applyNumberFormat="0" applyFont="0" applyAlignment="0" applyProtection="0"/>
    <xf numFmtId="189" fontId="8" fillId="11" borderId="146" applyNumberFormat="0" applyFont="0" applyAlignment="0" applyProtection="0"/>
    <xf numFmtId="0" fontId="8" fillId="11" borderId="146" applyNumberFormat="0" applyFont="0" applyAlignment="0" applyProtection="0"/>
    <xf numFmtId="189" fontId="8" fillId="11" borderId="146" applyNumberFormat="0" applyFont="0" applyAlignment="0" applyProtection="0"/>
    <xf numFmtId="189" fontId="8" fillId="11" borderId="146" applyNumberFormat="0" applyFont="0" applyAlignment="0" applyProtection="0"/>
    <xf numFmtId="189" fontId="160" fillId="15" borderId="147" applyNumberFormat="0" applyAlignment="0" applyProtection="0"/>
    <xf numFmtId="189" fontId="160" fillId="15" borderId="147" applyNumberFormat="0" applyAlignment="0" applyProtection="0"/>
    <xf numFmtId="0" fontId="212" fillId="15" borderId="147" applyNumberFormat="0" applyAlignment="0" applyProtection="0"/>
    <xf numFmtId="0" fontId="170" fillId="15" borderId="147" applyNumberFormat="0" applyAlignment="0" applyProtection="0"/>
    <xf numFmtId="0" fontId="63" fillId="15" borderId="147" applyNumberFormat="0" applyAlignment="0" applyProtection="0"/>
    <xf numFmtId="189" fontId="160" fillId="15" borderId="147" applyNumberFormat="0" applyAlignment="0" applyProtection="0"/>
    <xf numFmtId="189" fontId="160" fillId="15" borderId="147" applyNumberFormat="0" applyAlignment="0" applyProtection="0"/>
    <xf numFmtId="189" fontId="160" fillId="15" borderId="147" applyNumberFormat="0" applyAlignment="0" applyProtection="0"/>
    <xf numFmtId="0" fontId="160" fillId="15" borderId="147" applyNumberFormat="0" applyAlignment="0" applyProtection="0"/>
    <xf numFmtId="189" fontId="160" fillId="15" borderId="147" applyNumberFormat="0" applyAlignment="0" applyProtection="0"/>
    <xf numFmtId="189" fontId="160" fillId="15" borderId="147" applyNumberFormat="0" applyAlignment="0" applyProtection="0"/>
    <xf numFmtId="189" fontId="160" fillId="15" borderId="147" applyNumberFormat="0" applyAlignment="0" applyProtection="0"/>
    <xf numFmtId="198" fontId="183" fillId="0" borderId="0">
      <protection locked="0"/>
    </xf>
    <xf numFmtId="0" fontId="7" fillId="73" borderId="0" applyNumberFormat="0" applyBorder="0" applyAlignment="0" applyProtection="0"/>
    <xf numFmtId="0" fontId="5" fillId="72" borderId="0" applyNumberFormat="0" applyBorder="0" applyAlignment="0" applyProtection="0"/>
    <xf numFmtId="0" fontId="5" fillId="71" borderId="0" applyNumberFormat="0" applyBorder="0" applyAlignment="0" applyProtection="0"/>
    <xf numFmtId="0" fontId="7" fillId="70" borderId="0" applyNumberFormat="0" applyBorder="0" applyAlignment="0" applyProtection="0"/>
    <xf numFmtId="0" fontId="7" fillId="69" borderId="0" applyNumberFormat="0" applyBorder="0" applyAlignment="0" applyProtection="0"/>
    <xf numFmtId="0" fontId="5" fillId="68" borderId="0" applyNumberFormat="0" applyBorder="0" applyAlignment="0" applyProtection="0"/>
    <xf numFmtId="0" fontId="5" fillId="67" borderId="0" applyNumberFormat="0" applyBorder="0" applyAlignment="0" applyProtection="0"/>
    <xf numFmtId="0" fontId="7" fillId="66" borderId="0" applyNumberFormat="0" applyBorder="0" applyAlignment="0" applyProtection="0"/>
    <xf numFmtId="0" fontId="7" fillId="65" borderId="0" applyNumberFormat="0" applyBorder="0" applyAlignment="0" applyProtection="0"/>
    <xf numFmtId="0" fontId="63" fillId="15" borderId="147" applyNumberFormat="0" applyAlignment="0" applyProtection="0"/>
    <xf numFmtId="0" fontId="63" fillId="15" borderId="147" applyNumberFormat="0" applyAlignment="0" applyProtection="0"/>
    <xf numFmtId="0" fontId="170" fillId="15" borderId="147" applyNumberFormat="0" applyAlignment="0" applyProtection="0"/>
    <xf numFmtId="0" fontId="5" fillId="64" borderId="0" applyNumberFormat="0" applyBorder="0" applyAlignment="0" applyProtection="0"/>
    <xf numFmtId="0" fontId="5" fillId="63" borderId="0" applyNumberFormat="0" applyBorder="0" applyAlignment="0" applyProtection="0"/>
    <xf numFmtId="0" fontId="7" fillId="62" borderId="0" applyNumberFormat="0" applyBorder="0" applyAlignment="0" applyProtection="0"/>
    <xf numFmtId="0" fontId="7" fillId="61" borderId="0" applyNumberFormat="0" applyBorder="0" applyAlignment="0" applyProtection="0"/>
    <xf numFmtId="0" fontId="5" fillId="60" borderId="0" applyNumberFormat="0" applyBorder="0" applyAlignment="0" applyProtection="0"/>
    <xf numFmtId="0" fontId="5" fillId="59" borderId="0" applyNumberFormat="0" applyBorder="0" applyAlignment="0" applyProtection="0"/>
    <xf numFmtId="0" fontId="7" fillId="58" borderId="0" applyNumberFormat="0" applyBorder="0" applyAlignment="0" applyProtection="0"/>
    <xf numFmtId="0" fontId="7" fillId="57" borderId="0" applyNumberFormat="0" applyBorder="0" applyAlignment="0" applyProtection="0"/>
    <xf numFmtId="0" fontId="218" fillId="0" borderId="0" applyNumberFormat="0" applyFill="0" applyBorder="0" applyAlignment="0" applyProtection="0"/>
    <xf numFmtId="0" fontId="5" fillId="56" borderId="0" applyNumberFormat="0" applyBorder="0" applyAlignment="0" applyProtection="0"/>
    <xf numFmtId="0" fontId="5" fillId="55" borderId="0" applyNumberFormat="0" applyBorder="0" applyAlignment="0" applyProtection="0"/>
    <xf numFmtId="0" fontId="7" fillId="54" borderId="0" applyNumberFormat="0" applyBorder="0" applyAlignment="0" applyProtection="0"/>
    <xf numFmtId="0" fontId="7" fillId="53" borderId="0" applyNumberFormat="0" applyBorder="0" applyAlignment="0" applyProtection="0"/>
    <xf numFmtId="0" fontId="5" fillId="52" borderId="0" applyNumberFormat="0" applyBorder="0" applyAlignment="0" applyProtection="0"/>
    <xf numFmtId="0" fontId="82" fillId="0" borderId="0" applyNumberFormat="0" applyFill="0" applyBorder="0" applyAlignment="0" applyProtection="0"/>
    <xf numFmtId="0" fontId="5" fillId="51" borderId="0" applyNumberFormat="0" applyBorder="0" applyAlignment="0" applyProtection="0"/>
    <xf numFmtId="0" fontId="7" fillId="50" borderId="0" applyNumberFormat="0" applyBorder="0" applyAlignment="0" applyProtection="0"/>
    <xf numFmtId="0" fontId="207" fillId="0" borderId="140" applyNumberFormat="0" applyFill="0" applyAlignment="0" applyProtection="0"/>
    <xf numFmtId="0" fontId="206" fillId="0" borderId="0" applyNumberFormat="0" applyFill="0" applyBorder="0" applyAlignment="0" applyProtection="0"/>
    <xf numFmtId="0" fontId="5" fillId="49" borderId="139" applyNumberFormat="0" applyFont="0" applyAlignment="0" applyProtection="0"/>
    <xf numFmtId="0" fontId="180" fillId="0" borderId="0" applyNumberFormat="0" applyFill="0" applyBorder="0" applyAlignment="0" applyProtection="0"/>
    <xf numFmtId="0" fontId="6" fillId="48" borderId="138" applyNumberFormat="0" applyAlignment="0" applyProtection="0"/>
    <xf numFmtId="0" fontId="205" fillId="0" borderId="137" applyNumberFormat="0" applyFill="0" applyAlignment="0" applyProtection="0"/>
    <xf numFmtId="0" fontId="204" fillId="47" borderId="135" applyNumberFormat="0" applyAlignment="0" applyProtection="0"/>
    <xf numFmtId="0" fontId="203" fillId="47" borderId="136" applyNumberFormat="0" applyAlignment="0" applyProtection="0"/>
    <xf numFmtId="0" fontId="202" fillId="46" borderId="135" applyNumberFormat="0" applyAlignment="0" applyProtection="0"/>
    <xf numFmtId="0" fontId="201" fillId="45" borderId="0" applyNumberFormat="0" applyBorder="0" applyAlignment="0" applyProtection="0"/>
    <xf numFmtId="0" fontId="200" fillId="44" borderId="0" applyNumberFormat="0" applyBorder="0" applyAlignment="0" applyProtection="0"/>
    <xf numFmtId="0" fontId="199" fillId="43" borderId="0" applyNumberFormat="0" applyBorder="0" applyAlignment="0" applyProtection="0"/>
    <xf numFmtId="0" fontId="198" fillId="0" borderId="0" applyNumberFormat="0" applyFill="0" applyBorder="0" applyAlignment="0" applyProtection="0"/>
    <xf numFmtId="0" fontId="198" fillId="0" borderId="134" applyNumberFormat="0" applyFill="0" applyAlignment="0" applyProtection="0"/>
    <xf numFmtId="0" fontId="197" fillId="0" borderId="133" applyNumberFormat="0" applyFill="0" applyAlignment="0" applyProtection="0"/>
    <xf numFmtId="0" fontId="196" fillId="0" borderId="132" applyNumberFormat="0" applyFill="0" applyAlignment="0" applyProtection="0"/>
    <xf numFmtId="0" fontId="138" fillId="0" borderId="0" applyNumberFormat="0" applyFill="0" applyBorder="0" applyAlignment="0" applyProtection="0"/>
    <xf numFmtId="0" fontId="5" fillId="0" borderId="0"/>
    <xf numFmtId="0" fontId="70" fillId="0" borderId="148" applyNumberFormat="0" applyFill="0" applyAlignment="0" applyProtection="0"/>
    <xf numFmtId="0" fontId="70" fillId="0" borderId="148" applyNumberFormat="0"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19" fillId="0" borderId="0"/>
    <xf numFmtId="0" fontId="2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5" fillId="0" borderId="0"/>
    <xf numFmtId="0" fontId="5" fillId="0" borderId="0"/>
    <xf numFmtId="0" fontId="219" fillId="0" borderId="0"/>
    <xf numFmtId="0" fontId="230" fillId="0" borderId="0"/>
    <xf numFmtId="189" fontId="81" fillId="4" borderId="0" applyNumberFormat="0" applyBorder="0" applyAlignment="0" applyProtection="0"/>
    <xf numFmtId="189" fontId="81" fillId="5" borderId="0" applyNumberFormat="0" applyBorder="0" applyAlignment="0" applyProtection="0"/>
    <xf numFmtId="189" fontId="81" fillId="6" borderId="0" applyNumberFormat="0" applyBorder="0" applyAlignment="0" applyProtection="0"/>
    <xf numFmtId="189" fontId="81" fillId="7" borderId="0" applyNumberFormat="0" applyBorder="0" applyAlignment="0" applyProtection="0"/>
    <xf numFmtId="189" fontId="81" fillId="8"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189" fontId="2" fillId="11" borderId="0" applyNumberFormat="0" applyBorder="0" applyAlignment="0" applyProtection="0"/>
    <xf numFmtId="0" fontId="2" fillId="11" borderId="0" applyNumberFormat="0" applyBorder="0" applyAlignment="0" applyProtection="0"/>
    <xf numFmtId="189" fontId="2" fillId="11" borderId="0" applyNumberFormat="0" applyBorder="0" applyAlignment="0" applyProtection="0"/>
    <xf numFmtId="189" fontId="81" fillId="12" borderId="0" applyNumberFormat="0" applyBorder="0" applyAlignment="0" applyProtection="0"/>
    <xf numFmtId="189" fontId="81" fillId="10" borderId="0" applyNumberFormat="0" applyBorder="0" applyAlignment="0" applyProtection="0"/>
    <xf numFmtId="189" fontId="81" fillId="13" borderId="0" applyNumberFormat="0" applyBorder="0" applyAlignment="0" applyProtection="0"/>
    <xf numFmtId="189" fontId="81" fillId="7" borderId="0" applyNumberFormat="0" applyBorder="0" applyAlignment="0" applyProtection="0"/>
    <xf numFmtId="189" fontId="81" fillId="12" borderId="0" applyNumberFormat="0" applyBorder="0" applyAlignment="0" applyProtection="0"/>
    <xf numFmtId="189" fontId="81" fillId="14" borderId="0" applyNumberFormat="0" applyBorder="0" applyAlignment="0" applyProtection="0"/>
    <xf numFmtId="189" fontId="144" fillId="17" borderId="0" applyNumberFormat="0" applyBorder="0" applyAlignment="0" applyProtection="0"/>
    <xf numFmtId="189" fontId="144" fillId="10" borderId="0" applyNumberFormat="0" applyBorder="0" applyAlignment="0" applyProtection="0"/>
    <xf numFmtId="189" fontId="144" fillId="13"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0" borderId="0" applyNumberFormat="0" applyBorder="0" applyAlignment="0" applyProtection="0"/>
    <xf numFmtId="189" fontId="144" fillId="22" borderId="0" applyNumberFormat="0" applyBorder="0" applyAlignment="0" applyProtection="0"/>
    <xf numFmtId="189" fontId="144" fillId="23" borderId="0" applyNumberFormat="0" applyBorder="0" applyAlignment="0" applyProtection="0"/>
    <xf numFmtId="189" fontId="144" fillId="24" borderId="0" applyNumberFormat="0" applyBorder="0" applyAlignment="0" applyProtection="0"/>
    <xf numFmtId="189" fontId="144" fillId="18" borderId="0" applyNumberFormat="0" applyBorder="0" applyAlignment="0" applyProtection="0"/>
    <xf numFmtId="189" fontId="144" fillId="19" borderId="0" applyNumberFormat="0" applyBorder="0" applyAlignment="0" applyProtection="0"/>
    <xf numFmtId="189" fontId="144" fillId="21" borderId="0" applyNumberFormat="0" applyBorder="0" applyAlignment="0" applyProtection="0"/>
    <xf numFmtId="189" fontId="158" fillId="5" borderId="0" applyNumberFormat="0" applyBorder="0" applyAlignment="0" applyProtection="0"/>
    <xf numFmtId="189" fontId="146" fillId="15" borderId="145" applyNumberFormat="0" applyAlignment="0" applyProtection="0"/>
    <xf numFmtId="189" fontId="66" fillId="26" borderId="20" applyNumberFormat="0" applyAlignment="0" applyProtection="0"/>
    <xf numFmtId="189" fontId="161" fillId="0" borderId="0" applyNumberFormat="0" applyFill="0" applyBorder="0" applyAlignment="0" applyProtection="0"/>
    <xf numFmtId="0" fontId="140" fillId="0" borderId="0" applyNumberFormat="0" applyFill="0" applyBorder="0" applyAlignment="0" applyProtection="0"/>
    <xf numFmtId="189" fontId="140" fillId="0" borderId="0" applyNumberFormat="0" applyFill="0" applyBorder="0" applyAlignment="0" applyProtection="0"/>
    <xf numFmtId="189" fontId="65" fillId="6" borderId="0" applyNumberFormat="0" applyBorder="0" applyAlignment="0" applyProtection="0"/>
    <xf numFmtId="189" fontId="162" fillId="0" borderId="23" applyNumberFormat="0" applyFill="0" applyAlignment="0" applyProtection="0"/>
    <xf numFmtId="189" fontId="163" fillId="0" borderId="24" applyNumberFormat="0" applyFill="0" applyAlignment="0" applyProtection="0"/>
    <xf numFmtId="189" fontId="149" fillId="0" borderId="25" applyNumberFormat="0" applyFill="0" applyAlignment="0" applyProtection="0"/>
    <xf numFmtId="189" fontId="69" fillId="0" borderId="0" applyNumberFormat="0" applyFill="0" applyBorder="0" applyAlignment="0" applyProtection="0"/>
    <xf numFmtId="189" fontId="68" fillId="9" borderId="145" applyNumberFormat="0" applyAlignment="0" applyProtection="0"/>
    <xf numFmtId="189" fontId="67" fillId="0" borderId="21" applyNumberFormat="0" applyFill="0" applyAlignment="0" applyProtection="0"/>
    <xf numFmtId="189" fontId="76" fillId="16" borderId="0" applyNumberFormat="0" applyBorder="0" applyAlignment="0" applyProtection="0"/>
    <xf numFmtId="189" fontId="2" fillId="0" borderId="0"/>
    <xf numFmtId="189" fontId="2" fillId="0" borderId="0"/>
    <xf numFmtId="189"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967">
    <xf numFmtId="0" fontId="0" fillId="0" borderId="0" xfId="0"/>
    <xf numFmtId="0" fontId="8" fillId="0" borderId="0" xfId="0" applyFont="1" applyFill="1" applyAlignment="1"/>
    <xf numFmtId="0" fontId="8" fillId="0" borderId="0" xfId="0" applyFont="1" applyFill="1"/>
    <xf numFmtId="1" fontId="9" fillId="0" borderId="1" xfId="0" quotePrefix="1" applyNumberFormat="1" applyFont="1" applyFill="1" applyBorder="1" applyAlignment="1">
      <alignment horizontal="left" vertical="top"/>
    </xf>
    <xf numFmtId="1" fontId="10" fillId="0" borderId="1" xfId="0" applyNumberFormat="1" applyFont="1" applyFill="1" applyBorder="1" applyAlignment="1">
      <alignment vertical="top"/>
    </xf>
    <xf numFmtId="1" fontId="10" fillId="0" borderId="1" xfId="0" quotePrefix="1" applyNumberFormat="1" applyFont="1" applyFill="1" applyBorder="1" applyAlignment="1">
      <alignment horizontal="right" vertical="top"/>
    </xf>
    <xf numFmtId="1" fontId="10" fillId="0" borderId="1" xfId="0" applyNumberFormat="1" applyFont="1" applyFill="1" applyBorder="1" applyAlignment="1">
      <alignment horizontal="right" vertical="top"/>
    </xf>
    <xf numFmtId="0" fontId="10" fillId="0" borderId="0" xfId="0" applyFont="1" applyFill="1" applyBorder="1"/>
    <xf numFmtId="1" fontId="10" fillId="0" borderId="0" xfId="0" applyNumberFormat="1" applyFont="1" applyFill="1" applyBorder="1"/>
    <xf numFmtId="1" fontId="10" fillId="0" borderId="0" xfId="0" applyNumberFormat="1" applyFont="1" applyFill="1" applyBorder="1" applyAlignment="1">
      <alignment horizontal="right"/>
    </xf>
    <xf numFmtId="49" fontId="10" fillId="0" borderId="0" xfId="0" applyNumberFormat="1" applyFont="1" applyFill="1" applyBorder="1" applyAlignment="1">
      <alignment horizontal="right"/>
    </xf>
    <xf numFmtId="0" fontId="12" fillId="0" borderId="0" xfId="0" applyFont="1" applyAlignment="1"/>
    <xf numFmtId="0" fontId="10" fillId="0" borderId="0" xfId="0" applyFont="1" applyFill="1"/>
    <xf numFmtId="1" fontId="9" fillId="0" borderId="0" xfId="0" quotePrefix="1" applyNumberFormat="1" applyFont="1" applyFill="1" applyAlignment="1">
      <alignment horizontal="centerContinuous"/>
    </xf>
    <xf numFmtId="1" fontId="10" fillId="0" borderId="0" xfId="0" applyNumberFormat="1" applyFont="1" applyFill="1" applyAlignment="1">
      <alignment horizontal="centerContinuous"/>
    </xf>
    <xf numFmtId="0" fontId="9" fillId="0" borderId="0" xfId="0" applyFont="1" applyFill="1" applyAlignment="1">
      <alignment horizontal="left"/>
    </xf>
    <xf numFmtId="1" fontId="9" fillId="0" borderId="0" xfId="0" applyNumberFormat="1" applyFont="1" applyFill="1" applyAlignment="1">
      <alignment horizontal="centerContinuous"/>
    </xf>
    <xf numFmtId="49" fontId="10" fillId="0" borderId="0" xfId="0" applyNumberFormat="1" applyFont="1" applyAlignment="1">
      <alignment horizontal="right"/>
    </xf>
    <xf numFmtId="49" fontId="10" fillId="0" borderId="0" xfId="0" applyNumberFormat="1" applyFont="1" applyFill="1" applyAlignment="1">
      <alignment horizontal="right"/>
    </xf>
    <xf numFmtId="1" fontId="9" fillId="0" borderId="0" xfId="0" applyNumberFormat="1" applyFont="1" applyFill="1" applyBorder="1" applyAlignment="1">
      <alignment horizontal="centerContinuous"/>
    </xf>
    <xf numFmtId="1" fontId="10" fillId="0" borderId="0" xfId="0" applyNumberFormat="1" applyFont="1" applyFill="1" applyBorder="1" applyAlignment="1">
      <alignment horizontal="centerContinuous"/>
    </xf>
    <xf numFmtId="0" fontId="13" fillId="0" borderId="0" xfId="0" quotePrefix="1" applyFont="1" applyFill="1" applyBorder="1" applyAlignment="1">
      <alignment horizontal="left"/>
    </xf>
    <xf numFmtId="0" fontId="10" fillId="0" borderId="0" xfId="0" applyFont="1"/>
    <xf numFmtId="0" fontId="10" fillId="0" borderId="0" xfId="0" applyFont="1" applyBorder="1"/>
    <xf numFmtId="0" fontId="10" fillId="0" borderId="2" xfId="0" applyFont="1" applyBorder="1"/>
    <xf numFmtId="165" fontId="10" fillId="0" borderId="2" xfId="0" applyNumberFormat="1" applyFont="1" applyFill="1" applyBorder="1" applyAlignment="1">
      <alignment horizontal="right"/>
    </xf>
    <xf numFmtId="166" fontId="10" fillId="0" borderId="2" xfId="0" applyNumberFormat="1" applyFont="1" applyFill="1" applyBorder="1" applyAlignment="1">
      <alignment horizontal="right"/>
    </xf>
    <xf numFmtId="49" fontId="10" fillId="0" borderId="2" xfId="0" applyNumberFormat="1" applyFont="1" applyFill="1" applyBorder="1" applyAlignment="1">
      <alignment horizontal="right"/>
    </xf>
    <xf numFmtId="1" fontId="9" fillId="0" borderId="0" xfId="0" applyNumberFormat="1" applyFont="1" applyFill="1" applyBorder="1" applyAlignment="1">
      <alignment horizontal="center"/>
    </xf>
    <xf numFmtId="1" fontId="10" fillId="0" borderId="0" xfId="0" applyNumberFormat="1" applyFont="1" applyFill="1"/>
    <xf numFmtId="0" fontId="10" fillId="0" borderId="0" xfId="0" applyFont="1" applyAlignment="1"/>
    <xf numFmtId="165" fontId="10" fillId="0" borderId="0" xfId="0" applyNumberFormat="1" applyFont="1" applyFill="1" applyBorder="1" applyAlignment="1">
      <alignment horizontal="right"/>
    </xf>
    <xf numFmtId="167" fontId="10" fillId="0" borderId="0" xfId="2" applyNumberFormat="1" applyFont="1" applyFill="1" applyBorder="1" applyAlignment="1">
      <alignment horizontal="right"/>
    </xf>
    <xf numFmtId="49" fontId="10" fillId="0" borderId="0" xfId="0" applyNumberFormat="1" applyFont="1" applyBorder="1" applyAlignment="1">
      <alignment horizontal="right"/>
    </xf>
    <xf numFmtId="0" fontId="15" fillId="0" borderId="0" xfId="0" quotePrefix="1" applyFont="1" applyFill="1" applyBorder="1" applyAlignment="1">
      <alignment horizontal="right"/>
    </xf>
    <xf numFmtId="1" fontId="10" fillId="0" borderId="2" xfId="0" applyNumberFormat="1" applyFont="1" applyFill="1" applyBorder="1"/>
    <xf numFmtId="167" fontId="10" fillId="0" borderId="2" xfId="2" applyNumberFormat="1" applyFont="1" applyFill="1" applyBorder="1" applyAlignment="1">
      <alignment horizontal="right"/>
    </xf>
    <xf numFmtId="0" fontId="10" fillId="0" borderId="3" xfId="0" applyFont="1" applyBorder="1"/>
    <xf numFmtId="1" fontId="10" fillId="0" borderId="3" xfId="0" applyNumberFormat="1" applyFont="1" applyFill="1" applyBorder="1"/>
    <xf numFmtId="165" fontId="10" fillId="0" borderId="3" xfId="0" applyNumberFormat="1" applyFont="1" applyFill="1" applyBorder="1" applyAlignment="1">
      <alignment horizontal="right"/>
    </xf>
    <xf numFmtId="167" fontId="10" fillId="0" borderId="3" xfId="2" applyNumberFormat="1" applyFont="1" applyFill="1" applyBorder="1" applyAlignment="1">
      <alignment horizontal="right"/>
    </xf>
    <xf numFmtId="49" fontId="10" fillId="0" borderId="3" xfId="0" applyNumberFormat="1" applyFont="1" applyFill="1" applyBorder="1" applyAlignment="1">
      <alignment horizontal="right"/>
    </xf>
    <xf numFmtId="165" fontId="9" fillId="0" borderId="3" xfId="0" applyNumberFormat="1" applyFont="1" applyFill="1" applyBorder="1" applyAlignment="1">
      <alignment horizontal="right"/>
    </xf>
    <xf numFmtId="165" fontId="9" fillId="0" borderId="0" xfId="0" applyNumberFormat="1" applyFont="1" applyFill="1" applyBorder="1" applyAlignment="1">
      <alignment horizontal="right"/>
    </xf>
    <xf numFmtId="0" fontId="10" fillId="0" borderId="0" xfId="0" quotePrefix="1" applyFont="1" applyFill="1" applyBorder="1" applyAlignment="1">
      <alignment horizontal="left" vertical="center"/>
    </xf>
    <xf numFmtId="165" fontId="10" fillId="0" borderId="0" xfId="0" applyNumberFormat="1" applyFont="1" applyFill="1" applyBorder="1" applyAlignment="1">
      <alignment horizontal="left"/>
    </xf>
    <xf numFmtId="165" fontId="9" fillId="0" borderId="2" xfId="0" applyNumberFormat="1" applyFont="1" applyFill="1" applyBorder="1" applyAlignment="1">
      <alignment horizontal="right"/>
    </xf>
    <xf numFmtId="167" fontId="9" fillId="0" borderId="2" xfId="2" applyNumberFormat="1" applyFont="1" applyFill="1" applyBorder="1" applyAlignment="1">
      <alignment horizontal="right"/>
    </xf>
    <xf numFmtId="0" fontId="16" fillId="0" borderId="0" xfId="0" applyFont="1" applyFill="1"/>
    <xf numFmtId="166" fontId="10" fillId="0" borderId="3" xfId="0" applyNumberFormat="1" applyFont="1" applyFill="1" applyBorder="1" applyAlignment="1">
      <alignment horizontal="right"/>
    </xf>
    <xf numFmtId="166" fontId="10" fillId="0" borderId="0" xfId="0" applyNumberFormat="1" applyFont="1" applyFill="1" applyBorder="1" applyAlignment="1">
      <alignment horizontal="right"/>
    </xf>
    <xf numFmtId="0" fontId="8" fillId="0" borderId="0" xfId="0" applyFont="1" applyFill="1" applyAlignment="1">
      <alignment vertical="center"/>
    </xf>
    <xf numFmtId="0" fontId="16" fillId="0" borderId="0" xfId="0" applyFont="1" applyFill="1" applyAlignment="1">
      <alignment vertical="center"/>
    </xf>
    <xf numFmtId="0" fontId="10" fillId="0" borderId="0" xfId="3" applyFont="1" applyFill="1" applyBorder="1" applyAlignment="1">
      <alignment horizontal="right"/>
    </xf>
    <xf numFmtId="0" fontId="17" fillId="0" borderId="0" xfId="0" applyFont="1" applyFill="1" applyBorder="1"/>
    <xf numFmtId="0" fontId="10" fillId="0" borderId="0" xfId="0" applyFont="1" applyFill="1" applyBorder="1" applyAlignment="1">
      <alignment horizontal="right"/>
    </xf>
    <xf numFmtId="0" fontId="17" fillId="0" borderId="0" xfId="0" applyFont="1" applyFill="1"/>
    <xf numFmtId="0" fontId="18" fillId="0" borderId="0" xfId="0" applyFont="1" applyFill="1"/>
    <xf numFmtId="0" fontId="19" fillId="0" borderId="0" xfId="0" applyFont="1" applyFill="1"/>
    <xf numFmtId="167" fontId="17" fillId="0" borderId="0" xfId="2" applyNumberFormat="1" applyFont="1" applyFill="1"/>
    <xf numFmtId="169" fontId="17" fillId="0" borderId="0" xfId="1" applyNumberFormat="1" applyFont="1" applyFill="1" applyBorder="1"/>
    <xf numFmtId="3" fontId="17" fillId="0" borderId="0" xfId="0" applyNumberFormat="1" applyFont="1" applyFill="1" applyBorder="1"/>
    <xf numFmtId="167" fontId="18" fillId="0" borderId="0" xfId="2" applyNumberFormat="1" applyFont="1" applyFill="1"/>
    <xf numFmtId="167" fontId="9" fillId="0" borderId="0" xfId="2" applyNumberFormat="1" applyFont="1" applyFill="1" applyBorder="1" applyAlignment="1">
      <alignment horizontal="right"/>
    </xf>
    <xf numFmtId="0" fontId="20" fillId="0" borderId="0" xfId="0" applyFont="1" applyFill="1"/>
    <xf numFmtId="165" fontId="21" fillId="0" borderId="0" xfId="0" applyNumberFormat="1" applyFont="1" applyFill="1" applyBorder="1" applyAlignment="1">
      <alignment horizontal="right"/>
    </xf>
    <xf numFmtId="169" fontId="18" fillId="0" borderId="0" xfId="1" applyNumberFormat="1" applyFont="1" applyFill="1"/>
    <xf numFmtId="1" fontId="9" fillId="0" borderId="0" xfId="0" applyNumberFormat="1" applyFont="1" applyFill="1" applyBorder="1" applyAlignment="1">
      <alignment horizontal="right" vertical="center"/>
    </xf>
    <xf numFmtId="0" fontId="10" fillId="0" borderId="0" xfId="0" quotePrefix="1" applyNumberFormat="1" applyFont="1" applyFill="1" applyBorder="1" applyAlignment="1">
      <alignment vertical="top" wrapText="1"/>
    </xf>
    <xf numFmtId="0" fontId="10" fillId="0" borderId="0" xfId="0" quotePrefix="1" applyNumberFormat="1" applyFont="1" applyFill="1" applyBorder="1" applyAlignment="1">
      <alignment horizontal="left" vertical="center"/>
    </xf>
    <xf numFmtId="0" fontId="8" fillId="0" borderId="0" xfId="0" applyFont="1" applyFill="1" applyBorder="1"/>
    <xf numFmtId="0" fontId="22" fillId="0" borderId="0" xfId="0" quotePrefix="1" applyNumberFormat="1" applyFont="1" applyFill="1" applyAlignment="1">
      <alignment vertical="top" wrapText="1"/>
    </xf>
    <xf numFmtId="0" fontId="16" fillId="0" borderId="0" xfId="0" applyFont="1" applyFill="1" applyBorder="1"/>
    <xf numFmtId="0" fontId="8" fillId="0" borderId="0" xfId="0" applyFont="1" applyFill="1" applyBorder="1" applyAlignment="1">
      <alignment horizontal="left" vertical="center"/>
    </xf>
    <xf numFmtId="0" fontId="14" fillId="0" borderId="0" xfId="0" quotePrefix="1" applyNumberFormat="1" applyFont="1" applyFill="1" applyAlignment="1">
      <alignment horizontal="left" vertical="center"/>
    </xf>
    <xf numFmtId="0" fontId="16" fillId="0" borderId="0" xfId="0" applyFont="1" applyFill="1" applyBorder="1" applyAlignment="1">
      <alignment horizontal="left" vertical="center"/>
    </xf>
    <xf numFmtId="3" fontId="8" fillId="0" borderId="0" xfId="0" applyNumberFormat="1" applyFont="1" applyFill="1" applyBorder="1" applyAlignment="1">
      <alignment horizontal="left" vertical="center"/>
    </xf>
    <xf numFmtId="167" fontId="8" fillId="0" borderId="0" xfId="2" applyNumberFormat="1" applyFont="1" applyFill="1" applyBorder="1" applyAlignment="1">
      <alignment horizontal="left" vertical="center"/>
    </xf>
    <xf numFmtId="0" fontId="24" fillId="0" borderId="0" xfId="0" applyNumberFormat="1" applyFont="1" applyFill="1" applyAlignment="1">
      <alignment horizontal="left" vertical="center"/>
    </xf>
    <xf numFmtId="0" fontId="24" fillId="0" borderId="0" xfId="0" applyNumberFormat="1" applyFont="1" applyFill="1" applyBorder="1" applyAlignment="1">
      <alignment horizontal="left" vertical="center"/>
    </xf>
    <xf numFmtId="167" fontId="17" fillId="0" borderId="0" xfId="2" applyNumberFormat="1" applyFont="1" applyFill="1" applyBorder="1"/>
    <xf numFmtId="3" fontId="8" fillId="0" borderId="0" xfId="0" applyNumberFormat="1" applyFont="1" applyFill="1" applyBorder="1" applyAlignment="1">
      <alignment horizontal="center" vertical="center"/>
    </xf>
    <xf numFmtId="167" fontId="8" fillId="0" borderId="0" xfId="2" applyNumberFormat="1" applyFont="1" applyFill="1" applyBorder="1" applyAlignment="1">
      <alignment horizontal="center" vertical="center"/>
    </xf>
    <xf numFmtId="0" fontId="8" fillId="0" borderId="0" xfId="0" quotePrefix="1" applyFont="1" applyFill="1" applyBorder="1" applyAlignment="1">
      <alignment horizontal="left"/>
    </xf>
    <xf numFmtId="10" fontId="8" fillId="0" borderId="0" xfId="0" applyNumberFormat="1" applyFont="1" applyFill="1" applyBorder="1" applyAlignment="1">
      <alignment horizontal="left" vertical="center"/>
    </xf>
    <xf numFmtId="0" fontId="10" fillId="0" borderId="0" xfId="0" quotePrefix="1" applyNumberFormat="1" applyFont="1" applyFill="1" applyBorder="1" applyAlignment="1">
      <alignment vertical="center" wrapText="1"/>
    </xf>
    <xf numFmtId="1" fontId="9" fillId="0" borderId="0" xfId="0" applyNumberFormat="1" applyFont="1" applyFill="1" applyBorder="1" applyAlignment="1">
      <alignment horizontal="left"/>
    </xf>
    <xf numFmtId="0" fontId="25" fillId="0" borderId="0" xfId="0" applyFont="1"/>
    <xf numFmtId="0" fontId="10" fillId="0" borderId="0" xfId="0" quotePrefix="1" applyFont="1" applyFill="1" applyBorder="1" applyAlignment="1">
      <alignment horizontal="left"/>
    </xf>
    <xf numFmtId="0" fontId="10" fillId="0" borderId="0" xfId="0" quotePrefix="1" applyNumberFormat="1" applyFont="1" applyFill="1" applyAlignment="1">
      <alignment vertical="top" wrapText="1"/>
    </xf>
    <xf numFmtId="49" fontId="10" fillId="0" borderId="0" xfId="0" quotePrefix="1" applyNumberFormat="1" applyFont="1" applyFill="1" applyAlignment="1">
      <alignment horizontal="right" vertical="top" wrapText="1"/>
    </xf>
    <xf numFmtId="0" fontId="14" fillId="0" borderId="0" xfId="0" quotePrefix="1" applyNumberFormat="1" applyFont="1" applyFill="1" applyAlignment="1">
      <alignment vertical="top" wrapText="1"/>
    </xf>
    <xf numFmtId="0" fontId="26" fillId="0" borderId="0" xfId="0" applyFont="1" applyFill="1" applyBorder="1"/>
    <xf numFmtId="0" fontId="27" fillId="0" borderId="0" xfId="0" applyFont="1" applyFill="1" applyBorder="1"/>
    <xf numFmtId="0" fontId="9" fillId="0" borderId="0" xfId="0" quotePrefix="1" applyFont="1" applyFill="1" applyBorder="1" applyAlignment="1">
      <alignment horizontal="left" vertical="center"/>
    </xf>
    <xf numFmtId="0" fontId="25" fillId="0" borderId="0" xfId="0" applyFont="1" applyFill="1" applyBorder="1"/>
    <xf numFmtId="0" fontId="9" fillId="0" borderId="0" xfId="0" applyFont="1" applyBorder="1" applyAlignment="1"/>
    <xf numFmtId="1" fontId="23" fillId="0" borderId="0" xfId="0" quotePrefix="1" applyNumberFormat="1" applyFont="1" applyFill="1" applyBorder="1" applyAlignment="1">
      <alignment horizontal="right" vertical="top"/>
    </xf>
    <xf numFmtId="49" fontId="23" fillId="0" borderId="0" xfId="0" quotePrefix="1" applyNumberFormat="1" applyFont="1" applyFill="1" applyBorder="1" applyAlignment="1">
      <alignment horizontal="right" vertical="top"/>
    </xf>
    <xf numFmtId="0" fontId="14" fillId="0" borderId="0" xfId="3" applyFont="1" applyFill="1" applyAlignment="1">
      <alignment horizontal="left"/>
    </xf>
    <xf numFmtId="0" fontId="9" fillId="0" borderId="0" xfId="0" quotePrefix="1" applyFont="1" applyFill="1" applyBorder="1" applyAlignment="1">
      <alignment horizontal="left"/>
    </xf>
    <xf numFmtId="1" fontId="23" fillId="0" borderId="0" xfId="0" applyNumberFormat="1" applyFont="1" applyFill="1" applyBorder="1" applyAlignment="1">
      <alignment horizontal="right" vertical="top"/>
    </xf>
    <xf numFmtId="49" fontId="23" fillId="0" borderId="0" xfId="0" applyNumberFormat="1" applyFont="1" applyFill="1" applyBorder="1" applyAlignment="1">
      <alignment horizontal="right" vertical="top"/>
    </xf>
    <xf numFmtId="0" fontId="10" fillId="0" borderId="0" xfId="0" quotePrefix="1" applyFont="1" applyFill="1" applyBorder="1" applyAlignment="1">
      <alignment horizontal="left" vertical="top"/>
    </xf>
    <xf numFmtId="17" fontId="10" fillId="0" borderId="0" xfId="0" applyNumberFormat="1" applyFont="1" applyFill="1" applyBorder="1" applyAlignment="1">
      <alignment horizontal="right" wrapText="1"/>
    </xf>
    <xf numFmtId="49" fontId="10" fillId="0" borderId="0" xfId="0" applyNumberFormat="1" applyFont="1" applyFill="1" applyBorder="1" applyAlignment="1">
      <alignment horizontal="right" wrapText="1"/>
    </xf>
    <xf numFmtId="0" fontId="10" fillId="0" borderId="0" xfId="0" applyFont="1" applyFill="1" applyBorder="1" applyAlignment="1">
      <alignment horizontal="left" vertical="top"/>
    </xf>
    <xf numFmtId="0" fontId="9" fillId="0" borderId="0" xfId="0" applyFont="1" applyFill="1" applyBorder="1" applyAlignment="1">
      <alignment horizontal="left"/>
    </xf>
    <xf numFmtId="1" fontId="9" fillId="0" borderId="0" xfId="0" applyNumberFormat="1" applyFont="1" applyFill="1" applyBorder="1" applyAlignment="1">
      <alignment horizontal="right"/>
    </xf>
    <xf numFmtId="1" fontId="23" fillId="0" borderId="0" xfId="0" applyNumberFormat="1" applyFont="1" applyFill="1" applyBorder="1" applyAlignment="1">
      <alignment horizontal="right"/>
    </xf>
    <xf numFmtId="1" fontId="10" fillId="0" borderId="0" xfId="0" applyNumberFormat="1" applyFont="1" applyFill="1" applyBorder="1" applyAlignment="1">
      <alignment horizontal="centerContinuous" vertical="top"/>
    </xf>
    <xf numFmtId="1" fontId="10" fillId="0" borderId="0" xfId="0" quotePrefix="1" applyNumberFormat="1" applyFont="1" applyFill="1" applyBorder="1" applyAlignment="1">
      <alignment horizontal="right"/>
    </xf>
    <xf numFmtId="0" fontId="10" fillId="0" borderId="0" xfId="0" applyFont="1" applyBorder="1" applyAlignment="1">
      <alignment wrapText="1"/>
    </xf>
    <xf numFmtId="0" fontId="9" fillId="0" borderId="0" xfId="0" applyFont="1" applyFill="1" applyBorder="1"/>
    <xf numFmtId="49" fontId="10" fillId="0" borderId="0" xfId="0" applyNumberFormat="1" applyFont="1" applyFill="1" applyBorder="1" applyAlignment="1">
      <alignment horizontal="right" vertical="center"/>
    </xf>
    <xf numFmtId="0" fontId="10" fillId="0" borderId="0" xfId="0" quotePrefix="1" applyFont="1" applyFill="1" applyBorder="1"/>
    <xf numFmtId="0" fontId="10" fillId="0" borderId="0" xfId="0" quotePrefix="1" applyFont="1" applyFill="1" applyAlignment="1">
      <alignment horizontal="left"/>
    </xf>
    <xf numFmtId="9" fontId="8" fillId="0" borderId="0" xfId="2" applyFont="1" applyFill="1" applyBorder="1"/>
    <xf numFmtId="0" fontId="8" fillId="0" borderId="0" xfId="0" applyFont="1" applyAlignment="1">
      <alignment wrapText="1"/>
    </xf>
    <xf numFmtId="0" fontId="18" fillId="0" borderId="0" xfId="0" quotePrefix="1" applyFont="1" applyFill="1" applyBorder="1" applyAlignment="1">
      <alignment horizontal="left"/>
    </xf>
    <xf numFmtId="165" fontId="17" fillId="0" borderId="0" xfId="0" applyNumberFormat="1" applyFont="1" applyFill="1" applyBorder="1" applyAlignment="1">
      <alignment horizontal="right"/>
    </xf>
    <xf numFmtId="49" fontId="10" fillId="0" borderId="0" xfId="0" applyNumberFormat="1" applyFont="1" applyBorder="1" applyAlignment="1">
      <alignment horizontal="right" wrapText="1"/>
    </xf>
    <xf numFmtId="0" fontId="10" fillId="0" borderId="0" xfId="0" applyFont="1" applyAlignment="1">
      <alignment wrapText="1"/>
    </xf>
    <xf numFmtId="49" fontId="10" fillId="0" borderId="0" xfId="0" applyNumberFormat="1" applyFont="1" applyAlignment="1">
      <alignment horizontal="right" wrapText="1"/>
    </xf>
    <xf numFmtId="0" fontId="10" fillId="0" borderId="0" xfId="0" applyFont="1" applyFill="1" applyAlignment="1">
      <alignment vertical="center"/>
    </xf>
    <xf numFmtId="0" fontId="10" fillId="2" borderId="1" xfId="0" applyFont="1" applyFill="1" applyBorder="1"/>
    <xf numFmtId="0" fontId="10" fillId="2" borderId="0" xfId="0" applyFont="1" applyFill="1" applyBorder="1"/>
    <xf numFmtId="0" fontId="9" fillId="2" borderId="0" xfId="0" quotePrefix="1" applyFont="1" applyFill="1" applyBorder="1"/>
    <xf numFmtId="0" fontId="28" fillId="2" borderId="0" xfId="0" applyFont="1" applyFill="1" applyBorder="1" applyAlignment="1">
      <alignment vertical="center"/>
    </xf>
    <xf numFmtId="0" fontId="10" fillId="2" borderId="0" xfId="0" applyFont="1" applyFill="1" applyBorder="1" applyAlignment="1">
      <alignment wrapText="1"/>
    </xf>
    <xf numFmtId="0" fontId="9" fillId="2" borderId="0" xfId="0" applyFont="1" applyFill="1" applyBorder="1" applyAlignment="1">
      <alignment wrapText="1"/>
    </xf>
    <xf numFmtId="0" fontId="9" fillId="2" borderId="0" xfId="0" applyFont="1" applyFill="1" applyBorder="1" applyAlignment="1"/>
    <xf numFmtId="0" fontId="32" fillId="2" borderId="0" xfId="0" applyFont="1" applyFill="1" applyBorder="1" applyAlignment="1">
      <alignment horizontal="center" vertical="center"/>
    </xf>
    <xf numFmtId="0" fontId="10" fillId="2" borderId="0" xfId="0" applyFont="1" applyFill="1" applyBorder="1" applyAlignment="1"/>
    <xf numFmtId="0" fontId="10" fillId="2" borderId="0" xfId="0" quotePrefix="1" applyFont="1" applyFill="1" applyBorder="1" applyAlignment="1">
      <alignment horizontal="right"/>
    </xf>
    <xf numFmtId="0" fontId="34" fillId="2" borderId="0" xfId="0" quotePrefix="1" applyFont="1" applyFill="1" applyBorder="1" applyAlignment="1">
      <alignment horizontal="left" vertical="center" indent="1"/>
    </xf>
    <xf numFmtId="0" fontId="31" fillId="2" borderId="0" xfId="0" quotePrefix="1" applyNumberFormat="1" applyFont="1" applyFill="1" applyBorder="1" applyAlignment="1">
      <alignment vertical="justify" wrapText="1"/>
    </xf>
    <xf numFmtId="0" fontId="35" fillId="2" borderId="0" xfId="0" applyFont="1" applyFill="1" applyBorder="1"/>
    <xf numFmtId="0" fontId="31" fillId="2" borderId="0" xfId="0" applyFont="1" applyFill="1" applyBorder="1"/>
    <xf numFmtId="0" fontId="23" fillId="2" borderId="0" xfId="0" applyFont="1" applyFill="1" applyBorder="1" applyAlignment="1">
      <alignment horizontal="left" vertical="top" wrapText="1"/>
    </xf>
    <xf numFmtId="0" fontId="36" fillId="2" borderId="0" xfId="0" applyFont="1" applyFill="1" applyBorder="1" applyAlignment="1">
      <alignment horizontal="left" vertical="top" wrapText="1"/>
    </xf>
    <xf numFmtId="0" fontId="37" fillId="2" borderId="0" xfId="0" applyFont="1" applyFill="1" applyBorder="1" applyAlignment="1">
      <alignment horizontal="left" vertical="top" wrapText="1"/>
    </xf>
    <xf numFmtId="0" fontId="8" fillId="2" borderId="0" xfId="0" applyFont="1" applyFill="1" applyBorder="1"/>
    <xf numFmtId="0" fontId="31" fillId="2" borderId="0" xfId="0" applyFont="1" applyFill="1" applyBorder="1" applyAlignment="1">
      <alignment horizontal="center" vertical="center"/>
    </xf>
    <xf numFmtId="0" fontId="16" fillId="0" borderId="1" xfId="0" applyNumberFormat="1" applyFont="1" applyFill="1" applyBorder="1"/>
    <xf numFmtId="0" fontId="8" fillId="0" borderId="0" xfId="0" applyNumberFormat="1" applyFont="1" applyFill="1"/>
    <xf numFmtId="0" fontId="8" fillId="0" borderId="0" xfId="0" applyNumberFormat="1" applyFont="1" applyFill="1" applyBorder="1"/>
    <xf numFmtId="0" fontId="8" fillId="0" borderId="0" xfId="0" applyNumberFormat="1" applyFont="1" applyFill="1" applyBorder="1" applyAlignment="1">
      <alignment horizontal="right"/>
    </xf>
    <xf numFmtId="0" fontId="38" fillId="0" borderId="0" xfId="0" applyNumberFormat="1" applyFont="1" applyFill="1" applyAlignment="1">
      <alignment horizontal="centerContinuous"/>
    </xf>
    <xf numFmtId="0" fontId="41" fillId="0" borderId="0" xfId="0" applyNumberFormat="1" applyFont="1" applyFill="1" applyBorder="1" applyAlignment="1">
      <alignment horizontal="centerContinuous"/>
    </xf>
    <xf numFmtId="0" fontId="45" fillId="0" borderId="0" xfId="0" applyNumberFormat="1" applyFont="1" applyFill="1" applyBorder="1" applyAlignment="1">
      <alignment horizontal="right" vertical="top"/>
    </xf>
    <xf numFmtId="0" fontId="8" fillId="0" borderId="0" xfId="0" applyNumberFormat="1" applyFont="1" applyFill="1" applyBorder="1" applyAlignment="1">
      <alignment horizontal="right" wrapText="1"/>
    </xf>
    <xf numFmtId="0" fontId="22" fillId="0" borderId="0" xfId="0" applyNumberFormat="1" applyFont="1" applyFill="1" applyBorder="1" applyAlignment="1">
      <alignment horizontal="right"/>
    </xf>
    <xf numFmtId="0" fontId="31" fillId="0" borderId="0" xfId="0" quotePrefix="1" applyNumberFormat="1" applyFont="1" applyFill="1" applyBorder="1" applyAlignment="1">
      <alignment horizontal="left" indent="1"/>
    </xf>
    <xf numFmtId="172" fontId="46" fillId="0" borderId="6" xfId="0" applyNumberFormat="1" applyFont="1" applyFill="1" applyBorder="1" applyAlignment="1">
      <alignment horizontal="right"/>
    </xf>
    <xf numFmtId="172" fontId="46" fillId="0" borderId="0" xfId="0" applyNumberFormat="1" applyFont="1" applyFill="1" applyBorder="1" applyAlignment="1">
      <alignment horizontal="right"/>
    </xf>
    <xf numFmtId="0" fontId="17" fillId="0" borderId="0" xfId="2" applyNumberFormat="1" applyFont="1" applyFill="1" applyBorder="1" applyAlignment="1">
      <alignment horizontal="right"/>
    </xf>
    <xf numFmtId="0" fontId="31" fillId="0" borderId="0" xfId="0" quotePrefix="1" applyNumberFormat="1" applyFont="1" applyFill="1" applyBorder="1" applyAlignment="1">
      <alignment horizontal="left" vertical="center" indent="1"/>
    </xf>
    <xf numFmtId="172" fontId="46" fillId="0" borderId="6" xfId="0" applyNumberFormat="1" applyFont="1" applyFill="1" applyBorder="1" applyAlignment="1">
      <alignment horizontal="right" vertical="center"/>
    </xf>
    <xf numFmtId="172" fontId="46" fillId="0" borderId="0" xfId="0" applyNumberFormat="1" applyFont="1" applyFill="1" applyBorder="1" applyAlignment="1">
      <alignment horizontal="right" vertical="center"/>
    </xf>
    <xf numFmtId="167" fontId="46" fillId="0" borderId="0" xfId="2" applyNumberFormat="1" applyFont="1" applyFill="1" applyBorder="1" applyAlignment="1">
      <alignment horizontal="right" vertical="center"/>
    </xf>
    <xf numFmtId="167" fontId="46" fillId="0" borderId="0" xfId="0" applyNumberFormat="1" applyFont="1" applyFill="1" applyBorder="1" applyAlignment="1">
      <alignment horizontal="right" vertical="center"/>
    </xf>
    <xf numFmtId="0" fontId="43" fillId="0" borderId="9" xfId="0" quotePrefix="1" applyNumberFormat="1" applyFont="1" applyFill="1" applyBorder="1" applyAlignment="1">
      <alignment horizontal="left" vertical="center"/>
    </xf>
    <xf numFmtId="172" fontId="42" fillId="0" borderId="10" xfId="0" applyNumberFormat="1" applyFont="1" applyFill="1" applyBorder="1" applyAlignment="1">
      <alignment horizontal="right" vertical="center"/>
    </xf>
    <xf numFmtId="172" fontId="42" fillId="0" borderId="9" xfId="0" applyNumberFormat="1" applyFont="1" applyFill="1" applyBorder="1" applyAlignment="1">
      <alignment horizontal="right" vertical="center"/>
    </xf>
    <xf numFmtId="167" fontId="42" fillId="0" borderId="9" xfId="0" applyNumberFormat="1" applyFont="1" applyFill="1" applyBorder="1" applyAlignment="1">
      <alignment horizontal="right" vertical="center"/>
    </xf>
    <xf numFmtId="0" fontId="31" fillId="0" borderId="0" xfId="0" quotePrefix="1" applyNumberFormat="1" applyFont="1" applyFill="1" applyBorder="1" applyAlignment="1">
      <alignment horizontal="left" vertical="center"/>
    </xf>
    <xf numFmtId="0" fontId="17" fillId="0" borderId="0" xfId="0" applyNumberFormat="1" applyFont="1" applyFill="1" applyBorder="1" applyAlignment="1">
      <alignment horizontal="right"/>
    </xf>
    <xf numFmtId="0" fontId="31" fillId="3" borderId="11" xfId="0" quotePrefix="1" applyNumberFormat="1" applyFont="1" applyFill="1" applyBorder="1" applyAlignment="1">
      <alignment horizontal="left" vertical="center"/>
    </xf>
    <xf numFmtId="172" fontId="46" fillId="3" borderId="12" xfId="0" applyNumberFormat="1" applyFont="1" applyFill="1" applyBorder="1" applyAlignment="1">
      <alignment horizontal="right" vertical="center"/>
    </xf>
    <xf numFmtId="172" fontId="46" fillId="3" borderId="11" xfId="0" applyNumberFormat="1" applyFont="1" applyFill="1" applyBorder="1" applyAlignment="1">
      <alignment horizontal="right" vertical="center"/>
    </xf>
    <xf numFmtId="167" fontId="46" fillId="3" borderId="11" xfId="2" applyNumberFormat="1" applyFont="1" applyFill="1" applyBorder="1" applyAlignment="1">
      <alignment horizontal="right" vertical="center"/>
    </xf>
    <xf numFmtId="167" fontId="46" fillId="3" borderId="11" xfId="0" applyNumberFormat="1" applyFont="1" applyFill="1" applyBorder="1" applyAlignment="1">
      <alignment horizontal="right" vertical="center"/>
    </xf>
    <xf numFmtId="0" fontId="20" fillId="0" borderId="0" xfId="2" applyNumberFormat="1" applyFont="1" applyFill="1" applyBorder="1" applyAlignment="1">
      <alignment horizontal="right"/>
    </xf>
    <xf numFmtId="0" fontId="8" fillId="0" borderId="0" xfId="0" applyNumberFormat="1" applyFont="1" applyFill="1" applyAlignment="1">
      <alignment vertical="center"/>
    </xf>
    <xf numFmtId="0" fontId="50" fillId="0" borderId="0" xfId="0" applyNumberFormat="1" applyFont="1" applyFill="1"/>
    <xf numFmtId="0" fontId="53" fillId="0" borderId="0" xfId="0" applyNumberFormat="1" applyFont="1" applyFill="1"/>
    <xf numFmtId="0" fontId="54" fillId="0" borderId="0" xfId="0" applyNumberFormat="1" applyFont="1" applyFill="1"/>
    <xf numFmtId="0" fontId="31" fillId="0" borderId="0" xfId="0" applyNumberFormat="1" applyFont="1" applyFill="1"/>
    <xf numFmtId="0" fontId="10" fillId="0" borderId="0" xfId="0" applyNumberFormat="1" applyFont="1" applyFill="1" applyBorder="1"/>
    <xf numFmtId="0" fontId="31" fillId="0" borderId="0" xfId="0" applyNumberFormat="1" applyFont="1" applyFill="1" applyBorder="1" applyAlignment="1">
      <alignment horizontal="left" vertical="center"/>
    </xf>
    <xf numFmtId="0" fontId="31" fillId="0" borderId="0" xfId="0" applyNumberFormat="1" applyFont="1" applyFill="1" applyBorder="1"/>
    <xf numFmtId="0" fontId="54" fillId="0" borderId="0" xfId="0" applyNumberFormat="1" applyFont="1" applyFill="1" applyBorder="1" applyAlignment="1">
      <alignment horizontal="right"/>
    </xf>
    <xf numFmtId="0" fontId="54" fillId="0" borderId="0" xfId="0" applyNumberFormat="1" applyFont="1" applyFill="1" applyBorder="1"/>
    <xf numFmtId="0" fontId="31" fillId="0" borderId="0" xfId="0" applyFont="1" applyFill="1" applyBorder="1"/>
    <xf numFmtId="0" fontId="31" fillId="0" borderId="0" xfId="0" applyNumberFormat="1" applyFont="1" applyBorder="1" applyAlignment="1">
      <alignment wrapText="1"/>
    </xf>
    <xf numFmtId="0" fontId="55" fillId="0" borderId="0" xfId="0" applyNumberFormat="1" applyFont="1" applyFill="1" applyBorder="1"/>
    <xf numFmtId="0" fontId="22" fillId="0" borderId="0" xfId="0" quotePrefix="1" applyNumberFormat="1" applyFont="1" applyFill="1" applyBorder="1"/>
    <xf numFmtId="0" fontId="8" fillId="0" borderId="0" xfId="0" applyNumberFormat="1" applyFont="1" applyBorder="1" applyAlignment="1">
      <alignment wrapText="1"/>
    </xf>
    <xf numFmtId="0" fontId="17" fillId="0" borderId="0" xfId="0" applyNumberFormat="1" applyFont="1" applyFill="1" applyBorder="1" applyAlignment="1">
      <alignment horizontal="left"/>
    </xf>
    <xf numFmtId="0" fontId="56" fillId="0" borderId="0" xfId="0" applyNumberFormat="1" applyFont="1" applyFill="1" applyBorder="1" applyAlignment="1">
      <alignment horizontal="right"/>
    </xf>
    <xf numFmtId="0" fontId="27" fillId="0" borderId="0" xfId="0" applyNumberFormat="1" applyFont="1" applyFill="1" applyBorder="1"/>
    <xf numFmtId="0" fontId="57" fillId="0" borderId="0" xfId="0" quotePrefix="1" applyNumberFormat="1" applyFont="1" applyFill="1" applyBorder="1" applyAlignment="1">
      <alignment horizontal="left"/>
    </xf>
    <xf numFmtId="0" fontId="8" fillId="0" borderId="0" xfId="0" applyNumberFormat="1" applyFont="1" applyAlignment="1">
      <alignment wrapText="1"/>
    </xf>
    <xf numFmtId="0" fontId="10" fillId="0" borderId="0" xfId="0" applyFont="1" applyBorder="1" applyAlignment="1"/>
    <xf numFmtId="0" fontId="10" fillId="0" borderId="34" xfId="0" applyFont="1" applyBorder="1"/>
    <xf numFmtId="1" fontId="10" fillId="0" borderId="34" xfId="0" applyNumberFormat="1" applyFont="1" applyFill="1" applyBorder="1"/>
    <xf numFmtId="165" fontId="10" fillId="0" borderId="34" xfId="0" applyNumberFormat="1" applyFont="1" applyFill="1" applyBorder="1" applyAlignment="1">
      <alignment horizontal="right"/>
    </xf>
    <xf numFmtId="167" fontId="10" fillId="0" borderId="34" xfId="2" applyNumberFormat="1" applyFont="1" applyFill="1" applyBorder="1" applyAlignment="1">
      <alignment horizontal="right"/>
    </xf>
    <xf numFmtId="49" fontId="10" fillId="0" borderId="34" xfId="0" applyNumberFormat="1" applyFont="1" applyFill="1" applyBorder="1" applyAlignment="1">
      <alignment horizontal="right"/>
    </xf>
    <xf numFmtId="0" fontId="10" fillId="0" borderId="34" xfId="0" applyFont="1" applyFill="1" applyBorder="1"/>
    <xf numFmtId="0" fontId="10" fillId="0" borderId="34" xfId="0" quotePrefix="1" applyNumberFormat="1" applyFont="1" applyFill="1" applyBorder="1" applyAlignment="1">
      <alignment horizontal="left" vertical="center"/>
    </xf>
    <xf numFmtId="0" fontId="9" fillId="0" borderId="0" xfId="0" quotePrefix="1" applyFont="1" applyFill="1" applyBorder="1" applyAlignment="1">
      <alignment horizontal="center"/>
    </xf>
    <xf numFmtId="0" fontId="31" fillId="2" borderId="0" xfId="0" applyFont="1" applyFill="1" applyBorder="1" applyAlignment="1">
      <alignment horizontal="justify" vertical="justify"/>
    </xf>
    <xf numFmtId="0" fontId="27" fillId="2" borderId="1" xfId="0" quotePrefix="1" applyNumberFormat="1" applyFont="1" applyFill="1" applyBorder="1" applyAlignment="1">
      <alignment horizontal="left" vertical="top"/>
    </xf>
    <xf numFmtId="0" fontId="8" fillId="2" borderId="1" xfId="0" applyNumberFormat="1" applyFont="1" applyFill="1" applyBorder="1" applyAlignment="1">
      <alignment vertical="top"/>
    </xf>
    <xf numFmtId="0" fontId="8" fillId="2" borderId="1" xfId="0" quotePrefix="1" applyNumberFormat="1" applyFont="1" applyFill="1" applyBorder="1" applyAlignment="1">
      <alignment horizontal="right" vertical="top"/>
    </xf>
    <xf numFmtId="0" fontId="8" fillId="2" borderId="1" xfId="0" applyNumberFormat="1" applyFont="1" applyFill="1" applyBorder="1"/>
    <xf numFmtId="0" fontId="38" fillId="2" borderId="0" xfId="0" applyNumberFormat="1" applyFont="1" applyFill="1" applyBorder="1"/>
    <xf numFmtId="0" fontId="8" fillId="2" borderId="0" xfId="0" applyNumberFormat="1" applyFont="1" applyFill="1" applyBorder="1"/>
    <xf numFmtId="0" fontId="8" fillId="2" borderId="0" xfId="0" applyNumberFormat="1" applyFont="1" applyFill="1" applyBorder="1" applyAlignment="1">
      <alignment horizontal="right"/>
    </xf>
    <xf numFmtId="0" fontId="8" fillId="2" borderId="0" xfId="0" applyNumberFormat="1" applyFont="1" applyFill="1"/>
    <xf numFmtId="17" fontId="27" fillId="2" borderId="0" xfId="0" quotePrefix="1" applyNumberFormat="1" applyFont="1" applyFill="1" applyAlignment="1">
      <alignment horizontal="center"/>
    </xf>
    <xf numFmtId="0" fontId="38" fillId="2" borderId="0" xfId="0" applyNumberFormat="1" applyFont="1" applyFill="1" applyAlignment="1">
      <alignment horizontal="centerContinuous"/>
    </xf>
    <xf numFmtId="17" fontId="38" fillId="2" borderId="0" xfId="0" applyNumberFormat="1" applyFont="1" applyFill="1" applyAlignment="1">
      <alignment horizontal="centerContinuous"/>
    </xf>
    <xf numFmtId="0" fontId="39" fillId="2" borderId="0" xfId="0" applyNumberFormat="1" applyFont="1" applyFill="1" applyAlignment="1">
      <alignment horizontal="centerContinuous"/>
    </xf>
    <xf numFmtId="0" fontId="38" fillId="2" borderId="0" xfId="0" applyNumberFormat="1" applyFont="1" applyFill="1" applyAlignment="1">
      <alignment horizontal="left"/>
    </xf>
    <xf numFmtId="0" fontId="40" fillId="2" borderId="0" xfId="0" applyNumberFormat="1" applyFont="1" applyFill="1" applyBorder="1" applyAlignment="1">
      <alignment horizontal="right"/>
    </xf>
    <xf numFmtId="0" fontId="27" fillId="2" borderId="0" xfId="0" applyNumberFormat="1" applyFont="1" applyFill="1"/>
    <xf numFmtId="0" fontId="31" fillId="2" borderId="0" xfId="0" quotePrefix="1" applyNumberFormat="1" applyFont="1" applyFill="1" applyBorder="1" applyAlignment="1">
      <alignment horizontal="left" vertical="top"/>
    </xf>
    <xf numFmtId="0" fontId="31" fillId="2" borderId="11" xfId="0" applyNumberFormat="1" applyFont="1" applyFill="1" applyBorder="1" applyAlignment="1">
      <alignment horizontal="right"/>
    </xf>
    <xf numFmtId="0" fontId="46" fillId="2" borderId="0" xfId="0" applyNumberFormat="1" applyFont="1" applyFill="1" applyBorder="1" applyAlignment="1">
      <alignment horizontal="right"/>
    </xf>
    <xf numFmtId="0" fontId="47" fillId="2" borderId="0" xfId="0" applyNumberFormat="1" applyFont="1" applyFill="1" applyBorder="1" applyAlignment="1">
      <alignment horizontal="right" vertical="center"/>
    </xf>
    <xf numFmtId="0" fontId="46" fillId="2" borderId="0" xfId="3" applyNumberFormat="1" applyFont="1" applyFill="1" applyBorder="1" applyAlignment="1">
      <alignment horizontal="right"/>
    </xf>
    <xf numFmtId="0" fontId="31" fillId="2" borderId="16" xfId="0" applyNumberFormat="1" applyFont="1" applyFill="1" applyBorder="1" applyAlignment="1">
      <alignment horizontal="left" vertical="center"/>
    </xf>
    <xf numFmtId="0" fontId="51" fillId="2" borderId="0" xfId="0" quotePrefix="1" applyNumberFormat="1" applyFont="1" applyFill="1" applyBorder="1" applyAlignment="1">
      <alignment horizontal="left" vertical="center"/>
    </xf>
    <xf numFmtId="0" fontId="46" fillId="2" borderId="0" xfId="0" quotePrefix="1" applyNumberFormat="1" applyFont="1" applyFill="1" applyBorder="1" applyAlignment="1">
      <alignment horizontal="left" vertical="center"/>
    </xf>
    <xf numFmtId="0" fontId="46" fillId="2" borderId="0" xfId="2" applyNumberFormat="1" applyFont="1" applyFill="1" applyBorder="1" applyAlignment="1">
      <alignment horizontal="right"/>
    </xf>
    <xf numFmtId="0" fontId="31" fillId="2" borderId="16" xfId="0" quotePrefix="1" applyNumberFormat="1" applyFont="1" applyFill="1" applyBorder="1" applyAlignment="1">
      <alignment horizontal="left" vertical="center" indent="3"/>
    </xf>
    <xf numFmtId="0" fontId="52" fillId="2" borderId="0" xfId="0" applyNumberFormat="1" applyFont="1" applyFill="1" applyBorder="1" applyAlignment="1">
      <alignment horizontal="right"/>
    </xf>
    <xf numFmtId="0" fontId="47" fillId="2" borderId="0" xfId="2" applyNumberFormat="1" applyFont="1" applyFill="1" applyBorder="1" applyAlignment="1">
      <alignment horizontal="right"/>
    </xf>
    <xf numFmtId="0" fontId="33" fillId="2" borderId="16" xfId="0" quotePrefix="1" applyNumberFormat="1" applyFont="1" applyFill="1" applyBorder="1" applyAlignment="1">
      <alignment horizontal="left" vertical="center" indent="3"/>
    </xf>
    <xf numFmtId="0" fontId="46" fillId="2" borderId="0" xfId="0" quotePrefix="1" applyNumberFormat="1" applyFont="1" applyFill="1" applyBorder="1" applyAlignment="1">
      <alignment vertical="center" wrapText="1"/>
    </xf>
    <xf numFmtId="0" fontId="47" fillId="2" borderId="0" xfId="0" quotePrefix="1" applyNumberFormat="1" applyFont="1" applyFill="1" applyBorder="1" applyAlignment="1">
      <alignment horizontal="left"/>
    </xf>
    <xf numFmtId="0" fontId="47" fillId="2" borderId="0" xfId="0" applyNumberFormat="1" applyFont="1" applyFill="1" applyBorder="1" applyAlignment="1">
      <alignment horizontal="right"/>
    </xf>
    <xf numFmtId="0" fontId="31" fillId="2" borderId="0" xfId="0" applyNumberFormat="1" applyFont="1" applyFill="1" applyBorder="1" applyAlignment="1">
      <alignment horizontal="left" vertical="top"/>
    </xf>
    <xf numFmtId="0" fontId="31" fillId="2" borderId="0" xfId="0" applyNumberFormat="1" applyFont="1" applyFill="1" applyBorder="1" applyAlignment="1">
      <alignment horizontal="right"/>
    </xf>
    <xf numFmtId="0" fontId="31" fillId="2" borderId="0" xfId="0" quotePrefix="1" applyNumberFormat="1" applyFont="1" applyFill="1" applyAlignment="1">
      <alignment horizontal="left" vertical="center"/>
    </xf>
    <xf numFmtId="0" fontId="31" fillId="2" borderId="0" xfId="0" quotePrefix="1" applyNumberFormat="1" applyFont="1" applyFill="1" applyBorder="1" applyAlignment="1">
      <alignment horizontal="left"/>
    </xf>
    <xf numFmtId="0" fontId="31" fillId="2" borderId="0" xfId="0" applyNumberFormat="1" applyFont="1" applyFill="1" applyBorder="1"/>
    <xf numFmtId="0" fontId="54" fillId="2" borderId="0" xfId="0" applyNumberFormat="1" applyFont="1" applyFill="1" applyBorder="1" applyAlignment="1">
      <alignment horizontal="left"/>
    </xf>
    <xf numFmtId="0" fontId="54" fillId="2" borderId="0" xfId="0" applyNumberFormat="1" applyFont="1" applyFill="1" applyBorder="1" applyAlignment="1">
      <alignment horizontal="right"/>
    </xf>
    <xf numFmtId="0" fontId="31" fillId="2" borderId="0" xfId="0" applyNumberFormat="1" applyFont="1" applyFill="1" applyBorder="1" applyAlignment="1">
      <alignment horizontal="centerContinuous" vertical="top"/>
    </xf>
    <xf numFmtId="0" fontId="37" fillId="2" borderId="0" xfId="0" quotePrefix="1" applyNumberFormat="1" applyFont="1" applyFill="1" applyBorder="1" applyAlignment="1">
      <alignment horizontal="right" vertical="top"/>
    </xf>
    <xf numFmtId="0" fontId="54" fillId="2" borderId="0" xfId="0" quotePrefix="1" applyNumberFormat="1" applyFont="1" applyFill="1" applyBorder="1" applyAlignment="1">
      <alignment horizontal="left"/>
    </xf>
    <xf numFmtId="0" fontId="37" fillId="2" borderId="0" xfId="0" applyNumberFormat="1" applyFont="1" applyFill="1" applyBorder="1" applyAlignment="1">
      <alignment horizontal="right" vertical="top"/>
    </xf>
    <xf numFmtId="0" fontId="31" fillId="2" borderId="0" xfId="0" applyNumberFormat="1" applyFont="1" applyFill="1" applyBorder="1" applyAlignment="1">
      <alignment horizontal="right" wrapText="1"/>
    </xf>
    <xf numFmtId="0" fontId="31" fillId="2" borderId="0" xfId="0" quotePrefix="1" applyNumberFormat="1" applyFont="1" applyFill="1" applyBorder="1" applyAlignment="1">
      <alignment horizontal="right"/>
    </xf>
    <xf numFmtId="0" fontId="31" fillId="2" borderId="0" xfId="0" quotePrefix="1" applyNumberFormat="1" applyFont="1" applyFill="1" applyAlignment="1">
      <alignment vertical="center" wrapText="1"/>
    </xf>
    <xf numFmtId="0" fontId="31" fillId="2" borderId="0" xfId="0" quotePrefix="1" applyNumberFormat="1" applyFont="1" applyFill="1" applyAlignment="1">
      <alignment vertical="top" wrapText="1"/>
    </xf>
    <xf numFmtId="0" fontId="54" fillId="2" borderId="0" xfId="0" quotePrefix="1" applyNumberFormat="1" applyFont="1" applyFill="1" applyBorder="1" applyAlignment="1">
      <alignment horizontal="left" vertical="center"/>
    </xf>
    <xf numFmtId="0" fontId="31" fillId="2" borderId="0" xfId="0" quotePrefix="1" applyNumberFormat="1" applyFont="1" applyFill="1" applyBorder="1" applyAlignment="1">
      <alignment horizontal="left" vertical="center"/>
    </xf>
    <xf numFmtId="0" fontId="31" fillId="2" borderId="0" xfId="0" quotePrefix="1" applyNumberFormat="1" applyFont="1" applyFill="1" applyBorder="1" applyAlignment="1">
      <alignment horizontal="center" vertical="center"/>
    </xf>
    <xf numFmtId="0" fontId="13" fillId="2" borderId="0" xfId="0" applyNumberFormat="1" applyFont="1" applyFill="1" applyBorder="1" applyAlignment="1"/>
    <xf numFmtId="0" fontId="46" fillId="2" borderId="0" xfId="0" quotePrefix="1" applyFont="1" applyFill="1" applyAlignment="1">
      <alignment horizontal="left" indent="3"/>
    </xf>
    <xf numFmtId="0" fontId="46" fillId="2" borderId="0" xfId="0" applyFont="1" applyFill="1" applyAlignment="1">
      <alignment horizontal="left" indent="3"/>
    </xf>
    <xf numFmtId="0" fontId="31" fillId="2" borderId="0" xfId="0" applyNumberFormat="1" applyFont="1" applyFill="1" applyBorder="1" applyAlignment="1">
      <alignment horizontal="left" indent="3"/>
    </xf>
    <xf numFmtId="0" fontId="31" fillId="2" borderId="0" xfId="0" quotePrefix="1" applyNumberFormat="1" applyFont="1" applyFill="1" applyBorder="1" applyAlignment="1">
      <alignment horizontal="left" indent="3"/>
    </xf>
    <xf numFmtId="0" fontId="31" fillId="2" borderId="0" xfId="0" applyNumberFormat="1" applyFont="1" applyFill="1" applyBorder="1" applyAlignment="1">
      <alignment wrapText="1"/>
    </xf>
    <xf numFmtId="0" fontId="22" fillId="2" borderId="0" xfId="0" quotePrefix="1" applyNumberFormat="1" applyFont="1" applyFill="1" applyBorder="1"/>
    <xf numFmtId="0" fontId="8" fillId="2" borderId="0" xfId="0" applyNumberFormat="1" applyFont="1" applyFill="1" applyBorder="1" applyAlignment="1">
      <alignment wrapText="1"/>
    </xf>
    <xf numFmtId="0" fontId="17" fillId="2" borderId="0" xfId="0" applyNumberFormat="1" applyFont="1" applyFill="1" applyBorder="1" applyAlignment="1">
      <alignment horizontal="right"/>
    </xf>
    <xf numFmtId="0" fontId="27" fillId="2" borderId="0" xfId="0" applyNumberFormat="1" applyFont="1" applyFill="1" applyBorder="1"/>
    <xf numFmtId="0" fontId="57" fillId="2" borderId="0" xfId="0" quotePrefix="1" applyNumberFormat="1" applyFont="1" applyFill="1" applyBorder="1" applyAlignment="1">
      <alignment horizontal="left"/>
    </xf>
    <xf numFmtId="0" fontId="45" fillId="2" borderId="0" xfId="0" applyNumberFormat="1" applyFont="1" applyFill="1" applyBorder="1" applyAlignment="1">
      <alignment horizontal="right" vertical="top"/>
    </xf>
    <xf numFmtId="0" fontId="8" fillId="2" borderId="0" xfId="0" applyNumberFormat="1" applyFont="1" applyFill="1" applyAlignment="1">
      <alignment wrapText="1"/>
    </xf>
    <xf numFmtId="0" fontId="8" fillId="2" borderId="0" xfId="0" applyNumberFormat="1" applyFont="1" applyFill="1" applyAlignment="1">
      <alignment vertical="center"/>
    </xf>
    <xf numFmtId="0" fontId="8" fillId="2" borderId="0" xfId="0" applyNumberFormat="1" applyFont="1" applyFill="1" applyBorder="1" applyAlignment="1">
      <alignment horizontal="right" wrapText="1"/>
    </xf>
    <xf numFmtId="0" fontId="22" fillId="2" borderId="0" xfId="0" applyNumberFormat="1" applyFont="1" applyFill="1" applyBorder="1" applyAlignment="1">
      <alignment horizontal="right"/>
    </xf>
    <xf numFmtId="172" fontId="17" fillId="2" borderId="0" xfId="2" applyNumberFormat="1" applyFont="1" applyFill="1" applyBorder="1" applyAlignment="1">
      <alignment horizontal="right"/>
    </xf>
    <xf numFmtId="172" fontId="20" fillId="2" borderId="0" xfId="2" applyNumberFormat="1" applyFont="1" applyFill="1" applyBorder="1" applyAlignment="1">
      <alignment horizontal="right"/>
    </xf>
    <xf numFmtId="167" fontId="17" fillId="2" borderId="0" xfId="0" applyNumberFormat="1" applyFont="1" applyFill="1" applyBorder="1" applyAlignment="1">
      <alignment horizontal="right"/>
    </xf>
    <xf numFmtId="0" fontId="103" fillId="29" borderId="6" xfId="0" applyNumberFormat="1" applyFont="1" applyFill="1" applyBorder="1" applyAlignment="1">
      <alignment horizontal="center" vertical="center" wrapText="1"/>
    </xf>
    <xf numFmtId="0" fontId="103" fillId="29" borderId="7" xfId="0" quotePrefix="1" applyNumberFormat="1" applyFont="1" applyFill="1" applyBorder="1" applyAlignment="1">
      <alignment horizontal="left"/>
    </xf>
    <xf numFmtId="0" fontId="105" fillId="29" borderId="8" xfId="0" applyNumberFormat="1" applyFont="1" applyFill="1" applyBorder="1" applyAlignment="1">
      <alignment horizontal="right"/>
    </xf>
    <xf numFmtId="0" fontId="31" fillId="32" borderId="0" xfId="0" quotePrefix="1" applyNumberFormat="1" applyFont="1" applyFill="1" applyBorder="1" applyAlignment="1">
      <alignment horizontal="left" vertical="center" indent="1"/>
    </xf>
    <xf numFmtId="172" fontId="46" fillId="32" borderId="6" xfId="0" applyNumberFormat="1" applyFont="1" applyFill="1" applyBorder="1" applyAlignment="1">
      <alignment horizontal="right" vertical="center"/>
    </xf>
    <xf numFmtId="172" fontId="46" fillId="32" borderId="0" xfId="0" applyNumberFormat="1" applyFont="1" applyFill="1" applyBorder="1" applyAlignment="1">
      <alignment horizontal="right" vertical="center"/>
    </xf>
    <xf numFmtId="167" fontId="46" fillId="32" borderId="0" xfId="0" applyNumberFormat="1" applyFont="1" applyFill="1" applyBorder="1" applyAlignment="1">
      <alignment horizontal="right" vertical="center"/>
    </xf>
    <xf numFmtId="0" fontId="46" fillId="2" borderId="16" xfId="0" applyNumberFormat="1" applyFont="1" applyFill="1" applyBorder="1"/>
    <xf numFmtId="0" fontId="46" fillId="2" borderId="0" xfId="0" quotePrefix="1" applyNumberFormat="1" applyFont="1" applyFill="1" applyBorder="1" applyAlignment="1">
      <alignment vertical="top" wrapText="1"/>
    </xf>
    <xf numFmtId="0" fontId="47" fillId="2" borderId="37" xfId="0" quotePrefix="1" applyNumberFormat="1" applyFont="1" applyFill="1" applyBorder="1" applyAlignment="1">
      <alignment horizontal="left" vertical="center"/>
    </xf>
    <xf numFmtId="0" fontId="47" fillId="2" borderId="37" xfId="0" applyNumberFormat="1" applyFont="1" applyFill="1" applyBorder="1" applyAlignment="1">
      <alignment horizontal="right" vertical="center"/>
    </xf>
    <xf numFmtId="0" fontId="46" fillId="2" borderId="37" xfId="3" applyNumberFormat="1" applyFont="1" applyFill="1" applyBorder="1" applyAlignment="1">
      <alignment horizontal="right"/>
    </xf>
    <xf numFmtId="0" fontId="48" fillId="2" borderId="0" xfId="0" quotePrefix="1" applyNumberFormat="1" applyFont="1" applyFill="1" applyBorder="1" applyAlignment="1">
      <alignment horizontal="left" vertical="top"/>
    </xf>
    <xf numFmtId="179" fontId="8" fillId="0" borderId="0" xfId="0" applyNumberFormat="1" applyFont="1" applyFill="1"/>
    <xf numFmtId="0" fontId="110" fillId="2" borderId="37" xfId="0" applyNumberFormat="1" applyFont="1" applyFill="1" applyBorder="1" applyAlignment="1"/>
    <xf numFmtId="0" fontId="44" fillId="32" borderId="0" xfId="0" quotePrefix="1" applyNumberFormat="1" applyFont="1" applyFill="1" applyBorder="1" applyAlignment="1">
      <alignment horizontal="left" vertical="center"/>
    </xf>
    <xf numFmtId="172" fontId="106" fillId="32" borderId="6" xfId="0" applyNumberFormat="1" applyFont="1" applyFill="1" applyBorder="1" applyAlignment="1">
      <alignment horizontal="left" vertical="center"/>
    </xf>
    <xf numFmtId="172" fontId="106" fillId="32" borderId="36" xfId="0" applyNumberFormat="1" applyFont="1" applyFill="1" applyBorder="1" applyAlignment="1">
      <alignment horizontal="center" vertical="center"/>
    </xf>
    <xf numFmtId="0" fontId="106" fillId="32" borderId="36" xfId="2" applyNumberFormat="1" applyFont="1" applyFill="1" applyBorder="1" applyAlignment="1">
      <alignment horizontal="center" vertical="center"/>
    </xf>
    <xf numFmtId="179" fontId="106" fillId="32" borderId="36" xfId="0" applyNumberFormat="1" applyFont="1" applyFill="1" applyBorder="1" applyAlignment="1">
      <alignment horizontal="center" vertical="center"/>
    </xf>
    <xf numFmtId="0" fontId="106" fillId="32" borderId="0" xfId="0" applyNumberFormat="1" applyFont="1" applyFill="1" applyBorder="1" applyAlignment="1">
      <alignment horizontal="center" vertical="center"/>
    </xf>
    <xf numFmtId="0" fontId="109" fillId="29" borderId="0" xfId="0" quotePrefix="1" applyNumberFormat="1" applyFont="1" applyFill="1" applyBorder="1" applyAlignment="1">
      <alignment horizontal="left" vertical="center"/>
    </xf>
    <xf numFmtId="172" fontId="109" fillId="29" borderId="6" xfId="0" applyNumberFormat="1" applyFont="1" applyFill="1" applyBorder="1" applyAlignment="1">
      <alignment horizontal="right" vertical="center"/>
    </xf>
    <xf numFmtId="172" fontId="109" fillId="29" borderId="0" xfId="0" applyNumberFormat="1" applyFont="1" applyFill="1" applyBorder="1" applyAlignment="1">
      <alignment horizontal="right" vertical="center"/>
    </xf>
    <xf numFmtId="172" fontId="109" fillId="29" borderId="0" xfId="0" applyNumberFormat="1" applyFont="1" applyFill="1" applyBorder="1" applyAlignment="1">
      <alignment horizontal="left" vertical="center"/>
    </xf>
    <xf numFmtId="0" fontId="109" fillId="29" borderId="0" xfId="2" applyNumberFormat="1" applyFont="1" applyFill="1" applyBorder="1" applyAlignment="1">
      <alignment horizontal="left" vertical="center"/>
    </xf>
    <xf numFmtId="0" fontId="109" fillId="29" borderId="0" xfId="2" applyNumberFormat="1" applyFont="1" applyFill="1" applyBorder="1" applyAlignment="1">
      <alignment horizontal="center" vertical="center"/>
    </xf>
    <xf numFmtId="179" fontId="109" fillId="29" borderId="6" xfId="0" applyNumberFormat="1" applyFont="1" applyFill="1" applyBorder="1" applyAlignment="1">
      <alignment horizontal="center" vertical="center"/>
    </xf>
    <xf numFmtId="0" fontId="109" fillId="29" borderId="0" xfId="0" applyNumberFormat="1" applyFont="1" applyFill="1" applyBorder="1" applyAlignment="1">
      <alignment horizontal="center" vertical="center"/>
    </xf>
    <xf numFmtId="0" fontId="103" fillId="29" borderId="0" xfId="0" quotePrefix="1" applyNumberFormat="1" applyFont="1" applyFill="1" applyBorder="1" applyAlignment="1">
      <alignment horizontal="center" vertical="center" wrapText="1"/>
    </xf>
    <xf numFmtId="17" fontId="103" fillId="29" borderId="36" xfId="0" applyNumberFormat="1" applyFont="1" applyFill="1" applyBorder="1" applyAlignment="1">
      <alignment horizontal="center" vertical="center" wrapText="1"/>
    </xf>
    <xf numFmtId="171" fontId="103" fillId="29" borderId="36" xfId="0" applyNumberFormat="1" applyFont="1" applyFill="1" applyBorder="1" applyAlignment="1">
      <alignment horizontal="center" vertical="center" wrapText="1"/>
    </xf>
    <xf numFmtId="0" fontId="103" fillId="29" borderId="36" xfId="0" applyNumberFormat="1" applyFont="1" applyFill="1" applyBorder="1" applyAlignment="1">
      <alignment horizontal="center" vertical="center" wrapText="1"/>
    </xf>
    <xf numFmtId="0" fontId="105" fillId="29" borderId="35" xfId="0" quotePrefix="1" applyNumberFormat="1" applyFont="1" applyFill="1" applyBorder="1" applyAlignment="1">
      <alignment horizontal="right"/>
    </xf>
    <xf numFmtId="0" fontId="105" fillId="29" borderId="35" xfId="0" applyNumberFormat="1" applyFont="1" applyFill="1" applyBorder="1" applyAlignment="1">
      <alignment horizontal="right"/>
    </xf>
    <xf numFmtId="0" fontId="111" fillId="29" borderId="40" xfId="262" applyFont="1" applyFill="1" applyBorder="1" applyAlignment="1">
      <alignment horizontal="center" vertical="center" wrapText="1"/>
    </xf>
    <xf numFmtId="0" fontId="112" fillId="0" borderId="0" xfId="0" applyNumberFormat="1" applyFont="1" applyFill="1" applyBorder="1"/>
    <xf numFmtId="0" fontId="113" fillId="0" borderId="0" xfId="0" applyNumberFormat="1" applyFont="1" applyFill="1"/>
    <xf numFmtId="0" fontId="114" fillId="30" borderId="40" xfId="262" applyFont="1" applyFill="1" applyBorder="1"/>
    <xf numFmtId="180" fontId="114" fillId="30" borderId="40" xfId="262" applyNumberFormat="1" applyFont="1" applyFill="1" applyBorder="1" applyAlignment="1">
      <alignment horizontal="center"/>
    </xf>
    <xf numFmtId="10" fontId="114" fillId="30" borderId="40" xfId="2" applyNumberFormat="1" applyFont="1" applyFill="1" applyBorder="1" applyAlignment="1">
      <alignment horizontal="center"/>
    </xf>
    <xf numFmtId="0" fontId="115" fillId="0" borderId="0" xfId="0" applyNumberFormat="1" applyFont="1" applyFill="1" applyBorder="1" applyAlignment="1">
      <alignment horizontal="left" vertical="center"/>
    </xf>
    <xf numFmtId="0" fontId="116" fillId="29" borderId="40" xfId="262" applyFont="1" applyFill="1" applyBorder="1" applyAlignment="1">
      <alignment horizontal="left"/>
    </xf>
    <xf numFmtId="180" fontId="116" fillId="29" borderId="40" xfId="262" applyNumberFormat="1" applyFont="1" applyFill="1" applyBorder="1" applyAlignment="1">
      <alignment horizontal="center"/>
    </xf>
    <xf numFmtId="10" fontId="116" fillId="29" borderId="40" xfId="2" applyNumberFormat="1" applyFont="1" applyFill="1" applyBorder="1" applyAlignment="1">
      <alignment horizontal="center" vertical="center"/>
    </xf>
    <xf numFmtId="0" fontId="117" fillId="0" borderId="0" xfId="0" applyNumberFormat="1" applyFont="1" applyFill="1" applyBorder="1"/>
    <xf numFmtId="0" fontId="115" fillId="0" borderId="0" xfId="0" applyNumberFormat="1" applyFont="1" applyFill="1" applyBorder="1"/>
    <xf numFmtId="0" fontId="117" fillId="0" borderId="41" xfId="0" applyNumberFormat="1" applyFont="1" applyFill="1" applyBorder="1" applyAlignment="1">
      <alignment horizontal="left" vertical="center"/>
    </xf>
    <xf numFmtId="0" fontId="115" fillId="0" borderId="41" xfId="0" applyNumberFormat="1" applyFont="1" applyFill="1" applyBorder="1"/>
    <xf numFmtId="179" fontId="115" fillId="0" borderId="41" xfId="0" applyNumberFormat="1" applyFont="1" applyFill="1" applyBorder="1" applyAlignment="1">
      <alignment horizontal="center"/>
    </xf>
    <xf numFmtId="179" fontId="117" fillId="0" borderId="41" xfId="0" applyNumberFormat="1" applyFont="1" applyFill="1" applyBorder="1" applyAlignment="1">
      <alignment horizontal="center" vertical="center"/>
    </xf>
    <xf numFmtId="0" fontId="115" fillId="0" borderId="41" xfId="0" applyNumberFormat="1" applyFont="1" applyFill="1" applyBorder="1" applyAlignment="1">
      <alignment horizontal="left" vertical="center"/>
    </xf>
    <xf numFmtId="179" fontId="115" fillId="0" borderId="41" xfId="0" applyNumberFormat="1" applyFont="1" applyFill="1" applyBorder="1" applyAlignment="1">
      <alignment horizontal="center" vertical="center"/>
    </xf>
    <xf numFmtId="0" fontId="117" fillId="0" borderId="41" xfId="0" applyNumberFormat="1" applyFont="1" applyFill="1" applyBorder="1"/>
    <xf numFmtId="179" fontId="117" fillId="0" borderId="41" xfId="0" applyNumberFormat="1" applyFont="1" applyFill="1" applyBorder="1" applyAlignment="1">
      <alignment horizontal="center"/>
    </xf>
    <xf numFmtId="172" fontId="106" fillId="2" borderId="38" xfId="0" applyNumberFormat="1" applyFont="1" applyFill="1" applyBorder="1" applyAlignment="1">
      <alignment horizontal="center" vertical="center" wrapText="1"/>
    </xf>
    <xf numFmtId="172" fontId="106" fillId="32" borderId="36" xfId="0" applyNumberFormat="1" applyFont="1" applyFill="1" applyBorder="1" applyAlignment="1">
      <alignment horizontal="center" vertical="center" wrapText="1"/>
    </xf>
    <xf numFmtId="172" fontId="106" fillId="0" borderId="38" xfId="0" applyNumberFormat="1" applyFont="1" applyFill="1" applyBorder="1" applyAlignment="1">
      <alignment horizontal="center" vertical="center" wrapText="1"/>
    </xf>
    <xf numFmtId="0" fontId="44" fillId="0" borderId="0" xfId="0" quotePrefix="1" applyNumberFormat="1" applyFont="1" applyFill="1" applyBorder="1" applyAlignment="1">
      <alignment horizontal="left" vertical="center" wrapText="1"/>
    </xf>
    <xf numFmtId="172" fontId="106" fillId="2" borderId="6" xfId="0" applyNumberFormat="1" applyFont="1" applyFill="1" applyBorder="1" applyAlignment="1">
      <alignment horizontal="left" vertical="center" wrapText="1"/>
    </xf>
    <xf numFmtId="0" fontId="106" fillId="0" borderId="38" xfId="2" applyNumberFormat="1" applyFont="1" applyFill="1" applyBorder="1" applyAlignment="1">
      <alignment horizontal="center" vertical="center" wrapText="1"/>
    </xf>
    <xf numFmtId="179" fontId="106" fillId="2" borderId="38" xfId="0" applyNumberFormat="1" applyFont="1" applyFill="1" applyBorder="1" applyAlignment="1">
      <alignment horizontal="center" vertical="center" wrapText="1"/>
    </xf>
    <xf numFmtId="179" fontId="106" fillId="0" borderId="38" xfId="0" applyNumberFormat="1" applyFont="1" applyFill="1" applyBorder="1" applyAlignment="1">
      <alignment horizontal="center" vertical="center" wrapText="1"/>
    </xf>
    <xf numFmtId="14" fontId="106" fillId="0" borderId="0" xfId="0" applyNumberFormat="1" applyFont="1" applyFill="1" applyBorder="1" applyAlignment="1">
      <alignment horizontal="center" vertical="center" wrapText="1"/>
    </xf>
    <xf numFmtId="0" fontId="44" fillId="32" borderId="0" xfId="0" quotePrefix="1" applyNumberFormat="1" applyFont="1" applyFill="1" applyBorder="1" applyAlignment="1">
      <alignment horizontal="left" vertical="center" wrapText="1"/>
    </xf>
    <xf numFmtId="172" fontId="106" fillId="32" borderId="6" xfId="0" applyNumberFormat="1" applyFont="1" applyFill="1" applyBorder="1" applyAlignment="1">
      <alignment horizontal="left" vertical="center" wrapText="1"/>
    </xf>
    <xf numFmtId="0" fontId="106" fillId="32" borderId="36" xfId="2" applyNumberFormat="1" applyFont="1" applyFill="1" applyBorder="1" applyAlignment="1">
      <alignment horizontal="center" vertical="center" wrapText="1"/>
    </xf>
    <xf numFmtId="179" fontId="106" fillId="32" borderId="36" xfId="0" applyNumberFormat="1" applyFont="1" applyFill="1" applyBorder="1" applyAlignment="1">
      <alignment horizontal="center" vertical="center" wrapText="1"/>
    </xf>
    <xf numFmtId="0" fontId="106" fillId="32" borderId="0" xfId="0" applyNumberFormat="1" applyFont="1" applyFill="1" applyBorder="1" applyAlignment="1">
      <alignment horizontal="center" vertical="center" wrapText="1"/>
    </xf>
    <xf numFmtId="167" fontId="106" fillId="0" borderId="38" xfId="2" applyNumberFormat="1" applyFont="1" applyFill="1" applyBorder="1" applyAlignment="1">
      <alignment horizontal="center" vertical="center" wrapText="1"/>
    </xf>
    <xf numFmtId="179" fontId="8" fillId="0" borderId="0" xfId="0" applyNumberFormat="1" applyFont="1" applyFill="1" applyAlignment="1">
      <alignment vertical="center"/>
    </xf>
    <xf numFmtId="0" fontId="43" fillId="0" borderId="0" xfId="0" quotePrefix="1" applyNumberFormat="1" applyFont="1" applyFill="1" applyBorder="1" applyAlignment="1">
      <alignment horizontal="left" vertical="center"/>
    </xf>
    <xf numFmtId="172" fontId="42" fillId="0" borderId="6" xfId="0" applyNumberFormat="1" applyFont="1" applyFill="1" applyBorder="1" applyAlignment="1">
      <alignment horizontal="right" vertical="center"/>
    </xf>
    <xf numFmtId="172" fontId="42" fillId="0" borderId="0" xfId="0" applyNumberFormat="1" applyFont="1" applyFill="1" applyBorder="1" applyAlignment="1">
      <alignment horizontal="right" vertical="center"/>
    </xf>
    <xf numFmtId="167" fontId="42" fillId="0" borderId="0" xfId="2" applyNumberFormat="1" applyFont="1" applyFill="1" applyBorder="1" applyAlignment="1">
      <alignment horizontal="right" vertical="center"/>
    </xf>
    <xf numFmtId="167" fontId="42" fillId="0" borderId="0" xfId="0" applyNumberFormat="1" applyFont="1" applyFill="1" applyBorder="1" applyAlignment="1">
      <alignment horizontal="right" vertical="center"/>
    </xf>
    <xf numFmtId="172" fontId="46" fillId="0" borderId="44" xfId="0" applyNumberFormat="1" applyFont="1" applyFill="1" applyBorder="1" applyAlignment="1">
      <alignment horizontal="right"/>
    </xf>
    <xf numFmtId="172" fontId="46" fillId="0" borderId="44" xfId="0" applyNumberFormat="1" applyFont="1" applyFill="1" applyBorder="1" applyAlignment="1">
      <alignment horizontal="right" vertical="center"/>
    </xf>
    <xf numFmtId="172" fontId="42" fillId="0" borderId="48" xfId="0" applyNumberFormat="1" applyFont="1" applyFill="1" applyBorder="1" applyAlignment="1">
      <alignment horizontal="right" vertical="center"/>
    </xf>
    <xf numFmtId="167" fontId="42" fillId="0" borderId="49" xfId="2" applyNumberFormat="1" applyFont="1" applyFill="1" applyBorder="1" applyAlignment="1">
      <alignment horizontal="right" vertical="center"/>
    </xf>
    <xf numFmtId="0" fontId="7" fillId="29" borderId="4" xfId="0" applyNumberFormat="1" applyFont="1" applyFill="1" applyBorder="1"/>
    <xf numFmtId="0" fontId="118" fillId="29" borderId="5" xfId="0" quotePrefix="1" applyNumberFormat="1" applyFont="1" applyFill="1" applyBorder="1" applyAlignment="1">
      <alignment horizontal="centerContinuous"/>
    </xf>
    <xf numFmtId="0" fontId="119" fillId="29" borderId="4" xfId="0" applyNumberFormat="1" applyFont="1" applyFill="1" applyBorder="1" applyAlignment="1">
      <alignment horizontal="centerContinuous"/>
    </xf>
    <xf numFmtId="0" fontId="118" fillId="29" borderId="4" xfId="0" applyNumberFormat="1" applyFont="1" applyFill="1" applyBorder="1" applyAlignment="1">
      <alignment horizontal="centerContinuous"/>
    </xf>
    <xf numFmtId="0" fontId="119" fillId="29" borderId="42" xfId="0" applyNumberFormat="1" applyFont="1" applyFill="1" applyBorder="1" applyAlignment="1">
      <alignment horizontal="right"/>
    </xf>
    <xf numFmtId="0" fontId="119" fillId="29" borderId="4" xfId="0" applyNumberFormat="1" applyFont="1" applyFill="1" applyBorder="1" applyAlignment="1">
      <alignment horizontal="right"/>
    </xf>
    <xf numFmtId="0" fontId="119" fillId="29" borderId="43" xfId="0" applyNumberFormat="1" applyFont="1" applyFill="1" applyBorder="1" applyAlignment="1">
      <alignment horizontal="right"/>
    </xf>
    <xf numFmtId="0" fontId="108" fillId="29" borderId="0" xfId="0" quotePrefix="1" applyNumberFormat="1" applyFont="1" applyFill="1" applyBorder="1" applyAlignment="1">
      <alignment horizontal="left"/>
    </xf>
    <xf numFmtId="0" fontId="104" fillId="29" borderId="0" xfId="0" quotePrefix="1" applyNumberFormat="1" applyFont="1" applyFill="1" applyBorder="1" applyAlignment="1">
      <alignment horizontal="left"/>
    </xf>
    <xf numFmtId="172" fontId="46" fillId="32" borderId="44" xfId="0" applyNumberFormat="1" applyFont="1" applyFill="1" applyBorder="1" applyAlignment="1">
      <alignment horizontal="right" vertical="center"/>
    </xf>
    <xf numFmtId="0" fontId="43" fillId="32" borderId="13" xfId="0" quotePrefix="1" applyNumberFormat="1" applyFont="1" applyFill="1" applyBorder="1" applyAlignment="1">
      <alignment horizontal="left" vertical="center"/>
    </xf>
    <xf numFmtId="172" fontId="42" fillId="32" borderId="14" xfId="0" applyNumberFormat="1" applyFont="1" applyFill="1" applyBorder="1" applyAlignment="1">
      <alignment horizontal="right" vertical="center"/>
    </xf>
    <xf numFmtId="172" fontId="42" fillId="32" borderId="15" xfId="0" applyNumberFormat="1" applyFont="1" applyFill="1" applyBorder="1" applyAlignment="1">
      <alignment horizontal="right" vertical="center"/>
    </xf>
    <xf numFmtId="167" fontId="42" fillId="32" borderId="15" xfId="2" applyNumberFormat="1" applyFont="1" applyFill="1" applyBorder="1" applyAlignment="1">
      <alignment horizontal="right" vertical="center"/>
    </xf>
    <xf numFmtId="167" fontId="42" fillId="32" borderId="15" xfId="0" applyNumberFormat="1" applyFont="1" applyFill="1" applyBorder="1" applyAlignment="1">
      <alignment horizontal="right" vertical="center"/>
    </xf>
    <xf numFmtId="17" fontId="104" fillId="29" borderId="6" xfId="0" applyNumberFormat="1" applyFont="1" applyFill="1" applyBorder="1" applyAlignment="1">
      <alignment horizontal="center"/>
    </xf>
    <xf numFmtId="17" fontId="104" fillId="29" borderId="0" xfId="0" applyNumberFormat="1" applyFont="1" applyFill="1" applyBorder="1" applyAlignment="1">
      <alignment horizontal="center"/>
    </xf>
    <xf numFmtId="0" fontId="104" fillId="29" borderId="44" xfId="0" applyNumberFormat="1" applyFont="1" applyFill="1" applyBorder="1" applyAlignment="1">
      <alignment horizontal="center" wrapText="1"/>
    </xf>
    <xf numFmtId="0" fontId="104" fillId="29" borderId="0" xfId="0" applyNumberFormat="1" applyFont="1" applyFill="1" applyBorder="1" applyAlignment="1">
      <alignment horizontal="center" wrapText="1"/>
    </xf>
    <xf numFmtId="171" fontId="104" fillId="29" borderId="45" xfId="0" applyNumberFormat="1" applyFont="1" applyFill="1" applyBorder="1" applyAlignment="1">
      <alignment horizontal="center"/>
    </xf>
    <xf numFmtId="0" fontId="105" fillId="29" borderId="8" xfId="0" quotePrefix="1" applyNumberFormat="1" applyFont="1" applyFill="1" applyBorder="1" applyAlignment="1">
      <alignment horizontal="center"/>
    </xf>
    <xf numFmtId="0" fontId="105" fillId="29" borderId="7" xfId="0" applyNumberFormat="1" applyFont="1" applyFill="1" applyBorder="1" applyAlignment="1">
      <alignment horizontal="center"/>
    </xf>
    <xf numFmtId="0" fontId="105" fillId="29" borderId="46" xfId="0" applyNumberFormat="1" applyFont="1" applyFill="1" applyBorder="1" applyAlignment="1">
      <alignment horizontal="center"/>
    </xf>
    <xf numFmtId="0" fontId="105" fillId="29" borderId="47" xfId="0" applyNumberFormat="1" applyFont="1" applyFill="1" applyBorder="1" applyAlignment="1">
      <alignment horizontal="center"/>
    </xf>
    <xf numFmtId="172" fontId="46" fillId="0" borderId="5" xfId="0" applyNumberFormat="1" applyFont="1" applyFill="1" applyBorder="1" applyAlignment="1">
      <alignment horizontal="right"/>
    </xf>
    <xf numFmtId="172" fontId="46" fillId="32" borderId="14" xfId="0" applyNumberFormat="1" applyFont="1" applyFill="1" applyBorder="1" applyAlignment="1">
      <alignment horizontal="right" vertical="center"/>
    </xf>
    <xf numFmtId="167" fontId="47" fillId="0" borderId="45" xfId="2" applyNumberFormat="1" applyFont="1" applyFill="1" applyBorder="1" applyAlignment="1">
      <alignment horizontal="right"/>
    </xf>
    <xf numFmtId="167" fontId="47" fillId="32" borderId="45" xfId="2" applyNumberFormat="1" applyFont="1" applyFill="1" applyBorder="1" applyAlignment="1">
      <alignment horizontal="right" vertical="center"/>
    </xf>
    <xf numFmtId="167" fontId="47" fillId="0" borderId="45" xfId="2" applyNumberFormat="1" applyFont="1" applyFill="1" applyBorder="1" applyAlignment="1">
      <alignment horizontal="right" vertical="center"/>
    </xf>
    <xf numFmtId="167" fontId="47" fillId="0" borderId="0" xfId="0" applyNumberFormat="1" applyFont="1" applyFill="1" applyBorder="1" applyAlignment="1">
      <alignment horizontal="right"/>
    </xf>
    <xf numFmtId="167" fontId="47" fillId="32" borderId="0" xfId="0" applyNumberFormat="1" applyFont="1" applyFill="1" applyBorder="1" applyAlignment="1">
      <alignment horizontal="right" vertical="center"/>
    </xf>
    <xf numFmtId="167" fontId="47" fillId="0" borderId="0" xfId="0" applyNumberFormat="1" applyFont="1" applyFill="1" applyBorder="1" applyAlignment="1">
      <alignment horizontal="right" vertical="center"/>
    </xf>
    <xf numFmtId="9" fontId="47" fillId="0" borderId="0" xfId="2" applyFont="1" applyFill="1" applyBorder="1" applyAlignment="1">
      <alignment horizontal="right" vertical="center"/>
    </xf>
    <xf numFmtId="0" fontId="108" fillId="29" borderId="0" xfId="0" quotePrefix="1" applyNumberFormat="1" applyFont="1" applyFill="1" applyBorder="1" applyAlignment="1">
      <alignment horizontal="left" wrapText="1"/>
    </xf>
    <xf numFmtId="10" fontId="42" fillId="0" borderId="10" xfId="2" applyNumberFormat="1" applyFont="1" applyFill="1" applyBorder="1" applyAlignment="1">
      <alignment horizontal="right" vertical="center"/>
    </xf>
    <xf numFmtId="10" fontId="42" fillId="0" borderId="9" xfId="2" applyNumberFormat="1" applyFont="1" applyFill="1" applyBorder="1" applyAlignment="1">
      <alignment horizontal="right" vertical="center"/>
    </xf>
    <xf numFmtId="10" fontId="42" fillId="0" borderId="48" xfId="2" applyNumberFormat="1" applyFont="1" applyFill="1" applyBorder="1" applyAlignment="1">
      <alignment horizontal="right" vertical="center"/>
    </xf>
    <xf numFmtId="0" fontId="43" fillId="2" borderId="0" xfId="0" quotePrefix="1" applyNumberFormat="1" applyFont="1" applyFill="1" applyBorder="1" applyAlignment="1">
      <alignment horizontal="left" vertical="center"/>
    </xf>
    <xf numFmtId="172" fontId="42" fillId="2" borderId="0" xfId="0" applyNumberFormat="1" applyFont="1" applyFill="1" applyBorder="1" applyAlignment="1">
      <alignment horizontal="right" vertical="center"/>
    </xf>
    <xf numFmtId="167" fontId="42" fillId="2" borderId="0" xfId="2" applyNumberFormat="1" applyFont="1" applyFill="1" applyBorder="1" applyAlignment="1">
      <alignment horizontal="right" vertical="center"/>
    </xf>
    <xf numFmtId="167" fontId="42" fillId="2" borderId="0" xfId="0" applyNumberFormat="1" applyFont="1" applyFill="1" applyBorder="1" applyAlignment="1">
      <alignment horizontal="right" vertical="center"/>
    </xf>
    <xf numFmtId="0" fontId="32" fillId="0" borderId="0" xfId="0" quotePrefix="1" applyFont="1" applyFill="1" applyBorder="1" applyAlignment="1">
      <alignment horizontal="left"/>
    </xf>
    <xf numFmtId="0" fontId="0" fillId="2" borderId="50" xfId="0" applyFont="1" applyFill="1" applyBorder="1"/>
    <xf numFmtId="4" fontId="0" fillId="2" borderId="50" xfId="0" applyNumberFormat="1" applyFont="1" applyFill="1" applyBorder="1"/>
    <xf numFmtId="0" fontId="6" fillId="29" borderId="0" xfId="0" applyFont="1" applyFill="1" applyBorder="1"/>
    <xf numFmtId="4" fontId="6" fillId="29" borderId="0" xfId="0" applyNumberFormat="1" applyFont="1" applyFill="1" applyBorder="1"/>
    <xf numFmtId="0" fontId="0" fillId="32" borderId="51" xfId="0" applyFont="1" applyFill="1" applyBorder="1"/>
    <xf numFmtId="4" fontId="0" fillId="32" borderId="52" xfId="0" applyNumberFormat="1" applyFont="1" applyFill="1" applyBorder="1"/>
    <xf numFmtId="0" fontId="0" fillId="2" borderId="54" xfId="0" applyFont="1" applyFill="1" applyBorder="1"/>
    <xf numFmtId="4" fontId="0" fillId="2" borderId="55" xfId="0" applyNumberFormat="1" applyFont="1" applyFill="1" applyBorder="1"/>
    <xf numFmtId="0" fontId="0" fillId="32" borderId="54" xfId="0" applyFont="1" applyFill="1" applyBorder="1"/>
    <xf numFmtId="4" fontId="0" fillId="32" borderId="55" xfId="0" applyNumberFormat="1" applyFont="1" applyFill="1" applyBorder="1"/>
    <xf numFmtId="0" fontId="6" fillId="29" borderId="58" xfId="0" applyFont="1" applyFill="1" applyBorder="1" applyAlignment="1">
      <alignment horizontal="center"/>
    </xf>
    <xf numFmtId="0" fontId="6" fillId="29" borderId="57" xfId="0" applyFont="1" applyFill="1" applyBorder="1" applyAlignment="1">
      <alignment horizontal="center"/>
    </xf>
    <xf numFmtId="167" fontId="121" fillId="2" borderId="50" xfId="2" applyNumberFormat="1" applyFont="1" applyFill="1" applyBorder="1"/>
    <xf numFmtId="167" fontId="121" fillId="32" borderId="53" xfId="2" applyNumberFormat="1" applyFont="1" applyFill="1" applyBorder="1"/>
    <xf numFmtId="167" fontId="121" fillId="2" borderId="56" xfId="2" applyNumberFormat="1" applyFont="1" applyFill="1" applyBorder="1"/>
    <xf numFmtId="167" fontId="121" fillId="32" borderId="56" xfId="2" applyNumberFormat="1" applyFont="1" applyFill="1" applyBorder="1"/>
    <xf numFmtId="10" fontId="6" fillId="29" borderId="0" xfId="2" applyNumberFormat="1" applyFont="1" applyFill="1" applyBorder="1"/>
    <xf numFmtId="10" fontId="17" fillId="2" borderId="0" xfId="2" applyNumberFormat="1" applyFont="1" applyFill="1" applyBorder="1" applyAlignment="1">
      <alignment horizontal="right"/>
    </xf>
    <xf numFmtId="181" fontId="17" fillId="2" borderId="0" xfId="0" applyNumberFormat="1" applyFont="1" applyFill="1" applyBorder="1" applyAlignment="1">
      <alignment horizontal="right"/>
    </xf>
    <xf numFmtId="0" fontId="108" fillId="29" borderId="0" xfId="0" quotePrefix="1" applyNumberFormat="1" applyFont="1" applyFill="1" applyBorder="1" applyAlignment="1">
      <alignment horizontal="left" vertical="center"/>
    </xf>
    <xf numFmtId="17" fontId="104" fillId="29" borderId="64" xfId="0" applyNumberFormat="1" applyFont="1" applyFill="1" applyBorder="1" applyAlignment="1">
      <alignment horizontal="center"/>
    </xf>
    <xf numFmtId="17" fontId="104" fillId="29" borderId="65" xfId="0" applyNumberFormat="1" applyFont="1" applyFill="1" applyBorder="1" applyAlignment="1">
      <alignment horizontal="center"/>
    </xf>
    <xf numFmtId="0" fontId="104" fillId="29" borderId="65" xfId="0" applyNumberFormat="1" applyFont="1" applyFill="1" applyBorder="1" applyAlignment="1">
      <alignment horizontal="center" wrapText="1"/>
    </xf>
    <xf numFmtId="17" fontId="104" fillId="29" borderId="67" xfId="0" applyNumberFormat="1" applyFont="1" applyFill="1" applyBorder="1" applyAlignment="1">
      <alignment horizontal="center"/>
    </xf>
    <xf numFmtId="0" fontId="104" fillId="29" borderId="38" xfId="0" applyNumberFormat="1" applyFont="1" applyFill="1" applyBorder="1" applyAlignment="1">
      <alignment horizontal="center" wrapText="1"/>
    </xf>
    <xf numFmtId="0" fontId="43" fillId="33" borderId="13" xfId="0" quotePrefix="1" applyNumberFormat="1" applyFont="1" applyFill="1" applyBorder="1" applyAlignment="1">
      <alignment horizontal="left" vertical="center"/>
    </xf>
    <xf numFmtId="172" fontId="42" fillId="33" borderId="14" xfId="0" applyNumberFormat="1" applyFont="1" applyFill="1" applyBorder="1" applyAlignment="1">
      <alignment horizontal="right" vertical="center"/>
    </xf>
    <xf numFmtId="172" fontId="42" fillId="33" borderId="15" xfId="0" applyNumberFormat="1" applyFont="1" applyFill="1" applyBorder="1" applyAlignment="1">
      <alignment horizontal="right" vertical="center"/>
    </xf>
    <xf numFmtId="167" fontId="42" fillId="33" borderId="15" xfId="2" applyNumberFormat="1" applyFont="1" applyFill="1" applyBorder="1" applyAlignment="1">
      <alignment horizontal="right" vertical="center"/>
    </xf>
    <xf numFmtId="167" fontId="42" fillId="33" borderId="15" xfId="0" applyNumberFormat="1" applyFont="1" applyFill="1" applyBorder="1" applyAlignment="1">
      <alignment horizontal="right" vertical="center"/>
    </xf>
    <xf numFmtId="14" fontId="103" fillId="29" borderId="8" xfId="0" applyNumberFormat="1" applyFont="1" applyFill="1" applyBorder="1" applyAlignment="1">
      <alignment horizontal="center" vertical="center"/>
    </xf>
    <xf numFmtId="14" fontId="103" fillId="29" borderId="67" xfId="0" applyNumberFormat="1" applyFont="1" applyFill="1" applyBorder="1" applyAlignment="1">
      <alignment horizontal="center" wrapText="1"/>
    </xf>
    <xf numFmtId="0" fontId="120" fillId="29" borderId="8" xfId="0" quotePrefix="1" applyNumberFormat="1" applyFont="1" applyFill="1" applyBorder="1" applyAlignment="1">
      <alignment horizontal="center" vertical="center"/>
    </xf>
    <xf numFmtId="20" fontId="120" fillId="29" borderId="35" xfId="0" applyNumberFormat="1" applyFont="1" applyFill="1" applyBorder="1" applyAlignment="1">
      <alignment horizontal="center"/>
    </xf>
    <xf numFmtId="14" fontId="103" fillId="29" borderId="7" xfId="0" applyNumberFormat="1" applyFont="1" applyFill="1" applyBorder="1" applyAlignment="1">
      <alignment horizontal="center" wrapText="1"/>
    </xf>
    <xf numFmtId="20" fontId="120" fillId="29" borderId="7" xfId="0" applyNumberFormat="1" applyFont="1" applyFill="1" applyBorder="1" applyAlignment="1">
      <alignment horizontal="center"/>
    </xf>
    <xf numFmtId="172" fontId="8" fillId="0" borderId="0" xfId="0" applyNumberFormat="1" applyFont="1" applyFill="1"/>
    <xf numFmtId="14" fontId="103" fillId="29" borderId="46" xfId="0" applyNumberFormat="1" applyFont="1" applyFill="1" applyBorder="1" applyAlignment="1">
      <alignment horizontal="center" wrapText="1"/>
    </xf>
    <xf numFmtId="0" fontId="120" fillId="29" borderId="46" xfId="0" applyNumberFormat="1" applyFont="1" applyFill="1" applyBorder="1" applyAlignment="1">
      <alignment horizontal="center" vertical="center"/>
    </xf>
    <xf numFmtId="167" fontId="8" fillId="0" borderId="0" xfId="2" applyNumberFormat="1" applyFont="1" applyFill="1"/>
    <xf numFmtId="182" fontId="8" fillId="0" borderId="0" xfId="0" applyNumberFormat="1" applyFont="1" applyFill="1"/>
    <xf numFmtId="0" fontId="14" fillId="0" borderId="0" xfId="172" applyNumberFormat="1"/>
    <xf numFmtId="170" fontId="14" fillId="0" borderId="0" xfId="172"/>
    <xf numFmtId="170" fontId="49" fillId="0" borderId="0" xfId="172" applyFont="1" applyAlignment="1">
      <alignment horizontal="center"/>
    </xf>
    <xf numFmtId="0" fontId="122" fillId="38" borderId="0" xfId="172" applyNumberFormat="1" applyFont="1" applyFill="1" applyAlignment="1">
      <alignment horizontal="center"/>
    </xf>
    <xf numFmtId="170" fontId="123" fillId="0" borderId="0" xfId="172" applyFont="1"/>
    <xf numFmtId="170" fontId="122" fillId="38" borderId="0" xfId="172" applyFont="1" applyFill="1" applyAlignment="1">
      <alignment horizontal="center"/>
    </xf>
    <xf numFmtId="4" fontId="14" fillId="0" borderId="0" xfId="172" applyNumberFormat="1"/>
    <xf numFmtId="4" fontId="14" fillId="40" borderId="0" xfId="172" applyNumberFormat="1" applyFill="1"/>
    <xf numFmtId="4" fontId="14" fillId="41" borderId="0" xfId="172" applyNumberFormat="1" applyFill="1"/>
    <xf numFmtId="0" fontId="14" fillId="0" borderId="71" xfId="172" applyNumberFormat="1" applyBorder="1"/>
    <xf numFmtId="4" fontId="14" fillId="42" borderId="0" xfId="172" applyNumberFormat="1" applyFill="1"/>
    <xf numFmtId="4" fontId="14" fillId="36" borderId="0" xfId="172" applyNumberFormat="1" applyFill="1"/>
    <xf numFmtId="2" fontId="14" fillId="35" borderId="0" xfId="172" applyNumberFormat="1" applyFill="1"/>
    <xf numFmtId="2" fontId="14" fillId="36" borderId="0" xfId="172" applyNumberFormat="1" applyFill="1"/>
    <xf numFmtId="2" fontId="14" fillId="35" borderId="0" xfId="172" applyNumberFormat="1" applyFont="1" applyFill="1"/>
    <xf numFmtId="2" fontId="14" fillId="0" borderId="0" xfId="172" applyNumberFormat="1"/>
    <xf numFmtId="2" fontId="124" fillId="0" borderId="0" xfId="265" applyNumberFormat="1" applyFont="1" applyFill="1" applyBorder="1"/>
    <xf numFmtId="2" fontId="124" fillId="0" borderId="0" xfId="266" applyNumberFormat="1" applyFont="1" applyFill="1"/>
    <xf numFmtId="2" fontId="124" fillId="0" borderId="0" xfId="266" applyNumberFormat="1" applyFont="1"/>
    <xf numFmtId="2" fontId="125" fillId="0" borderId="0" xfId="266" applyNumberFormat="1" applyFont="1"/>
    <xf numFmtId="2" fontId="124" fillId="0" borderId="0" xfId="266" applyNumberFormat="1" applyFont="1" applyBorder="1"/>
    <xf numFmtId="2" fontId="124" fillId="0" borderId="0" xfId="267" applyNumberFormat="1" applyFont="1"/>
    <xf numFmtId="2" fontId="124" fillId="0" borderId="0" xfId="268" applyNumberFormat="1" applyFont="1" applyFill="1" applyBorder="1"/>
    <xf numFmtId="2" fontId="124" fillId="0" borderId="0" xfId="267" applyNumberFormat="1" applyFont="1" applyBorder="1"/>
    <xf numFmtId="2" fontId="124" fillId="0" borderId="0" xfId="267" applyNumberFormat="1" applyFont="1" applyFill="1" applyBorder="1"/>
    <xf numFmtId="2" fontId="124" fillId="0" borderId="0" xfId="267" applyNumberFormat="1" applyFont="1" applyFill="1"/>
    <xf numFmtId="2" fontId="124" fillId="0" borderId="71" xfId="266" applyNumberFormat="1" applyFont="1" applyFill="1" applyBorder="1"/>
    <xf numFmtId="2" fontId="124" fillId="0" borderId="71" xfId="265" applyNumberFormat="1" applyFont="1" applyFill="1" applyBorder="1"/>
    <xf numFmtId="0" fontId="124" fillId="0" borderId="0" xfId="265" applyNumberFormat="1" applyFont="1" applyFill="1" applyBorder="1"/>
    <xf numFmtId="0" fontId="49" fillId="34" borderId="0" xfId="172" applyNumberFormat="1" applyFont="1" applyFill="1"/>
    <xf numFmtId="0" fontId="124" fillId="0" borderId="0" xfId="267" applyFont="1"/>
    <xf numFmtId="183" fontId="102" fillId="39" borderId="0" xfId="266" applyFont="1" applyFill="1" applyBorder="1"/>
    <xf numFmtId="1" fontId="126" fillId="0" borderId="0" xfId="266" applyNumberFormat="1" applyFont="1" applyFill="1" applyBorder="1" applyAlignment="1">
      <alignment horizontal="center"/>
    </xf>
    <xf numFmtId="2" fontId="124" fillId="0" borderId="0" xfId="266" applyNumberFormat="1" applyFont="1" applyFill="1" applyAlignment="1">
      <alignment horizontal="center"/>
    </xf>
    <xf numFmtId="2" fontId="124" fillId="2" borderId="0" xfId="266" applyNumberFormat="1" applyFont="1" applyFill="1"/>
    <xf numFmtId="2" fontId="0" fillId="0" borderId="0" xfId="0" applyNumberFormat="1"/>
    <xf numFmtId="2" fontId="124" fillId="0" borderId="0" xfId="266" applyNumberFormat="1" applyFont="1" applyAlignment="1">
      <alignment horizontal="center"/>
    </xf>
    <xf numFmtId="2" fontId="124" fillId="34" borderId="0" xfId="266" applyNumberFormat="1" applyFont="1" applyFill="1"/>
    <xf numFmtId="180" fontId="5" fillId="0" borderId="0" xfId="269" applyNumberFormat="1" applyAlignment="1">
      <alignment horizontal="center"/>
    </xf>
    <xf numFmtId="2" fontId="127" fillId="0" borderId="0" xfId="270" applyNumberFormat="1"/>
    <xf numFmtId="184" fontId="126" fillId="0" borderId="0" xfId="266" applyNumberFormat="1" applyFont="1" applyBorder="1" applyAlignment="1">
      <alignment horizontal="center"/>
    </xf>
    <xf numFmtId="2" fontId="127" fillId="0" borderId="0" xfId="271" applyNumberFormat="1"/>
    <xf numFmtId="184" fontId="102" fillId="39" borderId="0" xfId="266" applyNumberFormat="1" applyFont="1" applyFill="1" applyBorder="1"/>
    <xf numFmtId="4" fontId="128" fillId="0" borderId="72" xfId="0" applyNumberFormat="1" applyFont="1" applyBorder="1"/>
    <xf numFmtId="0" fontId="128" fillId="0" borderId="73" xfId="0" applyFont="1" applyBorder="1"/>
    <xf numFmtId="4" fontId="128" fillId="0" borderId="74" xfId="0" applyNumberFormat="1" applyFont="1" applyBorder="1"/>
    <xf numFmtId="4" fontId="128" fillId="0" borderId="78" xfId="0" applyNumberFormat="1" applyFont="1" applyBorder="1"/>
    <xf numFmtId="0" fontId="128" fillId="0" borderId="79" xfId="0" applyFont="1" applyBorder="1"/>
    <xf numFmtId="4" fontId="128" fillId="0" borderId="80" xfId="0" applyNumberFormat="1" applyFont="1" applyBorder="1"/>
    <xf numFmtId="0" fontId="108" fillId="29" borderId="82" xfId="0" applyFont="1" applyFill="1" applyBorder="1" applyAlignment="1">
      <alignment horizontal="center" vertical="center" wrapText="1"/>
    </xf>
    <xf numFmtId="0" fontId="108" fillId="29" borderId="81" xfId="0" applyFont="1" applyFill="1" applyBorder="1" applyAlignment="1">
      <alignment horizontal="center" vertical="center" wrapText="1"/>
    </xf>
    <xf numFmtId="4" fontId="128" fillId="32" borderId="75" xfId="0" applyNumberFormat="1" applyFont="1" applyFill="1" applyBorder="1"/>
    <xf numFmtId="0" fontId="128" fillId="32" borderId="76" xfId="0" applyFont="1" applyFill="1" applyBorder="1"/>
    <xf numFmtId="4" fontId="128" fillId="32" borderId="77" xfId="0" applyNumberFormat="1" applyFont="1" applyFill="1" applyBorder="1"/>
    <xf numFmtId="0" fontId="108" fillId="29" borderId="83" xfId="0" applyFont="1" applyFill="1" applyBorder="1" applyAlignment="1">
      <alignment vertical="center" wrapText="1"/>
    </xf>
    <xf numFmtId="9" fontId="129" fillId="0" borderId="85" xfId="2" applyFont="1" applyBorder="1" applyAlignment="1">
      <alignment horizontal="center"/>
    </xf>
    <xf numFmtId="0" fontId="108" fillId="29" borderId="83" xfId="0" applyFont="1" applyFill="1" applyBorder="1" applyAlignment="1">
      <alignment horizontal="center" vertical="center" wrapText="1"/>
    </xf>
    <xf numFmtId="9" fontId="129" fillId="32" borderId="86" xfId="2" applyFont="1" applyFill="1" applyBorder="1" applyAlignment="1">
      <alignment horizontal="center"/>
    </xf>
    <xf numFmtId="0" fontId="8" fillId="0" borderId="0" xfId="0" applyNumberFormat="1" applyFont="1" applyFill="1" applyAlignment="1">
      <alignment wrapText="1"/>
    </xf>
    <xf numFmtId="2" fontId="124" fillId="0" borderId="0" xfId="266" applyNumberFormat="1" applyFont="1" applyFill="1" applyBorder="1"/>
    <xf numFmtId="0" fontId="12" fillId="2" borderId="0" xfId="0" applyNumberFormat="1" applyFont="1" applyFill="1" applyAlignment="1">
      <alignment horizontal="center"/>
    </xf>
    <xf numFmtId="183" fontId="102" fillId="0" borderId="0" xfId="266" applyFont="1" applyFill="1" applyBorder="1"/>
    <xf numFmtId="184" fontId="102" fillId="0" borderId="0" xfId="266" applyNumberFormat="1" applyFont="1" applyFill="1" applyBorder="1"/>
    <xf numFmtId="184" fontId="126" fillId="0" borderId="0" xfId="266" applyNumberFormat="1" applyFont="1" applyFill="1" applyBorder="1" applyAlignment="1">
      <alignment horizontal="center"/>
    </xf>
    <xf numFmtId="0" fontId="0" fillId="0" borderId="0" xfId="0" applyFill="1" applyBorder="1"/>
    <xf numFmtId="0" fontId="14" fillId="0" borderId="0" xfId="172" applyNumberFormat="1" applyFill="1" applyBorder="1"/>
    <xf numFmtId="170" fontId="14" fillId="0" borderId="0" xfId="172" applyFill="1" applyBorder="1"/>
    <xf numFmtId="170" fontId="49" fillId="0" borderId="0" xfId="172" applyFont="1" applyFill="1" applyBorder="1" applyAlignment="1">
      <alignment horizontal="center"/>
    </xf>
    <xf numFmtId="0" fontId="122" fillId="0" borderId="0" xfId="172" applyNumberFormat="1" applyFont="1" applyFill="1" applyBorder="1" applyAlignment="1">
      <alignment horizontal="center"/>
    </xf>
    <xf numFmtId="170" fontId="123" fillId="0" borderId="0" xfId="172" applyFont="1" applyFill="1" applyBorder="1"/>
    <xf numFmtId="170" fontId="122" fillId="0" borderId="0" xfId="172" applyFont="1" applyFill="1" applyBorder="1" applyAlignment="1">
      <alignment horizontal="center"/>
    </xf>
    <xf numFmtId="0" fontId="49" fillId="0" borderId="0" xfId="172" applyNumberFormat="1" applyFont="1" applyFill="1" applyBorder="1"/>
    <xf numFmtId="2" fontId="124" fillId="0" borderId="0" xfId="266" applyNumberFormat="1" applyFont="1" applyFill="1" applyBorder="1" applyAlignment="1">
      <alignment horizontal="center"/>
    </xf>
    <xf numFmtId="0" fontId="8" fillId="0" borderId="0" xfId="0" applyNumberFormat="1" applyFont="1" applyFill="1" applyBorder="1" applyAlignment="1">
      <alignment vertical="center"/>
    </xf>
    <xf numFmtId="0" fontId="124" fillId="0" borderId="0" xfId="267" applyFont="1" applyFill="1" applyBorder="1"/>
    <xf numFmtId="2" fontId="0" fillId="0" borderId="0" xfId="0" applyNumberFormat="1" applyFill="1" applyBorder="1"/>
    <xf numFmtId="2" fontId="127" fillId="0" borderId="0" xfId="271" applyNumberFormat="1" applyFill="1" applyBorder="1"/>
    <xf numFmtId="180" fontId="5" fillId="0" borderId="0" xfId="269" applyNumberFormat="1" applyFill="1" applyBorder="1" applyAlignment="1">
      <alignment horizontal="center"/>
    </xf>
    <xf numFmtId="2" fontId="127" fillId="0" borderId="0" xfId="270" applyNumberFormat="1" applyFill="1" applyBorder="1"/>
    <xf numFmtId="4" fontId="14" fillId="0" borderId="0" xfId="172" applyNumberFormat="1" applyFill="1" applyBorder="1"/>
    <xf numFmtId="2" fontId="14" fillId="0" borderId="0" xfId="172" applyNumberFormat="1" applyFill="1" applyBorder="1"/>
    <xf numFmtId="2" fontId="14" fillId="0" borderId="0" xfId="172" applyNumberFormat="1" applyFont="1" applyFill="1" applyBorder="1"/>
    <xf numFmtId="2" fontId="125" fillId="0" borderId="0" xfId="266" applyNumberFormat="1" applyFont="1" applyFill="1" applyBorder="1"/>
    <xf numFmtId="4" fontId="128" fillId="0" borderId="87" xfId="0" applyNumberFormat="1" applyFont="1" applyBorder="1" applyAlignment="1">
      <alignment horizontal="left"/>
    </xf>
    <xf numFmtId="4" fontId="128" fillId="32" borderId="88" xfId="0" applyNumberFormat="1" applyFont="1" applyFill="1" applyBorder="1" applyAlignment="1">
      <alignment horizontal="left"/>
    </xf>
    <xf numFmtId="4" fontId="128" fillId="0" borderId="75" xfId="0" applyNumberFormat="1" applyFont="1" applyBorder="1" applyAlignment="1">
      <alignment horizontal="left"/>
    </xf>
    <xf numFmtId="4" fontId="128" fillId="32" borderId="75" xfId="0" applyNumberFormat="1" applyFont="1" applyFill="1" applyBorder="1" applyAlignment="1">
      <alignment horizontal="left"/>
    </xf>
    <xf numFmtId="4" fontId="128" fillId="32" borderId="72" xfId="0" applyNumberFormat="1" applyFont="1" applyFill="1" applyBorder="1" applyAlignment="1">
      <alignment horizontal="left"/>
    </xf>
    <xf numFmtId="4" fontId="128" fillId="0" borderId="74" xfId="0" applyNumberFormat="1" applyFont="1" applyBorder="1" applyAlignment="1">
      <alignment horizontal="center"/>
    </xf>
    <xf numFmtId="167" fontId="129" fillId="0" borderId="74" xfId="2" applyNumberFormat="1" applyFont="1" applyBorder="1" applyAlignment="1">
      <alignment horizontal="center"/>
    </xf>
    <xf numFmtId="4" fontId="128" fillId="32" borderId="89" xfId="0" applyNumberFormat="1" applyFont="1" applyFill="1" applyBorder="1" applyAlignment="1">
      <alignment horizontal="center"/>
    </xf>
    <xf numFmtId="167" fontId="129" fillId="32" borderId="89" xfId="2" applyNumberFormat="1" applyFont="1" applyFill="1" applyBorder="1" applyAlignment="1">
      <alignment horizontal="center"/>
    </xf>
    <xf numFmtId="4" fontId="128" fillId="0" borderId="90" xfId="0" applyNumberFormat="1" applyFont="1" applyBorder="1" applyAlignment="1">
      <alignment horizontal="center"/>
    </xf>
    <xf numFmtId="167" fontId="129" fillId="0" borderId="90" xfId="2" applyNumberFormat="1" applyFont="1" applyBorder="1" applyAlignment="1">
      <alignment horizontal="center"/>
    </xf>
    <xf numFmtId="4" fontId="128" fillId="32" borderId="90" xfId="0" applyNumberFormat="1" applyFont="1" applyFill="1" applyBorder="1" applyAlignment="1">
      <alignment horizontal="center"/>
    </xf>
    <xf numFmtId="167" fontId="129" fillId="32" borderId="90" xfId="2" applyNumberFormat="1" applyFont="1" applyFill="1" applyBorder="1" applyAlignment="1">
      <alignment horizontal="center"/>
    </xf>
    <xf numFmtId="4" fontId="128" fillId="32" borderId="74" xfId="0" applyNumberFormat="1" applyFont="1" applyFill="1" applyBorder="1" applyAlignment="1">
      <alignment horizontal="center"/>
    </xf>
    <xf numFmtId="167" fontId="129" fillId="32" borderId="74" xfId="2" applyNumberFormat="1" applyFont="1" applyFill="1" applyBorder="1" applyAlignment="1">
      <alignment horizontal="center"/>
    </xf>
    <xf numFmtId="4" fontId="130" fillId="32" borderId="90" xfId="0" applyNumberFormat="1" applyFont="1" applyFill="1" applyBorder="1" applyAlignment="1">
      <alignment horizontal="center"/>
    </xf>
    <xf numFmtId="4" fontId="130" fillId="0" borderId="90" xfId="0" applyNumberFormat="1" applyFont="1" applyBorder="1" applyAlignment="1">
      <alignment horizontal="center"/>
    </xf>
    <xf numFmtId="4" fontId="130" fillId="32" borderId="74" xfId="0" applyNumberFormat="1" applyFont="1" applyFill="1" applyBorder="1" applyAlignment="1">
      <alignment horizontal="center"/>
    </xf>
    <xf numFmtId="0" fontId="108" fillId="29" borderId="100" xfId="0" applyFont="1" applyFill="1" applyBorder="1" applyAlignment="1">
      <alignment horizontal="center" vertical="center" wrapText="1"/>
    </xf>
    <xf numFmtId="0" fontId="108" fillId="29" borderId="101" xfId="0" applyFont="1" applyFill="1" applyBorder="1" applyAlignment="1">
      <alignment horizontal="center" vertical="center" wrapText="1"/>
    </xf>
    <xf numFmtId="0" fontId="12" fillId="2" borderId="0" xfId="0" applyNumberFormat="1" applyFont="1" applyFill="1" applyAlignment="1"/>
    <xf numFmtId="0" fontId="108" fillId="29" borderId="99" xfId="0" applyFont="1" applyFill="1" applyBorder="1" applyAlignment="1">
      <alignment horizontal="center" vertical="center" wrapText="1"/>
    </xf>
    <xf numFmtId="0" fontId="131" fillId="0" borderId="98" xfId="0" applyFont="1" applyBorder="1" applyAlignment="1">
      <alignment vertical="center"/>
    </xf>
    <xf numFmtId="4" fontId="131" fillId="0" borderId="98" xfId="0" applyNumberFormat="1" applyFont="1" applyBorder="1" applyAlignment="1">
      <alignment horizontal="center" vertical="center"/>
    </xf>
    <xf numFmtId="0" fontId="131" fillId="32" borderId="98" xfId="0" applyFont="1" applyFill="1" applyBorder="1" applyAlignment="1">
      <alignment vertical="center"/>
    </xf>
    <xf numFmtId="4" fontId="131" fillId="32" borderId="98" xfId="0" applyNumberFormat="1" applyFont="1" applyFill="1" applyBorder="1" applyAlignment="1">
      <alignment horizontal="center" vertical="center"/>
    </xf>
    <xf numFmtId="0" fontId="131" fillId="32" borderId="98" xfId="0" applyFont="1" applyFill="1" applyBorder="1" applyAlignment="1">
      <alignment horizontal="left" vertical="center" wrapText="1"/>
    </xf>
    <xf numFmtId="0" fontId="132" fillId="31" borderId="102" xfId="0" applyFont="1" applyFill="1" applyBorder="1" applyAlignment="1">
      <alignment vertical="center"/>
    </xf>
    <xf numFmtId="0" fontId="132" fillId="31" borderId="103" xfId="0" applyFont="1" applyFill="1" applyBorder="1" applyAlignment="1">
      <alignment vertical="center"/>
    </xf>
    <xf numFmtId="0" fontId="132" fillId="31" borderId="104" xfId="0" applyFont="1" applyFill="1" applyBorder="1" applyAlignment="1">
      <alignment vertical="center"/>
    </xf>
    <xf numFmtId="4" fontId="43" fillId="31" borderId="98" xfId="0" applyNumberFormat="1" applyFont="1" applyFill="1" applyBorder="1" applyAlignment="1">
      <alignment horizontal="center" vertical="center"/>
    </xf>
    <xf numFmtId="167" fontId="43" fillId="31" borderId="98" xfId="2" applyNumberFormat="1" applyFont="1" applyFill="1" applyBorder="1" applyAlignment="1">
      <alignment horizontal="center" vertical="center"/>
    </xf>
    <xf numFmtId="167" fontId="43" fillId="0" borderId="98" xfId="2" applyNumberFormat="1" applyFont="1" applyBorder="1" applyAlignment="1">
      <alignment horizontal="center" vertical="center"/>
    </xf>
    <xf numFmtId="167" fontId="43" fillId="32" borderId="98" xfId="2" applyNumberFormat="1" applyFont="1" applyFill="1" applyBorder="1" applyAlignment="1">
      <alignment horizontal="center" vertical="center"/>
    </xf>
    <xf numFmtId="0" fontId="133" fillId="0" borderId="0" xfId="0" applyNumberFormat="1" applyFont="1" applyFill="1"/>
    <xf numFmtId="3" fontId="136" fillId="2" borderId="91" xfId="272" applyNumberFormat="1" applyFont="1" applyFill="1" applyBorder="1" applyAlignment="1">
      <alignment horizontal="center"/>
    </xf>
    <xf numFmtId="180" fontId="136" fillId="2" borderId="91" xfId="272" applyNumberFormat="1" applyFont="1" applyFill="1" applyBorder="1" applyAlignment="1">
      <alignment horizontal="center"/>
    </xf>
    <xf numFmtId="180" fontId="136" fillId="2" borderId="92" xfId="272" applyNumberFormat="1" applyFont="1" applyFill="1" applyBorder="1" applyAlignment="1">
      <alignment horizontal="center"/>
    </xf>
    <xf numFmtId="0" fontId="134" fillId="0" borderId="0" xfId="0" applyFont="1"/>
    <xf numFmtId="3" fontId="136" fillId="2" borderId="93" xfId="272" applyNumberFormat="1" applyFont="1" applyFill="1" applyBorder="1" applyAlignment="1">
      <alignment horizontal="center"/>
    </xf>
    <xf numFmtId="180" fontId="136" fillId="2" borderId="93" xfId="272" applyNumberFormat="1" applyFont="1" applyFill="1" applyBorder="1" applyAlignment="1">
      <alignment horizontal="center"/>
    </xf>
    <xf numFmtId="180" fontId="136" fillId="2" borderId="94" xfId="272" applyNumberFormat="1" applyFont="1" applyFill="1" applyBorder="1" applyAlignment="1">
      <alignment horizontal="center"/>
    </xf>
    <xf numFmtId="0" fontId="134" fillId="0" borderId="97" xfId="0" applyFont="1" applyBorder="1"/>
    <xf numFmtId="0" fontId="133" fillId="0" borderId="0" xfId="0" applyNumberFormat="1" applyFont="1" applyFill="1" applyAlignment="1">
      <alignment vertical="center"/>
    </xf>
    <xf numFmtId="3" fontId="136" fillId="2" borderId="95" xfId="272" applyNumberFormat="1" applyFont="1" applyFill="1" applyBorder="1" applyAlignment="1">
      <alignment horizontal="center"/>
    </xf>
    <xf numFmtId="180" fontId="136" fillId="2" borderId="95" xfId="272" applyNumberFormat="1" applyFont="1" applyFill="1" applyBorder="1" applyAlignment="1">
      <alignment horizontal="center"/>
    </xf>
    <xf numFmtId="180" fontId="136" fillId="2" borderId="96" xfId="272" applyNumberFormat="1" applyFont="1" applyFill="1" applyBorder="1" applyAlignment="1">
      <alignment horizontal="center"/>
    </xf>
    <xf numFmtId="3" fontId="136" fillId="2" borderId="108" xfId="272" applyNumberFormat="1" applyFont="1" applyFill="1" applyBorder="1" applyAlignment="1">
      <alignment horizontal="center"/>
    </xf>
    <xf numFmtId="180" fontId="136" fillId="2" borderId="108" xfId="272" applyNumberFormat="1" applyFont="1" applyFill="1" applyBorder="1" applyAlignment="1">
      <alignment horizontal="center"/>
    </xf>
    <xf numFmtId="180" fontId="136" fillId="2" borderId="109" xfId="272" applyNumberFormat="1" applyFont="1" applyFill="1" applyBorder="1" applyAlignment="1">
      <alignment horizontal="center"/>
    </xf>
    <xf numFmtId="180" fontId="135" fillId="2" borderId="107" xfId="272" applyNumberFormat="1" applyFont="1" applyFill="1" applyBorder="1" applyAlignment="1">
      <alignment horizontal="center" vertical="center" wrapText="1"/>
    </xf>
    <xf numFmtId="3" fontId="136" fillId="2" borderId="110" xfId="272" applyNumberFormat="1" applyFont="1" applyFill="1" applyBorder="1" applyAlignment="1">
      <alignment horizontal="center"/>
    </xf>
    <xf numFmtId="180" fontId="136" fillId="2" borderId="110" xfId="272" applyNumberFormat="1" applyFont="1" applyFill="1" applyBorder="1" applyAlignment="1">
      <alignment horizontal="center"/>
    </xf>
    <xf numFmtId="180" fontId="136" fillId="2" borderId="111" xfId="272" applyNumberFormat="1" applyFont="1" applyFill="1" applyBorder="1" applyAlignment="1">
      <alignment horizontal="center"/>
    </xf>
    <xf numFmtId="3" fontId="136" fillId="2" borderId="112" xfId="272" applyNumberFormat="1" applyFont="1" applyFill="1" applyBorder="1" applyAlignment="1">
      <alignment horizontal="center"/>
    </xf>
    <xf numFmtId="180" fontId="136" fillId="2" borderId="112" xfId="272" applyNumberFormat="1" applyFont="1" applyFill="1" applyBorder="1" applyAlignment="1">
      <alignment horizontal="center"/>
    </xf>
    <xf numFmtId="180" fontId="136" fillId="2" borderId="113" xfId="272" applyNumberFormat="1" applyFont="1" applyFill="1" applyBorder="1" applyAlignment="1">
      <alignment horizontal="center"/>
    </xf>
    <xf numFmtId="180" fontId="135" fillId="2" borderId="114" xfId="272" applyNumberFormat="1" applyFont="1" applyFill="1" applyBorder="1" applyAlignment="1">
      <alignment horizontal="center" vertical="center" wrapText="1"/>
    </xf>
    <xf numFmtId="180" fontId="135" fillId="2" borderId="115" xfId="272" applyNumberFormat="1" applyFont="1" applyFill="1" applyBorder="1" applyAlignment="1">
      <alignment horizontal="center" vertical="center" wrapText="1"/>
    </xf>
    <xf numFmtId="3" fontId="136" fillId="2" borderId="116" xfId="272" applyNumberFormat="1" applyFont="1" applyFill="1" applyBorder="1" applyAlignment="1">
      <alignment horizontal="center"/>
    </xf>
    <xf numFmtId="180" fontId="136" fillId="2" borderId="117" xfId="272" applyNumberFormat="1" applyFont="1" applyFill="1" applyBorder="1" applyAlignment="1">
      <alignment horizontal="center"/>
    </xf>
    <xf numFmtId="3" fontId="136" fillId="2" borderId="118" xfId="272" applyNumberFormat="1" applyFont="1" applyFill="1" applyBorder="1" applyAlignment="1">
      <alignment horizontal="center"/>
    </xf>
    <xf numFmtId="180" fontId="136" fillId="2" borderId="119" xfId="272" applyNumberFormat="1" applyFont="1" applyFill="1" applyBorder="1" applyAlignment="1">
      <alignment horizontal="center"/>
    </xf>
    <xf numFmtId="3" fontId="136" fillId="2" borderId="120" xfId="272" applyNumberFormat="1" applyFont="1" applyFill="1" applyBorder="1" applyAlignment="1">
      <alignment horizontal="center"/>
    </xf>
    <xf numFmtId="180" fontId="136" fillId="2" borderId="121" xfId="272" applyNumberFormat="1" applyFont="1" applyFill="1" applyBorder="1" applyAlignment="1">
      <alignment horizontal="center"/>
    </xf>
    <xf numFmtId="3" fontId="136" fillId="2" borderId="122" xfId="272" applyNumberFormat="1" applyFont="1" applyFill="1" applyBorder="1" applyAlignment="1">
      <alignment horizontal="center"/>
    </xf>
    <xf numFmtId="180" fontId="136" fillId="2" borderId="123" xfId="272" applyNumberFormat="1" applyFont="1" applyFill="1" applyBorder="1" applyAlignment="1">
      <alignment horizontal="center"/>
    </xf>
    <xf numFmtId="3" fontId="136" fillId="2" borderId="124" xfId="272" applyNumberFormat="1" applyFont="1" applyFill="1" applyBorder="1" applyAlignment="1">
      <alignment horizontal="center"/>
    </xf>
    <xf numFmtId="180" fontId="136" fillId="2" borderId="125" xfId="272" applyNumberFormat="1" applyFont="1" applyFill="1" applyBorder="1" applyAlignment="1">
      <alignment horizontal="center"/>
    </xf>
    <xf numFmtId="3" fontId="136" fillId="2" borderId="126" xfId="272" applyNumberFormat="1" applyFont="1" applyFill="1" applyBorder="1" applyAlignment="1">
      <alignment horizontal="center"/>
    </xf>
    <xf numFmtId="180" fontId="136" fillId="2" borderId="127" xfId="272" applyNumberFormat="1" applyFont="1" applyFill="1" applyBorder="1" applyAlignment="1">
      <alignment horizontal="center"/>
    </xf>
    <xf numFmtId="3" fontId="136" fillId="2" borderId="128" xfId="272" applyNumberFormat="1" applyFont="1" applyFill="1" applyBorder="1" applyAlignment="1">
      <alignment horizontal="center"/>
    </xf>
    <xf numFmtId="3" fontId="136" fillId="2" borderId="129" xfId="272" applyNumberFormat="1" applyFont="1" applyFill="1" applyBorder="1" applyAlignment="1">
      <alignment horizontal="center"/>
    </xf>
    <xf numFmtId="180" fontId="136" fillId="2" borderId="129" xfId="272" applyNumberFormat="1" applyFont="1" applyFill="1" applyBorder="1" applyAlignment="1">
      <alignment horizontal="center"/>
    </xf>
    <xf numFmtId="180" fontId="136" fillId="2" borderId="130" xfId="272" applyNumberFormat="1" applyFont="1" applyFill="1" applyBorder="1" applyAlignment="1">
      <alignment horizontal="center"/>
    </xf>
    <xf numFmtId="180" fontId="136" fillId="2" borderId="131" xfId="272" applyNumberFormat="1" applyFont="1" applyFill="1" applyBorder="1" applyAlignment="1">
      <alignment horizontal="center"/>
    </xf>
    <xf numFmtId="0" fontId="137" fillId="2" borderId="0" xfId="0" applyFont="1" applyFill="1" applyBorder="1"/>
    <xf numFmtId="17" fontId="27" fillId="2" borderId="0" xfId="0" quotePrefix="1" applyNumberFormat="1" applyFont="1" applyFill="1" applyBorder="1" applyAlignment="1">
      <alignment horizontal="center"/>
    </xf>
    <xf numFmtId="17" fontId="38" fillId="2" borderId="0" xfId="0" applyNumberFormat="1" applyFont="1" applyFill="1" applyBorder="1" applyAlignment="1">
      <alignment horizontal="center"/>
    </xf>
    <xf numFmtId="0" fontId="39" fillId="2" borderId="0" xfId="0" applyNumberFormat="1" applyFont="1" applyFill="1" applyBorder="1" applyAlignment="1">
      <alignment horizontal="center"/>
    </xf>
    <xf numFmtId="0" fontId="38" fillId="2" borderId="0" xfId="0" applyNumberFormat="1" applyFont="1" applyFill="1" applyBorder="1" applyAlignment="1">
      <alignment horizontal="center"/>
    </xf>
    <xf numFmtId="0" fontId="108" fillId="2" borderId="0" xfId="0" applyFont="1" applyFill="1" applyBorder="1" applyAlignment="1">
      <alignment horizontal="center" vertical="center" wrapText="1"/>
    </xf>
    <xf numFmtId="0" fontId="131" fillId="2" borderId="0" xfId="0" applyFont="1" applyFill="1" applyBorder="1" applyAlignment="1">
      <alignment vertical="center"/>
    </xf>
    <xf numFmtId="0" fontId="132" fillId="2" borderId="0" xfId="0" applyFont="1" applyFill="1" applyBorder="1" applyAlignment="1">
      <alignment vertical="center"/>
    </xf>
    <xf numFmtId="0" fontId="12" fillId="2" borderId="0" xfId="0" quotePrefix="1" applyNumberFormat="1" applyFont="1" applyFill="1" applyAlignment="1"/>
    <xf numFmtId="0" fontId="0" fillId="2" borderId="0" xfId="0" applyFill="1"/>
    <xf numFmtId="17" fontId="108" fillId="29" borderId="81" xfId="0" applyNumberFormat="1" applyFont="1" applyFill="1" applyBorder="1" applyAlignment="1">
      <alignment horizontal="center" vertical="center" wrapText="1"/>
    </xf>
    <xf numFmtId="17" fontId="108" fillId="29" borderId="82" xfId="0" applyNumberFormat="1" applyFont="1" applyFill="1" applyBorder="1" applyAlignment="1">
      <alignment horizontal="center" vertical="center" wrapText="1"/>
    </xf>
    <xf numFmtId="0" fontId="14" fillId="2" borderId="0" xfId="0" applyNumberFormat="1" applyFont="1" applyFill="1"/>
    <xf numFmtId="0" fontId="27" fillId="2" borderId="1" xfId="0" quotePrefix="1" applyNumberFormat="1" applyFont="1" applyFill="1" applyBorder="1" applyAlignment="1">
      <alignment horizontal="center" vertical="top"/>
    </xf>
    <xf numFmtId="0" fontId="8" fillId="2" borderId="0" xfId="0" applyNumberFormat="1" applyFont="1" applyFill="1" applyBorder="1" applyAlignment="1">
      <alignment horizontal="center"/>
    </xf>
    <xf numFmtId="0" fontId="14" fillId="2" borderId="0" xfId="0" applyNumberFormat="1" applyFont="1" applyFill="1" applyAlignment="1">
      <alignment horizontal="center"/>
    </xf>
    <xf numFmtId="0" fontId="8" fillId="2" borderId="0" xfId="0" applyNumberFormat="1" applyFont="1" applyFill="1" applyAlignment="1">
      <alignment horizontal="center"/>
    </xf>
    <xf numFmtId="0" fontId="222" fillId="2" borderId="0" xfId="0" applyNumberFormat="1" applyFont="1" applyFill="1" applyAlignment="1">
      <alignment horizontal="left"/>
    </xf>
    <xf numFmtId="0" fontId="8" fillId="2" borderId="0" xfId="0" applyNumberFormat="1" applyFont="1" applyFill="1" applyAlignment="1"/>
    <xf numFmtId="0" fontId="31" fillId="2" borderId="0" xfId="0" applyNumberFormat="1" applyFont="1" applyFill="1" applyBorder="1" applyAlignment="1">
      <alignment horizontal="right" vertical="center"/>
    </xf>
    <xf numFmtId="0" fontId="131" fillId="2" borderId="0" xfId="0" applyFont="1" applyFill="1" applyBorder="1" applyAlignment="1"/>
    <xf numFmtId="0" fontId="224" fillId="86" borderId="0" xfId="33982" applyFont="1" applyFill="1" applyAlignment="1"/>
    <xf numFmtId="0" fontId="225" fillId="0" borderId="0" xfId="33982" applyFont="1" applyAlignment="1"/>
    <xf numFmtId="0" fontId="224" fillId="88" borderId="0" xfId="33982" applyFont="1" applyFill="1" applyAlignment="1"/>
    <xf numFmtId="0" fontId="132" fillId="2" borderId="0" xfId="0" applyFont="1" applyFill="1" applyBorder="1" applyAlignment="1"/>
    <xf numFmtId="0" fontId="8" fillId="2" borderId="0" xfId="0" applyNumberFormat="1" applyFont="1" applyFill="1" applyBorder="1" applyAlignment="1"/>
    <xf numFmtId="0" fontId="0" fillId="2" borderId="0" xfId="0" applyFill="1" applyAlignment="1"/>
    <xf numFmtId="0" fontId="223" fillId="87" borderId="151" xfId="33982" applyFont="1" applyFill="1" applyBorder="1" applyAlignment="1">
      <alignment horizontal="center" vertical="center"/>
    </xf>
    <xf numFmtId="0" fontId="224" fillId="89" borderId="152" xfId="33982" applyFont="1" applyFill="1" applyBorder="1" applyAlignment="1"/>
    <xf numFmtId="0" fontId="224" fillId="89" borderId="153" xfId="33982" applyFont="1" applyFill="1" applyBorder="1" applyAlignment="1"/>
    <xf numFmtId="0" fontId="227" fillId="2" borderId="0" xfId="0" applyFont="1" applyFill="1" applyBorder="1" applyAlignment="1">
      <alignment horizontal="left" vertical="center"/>
    </xf>
    <xf numFmtId="0" fontId="140" fillId="2" borderId="0" xfId="0" applyNumberFormat="1" applyFont="1" applyFill="1" applyBorder="1" applyAlignment="1">
      <alignment horizontal="center"/>
    </xf>
    <xf numFmtId="0" fontId="140" fillId="2" borderId="0" xfId="0" applyNumberFormat="1" applyFont="1" applyFill="1" applyAlignment="1">
      <alignment horizontal="left"/>
    </xf>
    <xf numFmtId="0" fontId="140" fillId="0" borderId="0" xfId="0" applyNumberFormat="1" applyFont="1" applyFill="1"/>
    <xf numFmtId="0" fontId="140" fillId="0" borderId="0" xfId="0" applyNumberFormat="1" applyFont="1" applyFill="1" applyAlignment="1">
      <alignment vertical="center"/>
    </xf>
    <xf numFmtId="0" fontId="140" fillId="2" borderId="0" xfId="0" applyNumberFormat="1" applyFont="1" applyFill="1" applyBorder="1"/>
    <xf numFmtId="0" fontId="140" fillId="2" borderId="0" xfId="0" applyNumberFormat="1" applyFont="1" applyFill="1" applyBorder="1" applyAlignment="1">
      <alignment horizontal="right"/>
    </xf>
    <xf numFmtId="0" fontId="140" fillId="2" borderId="0" xfId="0" quotePrefix="1" applyNumberFormat="1" applyFont="1" applyFill="1" applyBorder="1" applyAlignment="1">
      <alignment horizontal="center"/>
    </xf>
    <xf numFmtId="0" fontId="140" fillId="0" borderId="0" xfId="0" applyNumberFormat="1" applyFont="1"/>
    <xf numFmtId="0" fontId="134" fillId="0" borderId="165" xfId="0" pivotButton="1" applyFont="1" applyBorder="1"/>
    <xf numFmtId="0" fontId="134" fillId="0" borderId="165" xfId="0" applyFont="1" applyBorder="1"/>
    <xf numFmtId="0" fontId="134" fillId="0" borderId="157" xfId="0" pivotButton="1" applyFont="1" applyBorder="1"/>
    <xf numFmtId="0" fontId="134" fillId="0" borderId="158" xfId="0" applyFont="1" applyBorder="1"/>
    <xf numFmtId="0" fontId="134" fillId="0" borderId="159" xfId="0" applyFont="1" applyBorder="1"/>
    <xf numFmtId="3" fontId="134" fillId="0" borderId="157" xfId="0" applyNumberFormat="1" applyFont="1" applyBorder="1"/>
    <xf numFmtId="3" fontId="134" fillId="0" borderId="160" xfId="0" applyNumberFormat="1" applyFont="1" applyBorder="1"/>
    <xf numFmtId="3" fontId="134" fillId="0" borderId="161" xfId="0" applyNumberFormat="1" applyFont="1" applyBorder="1"/>
    <xf numFmtId="0" fontId="134" fillId="0" borderId="157" xfId="0" applyFont="1" applyBorder="1"/>
    <xf numFmtId="4" fontId="134" fillId="0" borderId="157" xfId="0" applyNumberFormat="1" applyFont="1" applyBorder="1"/>
    <xf numFmtId="4" fontId="134" fillId="0" borderId="160" xfId="0" applyNumberFormat="1" applyFont="1" applyBorder="1"/>
    <xf numFmtId="4" fontId="134" fillId="0" borderId="161" xfId="0" applyNumberFormat="1" applyFont="1" applyBorder="1"/>
    <xf numFmtId="0" fontId="134" fillId="0" borderId="162" xfId="0" applyFont="1" applyBorder="1"/>
    <xf numFmtId="0" fontId="134" fillId="0" borderId="163" xfId="0" applyFont="1" applyBorder="1"/>
    <xf numFmtId="4" fontId="134" fillId="0" borderId="162" xfId="0" applyNumberFormat="1" applyFont="1" applyBorder="1"/>
    <xf numFmtId="4" fontId="134" fillId="0" borderId="164" xfId="0" applyNumberFormat="1" applyFont="1" applyBorder="1"/>
    <xf numFmtId="4" fontId="134" fillId="0" borderId="165" xfId="0" applyNumberFormat="1" applyFont="1" applyBorder="1"/>
    <xf numFmtId="3" fontId="134" fillId="0" borderId="165" xfId="0" applyNumberFormat="1" applyFont="1" applyBorder="1" applyAlignment="1">
      <alignment horizontal="left"/>
    </xf>
    <xf numFmtId="172" fontId="234" fillId="0" borderId="44" xfId="0" applyNumberFormat="1" applyFont="1" applyFill="1" applyBorder="1" applyAlignment="1">
      <alignment horizontal="right"/>
    </xf>
    <xf numFmtId="172" fontId="234" fillId="32" borderId="44" xfId="0" applyNumberFormat="1" applyFont="1" applyFill="1" applyBorder="1" applyAlignment="1">
      <alignment horizontal="right" vertical="center"/>
    </xf>
    <xf numFmtId="172" fontId="234" fillId="0" borderId="44" xfId="0" applyNumberFormat="1" applyFont="1" applyFill="1" applyBorder="1" applyAlignment="1">
      <alignment horizontal="right" vertical="center"/>
    </xf>
    <xf numFmtId="205" fontId="46" fillId="0" borderId="6" xfId="0" applyNumberFormat="1" applyFont="1" applyFill="1" applyBorder="1" applyAlignment="1">
      <alignment horizontal="right" vertical="center"/>
    </xf>
    <xf numFmtId="206" fontId="46" fillId="32" borderId="6" xfId="0" applyNumberFormat="1" applyFont="1" applyFill="1" applyBorder="1" applyAlignment="1">
      <alignment horizontal="right" vertical="center"/>
    </xf>
    <xf numFmtId="17" fontId="104" fillId="29" borderId="66" xfId="0" applyNumberFormat="1" applyFont="1" applyFill="1" applyBorder="1" applyAlignment="1">
      <alignment horizontal="center" wrapText="1"/>
    </xf>
    <xf numFmtId="0" fontId="235" fillId="2" borderId="0" xfId="0" applyFont="1" applyFill="1" applyBorder="1"/>
    <xf numFmtId="0" fontId="139" fillId="2" borderId="0" xfId="0" applyFont="1" applyFill="1" applyBorder="1"/>
    <xf numFmtId="0" fontId="3" fillId="2" borderId="0" xfId="0" applyFont="1" applyFill="1" applyBorder="1"/>
    <xf numFmtId="49" fontId="13" fillId="2" borderId="0" xfId="0" applyNumberFormat="1" applyFont="1" applyFill="1" applyBorder="1" applyAlignment="1">
      <alignment horizontal="center"/>
    </xf>
    <xf numFmtId="0" fontId="239" fillId="2" borderId="0" xfId="0" applyFont="1" applyFill="1" applyBorder="1"/>
    <xf numFmtId="0" fontId="239" fillId="0" borderId="0" xfId="0" applyNumberFormat="1" applyFont="1" applyFill="1" applyAlignment="1">
      <alignment vertical="center"/>
    </xf>
    <xf numFmtId="0" fontId="239" fillId="0" borderId="0" xfId="0" applyNumberFormat="1" applyFont="1" applyFill="1" applyAlignment="1">
      <alignment horizontal="left" vertical="center"/>
    </xf>
    <xf numFmtId="0" fontId="240" fillId="0" borderId="0" xfId="0" applyNumberFormat="1" applyFont="1" applyFill="1" applyBorder="1"/>
    <xf numFmtId="0" fontId="241" fillId="0" borderId="0" xfId="0" applyNumberFormat="1" applyFont="1" applyFill="1" applyBorder="1"/>
    <xf numFmtId="0" fontId="239" fillId="0" borderId="0" xfId="0" applyNumberFormat="1" applyFont="1" applyFill="1" applyBorder="1"/>
    <xf numFmtId="0" fontId="242" fillId="0" borderId="0" xfId="0" applyNumberFormat="1" applyFont="1" applyFill="1" applyBorder="1"/>
    <xf numFmtId="0" fontId="239" fillId="0" borderId="0" xfId="0" applyNumberFormat="1" applyFont="1" applyFill="1"/>
    <xf numFmtId="172" fontId="239" fillId="0" borderId="0" xfId="0" applyNumberFormat="1" applyFont="1" applyFill="1"/>
    <xf numFmtId="167" fontId="239" fillId="0" borderId="0" xfId="2" applyNumberFormat="1" applyFont="1" applyFill="1"/>
    <xf numFmtId="166" fontId="239" fillId="0" borderId="0" xfId="0" applyNumberFormat="1" applyFont="1" applyFill="1"/>
    <xf numFmtId="4" fontId="243" fillId="2" borderId="167" xfId="0" applyNumberFormat="1" applyFont="1" applyFill="1" applyBorder="1"/>
    <xf numFmtId="10" fontId="243" fillId="2" borderId="167" xfId="0" applyNumberFormat="1" applyFont="1" applyFill="1" applyBorder="1"/>
    <xf numFmtId="4" fontId="243" fillId="85" borderId="167" xfId="0" applyNumberFormat="1" applyFont="1" applyFill="1" applyBorder="1"/>
    <xf numFmtId="10" fontId="243" fillId="85" borderId="167" xfId="0" applyNumberFormat="1" applyFont="1" applyFill="1" applyBorder="1"/>
    <xf numFmtId="0" fontId="29" fillId="2" borderId="167" xfId="0" applyNumberFormat="1" applyFont="1" applyFill="1" applyBorder="1"/>
    <xf numFmtId="0" fontId="29" fillId="85" borderId="167" xfId="0" applyNumberFormat="1" applyFont="1" applyFill="1" applyBorder="1"/>
    <xf numFmtId="0" fontId="29" fillId="2" borderId="0" xfId="0" applyFont="1" applyFill="1"/>
    <xf numFmtId="0" fontId="29" fillId="90" borderId="167" xfId="0" applyFont="1" applyFill="1" applyBorder="1" applyAlignment="1">
      <alignment horizontal="center"/>
    </xf>
    <xf numFmtId="0" fontId="140" fillId="2" borderId="0" xfId="0" applyNumberFormat="1" applyFont="1" applyFill="1"/>
    <xf numFmtId="17" fontId="226" fillId="29" borderId="170" xfId="0" applyNumberFormat="1" applyFont="1" applyFill="1" applyBorder="1" applyAlignment="1">
      <alignment horizontal="center" vertical="center"/>
    </xf>
    <xf numFmtId="0" fontId="223" fillId="87" borderId="171" xfId="33982" applyFont="1" applyFill="1" applyBorder="1" applyAlignment="1">
      <alignment horizontal="center" vertical="center"/>
    </xf>
    <xf numFmtId="0" fontId="231" fillId="87" borderId="172" xfId="33983" applyNumberFormat="1" applyFont="1" applyFill="1" applyBorder="1" applyAlignment="1">
      <alignment horizontal="center"/>
    </xf>
    <xf numFmtId="0" fontId="245" fillId="2" borderId="0" xfId="0" quotePrefix="1" applyNumberFormat="1" applyFont="1" applyFill="1" applyAlignment="1"/>
    <xf numFmtId="10" fontId="233" fillId="92" borderId="41" xfId="2" applyNumberFormat="1" applyFont="1" applyFill="1" applyBorder="1" applyAlignment="1">
      <alignment horizontal="center"/>
    </xf>
    <xf numFmtId="0" fontId="233" fillId="92" borderId="173" xfId="33983" applyNumberFormat="1" applyFont="1" applyFill="1" applyBorder="1"/>
    <xf numFmtId="0" fontId="233" fillId="92" borderId="174" xfId="33983" applyFont="1" applyFill="1" applyBorder="1"/>
    <xf numFmtId="0" fontId="233" fillId="86" borderId="175" xfId="33983" applyNumberFormat="1" applyFont="1" applyFill="1" applyBorder="1"/>
    <xf numFmtId="0" fontId="232" fillId="0" borderId="175" xfId="33983" applyNumberFormat="1" applyFont="1" applyBorder="1"/>
    <xf numFmtId="10" fontId="232" fillId="0" borderId="175" xfId="2" applyNumberFormat="1" applyFont="1" applyBorder="1" applyAlignment="1">
      <alignment horizontal="center"/>
    </xf>
    <xf numFmtId="0" fontId="233" fillId="88" borderId="0" xfId="33983" applyNumberFormat="1" applyFont="1" applyFill="1" applyBorder="1"/>
    <xf numFmtId="10" fontId="233" fillId="88" borderId="0" xfId="2" applyNumberFormat="1" applyFont="1" applyFill="1" applyBorder="1" applyAlignment="1">
      <alignment horizontal="center"/>
    </xf>
    <xf numFmtId="0" fontId="233" fillId="86" borderId="0" xfId="33983" applyNumberFormat="1" applyFont="1" applyFill="1" applyBorder="1"/>
    <xf numFmtId="0" fontId="232" fillId="0" borderId="0" xfId="33983" applyNumberFormat="1" applyFont="1" applyBorder="1"/>
    <xf numFmtId="10" fontId="232" fillId="0" borderId="0" xfId="2" applyNumberFormat="1" applyFont="1" applyBorder="1" applyAlignment="1">
      <alignment horizontal="center"/>
    </xf>
    <xf numFmtId="0" fontId="233" fillId="86" borderId="0" xfId="33983" applyFont="1" applyFill="1" applyBorder="1"/>
    <xf numFmtId="0" fontId="233" fillId="86" borderId="176" xfId="33983" applyNumberFormat="1" applyFont="1" applyFill="1" applyBorder="1"/>
    <xf numFmtId="0" fontId="232" fillId="0" borderId="176" xfId="33983" applyNumberFormat="1" applyFont="1" applyBorder="1"/>
    <xf numFmtId="10" fontId="232" fillId="0" borderId="176" xfId="2" applyNumberFormat="1" applyFont="1" applyBorder="1" applyAlignment="1">
      <alignment horizontal="center"/>
    </xf>
    <xf numFmtId="0" fontId="49" fillId="2" borderId="0" xfId="0" applyNumberFormat="1" applyFont="1" applyFill="1" applyAlignment="1">
      <alignment horizontal="left"/>
    </xf>
    <xf numFmtId="0" fontId="141" fillId="2" borderId="0" xfId="0" applyNumberFormat="1" applyFont="1" applyFill="1"/>
    <xf numFmtId="0" fontId="22" fillId="2" borderId="0" xfId="0" applyNumberFormat="1" applyFont="1" applyFill="1"/>
    <xf numFmtId="0" fontId="242" fillId="0" borderId="0" xfId="0" applyNumberFormat="1" applyFont="1" applyFill="1" applyAlignment="1">
      <alignment vertical="center"/>
    </xf>
    <xf numFmtId="2" fontId="46" fillId="0" borderId="5" xfId="0" applyNumberFormat="1" applyFont="1" applyFill="1" applyBorder="1" applyAlignment="1">
      <alignment horizontal="right"/>
    </xf>
    <xf numFmtId="2" fontId="46" fillId="32" borderId="6" xfId="0" applyNumberFormat="1" applyFont="1" applyFill="1" applyBorder="1" applyAlignment="1">
      <alignment horizontal="right" vertical="center"/>
    </xf>
    <xf numFmtId="2" fontId="46" fillId="0" borderId="6" xfId="0" applyNumberFormat="1" applyFont="1" applyFill="1" applyBorder="1" applyAlignment="1">
      <alignment horizontal="right" vertical="center"/>
    </xf>
    <xf numFmtId="2" fontId="234" fillId="0" borderId="44" xfId="0" applyNumberFormat="1" applyFont="1" applyFill="1" applyBorder="1" applyAlignment="1">
      <alignment horizontal="right"/>
    </xf>
    <xf numFmtId="2" fontId="234" fillId="32" borderId="44" xfId="0" applyNumberFormat="1" applyFont="1" applyFill="1" applyBorder="1" applyAlignment="1">
      <alignment horizontal="right" vertical="center"/>
    </xf>
    <xf numFmtId="2" fontId="234" fillId="0" borderId="44" xfId="0" applyNumberFormat="1" applyFont="1" applyFill="1" applyBorder="1" applyAlignment="1">
      <alignment horizontal="right" vertical="center"/>
    </xf>
    <xf numFmtId="2" fontId="46" fillId="0" borderId="6" xfId="0" applyNumberFormat="1" applyFont="1" applyFill="1" applyBorder="1" applyAlignment="1">
      <alignment horizontal="right"/>
    </xf>
    <xf numFmtId="2" fontId="46" fillId="0" borderId="0" xfId="0" applyNumberFormat="1" applyFont="1" applyFill="1" applyBorder="1" applyAlignment="1">
      <alignment horizontal="right"/>
    </xf>
    <xf numFmtId="2" fontId="46" fillId="32" borderId="0" xfId="0" applyNumberFormat="1" applyFont="1" applyFill="1" applyBorder="1" applyAlignment="1">
      <alignment horizontal="right" vertical="center"/>
    </xf>
    <xf numFmtId="2" fontId="46" fillId="0" borderId="0" xfId="0" applyNumberFormat="1" applyFont="1" applyFill="1" applyBorder="1" applyAlignment="1">
      <alignment horizontal="right" vertical="center"/>
    </xf>
    <xf numFmtId="0" fontId="239" fillId="0" borderId="0" xfId="0" applyNumberFormat="1" applyFont="1" applyFill="1" applyAlignment="1">
      <alignment horizontal="right" vertical="center"/>
    </xf>
    <xf numFmtId="172" fontId="239" fillId="0" borderId="0" xfId="0" applyNumberFormat="1" applyFont="1" applyFill="1" applyAlignment="1">
      <alignment vertical="center"/>
    </xf>
    <xf numFmtId="180" fontId="42" fillId="32" borderId="15" xfId="2" applyNumberFormat="1" applyFont="1" applyFill="1" applyBorder="1" applyAlignment="1">
      <alignment horizontal="right" vertical="center"/>
    </xf>
    <xf numFmtId="10" fontId="8" fillId="0" borderId="0" xfId="2" applyNumberFormat="1" applyFont="1" applyFill="1" applyAlignment="1">
      <alignment vertical="center"/>
    </xf>
    <xf numFmtId="4" fontId="42" fillId="0" borderId="9" xfId="0" applyNumberFormat="1" applyFont="1" applyFill="1" applyBorder="1" applyAlignment="1">
      <alignment horizontal="right" vertical="center"/>
    </xf>
    <xf numFmtId="0" fontId="48" fillId="2" borderId="0" xfId="0" applyNumberFormat="1" applyFont="1" applyFill="1" applyBorder="1" applyAlignment="1">
      <alignment horizontal="left"/>
    </xf>
    <xf numFmtId="0" fontId="32" fillId="2" borderId="155" xfId="0" applyFont="1" applyFill="1" applyBorder="1" applyAlignment="1">
      <alignment vertical="center"/>
    </xf>
    <xf numFmtId="0" fontId="140" fillId="2" borderId="155" xfId="0" applyNumberFormat="1" applyFont="1" applyFill="1" applyBorder="1" applyAlignment="1">
      <alignment horizontal="center" vertical="center" wrapText="1"/>
    </xf>
    <xf numFmtId="0" fontId="140" fillId="2" borderId="155" xfId="0" applyNumberFormat="1" applyFont="1" applyFill="1" applyBorder="1" applyAlignment="1">
      <alignment horizontal="center" vertical="center"/>
    </xf>
    <xf numFmtId="0" fontId="140" fillId="2" borderId="155" xfId="2" applyNumberFormat="1" applyFont="1" applyFill="1" applyBorder="1" applyAlignment="1">
      <alignment horizontal="center" vertical="center"/>
    </xf>
    <xf numFmtId="0" fontId="140" fillId="2" borderId="155" xfId="0" applyNumberFormat="1" applyFont="1" applyFill="1" applyBorder="1" applyAlignment="1">
      <alignment horizontal="center"/>
    </xf>
    <xf numFmtId="0" fontId="220" fillId="0" borderId="155" xfId="0" applyNumberFormat="1" applyFont="1" applyFill="1" applyBorder="1" applyAlignment="1">
      <alignment horizontal="center"/>
    </xf>
    <xf numFmtId="17" fontId="220" fillId="2" borderId="156" xfId="0" quotePrefix="1" applyNumberFormat="1" applyFont="1" applyFill="1" applyBorder="1" applyAlignment="1">
      <alignment horizontal="center"/>
    </xf>
    <xf numFmtId="0" fontId="140" fillId="0" borderId="156" xfId="0" applyNumberFormat="1" applyFont="1" applyFill="1" applyBorder="1" applyAlignment="1">
      <alignment horizontal="center"/>
    </xf>
    <xf numFmtId="0" fontId="220" fillId="0" borderId="156" xfId="0" applyNumberFormat="1" applyFont="1" applyFill="1" applyBorder="1" applyAlignment="1">
      <alignment horizontal="center"/>
    </xf>
    <xf numFmtId="0" fontId="32" fillId="32" borderId="177" xfId="0" applyFont="1" applyFill="1" applyBorder="1" applyAlignment="1">
      <alignment vertical="center"/>
    </xf>
    <xf numFmtId="0" fontId="140" fillId="32" borderId="177" xfId="0" applyNumberFormat="1" applyFont="1" applyFill="1" applyBorder="1" applyAlignment="1">
      <alignment horizontal="center" vertical="center"/>
    </xf>
    <xf numFmtId="0" fontId="140" fillId="32" borderId="177" xfId="2" applyNumberFormat="1" applyFont="1" applyFill="1" applyBorder="1" applyAlignment="1">
      <alignment horizontal="center" vertical="center"/>
    </xf>
    <xf numFmtId="0" fontId="140" fillId="32" borderId="177" xfId="0" applyNumberFormat="1" applyFont="1" applyFill="1" applyBorder="1" applyAlignment="1">
      <alignment horizontal="center"/>
    </xf>
    <xf numFmtId="0" fontId="220" fillId="32" borderId="177" xfId="0" applyNumberFormat="1" applyFont="1" applyFill="1" applyBorder="1" applyAlignment="1">
      <alignment horizontal="center"/>
    </xf>
    <xf numFmtId="0" fontId="32" fillId="2" borderId="177" xfId="0" applyFont="1" applyFill="1" applyBorder="1" applyAlignment="1">
      <alignment vertical="center"/>
    </xf>
    <xf numFmtId="0" fontId="140" fillId="2" borderId="177" xfId="0" applyNumberFormat="1" applyFont="1" applyFill="1" applyBorder="1" applyAlignment="1">
      <alignment horizontal="center" vertical="center"/>
    </xf>
    <xf numFmtId="0" fontId="140" fillId="2" borderId="177" xfId="2" applyNumberFormat="1" applyFont="1" applyFill="1" applyBorder="1" applyAlignment="1">
      <alignment horizontal="center" vertical="center"/>
    </xf>
    <xf numFmtId="0" fontId="140" fillId="2" borderId="177" xfId="0" applyNumberFormat="1" applyFont="1" applyFill="1" applyBorder="1" applyAlignment="1">
      <alignment horizontal="center"/>
    </xf>
    <xf numFmtId="0" fontId="220" fillId="0" borderId="177" xfId="0" applyNumberFormat="1" applyFont="1" applyFill="1" applyBorder="1" applyAlignment="1">
      <alignment horizontal="center"/>
    </xf>
    <xf numFmtId="4" fontId="140" fillId="0" borderId="155" xfId="0" applyNumberFormat="1" applyFont="1" applyFill="1" applyBorder="1" applyAlignment="1">
      <alignment horizontal="center"/>
    </xf>
    <xf numFmtId="4" fontId="140" fillId="32" borderId="177" xfId="0" applyNumberFormat="1" applyFont="1" applyFill="1" applyBorder="1" applyAlignment="1">
      <alignment horizontal="center"/>
    </xf>
    <xf numFmtId="4" fontId="140" fillId="0" borderId="177" xfId="0" applyNumberFormat="1" applyFont="1" applyFill="1" applyBorder="1" applyAlignment="1">
      <alignment horizontal="center"/>
    </xf>
    <xf numFmtId="4" fontId="220" fillId="0" borderId="156" xfId="0" applyNumberFormat="1" applyFont="1" applyFill="1" applyBorder="1" applyAlignment="1">
      <alignment horizontal="center"/>
    </xf>
    <xf numFmtId="0" fontId="223" fillId="87" borderId="151" xfId="33982" applyFont="1" applyFill="1" applyBorder="1" applyAlignment="1">
      <alignment horizontal="center" vertical="center"/>
    </xf>
    <xf numFmtId="4" fontId="128" fillId="0" borderId="74" xfId="0" applyNumberFormat="1" applyFont="1" applyFill="1" applyBorder="1" applyAlignment="1">
      <alignment horizontal="center"/>
    </xf>
    <xf numFmtId="4" fontId="224" fillId="89" borderId="153" xfId="33982" applyNumberFormat="1" applyFont="1" applyFill="1" applyBorder="1" applyAlignment="1"/>
    <xf numFmtId="4" fontId="224" fillId="89" borderId="154" xfId="33982" applyNumberFormat="1" applyFont="1" applyFill="1" applyBorder="1" applyAlignment="1"/>
    <xf numFmtId="4" fontId="0" fillId="2" borderId="0" xfId="0" applyNumberFormat="1" applyFill="1"/>
    <xf numFmtId="179" fontId="225" fillId="0" borderId="0" xfId="33982" applyNumberFormat="1" applyFont="1" applyAlignment="1"/>
    <xf numFmtId="179" fontId="224" fillId="88" borderId="0" xfId="33982" applyNumberFormat="1" applyFont="1" applyFill="1" applyAlignment="1"/>
    <xf numFmtId="4" fontId="225" fillId="0" borderId="0" xfId="33982" applyNumberFormat="1" applyFont="1" applyAlignment="1"/>
    <xf numFmtId="4" fontId="224" fillId="88" borderId="0" xfId="33982" applyNumberFormat="1" applyFont="1" applyFill="1" applyAlignment="1"/>
    <xf numFmtId="4" fontId="247" fillId="2" borderId="0" xfId="0" applyNumberFormat="1" applyFont="1" applyFill="1" applyAlignment="1"/>
    <xf numFmtId="179" fontId="232" fillId="0" borderId="175" xfId="33983" applyNumberFormat="1" applyFont="1" applyBorder="1" applyAlignment="1">
      <alignment horizontal="center"/>
    </xf>
    <xf numFmtId="179" fontId="233" fillId="88" borderId="0" xfId="33983" applyNumberFormat="1" applyFont="1" applyFill="1" applyBorder="1" applyAlignment="1">
      <alignment horizontal="center"/>
    </xf>
    <xf numFmtId="179" fontId="232" fillId="0" borderId="0" xfId="33983" applyNumberFormat="1" applyFont="1" applyBorder="1" applyAlignment="1">
      <alignment horizontal="center"/>
    </xf>
    <xf numFmtId="179" fontId="232" fillId="0" borderId="176" xfId="33983" applyNumberFormat="1" applyFont="1" applyBorder="1" applyAlignment="1">
      <alignment horizontal="center"/>
    </xf>
    <xf numFmtId="179" fontId="233" fillId="92" borderId="41" xfId="33983" applyNumberFormat="1" applyFont="1" applyFill="1" applyBorder="1" applyAlignment="1">
      <alignment horizontal="center"/>
    </xf>
    <xf numFmtId="179" fontId="49" fillId="2" borderId="0" xfId="0" applyNumberFormat="1" applyFont="1" applyFill="1" applyAlignment="1">
      <alignment horizontal="left"/>
    </xf>
    <xf numFmtId="0" fontId="219" fillId="0" borderId="98" xfId="0" applyNumberFormat="1" applyFont="1" applyBorder="1" applyAlignment="1">
      <alignment horizontal="center"/>
    </xf>
    <xf numFmtId="179" fontId="219" fillId="0" borderId="98" xfId="0" applyNumberFormat="1" applyFont="1" applyBorder="1" applyAlignment="1">
      <alignment horizontal="center"/>
    </xf>
    <xf numFmtId="179" fontId="219" fillId="91" borderId="98" xfId="0" applyNumberFormat="1" applyFont="1" applyFill="1" applyBorder="1" applyAlignment="1">
      <alignment horizontal="center"/>
    </xf>
    <xf numFmtId="179" fontId="244" fillId="29" borderId="178" xfId="0" applyNumberFormat="1" applyFont="1" applyFill="1" applyBorder="1" applyAlignment="1">
      <alignment horizontal="center"/>
    </xf>
    <xf numFmtId="179" fontId="219" fillId="0" borderId="98" xfId="0" applyNumberFormat="1" applyFont="1" applyFill="1" applyBorder="1" applyAlignment="1">
      <alignment horizontal="center"/>
    </xf>
    <xf numFmtId="179" fontId="7" fillId="2" borderId="0" xfId="0" applyNumberFormat="1" applyFont="1" applyFill="1" applyAlignment="1">
      <alignment horizontal="center"/>
    </xf>
    <xf numFmtId="0" fontId="7" fillId="2" borderId="0" xfId="0" applyNumberFormat="1" applyFont="1" applyFill="1"/>
    <xf numFmtId="0" fontId="8" fillId="2" borderId="0" xfId="0" applyNumberFormat="1" applyFont="1" applyFill="1" applyAlignment="1">
      <alignment horizontal="left"/>
    </xf>
    <xf numFmtId="0" fontId="226" fillId="29" borderId="179" xfId="0" applyFont="1" applyFill="1" applyBorder="1" applyAlignment="1">
      <alignment horizontal="center" vertical="center"/>
    </xf>
    <xf numFmtId="0" fontId="226" fillId="29" borderId="179" xfId="0" applyNumberFormat="1" applyFont="1" applyFill="1" applyBorder="1" applyAlignment="1">
      <alignment horizontal="center" vertical="center"/>
    </xf>
    <xf numFmtId="0" fontId="221" fillId="2" borderId="183" xfId="0" applyFont="1" applyFill="1" applyBorder="1" applyAlignment="1">
      <alignment horizontal="center" vertical="center"/>
    </xf>
    <xf numFmtId="22" fontId="221" fillId="2" borderId="183" xfId="0" applyNumberFormat="1" applyFont="1" applyFill="1" applyBorder="1" applyAlignment="1">
      <alignment horizontal="center" vertical="center" wrapText="1"/>
    </xf>
    <xf numFmtId="0" fontId="221" fillId="2" borderId="183" xfId="0" applyNumberFormat="1" applyFont="1" applyFill="1" applyBorder="1" applyAlignment="1">
      <alignment horizontal="center" vertical="center"/>
    </xf>
    <xf numFmtId="0" fontId="221" fillId="2" borderId="98" xfId="0" applyFont="1" applyFill="1" applyBorder="1" applyAlignment="1">
      <alignment horizontal="center" vertical="center"/>
    </xf>
    <xf numFmtId="22" fontId="221" fillId="2" borderId="98" xfId="0" applyNumberFormat="1" applyFont="1" applyFill="1" applyBorder="1" applyAlignment="1">
      <alignment horizontal="center" vertical="center" wrapText="1"/>
    </xf>
    <xf numFmtId="0" fontId="221" fillId="2" borderId="98" xfId="0" applyNumberFormat="1" applyFont="1" applyFill="1" applyBorder="1" applyAlignment="1">
      <alignment horizontal="center" vertical="center"/>
    </xf>
    <xf numFmtId="0" fontId="137" fillId="93" borderId="0" xfId="0" applyFont="1" applyFill="1" applyBorder="1"/>
    <xf numFmtId="0" fontId="10" fillId="93" borderId="0" xfId="0" applyFont="1" applyFill="1" applyBorder="1"/>
    <xf numFmtId="0" fontId="236" fillId="93" borderId="0" xfId="0" applyFont="1" applyFill="1" applyBorder="1"/>
    <xf numFmtId="0" fontId="237" fillId="93" borderId="0" xfId="0" applyFont="1" applyFill="1" applyBorder="1" applyAlignment="1">
      <alignment horizontal="center"/>
    </xf>
    <xf numFmtId="0" fontId="35" fillId="93" borderId="0" xfId="0" applyFont="1" applyFill="1" applyBorder="1"/>
    <xf numFmtId="0" fontId="238" fillId="93" borderId="0" xfId="0" applyFont="1" applyFill="1" applyBorder="1"/>
    <xf numFmtId="0" fontId="239" fillId="93" borderId="0" xfId="0" applyFont="1" applyFill="1" applyBorder="1"/>
    <xf numFmtId="0" fontId="8" fillId="93" borderId="0" xfId="0" applyFont="1" applyFill="1" applyBorder="1"/>
    <xf numFmtId="0" fontId="139" fillId="93" borderId="0" xfId="0" applyFont="1" applyFill="1" applyBorder="1"/>
    <xf numFmtId="0" fontId="235" fillId="93" borderId="0" xfId="0" applyFont="1" applyFill="1" applyBorder="1"/>
    <xf numFmtId="0" fontId="1" fillId="93" borderId="0" xfId="0" applyFont="1" applyFill="1" applyBorder="1"/>
    <xf numFmtId="167" fontId="137" fillId="93" borderId="0" xfId="2" applyNumberFormat="1" applyFont="1" applyFill="1" applyBorder="1"/>
    <xf numFmtId="0" fontId="232" fillId="0" borderId="0" xfId="33983" applyNumberFormat="1" applyFont="1" applyFill="1" applyBorder="1"/>
    <xf numFmtId="0" fontId="223" fillId="87" borderId="151" xfId="33982" applyFont="1" applyFill="1" applyBorder="1" applyAlignment="1">
      <alignment horizontal="center" vertical="center"/>
    </xf>
    <xf numFmtId="179" fontId="244" fillId="29" borderId="179" xfId="0" applyNumberFormat="1" applyFont="1" applyFill="1" applyBorder="1" applyAlignment="1">
      <alignment horizontal="center"/>
    </xf>
    <xf numFmtId="0" fontId="231" fillId="87" borderId="172" xfId="33983" applyNumberFormat="1" applyFont="1" applyFill="1" applyBorder="1" applyAlignment="1">
      <alignment horizontal="center"/>
    </xf>
    <xf numFmtId="0" fontId="221" fillId="2" borderId="98" xfId="0" applyFont="1" applyFill="1" applyBorder="1" applyAlignment="1">
      <alignment horizontal="center" vertical="center"/>
    </xf>
    <xf numFmtId="0" fontId="221" fillId="2" borderId="98" xfId="0" applyNumberFormat="1" applyFont="1" applyFill="1" applyBorder="1" applyAlignment="1">
      <alignment horizontal="center" vertical="center"/>
    </xf>
    <xf numFmtId="22" fontId="221" fillId="2" borderId="98" xfId="0" applyNumberFormat="1" applyFont="1" applyFill="1" applyBorder="1" applyAlignment="1">
      <alignment horizontal="center" vertical="center" wrapText="1"/>
    </xf>
    <xf numFmtId="0" fontId="221" fillId="2" borderId="98" xfId="0" applyNumberFormat="1" applyFont="1" applyFill="1" applyBorder="1" applyAlignment="1">
      <alignment horizontal="center" vertical="center"/>
    </xf>
    <xf numFmtId="0" fontId="248" fillId="2" borderId="0" xfId="0" applyNumberFormat="1" applyFont="1" applyFill="1" applyAlignment="1">
      <alignment horizontal="centerContinuous"/>
    </xf>
    <xf numFmtId="167" fontId="35" fillId="0" borderId="2" xfId="2" applyNumberFormat="1" applyFont="1" applyFill="1" applyBorder="1" applyAlignment="1">
      <alignment horizontal="right"/>
    </xf>
    <xf numFmtId="0" fontId="108" fillId="2" borderId="0" xfId="0" quotePrefix="1" applyNumberFormat="1" applyFont="1" applyFill="1" applyBorder="1" applyAlignment="1">
      <alignment horizontal="left" wrapText="1"/>
    </xf>
    <xf numFmtId="0" fontId="104" fillId="2" borderId="0" xfId="0" quotePrefix="1" applyNumberFormat="1" applyFont="1" applyFill="1" applyBorder="1" applyAlignment="1">
      <alignment horizontal="left"/>
    </xf>
    <xf numFmtId="17" fontId="104" fillId="2" borderId="0" xfId="0" applyNumberFormat="1" applyFont="1" applyFill="1" applyBorder="1" applyAlignment="1">
      <alignment horizontal="center"/>
    </xf>
    <xf numFmtId="0" fontId="104" fillId="2" borderId="0" xfId="0" applyNumberFormat="1" applyFont="1" applyFill="1" applyBorder="1" applyAlignment="1">
      <alignment horizontal="center" wrapText="1"/>
    </xf>
    <xf numFmtId="0" fontId="31" fillId="2" borderId="0" xfId="0" quotePrefix="1" applyNumberFormat="1" applyFont="1" applyFill="1" applyBorder="1" applyAlignment="1">
      <alignment horizontal="left" indent="1"/>
    </xf>
    <xf numFmtId="172" fontId="46" fillId="2" borderId="0" xfId="0" applyNumberFormat="1" applyFont="1" applyFill="1" applyBorder="1" applyAlignment="1">
      <alignment horizontal="right"/>
    </xf>
    <xf numFmtId="167" fontId="47" fillId="2" borderId="0" xfId="0" applyNumberFormat="1" applyFont="1" applyFill="1" applyBorder="1" applyAlignment="1">
      <alignment horizontal="right"/>
    </xf>
    <xf numFmtId="0" fontId="31" fillId="2" borderId="0" xfId="0" quotePrefix="1" applyNumberFormat="1" applyFont="1" applyFill="1" applyBorder="1" applyAlignment="1">
      <alignment horizontal="left" vertical="center" indent="1"/>
    </xf>
    <xf numFmtId="172" fontId="46" fillId="2" borderId="0" xfId="0" applyNumberFormat="1" applyFont="1" applyFill="1" applyBorder="1" applyAlignment="1">
      <alignment horizontal="right" vertical="center"/>
    </xf>
    <xf numFmtId="167" fontId="47" fillId="2" borderId="0" xfId="0" applyNumberFormat="1" applyFont="1" applyFill="1" applyBorder="1" applyAlignment="1">
      <alignment horizontal="right" vertical="center"/>
    </xf>
    <xf numFmtId="0" fontId="7" fillId="2" borderId="0" xfId="0" applyNumberFormat="1" applyFont="1" applyFill="1" applyBorder="1"/>
    <xf numFmtId="0" fontId="118" fillId="2" borderId="0" xfId="0" quotePrefix="1" applyNumberFormat="1" applyFont="1" applyFill="1" applyBorder="1" applyAlignment="1">
      <alignment horizontal="centerContinuous"/>
    </xf>
    <xf numFmtId="0" fontId="119" fillId="2" borderId="0" xfId="0" applyNumberFormat="1" applyFont="1" applyFill="1" applyBorder="1" applyAlignment="1">
      <alignment horizontal="centerContinuous"/>
    </xf>
    <xf numFmtId="0" fontId="118" fillId="2" borderId="0" xfId="0" applyNumberFormat="1" applyFont="1" applyFill="1" applyBorder="1" applyAlignment="1">
      <alignment horizontal="centerContinuous"/>
    </xf>
    <xf numFmtId="0" fontId="119" fillId="2" borderId="0" xfId="0" applyNumberFormat="1" applyFont="1" applyFill="1" applyBorder="1" applyAlignment="1">
      <alignment horizontal="right"/>
    </xf>
    <xf numFmtId="171" fontId="104" fillId="2" borderId="0" xfId="0" applyNumberFormat="1" applyFont="1" applyFill="1" applyBorder="1" applyAlignment="1">
      <alignment horizontal="center"/>
    </xf>
    <xf numFmtId="0" fontId="103" fillId="2" borderId="0" xfId="0" quotePrefix="1" applyNumberFormat="1" applyFont="1" applyFill="1" applyBorder="1" applyAlignment="1">
      <alignment horizontal="left"/>
    </xf>
    <xf numFmtId="0" fontId="105" fillId="2" borderId="0" xfId="0" quotePrefix="1" applyNumberFormat="1" applyFont="1" applyFill="1" applyBorder="1" applyAlignment="1">
      <alignment horizontal="center"/>
    </xf>
    <xf numFmtId="0" fontId="105" fillId="2" borderId="0" xfId="0" applyNumberFormat="1" applyFont="1" applyFill="1" applyBorder="1" applyAlignment="1">
      <alignment horizontal="center"/>
    </xf>
    <xf numFmtId="167" fontId="47" fillId="2" borderId="0" xfId="2" applyNumberFormat="1" applyFont="1" applyFill="1" applyBorder="1" applyAlignment="1">
      <alignment horizontal="right"/>
    </xf>
    <xf numFmtId="167" fontId="47" fillId="2" borderId="0" xfId="2" applyNumberFormat="1" applyFont="1" applyFill="1" applyBorder="1" applyAlignment="1">
      <alignment horizontal="right" vertical="center"/>
    </xf>
    <xf numFmtId="10" fontId="42" fillId="2" borderId="0" xfId="2" applyNumberFormat="1" applyFont="1" applyFill="1" applyBorder="1" applyAlignment="1">
      <alignment horizontal="right" vertical="center"/>
    </xf>
    <xf numFmtId="0" fontId="108" fillId="2" borderId="0" xfId="0" quotePrefix="1" applyNumberFormat="1" applyFont="1" applyFill="1" applyBorder="1" applyAlignment="1">
      <alignment horizontal="left"/>
    </xf>
    <xf numFmtId="167" fontId="46" fillId="2" borderId="0" xfId="0" applyNumberFormat="1" applyFont="1" applyFill="1" applyBorder="1" applyAlignment="1">
      <alignment horizontal="right" vertical="center"/>
    </xf>
    <xf numFmtId="9" fontId="47" fillId="2" borderId="0" xfId="2" applyFont="1" applyFill="1" applyBorder="1" applyAlignment="1">
      <alignment horizontal="right" vertical="center"/>
    </xf>
    <xf numFmtId="167" fontId="46" fillId="2" borderId="0" xfId="2" applyNumberFormat="1" applyFont="1" applyFill="1" applyBorder="1" applyAlignment="1">
      <alignment horizontal="right" vertical="center"/>
    </xf>
    <xf numFmtId="180" fontId="42" fillId="2" borderId="0" xfId="2" applyNumberFormat="1" applyFont="1" applyFill="1" applyBorder="1" applyAlignment="1">
      <alignment horizontal="right" vertical="center"/>
    </xf>
    <xf numFmtId="0" fontId="6" fillId="2" borderId="0" xfId="0" applyFont="1" applyFill="1" applyBorder="1"/>
    <xf numFmtId="4" fontId="6" fillId="2" borderId="0" xfId="0" applyNumberFormat="1" applyFont="1" applyFill="1" applyBorder="1"/>
    <xf numFmtId="10" fontId="6" fillId="2" borderId="0" xfId="2" applyNumberFormat="1" applyFont="1" applyFill="1" applyBorder="1"/>
    <xf numFmtId="0" fontId="6"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21" fillId="2" borderId="0" xfId="2" applyNumberFormat="1" applyFont="1" applyFill="1" applyBorder="1"/>
    <xf numFmtId="0" fontId="8" fillId="2" borderId="0" xfId="0" applyNumberFormat="1" applyFont="1" applyFill="1" applyBorder="1" applyAlignment="1">
      <alignment vertical="center"/>
    </xf>
    <xf numFmtId="17" fontId="38" fillId="2" borderId="0" xfId="0" applyNumberFormat="1" applyFont="1" applyFill="1" applyBorder="1" applyAlignment="1">
      <alignment horizontal="centerContinuous"/>
    </xf>
    <xf numFmtId="0" fontId="39" fillId="2" borderId="0" xfId="0" applyNumberFormat="1" applyFont="1" applyFill="1" applyBorder="1" applyAlignment="1">
      <alignment horizontal="centerContinuous"/>
    </xf>
    <xf numFmtId="0" fontId="38" fillId="2" borderId="0" xfId="0" applyNumberFormat="1" applyFont="1" applyFill="1" applyBorder="1" applyAlignment="1">
      <alignment horizontal="centerContinuous"/>
    </xf>
    <xf numFmtId="0" fontId="38" fillId="2" borderId="0" xfId="0" applyNumberFormat="1" applyFont="1" applyFill="1" applyBorder="1" applyAlignment="1">
      <alignment horizontal="left"/>
    </xf>
    <xf numFmtId="17" fontId="108" fillId="2" borderId="0" xfId="0" applyNumberFormat="1" applyFont="1" applyFill="1" applyBorder="1" applyAlignment="1">
      <alignment horizontal="center" vertical="center" wrapText="1"/>
    </xf>
    <xf numFmtId="0" fontId="108" fillId="2" borderId="0" xfId="0" applyFont="1" applyFill="1" applyBorder="1" applyAlignment="1">
      <alignment vertical="center" wrapText="1"/>
    </xf>
    <xf numFmtId="4" fontId="128" fillId="2" borderId="0" xfId="0" applyNumberFormat="1" applyFont="1" applyFill="1" applyBorder="1"/>
    <xf numFmtId="0" fontId="128" fillId="2" borderId="0" xfId="0" applyFont="1" applyFill="1" applyBorder="1"/>
    <xf numFmtId="9" fontId="129" fillId="2" borderId="0" xfId="2" applyFont="1" applyFill="1" applyBorder="1" applyAlignment="1">
      <alignment horizontal="center"/>
    </xf>
    <xf numFmtId="0" fontId="42" fillId="2" borderId="0" xfId="0" applyFont="1" applyFill="1" applyBorder="1" applyAlignment="1">
      <alignment vertical="center" wrapText="1"/>
    </xf>
    <xf numFmtId="0" fontId="42" fillId="2" borderId="0" xfId="0" applyFont="1" applyFill="1" applyBorder="1" applyAlignment="1">
      <alignment horizontal="center" vertical="center" wrapText="1"/>
    </xf>
    <xf numFmtId="4" fontId="106" fillId="2" borderId="0" xfId="0" applyNumberFormat="1" applyFont="1" applyFill="1" applyBorder="1"/>
    <xf numFmtId="0" fontId="106" fillId="2" borderId="0" xfId="0" applyFont="1" applyFill="1" applyBorder="1"/>
    <xf numFmtId="17" fontId="42" fillId="2" borderId="0" xfId="0" applyNumberFormat="1" applyFont="1" applyFill="1" applyBorder="1" applyAlignment="1">
      <alignment horizontal="center" vertical="center" wrapText="1"/>
    </xf>
    <xf numFmtId="9" fontId="42" fillId="2" borderId="0" xfId="2" applyFont="1" applyFill="1" applyBorder="1" applyAlignment="1">
      <alignment horizontal="center"/>
    </xf>
    <xf numFmtId="0" fontId="239" fillId="2" borderId="0" xfId="0" applyNumberFormat="1" applyFont="1" applyFill="1" applyBorder="1" applyAlignment="1">
      <alignment vertical="center"/>
    </xf>
    <xf numFmtId="0" fontId="249" fillId="2" borderId="0" xfId="0" quotePrefix="1" applyNumberFormat="1" applyFont="1" applyFill="1" applyBorder="1" applyAlignment="1">
      <alignment horizontal="left" wrapText="1"/>
    </xf>
    <xf numFmtId="0" fontId="251" fillId="2" borderId="0" xfId="0" quotePrefix="1" applyNumberFormat="1" applyFont="1" applyFill="1" applyBorder="1" applyAlignment="1">
      <alignment horizontal="left"/>
    </xf>
    <xf numFmtId="17" fontId="251" fillId="2" borderId="0" xfId="0" applyNumberFormat="1" applyFont="1" applyFill="1" applyBorder="1" applyAlignment="1">
      <alignment horizontal="center"/>
    </xf>
    <xf numFmtId="0" fontId="251" fillId="2" borderId="0" xfId="0" applyNumberFormat="1" applyFont="1" applyFill="1" applyBorder="1" applyAlignment="1">
      <alignment horizontal="center" wrapText="1"/>
    </xf>
    <xf numFmtId="171" fontId="251" fillId="2" borderId="0" xfId="0" applyNumberFormat="1" applyFont="1" applyFill="1" applyBorder="1" applyAlignment="1">
      <alignment horizontal="center"/>
    </xf>
    <xf numFmtId="0" fontId="252" fillId="2" borderId="0" xfId="0" quotePrefix="1" applyNumberFormat="1" applyFont="1" applyFill="1" applyBorder="1" applyAlignment="1">
      <alignment horizontal="left"/>
    </xf>
    <xf numFmtId="0" fontId="241" fillId="2" borderId="0" xfId="0" quotePrefix="1" applyNumberFormat="1" applyFont="1" applyFill="1" applyBorder="1" applyAlignment="1">
      <alignment horizontal="center"/>
    </xf>
    <xf numFmtId="0" fontId="241" fillId="2" borderId="0" xfId="0" applyNumberFormat="1" applyFont="1" applyFill="1" applyBorder="1" applyAlignment="1">
      <alignment horizontal="center"/>
    </xf>
    <xf numFmtId="0" fontId="250" fillId="2" borderId="0" xfId="0" quotePrefix="1" applyNumberFormat="1" applyFont="1" applyFill="1" applyBorder="1" applyAlignment="1">
      <alignment horizontal="left" vertical="center"/>
    </xf>
    <xf numFmtId="172" fontId="249" fillId="2" borderId="0" xfId="0" applyNumberFormat="1" applyFont="1" applyFill="1" applyBorder="1" applyAlignment="1">
      <alignment horizontal="right" vertical="center"/>
    </xf>
    <xf numFmtId="167" fontId="249" fillId="2" borderId="0" xfId="2" applyNumberFormat="1" applyFont="1" applyFill="1" applyBorder="1" applyAlignment="1">
      <alignment horizontal="right" vertical="center"/>
    </xf>
    <xf numFmtId="167" fontId="249" fillId="2" borderId="0" xfId="0" applyNumberFormat="1" applyFont="1" applyFill="1" applyBorder="1" applyAlignment="1">
      <alignment horizontal="right" vertical="center"/>
    </xf>
    <xf numFmtId="0" fontId="39" fillId="2" borderId="0" xfId="0" quotePrefix="1" applyNumberFormat="1" applyFont="1" applyFill="1" applyBorder="1" applyAlignment="1">
      <alignment horizontal="centerContinuous"/>
    </xf>
    <xf numFmtId="0" fontId="38" fillId="2" borderId="0" xfId="0" applyNumberFormat="1" applyFont="1" applyFill="1" applyBorder="1" applyAlignment="1">
      <alignment horizontal="right"/>
    </xf>
    <xf numFmtId="17" fontId="6" fillId="29" borderId="58" xfId="0" applyNumberFormat="1" applyFont="1" applyFill="1" applyBorder="1" applyAlignment="1">
      <alignment horizontal="center"/>
    </xf>
    <xf numFmtId="0" fontId="11" fillId="0" borderId="0" xfId="0" applyFont="1" applyAlignment="1">
      <alignment horizontal="center" vertical="center"/>
    </xf>
    <xf numFmtId="0" fontId="33" fillId="2" borderId="0" xfId="0" quotePrefix="1" applyNumberFormat="1" applyFont="1" applyFill="1" applyBorder="1" applyAlignment="1">
      <alignment horizontal="justify" vertical="top" wrapText="1"/>
    </xf>
    <xf numFmtId="0" fontId="31" fillId="2" borderId="0" xfId="0" applyFont="1" applyFill="1" applyBorder="1" applyAlignment="1">
      <alignment horizontal="justify" vertical="justify"/>
    </xf>
    <xf numFmtId="0" fontId="33" fillId="2" borderId="0" xfId="0" applyFont="1" applyFill="1" applyBorder="1" applyAlignment="1">
      <alignment horizontal="justify" vertical="center"/>
    </xf>
    <xf numFmtId="0" fontId="28" fillId="2" borderId="0" xfId="0" applyFont="1" applyFill="1" applyBorder="1" applyAlignment="1">
      <alignment horizontal="center" vertical="center"/>
    </xf>
    <xf numFmtId="17" fontId="29" fillId="2" borderId="0" xfId="0" applyNumberFormat="1" applyFont="1" applyFill="1" applyBorder="1" applyAlignment="1">
      <alignment horizontal="center" vertical="center"/>
    </xf>
    <xf numFmtId="0" fontId="29" fillId="2" borderId="0" xfId="0" applyNumberFormat="1" applyFont="1" applyFill="1" applyBorder="1" applyAlignment="1">
      <alignment horizontal="center" vertical="center"/>
    </xf>
    <xf numFmtId="0" fontId="30" fillId="2" borderId="0" xfId="0" applyFont="1" applyFill="1" applyBorder="1" applyAlignment="1">
      <alignment horizontal="center"/>
    </xf>
    <xf numFmtId="0" fontId="32" fillId="2" borderId="0" xfId="0" applyFont="1" applyFill="1" applyBorder="1" applyAlignment="1">
      <alignment horizontal="center" vertical="center"/>
    </xf>
    <xf numFmtId="0" fontId="13" fillId="2" borderId="0" xfId="0" applyFont="1" applyFill="1" applyBorder="1" applyAlignment="1">
      <alignment horizontal="left"/>
    </xf>
    <xf numFmtId="0" fontId="117" fillId="0" borderId="41" xfId="0" applyNumberFormat="1" applyFont="1" applyFill="1" applyBorder="1" applyAlignment="1">
      <alignment horizontal="center" vertical="center"/>
    </xf>
    <xf numFmtId="0" fontId="117" fillId="0" borderId="41" xfId="0" applyNumberFormat="1" applyFont="1" applyFill="1" applyBorder="1" applyAlignment="1">
      <alignment horizontal="center" vertical="center" wrapText="1"/>
    </xf>
    <xf numFmtId="0" fontId="13" fillId="2" borderId="0" xfId="0" quotePrefix="1" applyNumberFormat="1" applyFont="1" applyFill="1" applyBorder="1" applyAlignment="1">
      <alignment horizontal="center" vertical="center" wrapText="1"/>
    </xf>
    <xf numFmtId="0" fontId="13" fillId="2" borderId="0" xfId="0" quotePrefix="1" applyNumberFormat="1" applyFont="1" applyFill="1" applyBorder="1" applyAlignment="1">
      <alignment horizontal="center" vertical="center"/>
    </xf>
    <xf numFmtId="0" fontId="12" fillId="2" borderId="0" xfId="0" applyNumberFormat="1" applyFont="1" applyFill="1" applyAlignment="1">
      <alignment horizontal="center"/>
    </xf>
    <xf numFmtId="0" fontId="13" fillId="2" borderId="0" xfId="0" applyNumberFormat="1" applyFont="1" applyFill="1" applyBorder="1" applyAlignment="1">
      <alignment horizontal="center" vertical="center" wrapText="1"/>
    </xf>
    <xf numFmtId="0" fontId="44" fillId="0" borderId="166" xfId="0" quotePrefix="1" applyNumberFormat="1" applyFont="1" applyFill="1" applyBorder="1" applyAlignment="1">
      <alignment horizontal="left" vertical="center" wrapText="1"/>
    </xf>
    <xf numFmtId="172" fontId="106" fillId="2" borderId="36" xfId="0" applyNumberFormat="1" applyFont="1" applyFill="1" applyBorder="1" applyAlignment="1">
      <alignment horizontal="center" vertical="center" wrapText="1"/>
    </xf>
    <xf numFmtId="17" fontId="103" fillId="29" borderId="36" xfId="0" applyNumberFormat="1" applyFont="1" applyFill="1" applyBorder="1" applyAlignment="1">
      <alignment horizontal="center" vertical="center" wrapText="1"/>
    </xf>
    <xf numFmtId="17" fontId="103" fillId="29" borderId="35" xfId="0" applyNumberFormat="1" applyFont="1" applyFill="1" applyBorder="1" applyAlignment="1">
      <alignment horizontal="center" vertical="center" wrapText="1"/>
    </xf>
    <xf numFmtId="171" fontId="103" fillId="29" borderId="36" xfId="0" applyNumberFormat="1" applyFont="1" applyFill="1" applyBorder="1" applyAlignment="1">
      <alignment horizontal="center" vertical="center" wrapText="1"/>
    </xf>
    <xf numFmtId="171" fontId="103" fillId="29" borderId="35" xfId="0" applyNumberFormat="1" applyFont="1" applyFill="1" applyBorder="1" applyAlignment="1">
      <alignment horizontal="center" vertical="center" wrapText="1"/>
    </xf>
    <xf numFmtId="0" fontId="103" fillId="29" borderId="6" xfId="0" applyNumberFormat="1" applyFont="1" applyFill="1" applyBorder="1" applyAlignment="1">
      <alignment horizontal="center" vertical="center" wrapText="1"/>
    </xf>
    <xf numFmtId="0" fontId="103" fillId="29" borderId="8" xfId="0" applyNumberFormat="1" applyFont="1" applyFill="1" applyBorder="1" applyAlignment="1">
      <alignment horizontal="center" vertical="center" wrapText="1"/>
    </xf>
    <xf numFmtId="0" fontId="103" fillId="29" borderId="36" xfId="0" applyNumberFormat="1" applyFont="1" applyFill="1" applyBorder="1" applyAlignment="1">
      <alignment horizontal="center" vertical="center" wrapText="1"/>
    </xf>
    <xf numFmtId="0" fontId="103" fillId="29" borderId="35" xfId="0" applyNumberFormat="1" applyFont="1" applyFill="1" applyBorder="1" applyAlignment="1">
      <alignment horizontal="center" vertical="center" wrapText="1"/>
    </xf>
    <xf numFmtId="0" fontId="54" fillId="2" borderId="0" xfId="0" applyNumberFormat="1" applyFont="1" applyFill="1" applyBorder="1" applyAlignment="1">
      <alignment horizontal="center"/>
    </xf>
    <xf numFmtId="17" fontId="107" fillId="2" borderId="0" xfId="0" applyNumberFormat="1" applyFont="1" applyFill="1" applyBorder="1" applyAlignment="1">
      <alignment horizontal="center" vertical="center"/>
    </xf>
    <xf numFmtId="0" fontId="107" fillId="2" borderId="0" xfId="0" applyNumberFormat="1" applyFont="1" applyFill="1" applyBorder="1" applyAlignment="1">
      <alignment horizontal="center" vertical="center"/>
    </xf>
    <xf numFmtId="17" fontId="107" fillId="2" borderId="0" xfId="0" applyNumberFormat="1" applyFont="1" applyFill="1" applyBorder="1" applyAlignment="1">
      <alignment horizontal="center"/>
    </xf>
    <xf numFmtId="0" fontId="107" fillId="2" borderId="0" xfId="0" applyNumberFormat="1" applyFont="1" applyFill="1" applyBorder="1" applyAlignment="1">
      <alignment horizontal="center"/>
    </xf>
    <xf numFmtId="17" fontId="107" fillId="29" borderId="8" xfId="0" applyNumberFormat="1" applyFont="1" applyFill="1" applyBorder="1" applyAlignment="1">
      <alignment horizontal="center"/>
    </xf>
    <xf numFmtId="17" fontId="107" fillId="29" borderId="7" xfId="0" applyNumberFormat="1" applyFont="1" applyFill="1" applyBorder="1" applyAlignment="1">
      <alignment horizontal="center"/>
    </xf>
    <xf numFmtId="0" fontId="107" fillId="29" borderId="46" xfId="0" applyNumberFormat="1" applyFont="1" applyFill="1" applyBorder="1" applyAlignment="1">
      <alignment horizontal="center"/>
    </xf>
    <xf numFmtId="0" fontId="107" fillId="29" borderId="7" xfId="0" applyNumberFormat="1" applyFont="1" applyFill="1" applyBorder="1" applyAlignment="1">
      <alignment horizontal="center"/>
    </xf>
    <xf numFmtId="0" fontId="107" fillId="29" borderId="47" xfId="0" applyNumberFormat="1" applyFont="1" applyFill="1" applyBorder="1" applyAlignment="1">
      <alignment horizontal="center"/>
    </xf>
    <xf numFmtId="0" fontId="54" fillId="2" borderId="0" xfId="0" quotePrefix="1" applyNumberFormat="1" applyFont="1" applyFill="1" applyBorder="1" applyAlignment="1">
      <alignment horizontal="center" vertical="top"/>
    </xf>
    <xf numFmtId="0" fontId="6" fillId="94" borderId="0" xfId="0" applyFont="1" applyFill="1" applyBorder="1" applyAlignment="1">
      <alignment horizontal="left" vertical="center"/>
    </xf>
    <xf numFmtId="0" fontId="120" fillId="2" borderId="0" xfId="0" applyNumberFormat="1" applyFont="1" applyFill="1" applyBorder="1" applyAlignment="1">
      <alignment horizontal="center"/>
    </xf>
    <xf numFmtId="0" fontId="250" fillId="2" borderId="0" xfId="0" applyNumberFormat="1" applyFont="1" applyFill="1" applyBorder="1" applyAlignment="1">
      <alignment horizontal="center" vertical="center"/>
    </xf>
    <xf numFmtId="17" fontId="250" fillId="2" borderId="0" xfId="0" applyNumberFormat="1" applyFont="1" applyFill="1" applyBorder="1" applyAlignment="1">
      <alignment horizontal="center" vertical="center"/>
    </xf>
    <xf numFmtId="17" fontId="107" fillId="29" borderId="8" xfId="0" applyNumberFormat="1" applyFont="1" applyFill="1" applyBorder="1" applyAlignment="1">
      <alignment horizontal="center" vertical="center"/>
    </xf>
    <xf numFmtId="17" fontId="107" fillId="29" borderId="7" xfId="0" applyNumberFormat="1" applyFont="1" applyFill="1" applyBorder="1" applyAlignment="1">
      <alignment horizontal="center" vertical="center"/>
    </xf>
    <xf numFmtId="0" fontId="107" fillId="29" borderId="46" xfId="0" applyNumberFormat="1" applyFont="1" applyFill="1" applyBorder="1" applyAlignment="1">
      <alignment horizontal="center" vertical="center"/>
    </xf>
    <xf numFmtId="0" fontId="107" fillId="29" borderId="7" xfId="0" applyNumberFormat="1" applyFont="1" applyFill="1" applyBorder="1" applyAlignment="1">
      <alignment horizontal="center" vertical="center"/>
    </xf>
    <xf numFmtId="0" fontId="107" fillId="29" borderId="47" xfId="0" applyNumberFormat="1" applyFont="1" applyFill="1" applyBorder="1" applyAlignment="1">
      <alignment horizontal="center" vertical="center"/>
    </xf>
    <xf numFmtId="0" fontId="6" fillId="37" borderId="62" xfId="0" applyFont="1" applyFill="1" applyBorder="1" applyAlignment="1">
      <alignment horizontal="left" vertical="center"/>
    </xf>
    <xf numFmtId="0" fontId="6" fillId="37" borderId="63" xfId="0" applyFont="1" applyFill="1" applyBorder="1" applyAlignment="1">
      <alignment horizontal="left" vertical="center"/>
    </xf>
    <xf numFmtId="0" fontId="120" fillId="29" borderId="59" xfId="0" applyNumberFormat="1" applyFont="1" applyFill="1" applyBorder="1" applyAlignment="1">
      <alignment horizontal="center"/>
    </xf>
    <xf numFmtId="0" fontId="120" fillId="29" borderId="60" xfId="0" applyNumberFormat="1" applyFont="1" applyFill="1" applyBorder="1" applyAlignment="1">
      <alignment horizontal="center"/>
    </xf>
    <xf numFmtId="0" fontId="120" fillId="29" borderId="61" xfId="0" applyNumberFormat="1" applyFont="1" applyFill="1" applyBorder="1" applyAlignment="1">
      <alignment horizontal="center"/>
    </xf>
    <xf numFmtId="0" fontId="49" fillId="2" borderId="0" xfId="0" applyNumberFormat="1" applyFont="1" applyFill="1" applyBorder="1" applyAlignment="1">
      <alignment horizontal="center"/>
    </xf>
    <xf numFmtId="0" fontId="107" fillId="29" borderId="46" xfId="0" applyNumberFormat="1" applyFont="1" applyFill="1" applyBorder="1" applyAlignment="1">
      <alignment horizontal="center" vertical="center" wrapText="1"/>
    </xf>
    <xf numFmtId="0" fontId="107" fillId="29" borderId="7" xfId="0" applyNumberFormat="1" applyFont="1" applyFill="1" applyBorder="1" applyAlignment="1">
      <alignment horizontal="center" vertical="center" wrapText="1"/>
    </xf>
    <xf numFmtId="0" fontId="103" fillId="29" borderId="5" xfId="0" applyNumberFormat="1" applyFont="1" applyFill="1" applyBorder="1" applyAlignment="1">
      <alignment horizontal="center" vertical="center" wrapText="1"/>
    </xf>
    <xf numFmtId="171" fontId="103" fillId="29" borderId="68" xfId="0" applyNumberFormat="1" applyFont="1" applyFill="1" applyBorder="1" applyAlignment="1">
      <alignment horizontal="center" vertical="center"/>
    </xf>
    <xf numFmtId="171" fontId="103" fillId="29" borderId="69" xfId="0" applyNumberFormat="1" applyFont="1" applyFill="1" applyBorder="1" applyAlignment="1">
      <alignment horizontal="center" vertical="center"/>
    </xf>
    <xf numFmtId="171" fontId="103" fillId="29" borderId="70" xfId="0" applyNumberFormat="1" applyFont="1" applyFill="1" applyBorder="1" applyAlignment="1">
      <alignment horizontal="center" vertical="center"/>
    </xf>
    <xf numFmtId="0" fontId="108" fillId="2" borderId="0" xfId="0" applyFont="1" applyFill="1" applyBorder="1" applyAlignment="1">
      <alignment horizontal="center" vertical="center" wrapText="1"/>
    </xf>
    <xf numFmtId="0" fontId="108" fillId="29" borderId="83" xfId="0" applyFont="1" applyFill="1" applyBorder="1" applyAlignment="1">
      <alignment horizontal="center" vertical="center" wrapText="1"/>
    </xf>
    <xf numFmtId="0" fontId="108" fillId="29" borderId="84" xfId="0" applyFont="1" applyFill="1" applyBorder="1" applyAlignment="1">
      <alignment horizontal="center" vertical="center" wrapText="1"/>
    </xf>
    <xf numFmtId="0" fontId="12" fillId="2" borderId="0" xfId="0" applyNumberFormat="1" applyFont="1" applyFill="1" applyBorder="1" applyAlignment="1">
      <alignment horizontal="center"/>
    </xf>
    <xf numFmtId="0" fontId="42" fillId="2" borderId="0" xfId="0" applyFont="1" applyFill="1" applyBorder="1" applyAlignment="1">
      <alignment horizontal="center" vertical="center" wrapText="1"/>
    </xf>
    <xf numFmtId="0" fontId="12" fillId="2" borderId="0" xfId="0" applyNumberFormat="1" applyFont="1" applyFill="1" applyAlignment="1">
      <alignment horizontal="center" vertical="center" wrapText="1"/>
    </xf>
    <xf numFmtId="0" fontId="131" fillId="32" borderId="105" xfId="0" applyFont="1" applyFill="1" applyBorder="1" applyAlignment="1">
      <alignment horizontal="left" vertical="center"/>
    </xf>
    <xf numFmtId="0" fontId="131" fillId="32" borderId="39" xfId="0" applyFont="1" applyFill="1" applyBorder="1" applyAlignment="1">
      <alignment horizontal="left" vertical="center"/>
    </xf>
    <xf numFmtId="0" fontId="131" fillId="32" borderId="106" xfId="0" applyFont="1" applyFill="1" applyBorder="1" applyAlignment="1">
      <alignment horizontal="left" vertical="center"/>
    </xf>
    <xf numFmtId="0" fontId="140" fillId="2" borderId="0" xfId="0" quotePrefix="1" applyNumberFormat="1" applyFont="1" applyFill="1" applyBorder="1" applyAlignment="1">
      <alignment horizontal="left" wrapText="1"/>
    </xf>
    <xf numFmtId="0" fontId="140" fillId="2" borderId="0" xfId="0" applyNumberFormat="1" applyFont="1" applyFill="1" applyAlignment="1">
      <alignment horizontal="left" vertical="center" wrapText="1"/>
    </xf>
    <xf numFmtId="0" fontId="228" fillId="2" borderId="0" xfId="0" quotePrefix="1" applyNumberFormat="1" applyFont="1" applyFill="1" applyBorder="1" applyAlignment="1">
      <alignment horizontal="center" vertical="center" wrapText="1"/>
    </xf>
    <xf numFmtId="0" fontId="228" fillId="2" borderId="0" xfId="0" quotePrefix="1" applyNumberFormat="1" applyFont="1" applyFill="1" applyBorder="1" applyAlignment="1">
      <alignment horizontal="center" vertical="center"/>
    </xf>
    <xf numFmtId="0" fontId="229" fillId="2" borderId="0" xfId="0" applyNumberFormat="1" applyFont="1" applyFill="1" applyBorder="1" applyAlignment="1">
      <alignment horizontal="center"/>
    </xf>
    <xf numFmtId="0" fontId="140" fillId="0" borderId="0" xfId="0" applyNumberFormat="1" applyFont="1" applyFill="1" applyAlignment="1">
      <alignment horizontal="left" vertical="center" wrapText="1"/>
    </xf>
    <xf numFmtId="0" fontId="223" fillId="87" borderId="151" xfId="33982" applyNumberFormat="1" applyFont="1" applyFill="1" applyBorder="1" applyAlignment="1">
      <alignment horizontal="center" vertical="center"/>
    </xf>
    <xf numFmtId="17" fontId="226" fillId="29" borderId="151" xfId="0" applyNumberFormat="1" applyFont="1" applyFill="1" applyBorder="1" applyAlignment="1">
      <alignment horizontal="center" vertical="center"/>
    </xf>
    <xf numFmtId="0" fontId="226" fillId="29" borderId="151" xfId="0" applyNumberFormat="1" applyFont="1" applyFill="1" applyBorder="1" applyAlignment="1">
      <alignment horizontal="center" vertical="center"/>
    </xf>
    <xf numFmtId="0" fontId="223" fillId="87" borderId="151" xfId="33982" applyFont="1" applyFill="1" applyBorder="1" applyAlignment="1">
      <alignment horizontal="center" vertical="center"/>
    </xf>
    <xf numFmtId="0" fontId="29" fillId="90" borderId="149" xfId="0" applyFont="1" applyFill="1" applyBorder="1" applyAlignment="1">
      <alignment horizontal="center" vertical="center"/>
    </xf>
    <xf numFmtId="0" fontId="29" fillId="90" borderId="150" xfId="0" applyFont="1" applyFill="1" applyBorder="1" applyAlignment="1">
      <alignment horizontal="center" vertical="center"/>
    </xf>
    <xf numFmtId="0" fontId="29" fillId="90" borderId="168" xfId="0" applyFont="1" applyFill="1" applyBorder="1" applyAlignment="1">
      <alignment horizontal="center"/>
    </xf>
    <xf numFmtId="0" fontId="29" fillId="90" borderId="169" xfId="0" applyFont="1" applyFill="1" applyBorder="1" applyAlignment="1">
      <alignment horizontal="center"/>
    </xf>
    <xf numFmtId="0" fontId="231" fillId="87" borderId="172" xfId="33983" applyNumberFormat="1" applyFont="1" applyFill="1" applyBorder="1" applyAlignment="1">
      <alignment horizontal="center" vertical="center"/>
    </xf>
    <xf numFmtId="0" fontId="231" fillId="87" borderId="172" xfId="33983" applyNumberFormat="1" applyFont="1" applyFill="1" applyBorder="1" applyAlignment="1">
      <alignment horizontal="center"/>
    </xf>
    <xf numFmtId="0" fontId="244" fillId="29" borderId="180" xfId="0" applyNumberFormat="1" applyFont="1" applyFill="1" applyBorder="1" applyAlignment="1">
      <alignment horizontal="center" vertical="center"/>
    </xf>
    <xf numFmtId="0" fontId="244" fillId="29" borderId="181" xfId="0" applyNumberFormat="1" applyFont="1" applyFill="1" applyBorder="1" applyAlignment="1">
      <alignment horizontal="center" vertical="center"/>
    </xf>
    <xf numFmtId="0" fontId="244" fillId="29" borderId="182" xfId="0" applyNumberFormat="1" applyFont="1" applyFill="1" applyBorder="1" applyAlignment="1">
      <alignment horizontal="center" vertical="center"/>
    </xf>
    <xf numFmtId="179" fontId="244" fillId="29" borderId="184" xfId="0" applyNumberFormat="1" applyFont="1" applyFill="1" applyBorder="1" applyAlignment="1">
      <alignment horizontal="center"/>
    </xf>
    <xf numFmtId="179" fontId="244" fillId="29" borderId="185" xfId="0" applyNumberFormat="1" applyFont="1" applyFill="1" applyBorder="1" applyAlignment="1">
      <alignment horizontal="center"/>
    </xf>
    <xf numFmtId="179" fontId="244" fillId="29" borderId="186" xfId="0" applyNumberFormat="1" applyFont="1" applyFill="1" applyBorder="1" applyAlignment="1">
      <alignment horizontal="center"/>
    </xf>
    <xf numFmtId="4" fontId="221" fillId="2" borderId="98" xfId="0" applyNumberFormat="1" applyFont="1" applyFill="1" applyBorder="1" applyAlignment="1">
      <alignment horizontal="left" vertical="center" wrapText="1"/>
    </xf>
    <xf numFmtId="4" fontId="226" fillId="29" borderId="179" xfId="0" applyNumberFormat="1" applyFont="1" applyFill="1" applyBorder="1" applyAlignment="1">
      <alignment horizontal="center" vertical="center"/>
    </xf>
    <xf numFmtId="4" fontId="221" fillId="2" borderId="183" xfId="0" applyNumberFormat="1" applyFont="1" applyFill="1" applyBorder="1" applyAlignment="1">
      <alignment horizontal="left" vertical="center" wrapText="1"/>
    </xf>
    <xf numFmtId="0" fontId="221" fillId="2" borderId="98" xfId="0" applyFont="1" applyFill="1" applyBorder="1" applyAlignment="1">
      <alignment horizontal="center" vertical="center"/>
    </xf>
    <xf numFmtId="0" fontId="221" fillId="2" borderId="98" xfId="0" applyNumberFormat="1" applyFont="1" applyFill="1" applyBorder="1" applyAlignment="1">
      <alignment horizontal="center" vertical="center"/>
    </xf>
    <xf numFmtId="22" fontId="221" fillId="2" borderId="98" xfId="0" applyNumberFormat="1" applyFont="1" applyFill="1" applyBorder="1" applyAlignment="1">
      <alignment horizontal="center" vertical="center" wrapText="1"/>
    </xf>
    <xf numFmtId="4" fontId="221" fillId="2" borderId="102" xfId="0" applyNumberFormat="1" applyFont="1" applyFill="1" applyBorder="1" applyAlignment="1">
      <alignment horizontal="left" vertical="center" wrapText="1"/>
    </xf>
    <xf numFmtId="4" fontId="221" fillId="2" borderId="103" xfId="0" applyNumberFormat="1" applyFont="1" applyFill="1" applyBorder="1" applyAlignment="1">
      <alignment horizontal="left" vertical="center" wrapText="1"/>
    </xf>
    <xf numFmtId="4" fontId="221" fillId="2" borderId="104" xfId="0" applyNumberFormat="1" applyFont="1" applyFill="1" applyBorder="1" applyAlignment="1">
      <alignment horizontal="left" vertical="center" wrapText="1"/>
    </xf>
    <xf numFmtId="4" fontId="226" fillId="29" borderId="184" xfId="0" applyNumberFormat="1" applyFont="1" applyFill="1" applyBorder="1" applyAlignment="1">
      <alignment horizontal="center" vertical="center"/>
    </xf>
    <xf numFmtId="4" fontId="226" fillId="29" borderId="185" xfId="0" applyNumberFormat="1" applyFont="1" applyFill="1" applyBorder="1" applyAlignment="1">
      <alignment horizontal="center" vertical="center"/>
    </xf>
    <xf numFmtId="4" fontId="226" fillId="29" borderId="186" xfId="0" applyNumberFormat="1" applyFont="1" applyFill="1" applyBorder="1" applyAlignment="1">
      <alignment horizontal="center" vertical="center"/>
    </xf>
    <xf numFmtId="4" fontId="221" fillId="2" borderId="187" xfId="0" applyNumberFormat="1" applyFont="1" applyFill="1" applyBorder="1" applyAlignment="1">
      <alignment horizontal="left" vertical="center" wrapText="1"/>
    </xf>
    <xf numFmtId="4" fontId="221" fillId="2" borderId="188" xfId="0" applyNumberFormat="1" applyFont="1" applyFill="1" applyBorder="1" applyAlignment="1">
      <alignment horizontal="left" vertical="center" wrapText="1"/>
    </xf>
    <xf numFmtId="4" fontId="221" fillId="2" borderId="189" xfId="0" applyNumberFormat="1" applyFont="1" applyFill="1" applyBorder="1" applyAlignment="1">
      <alignment horizontal="left" vertical="center" wrapText="1"/>
    </xf>
  </cellXfs>
  <cellStyles count="34147">
    <cellStyle name="20 % - Markeringsfarve1" xfId="4"/>
    <cellStyle name="20 % - Markeringsfarve2" xfId="5"/>
    <cellStyle name="20 % - Markeringsfarve3" xfId="6"/>
    <cellStyle name="20 % - Markeringsfarve4" xfId="7"/>
    <cellStyle name="20 % - Markeringsfarve5" xfId="8"/>
    <cellStyle name="20 % - Markeringsfarve6" xfId="9"/>
    <cellStyle name="20% - Accent1 10" xfId="1925"/>
    <cellStyle name="20% - Accent1 11" xfId="2003"/>
    <cellStyle name="20% - Accent1 12" xfId="2988"/>
    <cellStyle name="20% - Accent1 12 2" xfId="33732"/>
    <cellStyle name="20% - Accent1 13" xfId="18471"/>
    <cellStyle name="20% - Accent1 14" xfId="33890"/>
    <cellStyle name="20% - Accent1 15" xfId="274"/>
    <cellStyle name="20% - Accent1 2" xfId="275"/>
    <cellStyle name="20% - Accent1 2 2" xfId="767"/>
    <cellStyle name="20% - Accent1 2 3" xfId="9198"/>
    <cellStyle name="20% - Accent1 2_Energía" xfId="9048"/>
    <cellStyle name="20% - Accent1 3" xfId="571"/>
    <cellStyle name="20% - Accent1 4" xfId="636"/>
    <cellStyle name="20% - Accent1 5" xfId="704"/>
    <cellStyle name="20% - Accent1 6" xfId="766"/>
    <cellStyle name="20% - Accent1 7" xfId="974"/>
    <cellStyle name="20% - Accent1 7 2" xfId="33984"/>
    <cellStyle name="20% - Accent1 8" xfId="1143"/>
    <cellStyle name="20% - Accent1 9" xfId="1421"/>
    <cellStyle name="20% - Accent2 10" xfId="1926"/>
    <cellStyle name="20% - Accent2 11" xfId="2083"/>
    <cellStyle name="20% - Accent2 12" xfId="2989"/>
    <cellStyle name="20% - Accent2 12 2" xfId="33733"/>
    <cellStyle name="20% - Accent2 13" xfId="18472"/>
    <cellStyle name="20% - Accent2 14" xfId="33885"/>
    <cellStyle name="20% - Accent2 15" xfId="276"/>
    <cellStyle name="20% - Accent2 2" xfId="277"/>
    <cellStyle name="20% - Accent2 2 2" xfId="769"/>
    <cellStyle name="20% - Accent2 2 3" xfId="8893"/>
    <cellStyle name="20% - Accent2 2_Energía" xfId="9197"/>
    <cellStyle name="20% - Accent2 3" xfId="572"/>
    <cellStyle name="20% - Accent2 4" xfId="637"/>
    <cellStyle name="20% - Accent2 5" xfId="715"/>
    <cellStyle name="20% - Accent2 6" xfId="768"/>
    <cellStyle name="20% - Accent2 7" xfId="975"/>
    <cellStyle name="20% - Accent2 7 2" xfId="33985"/>
    <cellStyle name="20% - Accent2 8" xfId="1144"/>
    <cellStyle name="20% - Accent2 9" xfId="1422"/>
    <cellStyle name="20% - Accent3 10" xfId="1927"/>
    <cellStyle name="20% - Accent3 11" xfId="1982"/>
    <cellStyle name="20% - Accent3 12" xfId="2990"/>
    <cellStyle name="20% - Accent3 12 2" xfId="33734"/>
    <cellStyle name="20% - Accent3 13" xfId="18473"/>
    <cellStyle name="20% - Accent3 14" xfId="33880"/>
    <cellStyle name="20% - Accent3 15" xfId="278"/>
    <cellStyle name="20% - Accent3 2" xfId="279"/>
    <cellStyle name="20% - Accent3 2 2" xfId="771"/>
    <cellStyle name="20% - Accent3 2 3" xfId="8892"/>
    <cellStyle name="20% - Accent3 2_Energía" xfId="10170"/>
    <cellStyle name="20% - Accent3 3" xfId="573"/>
    <cellStyle name="20% - Accent3 4" xfId="638"/>
    <cellStyle name="20% - Accent3 5" xfId="712"/>
    <cellStyle name="20% - Accent3 6" xfId="770"/>
    <cellStyle name="20% - Accent3 7" xfId="976"/>
    <cellStyle name="20% - Accent3 7 2" xfId="33986"/>
    <cellStyle name="20% - Accent3 8" xfId="1145"/>
    <cellStyle name="20% - Accent3 9" xfId="1423"/>
    <cellStyle name="20% - Accent4 10" xfId="1928"/>
    <cellStyle name="20% - Accent4 11" xfId="1981"/>
    <cellStyle name="20% - Accent4 12" xfId="2991"/>
    <cellStyle name="20% - Accent4 12 2" xfId="33735"/>
    <cellStyle name="20% - Accent4 13" xfId="18474"/>
    <cellStyle name="20% - Accent4 14" xfId="33876"/>
    <cellStyle name="20% - Accent4 15" xfId="280"/>
    <cellStyle name="20% - Accent4 2" xfId="281"/>
    <cellStyle name="20% - Accent4 2 2" xfId="773"/>
    <cellStyle name="20% - Accent4 2 3" xfId="8891"/>
    <cellStyle name="20% - Accent4 2_Energía" xfId="8890"/>
    <cellStyle name="20% - Accent4 3" xfId="574"/>
    <cellStyle name="20% - Accent4 4" xfId="639"/>
    <cellStyle name="20% - Accent4 5" xfId="670"/>
    <cellStyle name="20% - Accent4 6" xfId="772"/>
    <cellStyle name="20% - Accent4 7" xfId="977"/>
    <cellStyle name="20% - Accent4 7 2" xfId="33987"/>
    <cellStyle name="20% - Accent4 8" xfId="1146"/>
    <cellStyle name="20% - Accent4 9" xfId="1424"/>
    <cellStyle name="20% - Accent5 10" xfId="1929"/>
    <cellStyle name="20% - Accent5 11" xfId="2464"/>
    <cellStyle name="20% - Accent5 12" xfId="2992"/>
    <cellStyle name="20% - Accent5 12 2" xfId="33736"/>
    <cellStyle name="20% - Accent5 13" xfId="18475"/>
    <cellStyle name="20% - Accent5 14" xfId="33869"/>
    <cellStyle name="20% - Accent5 15" xfId="282"/>
    <cellStyle name="20% - Accent5 2" xfId="283"/>
    <cellStyle name="20% - Accent5 2 2" xfId="775"/>
    <cellStyle name="20% - Accent5 2 3" xfId="8895"/>
    <cellStyle name="20% - Accent5 2_Energía" xfId="9598"/>
    <cellStyle name="20% - Accent5 3" xfId="575"/>
    <cellStyle name="20% - Accent5 4" xfId="640"/>
    <cellStyle name="20% - Accent5 5" xfId="669"/>
    <cellStyle name="20% - Accent5 6" xfId="774"/>
    <cellStyle name="20% - Accent5 7" xfId="978"/>
    <cellStyle name="20% - Accent5 7 2" xfId="33988"/>
    <cellStyle name="20% - Accent5 8" xfId="1147"/>
    <cellStyle name="20% - Accent5 9" xfId="1425"/>
    <cellStyle name="20% - Accent6 10" xfId="1426"/>
    <cellStyle name="20% - Accent6 10 2" xfId="2460"/>
    <cellStyle name="20% - Accent6 10 2 2" xfId="4424"/>
    <cellStyle name="20% - Accent6 10 2 2 2" xfId="8207"/>
    <cellStyle name="20% - Accent6 10 2 2 2 2" xfId="16266"/>
    <cellStyle name="20% - Accent6 10 2 2 2 2 2" xfId="33113"/>
    <cellStyle name="20% - Accent6 10 2 2 2 3" xfId="25546"/>
    <cellStyle name="20% - Accent6 10 2 2 3" xfId="12483"/>
    <cellStyle name="20% - Accent6 10 2 2 3 2" xfId="29332"/>
    <cellStyle name="20% - Accent6 10 2 2 4" xfId="21765"/>
    <cellStyle name="20% - Accent6 10 2 3" xfId="6323"/>
    <cellStyle name="20% - Accent6 10 2 3 2" xfId="14382"/>
    <cellStyle name="20% - Accent6 10 2 3 2 2" xfId="31229"/>
    <cellStyle name="20% - Accent6 10 2 3 3" xfId="23662"/>
    <cellStyle name="20% - Accent6 10 2 4" xfId="10548"/>
    <cellStyle name="20% - Accent6 10 2 4 2" xfId="27448"/>
    <cellStyle name="20% - Accent6 10 2 5" xfId="11096"/>
    <cellStyle name="20% - Accent6 10 2 6" xfId="19880"/>
    <cellStyle name="20% - Accent6 10 3" xfId="3512"/>
    <cellStyle name="20% - Accent6 10 3 2" xfId="7295"/>
    <cellStyle name="20% - Accent6 10 3 2 2" xfId="15354"/>
    <cellStyle name="20% - Accent6 10 3 2 2 2" xfId="32201"/>
    <cellStyle name="20% - Accent6 10 3 2 3" xfId="24634"/>
    <cellStyle name="20% - Accent6 10 3 3" xfId="11571"/>
    <cellStyle name="20% - Accent6 10 3 3 2" xfId="28420"/>
    <cellStyle name="20% - Accent6 10 3 4" xfId="20853"/>
    <cellStyle name="20% - Accent6 10 4" xfId="5411"/>
    <cellStyle name="20% - Accent6 10 4 2" xfId="13470"/>
    <cellStyle name="20% - Accent6 10 4 2 2" xfId="30317"/>
    <cellStyle name="20% - Accent6 10 4 3" xfId="22750"/>
    <cellStyle name="20% - Accent6 10 5" xfId="9579"/>
    <cellStyle name="20% - Accent6 10 5 2" xfId="26536"/>
    <cellStyle name="20% - Accent6 10 6" xfId="8889"/>
    <cellStyle name="20% - Accent6 10 7" xfId="18968"/>
    <cellStyle name="20% - Accent6 11" xfId="1930"/>
    <cellStyle name="20% - Accent6 11 2" xfId="3972"/>
    <cellStyle name="20% - Accent6 11 2 2" xfId="7755"/>
    <cellStyle name="20% - Accent6 11 2 2 2" xfId="15814"/>
    <cellStyle name="20% - Accent6 11 2 2 2 2" xfId="32661"/>
    <cellStyle name="20% - Accent6 11 2 2 3" xfId="25094"/>
    <cellStyle name="20% - Accent6 11 2 3" xfId="12031"/>
    <cellStyle name="20% - Accent6 11 2 3 2" xfId="28880"/>
    <cellStyle name="20% - Accent6 11 2 4" xfId="21313"/>
    <cellStyle name="20% - Accent6 11 3" xfId="5871"/>
    <cellStyle name="20% - Accent6 11 3 2" xfId="13930"/>
    <cellStyle name="20% - Accent6 11 3 2 2" xfId="30777"/>
    <cellStyle name="20% - Accent6 11 3 3" xfId="23210"/>
    <cellStyle name="20% - Accent6 11 4" xfId="10061"/>
    <cellStyle name="20% - Accent6 11 4 2" xfId="26996"/>
    <cellStyle name="20% - Accent6 11 5" xfId="10124"/>
    <cellStyle name="20% - Accent6 11 6" xfId="19428"/>
    <cellStyle name="20% - Accent6 12" xfId="1979"/>
    <cellStyle name="20% - Accent6 12 2" xfId="3975"/>
    <cellStyle name="20% - Accent6 12 2 2" xfId="7758"/>
    <cellStyle name="20% - Accent6 12 2 2 2" xfId="15817"/>
    <cellStyle name="20% - Accent6 12 2 2 2 2" xfId="32664"/>
    <cellStyle name="20% - Accent6 12 2 2 3" xfId="25097"/>
    <cellStyle name="20% - Accent6 12 2 3" xfId="12034"/>
    <cellStyle name="20% - Accent6 12 2 3 2" xfId="28883"/>
    <cellStyle name="20% - Accent6 12 2 4" xfId="21316"/>
    <cellStyle name="20% - Accent6 12 3" xfId="5874"/>
    <cellStyle name="20% - Accent6 12 3 2" xfId="13933"/>
    <cellStyle name="20% - Accent6 12 3 2 2" xfId="30780"/>
    <cellStyle name="20% - Accent6 12 3 3" xfId="23213"/>
    <cellStyle name="20% - Accent6 12 4" xfId="10082"/>
    <cellStyle name="20% - Accent6 12 4 2" xfId="26999"/>
    <cellStyle name="20% - Accent6 12 5" xfId="10078"/>
    <cellStyle name="20% - Accent6 12 6" xfId="19431"/>
    <cellStyle name="20% - Accent6 13" xfId="2993"/>
    <cellStyle name="20% - Accent6 13 2" xfId="6844"/>
    <cellStyle name="20% - Accent6 13 2 2" xfId="14903"/>
    <cellStyle name="20% - Accent6 13 2 2 2" xfId="31750"/>
    <cellStyle name="20% - Accent6 13 2 3" xfId="24183"/>
    <cellStyle name="20% - Accent6 13 3" xfId="11078"/>
    <cellStyle name="20% - Accent6 13 3 2" xfId="27969"/>
    <cellStyle name="20% - Accent6 13 4" xfId="20401"/>
    <cellStyle name="20% - Accent6 13 5" xfId="33737"/>
    <cellStyle name="20% - Accent6 14" xfId="4959"/>
    <cellStyle name="20% - Accent6 14 2" xfId="13018"/>
    <cellStyle name="20% - Accent6 14 2 2" xfId="29866"/>
    <cellStyle name="20% - Accent6 14 3" xfId="22299"/>
    <cellStyle name="20% - Accent6 15" xfId="8761"/>
    <cellStyle name="20% - Accent6 15 2" xfId="26085"/>
    <cellStyle name="20% - Accent6 16" xfId="18476"/>
    <cellStyle name="20% - Accent6 17" xfId="33865"/>
    <cellStyle name="20% - Accent6 18" xfId="284"/>
    <cellStyle name="20% - Accent6 2" xfId="285"/>
    <cellStyle name="20% - Accent6 2 2" xfId="776"/>
    <cellStyle name="20% - Accent6 2 3" xfId="8888"/>
    <cellStyle name="20% - Accent6 2_Energía" xfId="8887"/>
    <cellStyle name="20% - Accent6 3" xfId="560"/>
    <cellStyle name="20% - Accent6 3 10" xfId="8925"/>
    <cellStyle name="20% - Accent6 3 10 2" xfId="26088"/>
    <cellStyle name="20% - Accent6 3 11" xfId="8896"/>
    <cellStyle name="20% - Accent6 3 12" xfId="18518"/>
    <cellStyle name="20% - Accent6 3 13" xfId="33989"/>
    <cellStyle name="20% - Accent6 3 2" xfId="616"/>
    <cellStyle name="20% - Accent6 3 2 10" xfId="8886"/>
    <cellStyle name="20% - Accent6 3 2 11" xfId="18532"/>
    <cellStyle name="20% - Accent6 3 2 12" xfId="33990"/>
    <cellStyle name="20% - Accent6 3 2 2" xfId="734"/>
    <cellStyle name="20% - Accent6 3 2 2 10" xfId="18568"/>
    <cellStyle name="20% - Accent6 3 2 2 11" xfId="33991"/>
    <cellStyle name="20% - Accent6 3 2 2 2" xfId="1068"/>
    <cellStyle name="20% - Accent6 3 2 2 2 2" xfId="1329"/>
    <cellStyle name="20% - Accent6 3 2 2 2 2 2" xfId="1825"/>
    <cellStyle name="20% - Accent6 3 2 2 2 2 2 2" xfId="2824"/>
    <cellStyle name="20% - Accent6 3 2 2 2 2 2 2 2" xfId="4786"/>
    <cellStyle name="20% - Accent6 3 2 2 2 2 2 2 2 2" xfId="8569"/>
    <cellStyle name="20% - Accent6 3 2 2 2 2 2 2 2 2 2" xfId="16628"/>
    <cellStyle name="20% - Accent6 3 2 2 2 2 2 2 2 2 2 2" xfId="33475"/>
    <cellStyle name="20% - Accent6 3 2 2 2 2 2 2 2 2 3" xfId="25908"/>
    <cellStyle name="20% - Accent6 3 2 2 2 2 2 2 2 3" xfId="12845"/>
    <cellStyle name="20% - Accent6 3 2 2 2 2 2 2 2 3 2" xfId="29694"/>
    <cellStyle name="20% - Accent6 3 2 2 2 2 2 2 2 4" xfId="22127"/>
    <cellStyle name="20% - Accent6 3 2 2 2 2 2 2 3" xfId="6685"/>
    <cellStyle name="20% - Accent6 3 2 2 2 2 2 2 3 2" xfId="14744"/>
    <cellStyle name="20% - Accent6 3 2 2 2 2 2 2 3 2 2" xfId="31591"/>
    <cellStyle name="20% - Accent6 3 2 2 2 2 2 2 3 3" xfId="24024"/>
    <cellStyle name="20% - Accent6 3 2 2 2 2 2 2 4" xfId="10911"/>
    <cellStyle name="20% - Accent6 3 2 2 2 2 2 2 4 2" xfId="27810"/>
    <cellStyle name="20% - Accent6 3 2 2 2 2 2 2 5" xfId="9132"/>
    <cellStyle name="20% - Accent6 3 2 2 2 2 2 2 6" xfId="20242"/>
    <cellStyle name="20% - Accent6 3 2 2 2 2 2 3" xfId="3874"/>
    <cellStyle name="20% - Accent6 3 2 2 2 2 2 3 2" xfId="7657"/>
    <cellStyle name="20% - Accent6 3 2 2 2 2 2 3 2 2" xfId="15716"/>
    <cellStyle name="20% - Accent6 3 2 2 2 2 2 3 2 2 2" xfId="32563"/>
    <cellStyle name="20% - Accent6 3 2 2 2 2 2 3 2 3" xfId="24996"/>
    <cellStyle name="20% - Accent6 3 2 2 2 2 2 3 3" xfId="11933"/>
    <cellStyle name="20% - Accent6 3 2 2 2 2 2 3 3 2" xfId="28782"/>
    <cellStyle name="20% - Accent6 3 2 2 2 2 2 3 4" xfId="21215"/>
    <cellStyle name="20% - Accent6 3 2 2 2 2 2 4" xfId="5773"/>
    <cellStyle name="20% - Accent6 3 2 2 2 2 2 4 2" xfId="13832"/>
    <cellStyle name="20% - Accent6 3 2 2 2 2 2 4 2 2" xfId="30679"/>
    <cellStyle name="20% - Accent6 3 2 2 2 2 2 4 3" xfId="23112"/>
    <cellStyle name="20% - Accent6 3 2 2 2 2 2 5" xfId="9958"/>
    <cellStyle name="20% - Accent6 3 2 2 2 2 2 5 2" xfId="26898"/>
    <cellStyle name="20% - Accent6 3 2 2 2 2 2 6" xfId="8884"/>
    <cellStyle name="20% - Accent6 3 2 2 2 2 2 7" xfId="19330"/>
    <cellStyle name="20% - Accent6 3 2 2 2 2 3" xfId="2371"/>
    <cellStyle name="20% - Accent6 3 2 2 2 2 3 2" xfId="4335"/>
    <cellStyle name="20% - Accent6 3 2 2 2 2 3 2 2" xfId="8118"/>
    <cellStyle name="20% - Accent6 3 2 2 2 2 3 2 2 2" xfId="16177"/>
    <cellStyle name="20% - Accent6 3 2 2 2 2 3 2 2 2 2" xfId="33024"/>
    <cellStyle name="20% - Accent6 3 2 2 2 2 3 2 2 3" xfId="25457"/>
    <cellStyle name="20% - Accent6 3 2 2 2 2 3 2 3" xfId="12394"/>
    <cellStyle name="20% - Accent6 3 2 2 2 2 3 2 3 2" xfId="29243"/>
    <cellStyle name="20% - Accent6 3 2 2 2 2 3 2 4" xfId="21676"/>
    <cellStyle name="20% - Accent6 3 2 2 2 2 3 3" xfId="6234"/>
    <cellStyle name="20% - Accent6 3 2 2 2 2 3 3 2" xfId="14293"/>
    <cellStyle name="20% - Accent6 3 2 2 2 2 3 3 2 2" xfId="31140"/>
    <cellStyle name="20% - Accent6 3 2 2 2 2 3 3 3" xfId="23573"/>
    <cellStyle name="20% - Accent6 3 2 2 2 2 3 4" xfId="10459"/>
    <cellStyle name="20% - Accent6 3 2 2 2 2 3 4 2" xfId="27359"/>
    <cellStyle name="20% - Accent6 3 2 2 2 2 3 5" xfId="9131"/>
    <cellStyle name="20% - Accent6 3 2 2 2 2 3 6" xfId="19791"/>
    <cellStyle name="20% - Accent6 3 2 2 2 2 4" xfId="3423"/>
    <cellStyle name="20% - Accent6 3 2 2 2 2 4 2" xfId="7206"/>
    <cellStyle name="20% - Accent6 3 2 2 2 2 4 2 2" xfId="15265"/>
    <cellStyle name="20% - Accent6 3 2 2 2 2 4 2 2 2" xfId="32112"/>
    <cellStyle name="20% - Accent6 3 2 2 2 2 4 2 3" xfId="24545"/>
    <cellStyle name="20% - Accent6 3 2 2 2 2 4 3" xfId="11482"/>
    <cellStyle name="20% - Accent6 3 2 2 2 2 4 3 2" xfId="28331"/>
    <cellStyle name="20% - Accent6 3 2 2 2 2 4 4" xfId="20764"/>
    <cellStyle name="20% - Accent6 3 2 2 2 2 5" xfId="5322"/>
    <cellStyle name="20% - Accent6 3 2 2 2 2 5 2" xfId="13381"/>
    <cellStyle name="20% - Accent6 3 2 2 2 2 5 2 2" xfId="30228"/>
    <cellStyle name="20% - Accent6 3 2 2 2 2 5 3" xfId="22661"/>
    <cellStyle name="20% - Accent6 3 2 2 2 2 6" xfId="9483"/>
    <cellStyle name="20% - Accent6 3 2 2 2 2 6 2" xfId="26447"/>
    <cellStyle name="20% - Accent6 3 2 2 2 2 7" xfId="8885"/>
    <cellStyle name="20% - Accent6 3 2 2 2 2 8" xfId="18879"/>
    <cellStyle name="20% - Accent6 3 2 2 2 3" xfId="1607"/>
    <cellStyle name="20% - Accent6 3 2 2 2 3 2" xfId="2606"/>
    <cellStyle name="20% - Accent6 3 2 2 2 3 2 2" xfId="4568"/>
    <cellStyle name="20% - Accent6 3 2 2 2 3 2 2 2" xfId="8351"/>
    <cellStyle name="20% - Accent6 3 2 2 2 3 2 2 2 2" xfId="16410"/>
    <cellStyle name="20% - Accent6 3 2 2 2 3 2 2 2 2 2" xfId="33257"/>
    <cellStyle name="20% - Accent6 3 2 2 2 3 2 2 2 3" xfId="25690"/>
    <cellStyle name="20% - Accent6 3 2 2 2 3 2 2 3" xfId="12627"/>
    <cellStyle name="20% - Accent6 3 2 2 2 3 2 2 3 2" xfId="29476"/>
    <cellStyle name="20% - Accent6 3 2 2 2 3 2 2 4" xfId="21909"/>
    <cellStyle name="20% - Accent6 3 2 2 2 3 2 3" xfId="6467"/>
    <cellStyle name="20% - Accent6 3 2 2 2 3 2 3 2" xfId="14526"/>
    <cellStyle name="20% - Accent6 3 2 2 2 3 2 3 2 2" xfId="31373"/>
    <cellStyle name="20% - Accent6 3 2 2 2 3 2 3 3" xfId="23806"/>
    <cellStyle name="20% - Accent6 3 2 2 2 3 2 4" xfId="10693"/>
    <cellStyle name="20% - Accent6 3 2 2 2 3 2 4 2" xfId="27592"/>
    <cellStyle name="20% - Accent6 3 2 2 2 3 2 5" xfId="9124"/>
    <cellStyle name="20% - Accent6 3 2 2 2 3 2 6" xfId="20024"/>
    <cellStyle name="20% - Accent6 3 2 2 2 3 3" xfId="3656"/>
    <cellStyle name="20% - Accent6 3 2 2 2 3 3 2" xfId="7439"/>
    <cellStyle name="20% - Accent6 3 2 2 2 3 3 2 2" xfId="15498"/>
    <cellStyle name="20% - Accent6 3 2 2 2 3 3 2 2 2" xfId="32345"/>
    <cellStyle name="20% - Accent6 3 2 2 2 3 3 2 3" xfId="24778"/>
    <cellStyle name="20% - Accent6 3 2 2 2 3 3 3" xfId="11715"/>
    <cellStyle name="20% - Accent6 3 2 2 2 3 3 3 2" xfId="28564"/>
    <cellStyle name="20% - Accent6 3 2 2 2 3 3 4" xfId="20997"/>
    <cellStyle name="20% - Accent6 3 2 2 2 3 4" xfId="5555"/>
    <cellStyle name="20% - Accent6 3 2 2 2 3 4 2" xfId="13614"/>
    <cellStyle name="20% - Accent6 3 2 2 2 3 4 2 2" xfId="30461"/>
    <cellStyle name="20% - Accent6 3 2 2 2 3 4 3" xfId="22894"/>
    <cellStyle name="20% - Accent6 3 2 2 2 3 5" xfId="9740"/>
    <cellStyle name="20% - Accent6 3 2 2 2 3 5 2" xfId="26680"/>
    <cellStyle name="20% - Accent6 3 2 2 2 3 6" xfId="9130"/>
    <cellStyle name="20% - Accent6 3 2 2 2 3 7" xfId="19112"/>
    <cellStyle name="20% - Accent6 3 2 2 2 4" xfId="2153"/>
    <cellStyle name="20% - Accent6 3 2 2 2 4 2" xfId="4117"/>
    <cellStyle name="20% - Accent6 3 2 2 2 4 2 2" xfId="7900"/>
    <cellStyle name="20% - Accent6 3 2 2 2 4 2 2 2" xfId="15959"/>
    <cellStyle name="20% - Accent6 3 2 2 2 4 2 2 2 2" xfId="32806"/>
    <cellStyle name="20% - Accent6 3 2 2 2 4 2 2 3" xfId="25239"/>
    <cellStyle name="20% - Accent6 3 2 2 2 4 2 3" xfId="12176"/>
    <cellStyle name="20% - Accent6 3 2 2 2 4 2 3 2" xfId="29025"/>
    <cellStyle name="20% - Accent6 3 2 2 2 4 2 4" xfId="21458"/>
    <cellStyle name="20% - Accent6 3 2 2 2 4 3" xfId="6016"/>
    <cellStyle name="20% - Accent6 3 2 2 2 4 3 2" xfId="14075"/>
    <cellStyle name="20% - Accent6 3 2 2 2 4 3 2 2" xfId="30922"/>
    <cellStyle name="20% - Accent6 3 2 2 2 4 3 3" xfId="23355"/>
    <cellStyle name="20% - Accent6 3 2 2 2 4 4" xfId="10241"/>
    <cellStyle name="20% - Accent6 3 2 2 2 4 4 2" xfId="27141"/>
    <cellStyle name="20% - Accent6 3 2 2 2 4 5" xfId="8883"/>
    <cellStyle name="20% - Accent6 3 2 2 2 4 6" xfId="19573"/>
    <cellStyle name="20% - Accent6 3 2 2 2 5" xfId="3205"/>
    <cellStyle name="20% - Accent6 3 2 2 2 5 2" xfId="6988"/>
    <cellStyle name="20% - Accent6 3 2 2 2 5 2 2" xfId="15047"/>
    <cellStyle name="20% - Accent6 3 2 2 2 5 2 2 2" xfId="31894"/>
    <cellStyle name="20% - Accent6 3 2 2 2 5 2 3" xfId="24327"/>
    <cellStyle name="20% - Accent6 3 2 2 2 5 3" xfId="11264"/>
    <cellStyle name="20% - Accent6 3 2 2 2 5 3 2" xfId="28113"/>
    <cellStyle name="20% - Accent6 3 2 2 2 5 4" xfId="20546"/>
    <cellStyle name="20% - Accent6 3 2 2 2 6" xfId="5104"/>
    <cellStyle name="20% - Accent6 3 2 2 2 6 2" xfId="13163"/>
    <cellStyle name="20% - Accent6 3 2 2 2 6 2 2" xfId="30010"/>
    <cellStyle name="20% - Accent6 3 2 2 2 6 3" xfId="22443"/>
    <cellStyle name="20% - Accent6 3 2 2 2 7" xfId="9248"/>
    <cellStyle name="20% - Accent6 3 2 2 2 7 2" xfId="26229"/>
    <cellStyle name="20% - Accent6 3 2 2 2 8" xfId="8924"/>
    <cellStyle name="20% - Accent6 3 2 2 2 9" xfId="18661"/>
    <cellStyle name="20% - Accent6 3 2 2 3" xfId="1237"/>
    <cellStyle name="20% - Accent6 3 2 2 3 2" xfId="1733"/>
    <cellStyle name="20% - Accent6 3 2 2 3 2 2" xfId="2732"/>
    <cellStyle name="20% - Accent6 3 2 2 3 2 2 2" xfId="4694"/>
    <cellStyle name="20% - Accent6 3 2 2 3 2 2 2 2" xfId="8477"/>
    <cellStyle name="20% - Accent6 3 2 2 3 2 2 2 2 2" xfId="16536"/>
    <cellStyle name="20% - Accent6 3 2 2 3 2 2 2 2 2 2" xfId="33383"/>
    <cellStyle name="20% - Accent6 3 2 2 3 2 2 2 2 3" xfId="25816"/>
    <cellStyle name="20% - Accent6 3 2 2 3 2 2 2 3" xfId="12753"/>
    <cellStyle name="20% - Accent6 3 2 2 3 2 2 2 3 2" xfId="29602"/>
    <cellStyle name="20% - Accent6 3 2 2 3 2 2 2 4" xfId="22035"/>
    <cellStyle name="20% - Accent6 3 2 2 3 2 2 3" xfId="6593"/>
    <cellStyle name="20% - Accent6 3 2 2 3 2 2 3 2" xfId="14652"/>
    <cellStyle name="20% - Accent6 3 2 2 3 2 2 3 2 2" xfId="31499"/>
    <cellStyle name="20% - Accent6 3 2 2 3 2 2 3 3" xfId="23932"/>
    <cellStyle name="20% - Accent6 3 2 2 3 2 2 4" xfId="10819"/>
    <cellStyle name="20% - Accent6 3 2 2 3 2 2 4 2" xfId="27718"/>
    <cellStyle name="20% - Accent6 3 2 2 3 2 2 5" xfId="8881"/>
    <cellStyle name="20% - Accent6 3 2 2 3 2 2 6" xfId="20150"/>
    <cellStyle name="20% - Accent6 3 2 2 3 2 3" xfId="3782"/>
    <cellStyle name="20% - Accent6 3 2 2 3 2 3 2" xfId="7565"/>
    <cellStyle name="20% - Accent6 3 2 2 3 2 3 2 2" xfId="15624"/>
    <cellStyle name="20% - Accent6 3 2 2 3 2 3 2 2 2" xfId="32471"/>
    <cellStyle name="20% - Accent6 3 2 2 3 2 3 2 3" xfId="24904"/>
    <cellStyle name="20% - Accent6 3 2 2 3 2 3 3" xfId="11841"/>
    <cellStyle name="20% - Accent6 3 2 2 3 2 3 3 2" xfId="28690"/>
    <cellStyle name="20% - Accent6 3 2 2 3 2 3 4" xfId="21123"/>
    <cellStyle name="20% - Accent6 3 2 2 3 2 4" xfId="5681"/>
    <cellStyle name="20% - Accent6 3 2 2 3 2 4 2" xfId="13740"/>
    <cellStyle name="20% - Accent6 3 2 2 3 2 4 2 2" xfId="30587"/>
    <cellStyle name="20% - Accent6 3 2 2 3 2 4 3" xfId="23020"/>
    <cellStyle name="20% - Accent6 3 2 2 3 2 5" xfId="9866"/>
    <cellStyle name="20% - Accent6 3 2 2 3 2 5 2" xfId="26806"/>
    <cellStyle name="20% - Accent6 3 2 2 3 2 6" xfId="8882"/>
    <cellStyle name="20% - Accent6 3 2 2 3 2 7" xfId="19238"/>
    <cellStyle name="20% - Accent6 3 2 2 3 3" xfId="2279"/>
    <cellStyle name="20% - Accent6 3 2 2 3 3 2" xfId="4243"/>
    <cellStyle name="20% - Accent6 3 2 2 3 3 2 2" xfId="8026"/>
    <cellStyle name="20% - Accent6 3 2 2 3 3 2 2 2" xfId="16085"/>
    <cellStyle name="20% - Accent6 3 2 2 3 3 2 2 2 2" xfId="32932"/>
    <cellStyle name="20% - Accent6 3 2 2 3 3 2 2 3" xfId="25365"/>
    <cellStyle name="20% - Accent6 3 2 2 3 3 2 3" xfId="12302"/>
    <cellStyle name="20% - Accent6 3 2 2 3 3 2 3 2" xfId="29151"/>
    <cellStyle name="20% - Accent6 3 2 2 3 3 2 4" xfId="21584"/>
    <cellStyle name="20% - Accent6 3 2 2 3 3 3" xfId="6142"/>
    <cellStyle name="20% - Accent6 3 2 2 3 3 3 2" xfId="14201"/>
    <cellStyle name="20% - Accent6 3 2 2 3 3 3 2 2" xfId="31048"/>
    <cellStyle name="20% - Accent6 3 2 2 3 3 3 3" xfId="23481"/>
    <cellStyle name="20% - Accent6 3 2 2 3 3 4" xfId="10367"/>
    <cellStyle name="20% - Accent6 3 2 2 3 3 4 2" xfId="27267"/>
    <cellStyle name="20% - Accent6 3 2 2 3 3 5" xfId="8880"/>
    <cellStyle name="20% - Accent6 3 2 2 3 3 6" xfId="19699"/>
    <cellStyle name="20% - Accent6 3 2 2 3 4" xfId="3331"/>
    <cellStyle name="20% - Accent6 3 2 2 3 4 2" xfId="7114"/>
    <cellStyle name="20% - Accent6 3 2 2 3 4 2 2" xfId="15173"/>
    <cellStyle name="20% - Accent6 3 2 2 3 4 2 2 2" xfId="32020"/>
    <cellStyle name="20% - Accent6 3 2 2 3 4 2 3" xfId="24453"/>
    <cellStyle name="20% - Accent6 3 2 2 3 4 3" xfId="11390"/>
    <cellStyle name="20% - Accent6 3 2 2 3 4 3 2" xfId="28239"/>
    <cellStyle name="20% - Accent6 3 2 2 3 4 4" xfId="20672"/>
    <cellStyle name="20% - Accent6 3 2 2 3 5" xfId="5230"/>
    <cellStyle name="20% - Accent6 3 2 2 3 5 2" xfId="13289"/>
    <cellStyle name="20% - Accent6 3 2 2 3 5 2 2" xfId="30136"/>
    <cellStyle name="20% - Accent6 3 2 2 3 5 3" xfId="22569"/>
    <cellStyle name="20% - Accent6 3 2 2 3 6" xfId="9391"/>
    <cellStyle name="20% - Accent6 3 2 2 3 6 2" xfId="26355"/>
    <cellStyle name="20% - Accent6 3 2 2 3 7" xfId="8897"/>
    <cellStyle name="20% - Accent6 3 2 2 3 8" xfId="18787"/>
    <cellStyle name="20% - Accent6 3 2 2 4" xfId="1515"/>
    <cellStyle name="20% - Accent6 3 2 2 4 2" xfId="2514"/>
    <cellStyle name="20% - Accent6 3 2 2 4 2 2" xfId="4476"/>
    <cellStyle name="20% - Accent6 3 2 2 4 2 2 2" xfId="8259"/>
    <cellStyle name="20% - Accent6 3 2 2 4 2 2 2 2" xfId="16318"/>
    <cellStyle name="20% - Accent6 3 2 2 4 2 2 2 2 2" xfId="33165"/>
    <cellStyle name="20% - Accent6 3 2 2 4 2 2 2 3" xfId="25598"/>
    <cellStyle name="20% - Accent6 3 2 2 4 2 2 3" xfId="12535"/>
    <cellStyle name="20% - Accent6 3 2 2 4 2 2 3 2" xfId="29384"/>
    <cellStyle name="20% - Accent6 3 2 2 4 2 2 4" xfId="21817"/>
    <cellStyle name="20% - Accent6 3 2 2 4 2 3" xfId="6375"/>
    <cellStyle name="20% - Accent6 3 2 2 4 2 3 2" xfId="14434"/>
    <cellStyle name="20% - Accent6 3 2 2 4 2 3 2 2" xfId="31281"/>
    <cellStyle name="20% - Accent6 3 2 2 4 2 3 3" xfId="23714"/>
    <cellStyle name="20% - Accent6 3 2 2 4 2 4" xfId="10601"/>
    <cellStyle name="20% - Accent6 3 2 2 4 2 4 2" xfId="27500"/>
    <cellStyle name="20% - Accent6 3 2 2 4 2 5" xfId="8878"/>
    <cellStyle name="20% - Accent6 3 2 2 4 2 6" xfId="19932"/>
    <cellStyle name="20% - Accent6 3 2 2 4 3" xfId="3564"/>
    <cellStyle name="20% - Accent6 3 2 2 4 3 2" xfId="7347"/>
    <cellStyle name="20% - Accent6 3 2 2 4 3 2 2" xfId="15406"/>
    <cellStyle name="20% - Accent6 3 2 2 4 3 2 2 2" xfId="32253"/>
    <cellStyle name="20% - Accent6 3 2 2 4 3 2 3" xfId="24686"/>
    <cellStyle name="20% - Accent6 3 2 2 4 3 3" xfId="11623"/>
    <cellStyle name="20% - Accent6 3 2 2 4 3 3 2" xfId="28472"/>
    <cellStyle name="20% - Accent6 3 2 2 4 3 4" xfId="20905"/>
    <cellStyle name="20% - Accent6 3 2 2 4 4" xfId="5463"/>
    <cellStyle name="20% - Accent6 3 2 2 4 4 2" xfId="13522"/>
    <cellStyle name="20% - Accent6 3 2 2 4 4 2 2" xfId="30369"/>
    <cellStyle name="20% - Accent6 3 2 2 4 4 3" xfId="22802"/>
    <cellStyle name="20% - Accent6 3 2 2 4 5" xfId="9648"/>
    <cellStyle name="20% - Accent6 3 2 2 4 5 2" xfId="26588"/>
    <cellStyle name="20% - Accent6 3 2 2 4 6" xfId="8879"/>
    <cellStyle name="20% - Accent6 3 2 2 4 7" xfId="19020"/>
    <cellStyle name="20% - Accent6 3 2 2 5" xfId="2044"/>
    <cellStyle name="20% - Accent6 3 2 2 5 2" xfId="4025"/>
    <cellStyle name="20% - Accent6 3 2 2 5 2 2" xfId="7808"/>
    <cellStyle name="20% - Accent6 3 2 2 5 2 2 2" xfId="15867"/>
    <cellStyle name="20% - Accent6 3 2 2 5 2 2 2 2" xfId="32714"/>
    <cellStyle name="20% - Accent6 3 2 2 5 2 2 3" xfId="25147"/>
    <cellStyle name="20% - Accent6 3 2 2 5 2 3" xfId="12084"/>
    <cellStyle name="20% - Accent6 3 2 2 5 2 3 2" xfId="28933"/>
    <cellStyle name="20% - Accent6 3 2 2 5 2 4" xfId="21366"/>
    <cellStyle name="20% - Accent6 3 2 2 5 3" xfId="5924"/>
    <cellStyle name="20% - Accent6 3 2 2 5 3 2" xfId="13983"/>
    <cellStyle name="20% - Accent6 3 2 2 5 3 2 2" xfId="30830"/>
    <cellStyle name="20% - Accent6 3 2 2 5 3 3" xfId="23263"/>
    <cellStyle name="20% - Accent6 3 2 2 5 4" xfId="10142"/>
    <cellStyle name="20% - Accent6 3 2 2 5 4 2" xfId="27049"/>
    <cellStyle name="20% - Accent6 3 2 2 5 5" xfId="8877"/>
    <cellStyle name="20% - Accent6 3 2 2 5 6" xfId="19481"/>
    <cellStyle name="20% - Accent6 3 2 2 6" xfId="3083"/>
    <cellStyle name="20% - Accent6 3 2 2 6 2" xfId="6896"/>
    <cellStyle name="20% - Accent6 3 2 2 6 2 2" xfId="14955"/>
    <cellStyle name="20% - Accent6 3 2 2 6 2 2 2" xfId="31802"/>
    <cellStyle name="20% - Accent6 3 2 2 6 2 3" xfId="24235"/>
    <cellStyle name="20% - Accent6 3 2 2 6 3" xfId="11146"/>
    <cellStyle name="20% - Accent6 3 2 2 6 3 2" xfId="28021"/>
    <cellStyle name="20% - Accent6 3 2 2 6 4" xfId="20454"/>
    <cellStyle name="20% - Accent6 3 2 2 7" xfId="5012"/>
    <cellStyle name="20% - Accent6 3 2 2 7 2" xfId="13071"/>
    <cellStyle name="20% - Accent6 3 2 2 7 2 2" xfId="29918"/>
    <cellStyle name="20% - Accent6 3 2 2 7 3" xfId="22351"/>
    <cellStyle name="20% - Accent6 3 2 2 8" xfId="9031"/>
    <cellStyle name="20% - Accent6 3 2 2 8 2" xfId="26137"/>
    <cellStyle name="20% - Accent6 3 2 2 9" xfId="9125"/>
    <cellStyle name="20% - Accent6 3 2 3" xfId="1032"/>
    <cellStyle name="20% - Accent6 3 2 3 2" xfId="1293"/>
    <cellStyle name="20% - Accent6 3 2 3 2 2" xfId="1789"/>
    <cellStyle name="20% - Accent6 3 2 3 2 2 2" xfId="2788"/>
    <cellStyle name="20% - Accent6 3 2 3 2 2 2 2" xfId="4750"/>
    <cellStyle name="20% - Accent6 3 2 3 2 2 2 2 2" xfId="8533"/>
    <cellStyle name="20% - Accent6 3 2 3 2 2 2 2 2 2" xfId="16592"/>
    <cellStyle name="20% - Accent6 3 2 3 2 2 2 2 2 2 2" xfId="33439"/>
    <cellStyle name="20% - Accent6 3 2 3 2 2 2 2 2 3" xfId="25872"/>
    <cellStyle name="20% - Accent6 3 2 3 2 2 2 2 3" xfId="12809"/>
    <cellStyle name="20% - Accent6 3 2 3 2 2 2 2 3 2" xfId="29658"/>
    <cellStyle name="20% - Accent6 3 2 3 2 2 2 2 4" xfId="22091"/>
    <cellStyle name="20% - Accent6 3 2 3 2 2 2 3" xfId="6649"/>
    <cellStyle name="20% - Accent6 3 2 3 2 2 2 3 2" xfId="14708"/>
    <cellStyle name="20% - Accent6 3 2 3 2 2 2 3 2 2" xfId="31555"/>
    <cellStyle name="20% - Accent6 3 2 3 2 2 2 3 3" xfId="23988"/>
    <cellStyle name="20% - Accent6 3 2 3 2 2 2 4" xfId="10875"/>
    <cellStyle name="20% - Accent6 3 2 3 2 2 2 4 2" xfId="27774"/>
    <cellStyle name="20% - Accent6 3 2 3 2 2 2 5" xfId="8876"/>
    <cellStyle name="20% - Accent6 3 2 3 2 2 2 6" xfId="20206"/>
    <cellStyle name="20% - Accent6 3 2 3 2 2 3" xfId="3838"/>
    <cellStyle name="20% - Accent6 3 2 3 2 2 3 2" xfId="7621"/>
    <cellStyle name="20% - Accent6 3 2 3 2 2 3 2 2" xfId="15680"/>
    <cellStyle name="20% - Accent6 3 2 3 2 2 3 2 2 2" xfId="32527"/>
    <cellStyle name="20% - Accent6 3 2 3 2 2 3 2 3" xfId="24960"/>
    <cellStyle name="20% - Accent6 3 2 3 2 2 3 3" xfId="11897"/>
    <cellStyle name="20% - Accent6 3 2 3 2 2 3 3 2" xfId="28746"/>
    <cellStyle name="20% - Accent6 3 2 3 2 2 3 4" xfId="21179"/>
    <cellStyle name="20% - Accent6 3 2 3 2 2 4" xfId="5737"/>
    <cellStyle name="20% - Accent6 3 2 3 2 2 4 2" xfId="13796"/>
    <cellStyle name="20% - Accent6 3 2 3 2 2 4 2 2" xfId="30643"/>
    <cellStyle name="20% - Accent6 3 2 3 2 2 4 3" xfId="23076"/>
    <cellStyle name="20% - Accent6 3 2 3 2 2 5" xfId="9922"/>
    <cellStyle name="20% - Accent6 3 2 3 2 2 5 2" xfId="26862"/>
    <cellStyle name="20% - Accent6 3 2 3 2 2 6" xfId="8923"/>
    <cellStyle name="20% - Accent6 3 2 3 2 2 7" xfId="19294"/>
    <cellStyle name="20% - Accent6 3 2 3 2 3" xfId="2335"/>
    <cellStyle name="20% - Accent6 3 2 3 2 3 2" xfId="4299"/>
    <cellStyle name="20% - Accent6 3 2 3 2 3 2 2" xfId="8082"/>
    <cellStyle name="20% - Accent6 3 2 3 2 3 2 2 2" xfId="16141"/>
    <cellStyle name="20% - Accent6 3 2 3 2 3 2 2 2 2" xfId="32988"/>
    <cellStyle name="20% - Accent6 3 2 3 2 3 2 2 3" xfId="25421"/>
    <cellStyle name="20% - Accent6 3 2 3 2 3 2 3" xfId="12358"/>
    <cellStyle name="20% - Accent6 3 2 3 2 3 2 3 2" xfId="29207"/>
    <cellStyle name="20% - Accent6 3 2 3 2 3 2 4" xfId="21640"/>
    <cellStyle name="20% - Accent6 3 2 3 2 3 3" xfId="6198"/>
    <cellStyle name="20% - Accent6 3 2 3 2 3 3 2" xfId="14257"/>
    <cellStyle name="20% - Accent6 3 2 3 2 3 3 2 2" xfId="31104"/>
    <cellStyle name="20% - Accent6 3 2 3 2 3 3 3" xfId="23537"/>
    <cellStyle name="20% - Accent6 3 2 3 2 3 4" xfId="10423"/>
    <cellStyle name="20% - Accent6 3 2 3 2 3 4 2" xfId="27323"/>
    <cellStyle name="20% - Accent6 3 2 3 2 3 5" xfId="8875"/>
    <cellStyle name="20% - Accent6 3 2 3 2 3 6" xfId="19755"/>
    <cellStyle name="20% - Accent6 3 2 3 2 4" xfId="3387"/>
    <cellStyle name="20% - Accent6 3 2 3 2 4 2" xfId="7170"/>
    <cellStyle name="20% - Accent6 3 2 3 2 4 2 2" xfId="15229"/>
    <cellStyle name="20% - Accent6 3 2 3 2 4 2 2 2" xfId="32076"/>
    <cellStyle name="20% - Accent6 3 2 3 2 4 2 3" xfId="24509"/>
    <cellStyle name="20% - Accent6 3 2 3 2 4 3" xfId="11446"/>
    <cellStyle name="20% - Accent6 3 2 3 2 4 3 2" xfId="28295"/>
    <cellStyle name="20% - Accent6 3 2 3 2 4 4" xfId="20728"/>
    <cellStyle name="20% - Accent6 3 2 3 2 5" xfId="5286"/>
    <cellStyle name="20% - Accent6 3 2 3 2 5 2" xfId="13345"/>
    <cellStyle name="20% - Accent6 3 2 3 2 5 2 2" xfId="30192"/>
    <cellStyle name="20% - Accent6 3 2 3 2 5 3" xfId="22625"/>
    <cellStyle name="20% - Accent6 3 2 3 2 6" xfId="9447"/>
    <cellStyle name="20% - Accent6 3 2 3 2 6 2" xfId="26411"/>
    <cellStyle name="20% - Accent6 3 2 3 2 7" xfId="9129"/>
    <cellStyle name="20% - Accent6 3 2 3 2 8" xfId="18843"/>
    <cellStyle name="20% - Accent6 3 2 3 3" xfId="1571"/>
    <cellStyle name="20% - Accent6 3 2 3 3 2" xfId="2570"/>
    <cellStyle name="20% - Accent6 3 2 3 3 2 2" xfId="4532"/>
    <cellStyle name="20% - Accent6 3 2 3 3 2 2 2" xfId="8315"/>
    <cellStyle name="20% - Accent6 3 2 3 3 2 2 2 2" xfId="16374"/>
    <cellStyle name="20% - Accent6 3 2 3 3 2 2 2 2 2" xfId="33221"/>
    <cellStyle name="20% - Accent6 3 2 3 3 2 2 2 3" xfId="25654"/>
    <cellStyle name="20% - Accent6 3 2 3 3 2 2 3" xfId="12591"/>
    <cellStyle name="20% - Accent6 3 2 3 3 2 2 3 2" xfId="29440"/>
    <cellStyle name="20% - Accent6 3 2 3 3 2 2 4" xfId="21873"/>
    <cellStyle name="20% - Accent6 3 2 3 3 2 3" xfId="6431"/>
    <cellStyle name="20% - Accent6 3 2 3 3 2 3 2" xfId="14490"/>
    <cellStyle name="20% - Accent6 3 2 3 3 2 3 2 2" xfId="31337"/>
    <cellStyle name="20% - Accent6 3 2 3 3 2 3 3" xfId="23770"/>
    <cellStyle name="20% - Accent6 3 2 3 3 2 4" xfId="10657"/>
    <cellStyle name="20% - Accent6 3 2 3 3 2 4 2" xfId="27556"/>
    <cellStyle name="20% - Accent6 3 2 3 3 2 5" xfId="9196"/>
    <cellStyle name="20% - Accent6 3 2 3 3 2 6" xfId="19988"/>
    <cellStyle name="20% - Accent6 3 2 3 3 3" xfId="3620"/>
    <cellStyle name="20% - Accent6 3 2 3 3 3 2" xfId="7403"/>
    <cellStyle name="20% - Accent6 3 2 3 3 3 2 2" xfId="15462"/>
    <cellStyle name="20% - Accent6 3 2 3 3 3 2 2 2" xfId="32309"/>
    <cellStyle name="20% - Accent6 3 2 3 3 3 2 3" xfId="24742"/>
    <cellStyle name="20% - Accent6 3 2 3 3 3 3" xfId="11679"/>
    <cellStyle name="20% - Accent6 3 2 3 3 3 3 2" xfId="28528"/>
    <cellStyle name="20% - Accent6 3 2 3 3 3 4" xfId="20961"/>
    <cellStyle name="20% - Accent6 3 2 3 3 4" xfId="5519"/>
    <cellStyle name="20% - Accent6 3 2 3 3 4 2" xfId="13578"/>
    <cellStyle name="20% - Accent6 3 2 3 3 4 2 2" xfId="30425"/>
    <cellStyle name="20% - Accent6 3 2 3 3 4 3" xfId="22858"/>
    <cellStyle name="20% - Accent6 3 2 3 3 5" xfId="9704"/>
    <cellStyle name="20% - Accent6 3 2 3 3 5 2" xfId="26644"/>
    <cellStyle name="20% - Accent6 3 2 3 3 6" xfId="8874"/>
    <cellStyle name="20% - Accent6 3 2 3 3 7" xfId="19076"/>
    <cellStyle name="20% - Accent6 3 2 3 4" xfId="2117"/>
    <cellStyle name="20% - Accent6 3 2 3 4 2" xfId="4081"/>
    <cellStyle name="20% - Accent6 3 2 3 4 2 2" xfId="7864"/>
    <cellStyle name="20% - Accent6 3 2 3 4 2 2 2" xfId="15923"/>
    <cellStyle name="20% - Accent6 3 2 3 4 2 2 2 2" xfId="32770"/>
    <cellStyle name="20% - Accent6 3 2 3 4 2 2 3" xfId="25203"/>
    <cellStyle name="20% - Accent6 3 2 3 4 2 3" xfId="12140"/>
    <cellStyle name="20% - Accent6 3 2 3 4 2 3 2" xfId="28989"/>
    <cellStyle name="20% - Accent6 3 2 3 4 2 4" xfId="21422"/>
    <cellStyle name="20% - Accent6 3 2 3 4 3" xfId="5980"/>
    <cellStyle name="20% - Accent6 3 2 3 4 3 2" xfId="14039"/>
    <cellStyle name="20% - Accent6 3 2 3 4 3 2 2" xfId="30886"/>
    <cellStyle name="20% - Accent6 3 2 3 4 3 3" xfId="23319"/>
    <cellStyle name="20% - Accent6 3 2 3 4 4" xfId="10205"/>
    <cellStyle name="20% - Accent6 3 2 3 4 4 2" xfId="27105"/>
    <cellStyle name="20% - Accent6 3 2 3 4 5" xfId="8995"/>
    <cellStyle name="20% - Accent6 3 2 3 4 6" xfId="19537"/>
    <cellStyle name="20% - Accent6 3 2 3 5" xfId="3169"/>
    <cellStyle name="20% - Accent6 3 2 3 5 2" xfId="6952"/>
    <cellStyle name="20% - Accent6 3 2 3 5 2 2" xfId="15011"/>
    <cellStyle name="20% - Accent6 3 2 3 5 2 2 2" xfId="31858"/>
    <cellStyle name="20% - Accent6 3 2 3 5 2 3" xfId="24291"/>
    <cellStyle name="20% - Accent6 3 2 3 5 3" xfId="11228"/>
    <cellStyle name="20% - Accent6 3 2 3 5 3 2" xfId="28077"/>
    <cellStyle name="20% - Accent6 3 2 3 5 4" xfId="20510"/>
    <cellStyle name="20% - Accent6 3 2 3 6" xfId="5068"/>
    <cellStyle name="20% - Accent6 3 2 3 6 2" xfId="13127"/>
    <cellStyle name="20% - Accent6 3 2 3 6 2 2" xfId="29974"/>
    <cellStyle name="20% - Accent6 3 2 3 6 3" xfId="22407"/>
    <cellStyle name="20% - Accent6 3 2 3 7" xfId="9212"/>
    <cellStyle name="20% - Accent6 3 2 3 7 2" xfId="26193"/>
    <cellStyle name="20% - Accent6 3 2 3 8" xfId="8922"/>
    <cellStyle name="20% - Accent6 3 2 3 9" xfId="18625"/>
    <cellStyle name="20% - Accent6 3 2 4" xfId="1201"/>
    <cellStyle name="20% - Accent6 3 2 4 2" xfId="1697"/>
    <cellStyle name="20% - Accent6 3 2 4 2 2" xfId="2696"/>
    <cellStyle name="20% - Accent6 3 2 4 2 2 2" xfId="4658"/>
    <cellStyle name="20% - Accent6 3 2 4 2 2 2 2" xfId="8441"/>
    <cellStyle name="20% - Accent6 3 2 4 2 2 2 2 2" xfId="16500"/>
    <cellStyle name="20% - Accent6 3 2 4 2 2 2 2 2 2" xfId="33347"/>
    <cellStyle name="20% - Accent6 3 2 4 2 2 2 2 3" xfId="25780"/>
    <cellStyle name="20% - Accent6 3 2 4 2 2 2 3" xfId="12717"/>
    <cellStyle name="20% - Accent6 3 2 4 2 2 2 3 2" xfId="29566"/>
    <cellStyle name="20% - Accent6 3 2 4 2 2 2 4" xfId="21999"/>
    <cellStyle name="20% - Accent6 3 2 4 2 2 3" xfId="6557"/>
    <cellStyle name="20% - Accent6 3 2 4 2 2 3 2" xfId="14616"/>
    <cellStyle name="20% - Accent6 3 2 4 2 2 3 2 2" xfId="31463"/>
    <cellStyle name="20% - Accent6 3 2 4 2 2 3 3" xfId="23896"/>
    <cellStyle name="20% - Accent6 3 2 4 2 2 4" xfId="10783"/>
    <cellStyle name="20% - Accent6 3 2 4 2 2 4 2" xfId="27682"/>
    <cellStyle name="20% - Accent6 3 2 4 2 2 5" xfId="8915"/>
    <cellStyle name="20% - Accent6 3 2 4 2 2 6" xfId="20114"/>
    <cellStyle name="20% - Accent6 3 2 4 2 3" xfId="3746"/>
    <cellStyle name="20% - Accent6 3 2 4 2 3 2" xfId="7529"/>
    <cellStyle name="20% - Accent6 3 2 4 2 3 2 2" xfId="15588"/>
    <cellStyle name="20% - Accent6 3 2 4 2 3 2 2 2" xfId="32435"/>
    <cellStyle name="20% - Accent6 3 2 4 2 3 2 3" xfId="24868"/>
    <cellStyle name="20% - Accent6 3 2 4 2 3 3" xfId="11805"/>
    <cellStyle name="20% - Accent6 3 2 4 2 3 3 2" xfId="28654"/>
    <cellStyle name="20% - Accent6 3 2 4 2 3 4" xfId="21087"/>
    <cellStyle name="20% - Accent6 3 2 4 2 4" xfId="5645"/>
    <cellStyle name="20% - Accent6 3 2 4 2 4 2" xfId="13704"/>
    <cellStyle name="20% - Accent6 3 2 4 2 4 2 2" xfId="30551"/>
    <cellStyle name="20% - Accent6 3 2 4 2 4 3" xfId="22984"/>
    <cellStyle name="20% - Accent6 3 2 4 2 5" xfId="9830"/>
    <cellStyle name="20% - Accent6 3 2 4 2 5 2" xfId="26770"/>
    <cellStyle name="20% - Accent6 3 2 4 2 6" xfId="8958"/>
    <cellStyle name="20% - Accent6 3 2 4 2 7" xfId="19202"/>
    <cellStyle name="20% - Accent6 3 2 4 3" xfId="2243"/>
    <cellStyle name="20% - Accent6 3 2 4 3 2" xfId="4207"/>
    <cellStyle name="20% - Accent6 3 2 4 3 2 2" xfId="7990"/>
    <cellStyle name="20% - Accent6 3 2 4 3 2 2 2" xfId="16049"/>
    <cellStyle name="20% - Accent6 3 2 4 3 2 2 2 2" xfId="32896"/>
    <cellStyle name="20% - Accent6 3 2 4 3 2 2 3" xfId="25329"/>
    <cellStyle name="20% - Accent6 3 2 4 3 2 3" xfId="12266"/>
    <cellStyle name="20% - Accent6 3 2 4 3 2 3 2" xfId="29115"/>
    <cellStyle name="20% - Accent6 3 2 4 3 2 4" xfId="21548"/>
    <cellStyle name="20% - Accent6 3 2 4 3 3" xfId="6106"/>
    <cellStyle name="20% - Accent6 3 2 4 3 3 2" xfId="14165"/>
    <cellStyle name="20% - Accent6 3 2 4 3 3 2 2" xfId="31012"/>
    <cellStyle name="20% - Accent6 3 2 4 3 3 3" xfId="23445"/>
    <cellStyle name="20% - Accent6 3 2 4 3 4" xfId="10331"/>
    <cellStyle name="20% - Accent6 3 2 4 3 4 2" xfId="27231"/>
    <cellStyle name="20% - Accent6 3 2 4 3 5" xfId="8872"/>
    <cellStyle name="20% - Accent6 3 2 4 3 6" xfId="19663"/>
    <cellStyle name="20% - Accent6 3 2 4 4" xfId="3295"/>
    <cellStyle name="20% - Accent6 3 2 4 4 2" xfId="7078"/>
    <cellStyle name="20% - Accent6 3 2 4 4 2 2" xfId="15137"/>
    <cellStyle name="20% - Accent6 3 2 4 4 2 2 2" xfId="31984"/>
    <cellStyle name="20% - Accent6 3 2 4 4 2 3" xfId="24417"/>
    <cellStyle name="20% - Accent6 3 2 4 4 3" xfId="11354"/>
    <cellStyle name="20% - Accent6 3 2 4 4 3 2" xfId="28203"/>
    <cellStyle name="20% - Accent6 3 2 4 4 4" xfId="20636"/>
    <cellStyle name="20% - Accent6 3 2 4 5" xfId="5194"/>
    <cellStyle name="20% - Accent6 3 2 4 5 2" xfId="13253"/>
    <cellStyle name="20% - Accent6 3 2 4 5 2 2" xfId="30100"/>
    <cellStyle name="20% - Accent6 3 2 4 5 3" xfId="22533"/>
    <cellStyle name="20% - Accent6 3 2 4 6" xfId="9355"/>
    <cellStyle name="20% - Accent6 3 2 4 6 2" xfId="26319"/>
    <cellStyle name="20% - Accent6 3 2 4 7" xfId="9004"/>
    <cellStyle name="20% - Accent6 3 2 4 8" xfId="18751"/>
    <cellStyle name="20% - Accent6 3 2 5" xfId="1479"/>
    <cellStyle name="20% - Accent6 3 2 5 2" xfId="2478"/>
    <cellStyle name="20% - Accent6 3 2 5 2 2" xfId="4440"/>
    <cellStyle name="20% - Accent6 3 2 5 2 2 2" xfId="8223"/>
    <cellStyle name="20% - Accent6 3 2 5 2 2 2 2" xfId="16282"/>
    <cellStyle name="20% - Accent6 3 2 5 2 2 2 2 2" xfId="33129"/>
    <cellStyle name="20% - Accent6 3 2 5 2 2 2 3" xfId="25562"/>
    <cellStyle name="20% - Accent6 3 2 5 2 2 3" xfId="12499"/>
    <cellStyle name="20% - Accent6 3 2 5 2 2 3 2" xfId="29348"/>
    <cellStyle name="20% - Accent6 3 2 5 2 2 4" xfId="21781"/>
    <cellStyle name="20% - Accent6 3 2 5 2 3" xfId="6339"/>
    <cellStyle name="20% - Accent6 3 2 5 2 3 2" xfId="14398"/>
    <cellStyle name="20% - Accent6 3 2 5 2 3 2 2" xfId="31245"/>
    <cellStyle name="20% - Accent6 3 2 5 2 3 3" xfId="23678"/>
    <cellStyle name="20% - Accent6 3 2 5 2 4" xfId="10565"/>
    <cellStyle name="20% - Accent6 3 2 5 2 4 2" xfId="27464"/>
    <cellStyle name="20% - Accent6 3 2 5 2 5" xfId="8871"/>
    <cellStyle name="20% - Accent6 3 2 5 2 6" xfId="19896"/>
    <cellStyle name="20% - Accent6 3 2 5 3" xfId="3528"/>
    <cellStyle name="20% - Accent6 3 2 5 3 2" xfId="7311"/>
    <cellStyle name="20% - Accent6 3 2 5 3 2 2" xfId="15370"/>
    <cellStyle name="20% - Accent6 3 2 5 3 2 2 2" xfId="32217"/>
    <cellStyle name="20% - Accent6 3 2 5 3 2 3" xfId="24650"/>
    <cellStyle name="20% - Accent6 3 2 5 3 3" xfId="11587"/>
    <cellStyle name="20% - Accent6 3 2 5 3 3 2" xfId="28436"/>
    <cellStyle name="20% - Accent6 3 2 5 3 4" xfId="20869"/>
    <cellStyle name="20% - Accent6 3 2 5 4" xfId="5427"/>
    <cellStyle name="20% - Accent6 3 2 5 4 2" xfId="13486"/>
    <cellStyle name="20% - Accent6 3 2 5 4 2 2" xfId="30333"/>
    <cellStyle name="20% - Accent6 3 2 5 4 3" xfId="22766"/>
    <cellStyle name="20% - Accent6 3 2 5 5" xfId="9612"/>
    <cellStyle name="20% - Accent6 3 2 5 5 2" xfId="26552"/>
    <cellStyle name="20% - Accent6 3 2 5 6" xfId="8921"/>
    <cellStyle name="20% - Accent6 3 2 5 7" xfId="18984"/>
    <cellStyle name="20% - Accent6 3 2 6" xfId="2004"/>
    <cellStyle name="20% - Accent6 3 2 6 2" xfId="3989"/>
    <cellStyle name="20% - Accent6 3 2 6 2 2" xfId="7772"/>
    <cellStyle name="20% - Accent6 3 2 6 2 2 2" xfId="15831"/>
    <cellStyle name="20% - Accent6 3 2 6 2 2 2 2" xfId="32678"/>
    <cellStyle name="20% - Accent6 3 2 6 2 2 3" xfId="25111"/>
    <cellStyle name="20% - Accent6 3 2 6 2 3" xfId="12048"/>
    <cellStyle name="20% - Accent6 3 2 6 2 3 2" xfId="28897"/>
    <cellStyle name="20% - Accent6 3 2 6 2 4" xfId="21330"/>
    <cellStyle name="20% - Accent6 3 2 6 3" xfId="5888"/>
    <cellStyle name="20% - Accent6 3 2 6 3 2" xfId="13947"/>
    <cellStyle name="20% - Accent6 3 2 6 3 2 2" xfId="30794"/>
    <cellStyle name="20% - Accent6 3 2 6 3 3" xfId="23227"/>
    <cellStyle name="20% - Accent6 3 2 6 4" xfId="10103"/>
    <cellStyle name="20% - Accent6 3 2 6 4 2" xfId="27013"/>
    <cellStyle name="20% - Accent6 3 2 6 5" xfId="11095"/>
    <cellStyle name="20% - Accent6 3 2 6 6" xfId="19445"/>
    <cellStyle name="20% - Accent6 3 2 7" xfId="3047"/>
    <cellStyle name="20% - Accent6 3 2 7 2" xfId="6860"/>
    <cellStyle name="20% - Accent6 3 2 7 2 2" xfId="14919"/>
    <cellStyle name="20% - Accent6 3 2 7 2 2 2" xfId="31766"/>
    <cellStyle name="20% - Accent6 3 2 7 2 3" xfId="24199"/>
    <cellStyle name="20% - Accent6 3 2 7 3" xfId="11110"/>
    <cellStyle name="20% - Accent6 3 2 7 3 2" xfId="27985"/>
    <cellStyle name="20% - Accent6 3 2 7 4" xfId="20418"/>
    <cellStyle name="20% - Accent6 3 2 8" xfId="4976"/>
    <cellStyle name="20% - Accent6 3 2 8 2" xfId="13035"/>
    <cellStyle name="20% - Accent6 3 2 8 2 2" xfId="29882"/>
    <cellStyle name="20% - Accent6 3 2 8 3" xfId="22315"/>
    <cellStyle name="20% - Accent6 3 2 9" xfId="8959"/>
    <cellStyle name="20% - Accent6 3 2 9 2" xfId="26101"/>
    <cellStyle name="20% - Accent6 3 3" xfId="716"/>
    <cellStyle name="20% - Accent6 3 3 10" xfId="18555"/>
    <cellStyle name="20% - Accent6 3 3 11" xfId="33992"/>
    <cellStyle name="20% - Accent6 3 3 2" xfId="1055"/>
    <cellStyle name="20% - Accent6 3 3 2 2" xfId="1316"/>
    <cellStyle name="20% - Accent6 3 3 2 2 2" xfId="1812"/>
    <cellStyle name="20% - Accent6 3 3 2 2 2 2" xfId="2811"/>
    <cellStyle name="20% - Accent6 3 3 2 2 2 2 2" xfId="4773"/>
    <cellStyle name="20% - Accent6 3 3 2 2 2 2 2 2" xfId="8556"/>
    <cellStyle name="20% - Accent6 3 3 2 2 2 2 2 2 2" xfId="16615"/>
    <cellStyle name="20% - Accent6 3 3 2 2 2 2 2 2 2 2" xfId="33462"/>
    <cellStyle name="20% - Accent6 3 3 2 2 2 2 2 2 3" xfId="25895"/>
    <cellStyle name="20% - Accent6 3 3 2 2 2 2 2 3" xfId="12832"/>
    <cellStyle name="20% - Accent6 3 3 2 2 2 2 2 3 2" xfId="29681"/>
    <cellStyle name="20% - Accent6 3 3 2 2 2 2 2 4" xfId="22114"/>
    <cellStyle name="20% - Accent6 3 3 2 2 2 2 3" xfId="6672"/>
    <cellStyle name="20% - Accent6 3 3 2 2 2 2 3 2" xfId="14731"/>
    <cellStyle name="20% - Accent6 3 3 2 2 2 2 3 2 2" xfId="31578"/>
    <cellStyle name="20% - Accent6 3 3 2 2 2 2 3 3" xfId="24011"/>
    <cellStyle name="20% - Accent6 3 3 2 2 2 2 4" xfId="10898"/>
    <cellStyle name="20% - Accent6 3 3 2 2 2 2 4 2" xfId="27797"/>
    <cellStyle name="20% - Accent6 3 3 2 2 2 2 5" xfId="8873"/>
    <cellStyle name="20% - Accent6 3 3 2 2 2 2 6" xfId="20229"/>
    <cellStyle name="20% - Accent6 3 3 2 2 2 3" xfId="3861"/>
    <cellStyle name="20% - Accent6 3 3 2 2 2 3 2" xfId="7644"/>
    <cellStyle name="20% - Accent6 3 3 2 2 2 3 2 2" xfId="15703"/>
    <cellStyle name="20% - Accent6 3 3 2 2 2 3 2 2 2" xfId="32550"/>
    <cellStyle name="20% - Accent6 3 3 2 2 2 3 2 3" xfId="24983"/>
    <cellStyle name="20% - Accent6 3 3 2 2 2 3 3" xfId="11920"/>
    <cellStyle name="20% - Accent6 3 3 2 2 2 3 3 2" xfId="28769"/>
    <cellStyle name="20% - Accent6 3 3 2 2 2 3 4" xfId="21202"/>
    <cellStyle name="20% - Accent6 3 3 2 2 2 4" xfId="5760"/>
    <cellStyle name="20% - Accent6 3 3 2 2 2 4 2" xfId="13819"/>
    <cellStyle name="20% - Accent6 3 3 2 2 2 4 2 2" xfId="30666"/>
    <cellStyle name="20% - Accent6 3 3 2 2 2 4 3" xfId="23099"/>
    <cellStyle name="20% - Accent6 3 3 2 2 2 5" xfId="9945"/>
    <cellStyle name="20% - Accent6 3 3 2 2 2 5 2" xfId="26885"/>
    <cellStyle name="20% - Accent6 3 3 2 2 2 6" xfId="9341"/>
    <cellStyle name="20% - Accent6 3 3 2 2 2 7" xfId="19317"/>
    <cellStyle name="20% - Accent6 3 3 2 2 3" xfId="2358"/>
    <cellStyle name="20% - Accent6 3 3 2 2 3 2" xfId="4322"/>
    <cellStyle name="20% - Accent6 3 3 2 2 3 2 2" xfId="8105"/>
    <cellStyle name="20% - Accent6 3 3 2 2 3 2 2 2" xfId="16164"/>
    <cellStyle name="20% - Accent6 3 3 2 2 3 2 2 2 2" xfId="33011"/>
    <cellStyle name="20% - Accent6 3 3 2 2 3 2 2 3" xfId="25444"/>
    <cellStyle name="20% - Accent6 3 3 2 2 3 2 3" xfId="12381"/>
    <cellStyle name="20% - Accent6 3 3 2 2 3 2 3 2" xfId="29230"/>
    <cellStyle name="20% - Accent6 3 3 2 2 3 2 4" xfId="21663"/>
    <cellStyle name="20% - Accent6 3 3 2 2 3 3" xfId="6221"/>
    <cellStyle name="20% - Accent6 3 3 2 2 3 3 2" xfId="14280"/>
    <cellStyle name="20% - Accent6 3 3 2 2 3 3 2 2" xfId="31127"/>
    <cellStyle name="20% - Accent6 3 3 2 2 3 3 3" xfId="23560"/>
    <cellStyle name="20% - Accent6 3 3 2 2 3 4" xfId="10446"/>
    <cellStyle name="20% - Accent6 3 3 2 2 3 4 2" xfId="27346"/>
    <cellStyle name="20% - Accent6 3 3 2 2 3 5" xfId="8870"/>
    <cellStyle name="20% - Accent6 3 3 2 2 3 6" xfId="19778"/>
    <cellStyle name="20% - Accent6 3 3 2 2 4" xfId="3410"/>
    <cellStyle name="20% - Accent6 3 3 2 2 4 2" xfId="7193"/>
    <cellStyle name="20% - Accent6 3 3 2 2 4 2 2" xfId="15252"/>
    <cellStyle name="20% - Accent6 3 3 2 2 4 2 2 2" xfId="32099"/>
    <cellStyle name="20% - Accent6 3 3 2 2 4 2 3" xfId="24532"/>
    <cellStyle name="20% - Accent6 3 3 2 2 4 3" xfId="11469"/>
    <cellStyle name="20% - Accent6 3 3 2 2 4 3 2" xfId="28318"/>
    <cellStyle name="20% - Accent6 3 3 2 2 4 4" xfId="20751"/>
    <cellStyle name="20% - Accent6 3 3 2 2 5" xfId="5309"/>
    <cellStyle name="20% - Accent6 3 3 2 2 5 2" xfId="13368"/>
    <cellStyle name="20% - Accent6 3 3 2 2 5 2 2" xfId="30215"/>
    <cellStyle name="20% - Accent6 3 3 2 2 5 3" xfId="22648"/>
    <cellStyle name="20% - Accent6 3 3 2 2 6" xfId="9470"/>
    <cellStyle name="20% - Accent6 3 3 2 2 6 2" xfId="26434"/>
    <cellStyle name="20% - Accent6 3 3 2 2 7" xfId="9597"/>
    <cellStyle name="20% - Accent6 3 3 2 2 8" xfId="18866"/>
    <cellStyle name="20% - Accent6 3 3 2 3" xfId="1594"/>
    <cellStyle name="20% - Accent6 3 3 2 3 2" xfId="2593"/>
    <cellStyle name="20% - Accent6 3 3 2 3 2 2" xfId="4555"/>
    <cellStyle name="20% - Accent6 3 3 2 3 2 2 2" xfId="8338"/>
    <cellStyle name="20% - Accent6 3 3 2 3 2 2 2 2" xfId="16397"/>
    <cellStyle name="20% - Accent6 3 3 2 3 2 2 2 2 2" xfId="33244"/>
    <cellStyle name="20% - Accent6 3 3 2 3 2 2 2 3" xfId="25677"/>
    <cellStyle name="20% - Accent6 3 3 2 3 2 2 3" xfId="12614"/>
    <cellStyle name="20% - Accent6 3 3 2 3 2 2 3 2" xfId="29463"/>
    <cellStyle name="20% - Accent6 3 3 2 3 2 2 4" xfId="21896"/>
    <cellStyle name="20% - Accent6 3 3 2 3 2 3" xfId="6454"/>
    <cellStyle name="20% - Accent6 3 3 2 3 2 3 2" xfId="14513"/>
    <cellStyle name="20% - Accent6 3 3 2 3 2 3 2 2" xfId="31360"/>
    <cellStyle name="20% - Accent6 3 3 2 3 2 3 3" xfId="23793"/>
    <cellStyle name="20% - Accent6 3 3 2 3 2 4" xfId="10680"/>
    <cellStyle name="20% - Accent6 3 3 2 3 2 4 2" xfId="27579"/>
    <cellStyle name="20% - Accent6 3 3 2 3 2 5" xfId="9340"/>
    <cellStyle name="20% - Accent6 3 3 2 3 2 6" xfId="20011"/>
    <cellStyle name="20% - Accent6 3 3 2 3 3" xfId="3643"/>
    <cellStyle name="20% - Accent6 3 3 2 3 3 2" xfId="7426"/>
    <cellStyle name="20% - Accent6 3 3 2 3 3 2 2" xfId="15485"/>
    <cellStyle name="20% - Accent6 3 3 2 3 3 2 2 2" xfId="32332"/>
    <cellStyle name="20% - Accent6 3 3 2 3 3 2 3" xfId="24765"/>
    <cellStyle name="20% - Accent6 3 3 2 3 3 3" xfId="11702"/>
    <cellStyle name="20% - Accent6 3 3 2 3 3 3 2" xfId="28551"/>
    <cellStyle name="20% - Accent6 3 3 2 3 3 4" xfId="20984"/>
    <cellStyle name="20% - Accent6 3 3 2 3 4" xfId="5542"/>
    <cellStyle name="20% - Accent6 3 3 2 3 4 2" xfId="13601"/>
    <cellStyle name="20% - Accent6 3 3 2 3 4 2 2" xfId="30448"/>
    <cellStyle name="20% - Accent6 3 3 2 3 4 3" xfId="22881"/>
    <cellStyle name="20% - Accent6 3 3 2 3 5" xfId="9727"/>
    <cellStyle name="20% - Accent6 3 3 2 3 5 2" xfId="26667"/>
    <cellStyle name="20% - Accent6 3 3 2 3 6" xfId="9596"/>
    <cellStyle name="20% - Accent6 3 3 2 3 7" xfId="19099"/>
    <cellStyle name="20% - Accent6 3 3 2 4" xfId="2140"/>
    <cellStyle name="20% - Accent6 3 3 2 4 2" xfId="4104"/>
    <cellStyle name="20% - Accent6 3 3 2 4 2 2" xfId="7887"/>
    <cellStyle name="20% - Accent6 3 3 2 4 2 2 2" xfId="15946"/>
    <cellStyle name="20% - Accent6 3 3 2 4 2 2 2 2" xfId="32793"/>
    <cellStyle name="20% - Accent6 3 3 2 4 2 2 3" xfId="25226"/>
    <cellStyle name="20% - Accent6 3 3 2 4 2 3" xfId="12163"/>
    <cellStyle name="20% - Accent6 3 3 2 4 2 3 2" xfId="29012"/>
    <cellStyle name="20% - Accent6 3 3 2 4 2 4" xfId="21445"/>
    <cellStyle name="20% - Accent6 3 3 2 4 3" xfId="6003"/>
    <cellStyle name="20% - Accent6 3 3 2 4 3 2" xfId="14062"/>
    <cellStyle name="20% - Accent6 3 3 2 4 3 2 2" xfId="30909"/>
    <cellStyle name="20% - Accent6 3 3 2 4 3 3" xfId="23342"/>
    <cellStyle name="20% - Accent6 3 3 2 4 4" xfId="10228"/>
    <cellStyle name="20% - Accent6 3 3 2 4 4 2" xfId="27128"/>
    <cellStyle name="20% - Accent6 3 3 2 4 5" xfId="9195"/>
    <cellStyle name="20% - Accent6 3 3 2 4 6" xfId="19560"/>
    <cellStyle name="20% - Accent6 3 3 2 5" xfId="3192"/>
    <cellStyle name="20% - Accent6 3 3 2 5 2" xfId="6975"/>
    <cellStyle name="20% - Accent6 3 3 2 5 2 2" xfId="15034"/>
    <cellStyle name="20% - Accent6 3 3 2 5 2 2 2" xfId="31881"/>
    <cellStyle name="20% - Accent6 3 3 2 5 2 3" xfId="24314"/>
    <cellStyle name="20% - Accent6 3 3 2 5 3" xfId="11251"/>
    <cellStyle name="20% - Accent6 3 3 2 5 3 2" xfId="28100"/>
    <cellStyle name="20% - Accent6 3 3 2 5 4" xfId="20533"/>
    <cellStyle name="20% - Accent6 3 3 2 6" xfId="5091"/>
    <cellStyle name="20% - Accent6 3 3 2 6 2" xfId="13150"/>
    <cellStyle name="20% - Accent6 3 3 2 6 2 2" xfId="29997"/>
    <cellStyle name="20% - Accent6 3 3 2 6 3" xfId="22430"/>
    <cellStyle name="20% - Accent6 3 3 2 7" xfId="9235"/>
    <cellStyle name="20% - Accent6 3 3 2 7 2" xfId="26216"/>
    <cellStyle name="20% - Accent6 3 3 2 8" xfId="10076"/>
    <cellStyle name="20% - Accent6 3 3 2 9" xfId="18648"/>
    <cellStyle name="20% - Accent6 3 3 3" xfId="1224"/>
    <cellStyle name="20% - Accent6 3 3 3 2" xfId="1720"/>
    <cellStyle name="20% - Accent6 3 3 3 2 2" xfId="2719"/>
    <cellStyle name="20% - Accent6 3 3 3 2 2 2" xfId="4681"/>
    <cellStyle name="20% - Accent6 3 3 3 2 2 2 2" xfId="8464"/>
    <cellStyle name="20% - Accent6 3 3 3 2 2 2 2 2" xfId="16523"/>
    <cellStyle name="20% - Accent6 3 3 3 2 2 2 2 2 2" xfId="33370"/>
    <cellStyle name="20% - Accent6 3 3 3 2 2 2 2 3" xfId="25803"/>
    <cellStyle name="20% - Accent6 3 3 3 2 2 2 3" xfId="12740"/>
    <cellStyle name="20% - Accent6 3 3 3 2 2 2 3 2" xfId="29589"/>
    <cellStyle name="20% - Accent6 3 3 3 2 2 2 4" xfId="22022"/>
    <cellStyle name="20% - Accent6 3 3 3 2 2 3" xfId="6580"/>
    <cellStyle name="20% - Accent6 3 3 3 2 2 3 2" xfId="14639"/>
    <cellStyle name="20% - Accent6 3 3 3 2 2 3 2 2" xfId="31486"/>
    <cellStyle name="20% - Accent6 3 3 3 2 2 3 3" xfId="23919"/>
    <cellStyle name="20% - Accent6 3 3 3 2 2 4" xfId="10806"/>
    <cellStyle name="20% - Accent6 3 3 3 2 2 4 2" xfId="27705"/>
    <cellStyle name="20% - Accent6 3 3 3 2 2 5" xfId="9003"/>
    <cellStyle name="20% - Accent6 3 3 3 2 2 6" xfId="20137"/>
    <cellStyle name="20% - Accent6 3 3 3 2 3" xfId="3769"/>
    <cellStyle name="20% - Accent6 3 3 3 2 3 2" xfId="7552"/>
    <cellStyle name="20% - Accent6 3 3 3 2 3 2 2" xfId="15611"/>
    <cellStyle name="20% - Accent6 3 3 3 2 3 2 2 2" xfId="32458"/>
    <cellStyle name="20% - Accent6 3 3 3 2 3 2 3" xfId="24891"/>
    <cellStyle name="20% - Accent6 3 3 3 2 3 3" xfId="11828"/>
    <cellStyle name="20% - Accent6 3 3 3 2 3 3 2" xfId="28677"/>
    <cellStyle name="20% - Accent6 3 3 3 2 3 4" xfId="21110"/>
    <cellStyle name="20% - Accent6 3 3 3 2 4" xfId="5668"/>
    <cellStyle name="20% - Accent6 3 3 3 2 4 2" xfId="13727"/>
    <cellStyle name="20% - Accent6 3 3 3 2 4 2 2" xfId="30574"/>
    <cellStyle name="20% - Accent6 3 3 3 2 4 3" xfId="23007"/>
    <cellStyle name="20% - Accent6 3 3 3 2 5" xfId="9853"/>
    <cellStyle name="20% - Accent6 3 3 3 2 5 2" xfId="26793"/>
    <cellStyle name="20% - Accent6 3 3 3 2 6" xfId="9028"/>
    <cellStyle name="20% - Accent6 3 3 3 2 7" xfId="19225"/>
    <cellStyle name="20% - Accent6 3 3 3 3" xfId="2266"/>
    <cellStyle name="20% - Accent6 3 3 3 3 2" xfId="4230"/>
    <cellStyle name="20% - Accent6 3 3 3 3 2 2" xfId="8013"/>
    <cellStyle name="20% - Accent6 3 3 3 3 2 2 2" xfId="16072"/>
    <cellStyle name="20% - Accent6 3 3 3 3 2 2 2 2" xfId="32919"/>
    <cellStyle name="20% - Accent6 3 3 3 3 2 2 3" xfId="25352"/>
    <cellStyle name="20% - Accent6 3 3 3 3 2 3" xfId="12289"/>
    <cellStyle name="20% - Accent6 3 3 3 3 2 3 2" xfId="29138"/>
    <cellStyle name="20% - Accent6 3 3 3 3 2 4" xfId="21571"/>
    <cellStyle name="20% - Accent6 3 3 3 3 3" xfId="6129"/>
    <cellStyle name="20% - Accent6 3 3 3 3 3 2" xfId="14188"/>
    <cellStyle name="20% - Accent6 3 3 3 3 3 2 2" xfId="31035"/>
    <cellStyle name="20% - Accent6 3 3 3 3 3 3" xfId="23468"/>
    <cellStyle name="20% - Accent6 3 3 3 3 4" xfId="10354"/>
    <cellStyle name="20% - Accent6 3 3 3 3 4 2" xfId="27254"/>
    <cellStyle name="20% - Accent6 3 3 3 3 5" xfId="8957"/>
    <cellStyle name="20% - Accent6 3 3 3 3 6" xfId="19686"/>
    <cellStyle name="20% - Accent6 3 3 3 4" xfId="3318"/>
    <cellStyle name="20% - Accent6 3 3 3 4 2" xfId="7101"/>
    <cellStyle name="20% - Accent6 3 3 3 4 2 2" xfId="15160"/>
    <cellStyle name="20% - Accent6 3 3 3 4 2 2 2" xfId="32007"/>
    <cellStyle name="20% - Accent6 3 3 3 4 2 3" xfId="24440"/>
    <cellStyle name="20% - Accent6 3 3 3 4 3" xfId="11377"/>
    <cellStyle name="20% - Accent6 3 3 3 4 3 2" xfId="28226"/>
    <cellStyle name="20% - Accent6 3 3 3 4 4" xfId="20659"/>
    <cellStyle name="20% - Accent6 3 3 3 5" xfId="5217"/>
    <cellStyle name="20% - Accent6 3 3 3 5 2" xfId="13276"/>
    <cellStyle name="20% - Accent6 3 3 3 5 2 2" xfId="30123"/>
    <cellStyle name="20% - Accent6 3 3 3 5 3" xfId="22556"/>
    <cellStyle name="20% - Accent6 3 3 3 6" xfId="9378"/>
    <cellStyle name="20% - Accent6 3 3 3 6 2" xfId="26342"/>
    <cellStyle name="20% - Accent6 3 3 3 7" xfId="9111"/>
    <cellStyle name="20% - Accent6 3 3 3 8" xfId="18774"/>
    <cellStyle name="20% - Accent6 3 3 4" xfId="1502"/>
    <cellStyle name="20% - Accent6 3 3 4 2" xfId="2501"/>
    <cellStyle name="20% - Accent6 3 3 4 2 2" xfId="4463"/>
    <cellStyle name="20% - Accent6 3 3 4 2 2 2" xfId="8246"/>
    <cellStyle name="20% - Accent6 3 3 4 2 2 2 2" xfId="16305"/>
    <cellStyle name="20% - Accent6 3 3 4 2 2 2 2 2" xfId="33152"/>
    <cellStyle name="20% - Accent6 3 3 4 2 2 2 3" xfId="25585"/>
    <cellStyle name="20% - Accent6 3 3 4 2 2 3" xfId="12522"/>
    <cellStyle name="20% - Accent6 3 3 4 2 2 3 2" xfId="29371"/>
    <cellStyle name="20% - Accent6 3 3 4 2 2 4" xfId="21804"/>
    <cellStyle name="20% - Accent6 3 3 4 2 3" xfId="6362"/>
    <cellStyle name="20% - Accent6 3 3 4 2 3 2" xfId="14421"/>
    <cellStyle name="20% - Accent6 3 3 4 2 3 2 2" xfId="31268"/>
    <cellStyle name="20% - Accent6 3 3 4 2 3 3" xfId="23701"/>
    <cellStyle name="20% - Accent6 3 3 4 2 4" xfId="10588"/>
    <cellStyle name="20% - Accent6 3 3 4 2 4 2" xfId="27487"/>
    <cellStyle name="20% - Accent6 3 3 4 2 5" xfId="8869"/>
    <cellStyle name="20% - Accent6 3 3 4 2 6" xfId="19919"/>
    <cellStyle name="20% - Accent6 3 3 4 3" xfId="3551"/>
    <cellStyle name="20% - Accent6 3 3 4 3 2" xfId="7334"/>
    <cellStyle name="20% - Accent6 3 3 4 3 2 2" xfId="15393"/>
    <cellStyle name="20% - Accent6 3 3 4 3 2 2 2" xfId="32240"/>
    <cellStyle name="20% - Accent6 3 3 4 3 2 3" xfId="24673"/>
    <cellStyle name="20% - Accent6 3 3 4 3 3" xfId="11610"/>
    <cellStyle name="20% - Accent6 3 3 4 3 3 2" xfId="28459"/>
    <cellStyle name="20% - Accent6 3 3 4 3 4" xfId="20892"/>
    <cellStyle name="20% - Accent6 3 3 4 4" xfId="5450"/>
    <cellStyle name="20% - Accent6 3 3 4 4 2" xfId="13509"/>
    <cellStyle name="20% - Accent6 3 3 4 4 2 2" xfId="30356"/>
    <cellStyle name="20% - Accent6 3 3 4 4 3" xfId="22789"/>
    <cellStyle name="20% - Accent6 3 3 4 5" xfId="9635"/>
    <cellStyle name="20% - Accent6 3 3 4 5 2" xfId="26575"/>
    <cellStyle name="20% - Accent6 3 3 4 6" xfId="9112"/>
    <cellStyle name="20% - Accent6 3 3 4 7" xfId="19007"/>
    <cellStyle name="20% - Accent6 3 3 5" xfId="2031"/>
    <cellStyle name="20% - Accent6 3 3 5 2" xfId="4012"/>
    <cellStyle name="20% - Accent6 3 3 5 2 2" xfId="7795"/>
    <cellStyle name="20% - Accent6 3 3 5 2 2 2" xfId="15854"/>
    <cellStyle name="20% - Accent6 3 3 5 2 2 2 2" xfId="32701"/>
    <cellStyle name="20% - Accent6 3 3 5 2 2 3" xfId="25134"/>
    <cellStyle name="20% - Accent6 3 3 5 2 3" xfId="12071"/>
    <cellStyle name="20% - Accent6 3 3 5 2 3 2" xfId="28920"/>
    <cellStyle name="20% - Accent6 3 3 5 2 4" xfId="21353"/>
    <cellStyle name="20% - Accent6 3 3 5 3" xfId="5911"/>
    <cellStyle name="20% - Accent6 3 3 5 3 2" xfId="13970"/>
    <cellStyle name="20% - Accent6 3 3 5 3 2 2" xfId="30817"/>
    <cellStyle name="20% - Accent6 3 3 5 3 3" xfId="23250"/>
    <cellStyle name="20% - Accent6 3 3 5 4" xfId="10129"/>
    <cellStyle name="20% - Accent6 3 3 5 4 2" xfId="27036"/>
    <cellStyle name="20% - Accent6 3 3 5 5" xfId="11094"/>
    <cellStyle name="20% - Accent6 3 3 5 6" xfId="19468"/>
    <cellStyle name="20% - Accent6 3 3 6" xfId="3070"/>
    <cellStyle name="20% - Accent6 3 3 6 2" xfId="6883"/>
    <cellStyle name="20% - Accent6 3 3 6 2 2" xfId="14942"/>
    <cellStyle name="20% - Accent6 3 3 6 2 2 2" xfId="31789"/>
    <cellStyle name="20% - Accent6 3 3 6 2 3" xfId="24222"/>
    <cellStyle name="20% - Accent6 3 3 6 3" xfId="11133"/>
    <cellStyle name="20% - Accent6 3 3 6 3 2" xfId="28008"/>
    <cellStyle name="20% - Accent6 3 3 6 4" xfId="20441"/>
    <cellStyle name="20% - Accent6 3 3 7" xfId="4999"/>
    <cellStyle name="20% - Accent6 3 3 7 2" xfId="13058"/>
    <cellStyle name="20% - Accent6 3 3 7 2 2" xfId="29905"/>
    <cellStyle name="20% - Accent6 3 3 7 3" xfId="22338"/>
    <cellStyle name="20% - Accent6 3 3 8" xfId="9016"/>
    <cellStyle name="20% - Accent6 3 3 8 2" xfId="26124"/>
    <cellStyle name="20% - Accent6 3 3 9" xfId="10071"/>
    <cellStyle name="20% - Accent6 3 4" xfId="1019"/>
    <cellStyle name="20% - Accent6 3 4 2" xfId="1280"/>
    <cellStyle name="20% - Accent6 3 4 2 2" xfId="1776"/>
    <cellStyle name="20% - Accent6 3 4 2 2 2" xfId="2775"/>
    <cellStyle name="20% - Accent6 3 4 2 2 2 2" xfId="4737"/>
    <cellStyle name="20% - Accent6 3 4 2 2 2 2 2" xfId="8520"/>
    <cellStyle name="20% - Accent6 3 4 2 2 2 2 2 2" xfId="16579"/>
    <cellStyle name="20% - Accent6 3 4 2 2 2 2 2 2 2" xfId="33426"/>
    <cellStyle name="20% - Accent6 3 4 2 2 2 2 2 3" xfId="25859"/>
    <cellStyle name="20% - Accent6 3 4 2 2 2 2 3" xfId="12796"/>
    <cellStyle name="20% - Accent6 3 4 2 2 2 2 3 2" xfId="29645"/>
    <cellStyle name="20% - Accent6 3 4 2 2 2 2 4" xfId="22078"/>
    <cellStyle name="20% - Accent6 3 4 2 2 2 3" xfId="6636"/>
    <cellStyle name="20% - Accent6 3 4 2 2 2 3 2" xfId="14695"/>
    <cellStyle name="20% - Accent6 3 4 2 2 2 3 2 2" xfId="31542"/>
    <cellStyle name="20% - Accent6 3 4 2 2 2 3 3" xfId="23975"/>
    <cellStyle name="20% - Accent6 3 4 2 2 2 4" xfId="10862"/>
    <cellStyle name="20% - Accent6 3 4 2 2 2 4 2" xfId="27761"/>
    <cellStyle name="20% - Accent6 3 4 2 2 2 5" xfId="9137"/>
    <cellStyle name="20% - Accent6 3 4 2 2 2 6" xfId="20193"/>
    <cellStyle name="20% - Accent6 3 4 2 2 3" xfId="3825"/>
    <cellStyle name="20% - Accent6 3 4 2 2 3 2" xfId="7608"/>
    <cellStyle name="20% - Accent6 3 4 2 2 3 2 2" xfId="15667"/>
    <cellStyle name="20% - Accent6 3 4 2 2 3 2 2 2" xfId="32514"/>
    <cellStyle name="20% - Accent6 3 4 2 2 3 2 3" xfId="24947"/>
    <cellStyle name="20% - Accent6 3 4 2 2 3 3" xfId="11884"/>
    <cellStyle name="20% - Accent6 3 4 2 2 3 3 2" xfId="28733"/>
    <cellStyle name="20% - Accent6 3 4 2 2 3 4" xfId="21166"/>
    <cellStyle name="20% - Accent6 3 4 2 2 4" xfId="5724"/>
    <cellStyle name="20% - Accent6 3 4 2 2 4 2" xfId="13783"/>
    <cellStyle name="20% - Accent6 3 4 2 2 4 2 2" xfId="30630"/>
    <cellStyle name="20% - Accent6 3 4 2 2 4 3" xfId="23063"/>
    <cellStyle name="20% - Accent6 3 4 2 2 5" xfId="9909"/>
    <cellStyle name="20% - Accent6 3 4 2 2 5 2" xfId="26849"/>
    <cellStyle name="20% - Accent6 3 4 2 2 6" xfId="8868"/>
    <cellStyle name="20% - Accent6 3 4 2 2 7" xfId="19281"/>
    <cellStyle name="20% - Accent6 3 4 2 3" xfId="2322"/>
    <cellStyle name="20% - Accent6 3 4 2 3 2" xfId="4286"/>
    <cellStyle name="20% - Accent6 3 4 2 3 2 2" xfId="8069"/>
    <cellStyle name="20% - Accent6 3 4 2 3 2 2 2" xfId="16128"/>
    <cellStyle name="20% - Accent6 3 4 2 3 2 2 2 2" xfId="32975"/>
    <cellStyle name="20% - Accent6 3 4 2 3 2 2 3" xfId="25408"/>
    <cellStyle name="20% - Accent6 3 4 2 3 2 3" xfId="12345"/>
    <cellStyle name="20% - Accent6 3 4 2 3 2 3 2" xfId="29194"/>
    <cellStyle name="20% - Accent6 3 4 2 3 2 4" xfId="21627"/>
    <cellStyle name="20% - Accent6 3 4 2 3 3" xfId="6185"/>
    <cellStyle name="20% - Accent6 3 4 2 3 3 2" xfId="14244"/>
    <cellStyle name="20% - Accent6 3 4 2 3 3 2 2" xfId="31091"/>
    <cellStyle name="20% - Accent6 3 4 2 3 3 3" xfId="23524"/>
    <cellStyle name="20% - Accent6 3 4 2 3 4" xfId="10410"/>
    <cellStyle name="20% - Accent6 3 4 2 3 4 2" xfId="27310"/>
    <cellStyle name="20% - Accent6 3 4 2 3 5" xfId="9339"/>
    <cellStyle name="20% - Accent6 3 4 2 3 6" xfId="19742"/>
    <cellStyle name="20% - Accent6 3 4 2 4" xfId="3374"/>
    <cellStyle name="20% - Accent6 3 4 2 4 2" xfId="7157"/>
    <cellStyle name="20% - Accent6 3 4 2 4 2 2" xfId="15216"/>
    <cellStyle name="20% - Accent6 3 4 2 4 2 2 2" xfId="32063"/>
    <cellStyle name="20% - Accent6 3 4 2 4 2 3" xfId="24496"/>
    <cellStyle name="20% - Accent6 3 4 2 4 3" xfId="11433"/>
    <cellStyle name="20% - Accent6 3 4 2 4 3 2" xfId="28282"/>
    <cellStyle name="20% - Accent6 3 4 2 4 4" xfId="20715"/>
    <cellStyle name="20% - Accent6 3 4 2 5" xfId="5273"/>
    <cellStyle name="20% - Accent6 3 4 2 5 2" xfId="13332"/>
    <cellStyle name="20% - Accent6 3 4 2 5 2 2" xfId="30179"/>
    <cellStyle name="20% - Accent6 3 4 2 5 3" xfId="22612"/>
    <cellStyle name="20% - Accent6 3 4 2 6" xfId="9434"/>
    <cellStyle name="20% - Accent6 3 4 2 6 2" xfId="26398"/>
    <cellStyle name="20% - Accent6 3 4 2 7" xfId="10075"/>
    <cellStyle name="20% - Accent6 3 4 2 8" xfId="18830"/>
    <cellStyle name="20% - Accent6 3 4 3" xfId="1558"/>
    <cellStyle name="20% - Accent6 3 4 3 2" xfId="2557"/>
    <cellStyle name="20% - Accent6 3 4 3 2 2" xfId="4519"/>
    <cellStyle name="20% - Accent6 3 4 3 2 2 2" xfId="8302"/>
    <cellStyle name="20% - Accent6 3 4 3 2 2 2 2" xfId="16361"/>
    <cellStyle name="20% - Accent6 3 4 3 2 2 2 2 2" xfId="33208"/>
    <cellStyle name="20% - Accent6 3 4 3 2 2 2 3" xfId="25641"/>
    <cellStyle name="20% - Accent6 3 4 3 2 2 3" xfId="12578"/>
    <cellStyle name="20% - Accent6 3 4 3 2 2 3 2" xfId="29427"/>
    <cellStyle name="20% - Accent6 3 4 3 2 2 4" xfId="21860"/>
    <cellStyle name="20% - Accent6 3 4 3 2 3" xfId="6418"/>
    <cellStyle name="20% - Accent6 3 4 3 2 3 2" xfId="14477"/>
    <cellStyle name="20% - Accent6 3 4 3 2 3 2 2" xfId="31324"/>
    <cellStyle name="20% - Accent6 3 4 3 2 3 3" xfId="23757"/>
    <cellStyle name="20% - Accent6 3 4 3 2 4" xfId="10644"/>
    <cellStyle name="20% - Accent6 3 4 3 2 4 2" xfId="27543"/>
    <cellStyle name="20% - Accent6 3 4 3 2 5" xfId="9109"/>
    <cellStyle name="20% - Accent6 3 4 3 2 6" xfId="19975"/>
    <cellStyle name="20% - Accent6 3 4 3 3" xfId="3607"/>
    <cellStyle name="20% - Accent6 3 4 3 3 2" xfId="7390"/>
    <cellStyle name="20% - Accent6 3 4 3 3 2 2" xfId="15449"/>
    <cellStyle name="20% - Accent6 3 4 3 3 2 2 2" xfId="32296"/>
    <cellStyle name="20% - Accent6 3 4 3 3 2 3" xfId="24729"/>
    <cellStyle name="20% - Accent6 3 4 3 3 3" xfId="11666"/>
    <cellStyle name="20% - Accent6 3 4 3 3 3 2" xfId="28515"/>
    <cellStyle name="20% - Accent6 3 4 3 3 4" xfId="20948"/>
    <cellStyle name="20% - Accent6 3 4 3 4" xfId="5506"/>
    <cellStyle name="20% - Accent6 3 4 3 4 2" xfId="13565"/>
    <cellStyle name="20% - Accent6 3 4 3 4 2 2" xfId="30412"/>
    <cellStyle name="20% - Accent6 3 4 3 4 3" xfId="22845"/>
    <cellStyle name="20% - Accent6 3 4 3 5" xfId="9691"/>
    <cellStyle name="20% - Accent6 3 4 3 5 2" xfId="26631"/>
    <cellStyle name="20% - Accent6 3 4 3 6" xfId="9194"/>
    <cellStyle name="20% - Accent6 3 4 3 7" xfId="19063"/>
    <cellStyle name="20% - Accent6 3 4 4" xfId="2104"/>
    <cellStyle name="20% - Accent6 3 4 4 2" xfId="4068"/>
    <cellStyle name="20% - Accent6 3 4 4 2 2" xfId="7851"/>
    <cellStyle name="20% - Accent6 3 4 4 2 2 2" xfId="15910"/>
    <cellStyle name="20% - Accent6 3 4 4 2 2 2 2" xfId="32757"/>
    <cellStyle name="20% - Accent6 3 4 4 2 2 3" xfId="25190"/>
    <cellStyle name="20% - Accent6 3 4 4 2 3" xfId="12127"/>
    <cellStyle name="20% - Accent6 3 4 4 2 3 2" xfId="28976"/>
    <cellStyle name="20% - Accent6 3 4 4 2 4" xfId="21409"/>
    <cellStyle name="20% - Accent6 3 4 4 3" xfId="5967"/>
    <cellStyle name="20% - Accent6 3 4 4 3 2" xfId="14026"/>
    <cellStyle name="20% - Accent6 3 4 4 3 2 2" xfId="30873"/>
    <cellStyle name="20% - Accent6 3 4 4 3 3" xfId="23306"/>
    <cellStyle name="20% - Accent6 3 4 4 4" xfId="10192"/>
    <cellStyle name="20% - Accent6 3 4 4 4 2" xfId="27092"/>
    <cellStyle name="20% - Accent6 3 4 4 5" xfId="8994"/>
    <cellStyle name="20% - Accent6 3 4 4 6" xfId="19524"/>
    <cellStyle name="20% - Accent6 3 4 5" xfId="3156"/>
    <cellStyle name="20% - Accent6 3 4 5 2" xfId="6939"/>
    <cellStyle name="20% - Accent6 3 4 5 2 2" xfId="14998"/>
    <cellStyle name="20% - Accent6 3 4 5 2 2 2" xfId="31845"/>
    <cellStyle name="20% - Accent6 3 4 5 2 3" xfId="24278"/>
    <cellStyle name="20% - Accent6 3 4 5 3" xfId="11215"/>
    <cellStyle name="20% - Accent6 3 4 5 3 2" xfId="28064"/>
    <cellStyle name="20% - Accent6 3 4 5 4" xfId="20497"/>
    <cellStyle name="20% - Accent6 3 4 6" xfId="5055"/>
    <cellStyle name="20% - Accent6 3 4 6 2" xfId="13114"/>
    <cellStyle name="20% - Accent6 3 4 6 2 2" xfId="29961"/>
    <cellStyle name="20% - Accent6 3 4 6 3" xfId="22394"/>
    <cellStyle name="20% - Accent6 3 4 7" xfId="9199"/>
    <cellStyle name="20% - Accent6 3 4 7 2" xfId="26180"/>
    <cellStyle name="20% - Accent6 3 4 8" xfId="10099"/>
    <cellStyle name="20% - Accent6 3 4 9" xfId="18612"/>
    <cellStyle name="20% - Accent6 3 5" xfId="1188"/>
    <cellStyle name="20% - Accent6 3 5 2" xfId="1684"/>
    <cellStyle name="20% - Accent6 3 5 2 2" xfId="2683"/>
    <cellStyle name="20% - Accent6 3 5 2 2 2" xfId="4645"/>
    <cellStyle name="20% - Accent6 3 5 2 2 2 2" xfId="8428"/>
    <cellStyle name="20% - Accent6 3 5 2 2 2 2 2" xfId="16487"/>
    <cellStyle name="20% - Accent6 3 5 2 2 2 2 2 2" xfId="33334"/>
    <cellStyle name="20% - Accent6 3 5 2 2 2 2 3" xfId="25767"/>
    <cellStyle name="20% - Accent6 3 5 2 2 2 3" xfId="12704"/>
    <cellStyle name="20% - Accent6 3 5 2 2 2 3 2" xfId="29553"/>
    <cellStyle name="20% - Accent6 3 5 2 2 2 4" xfId="21986"/>
    <cellStyle name="20% - Accent6 3 5 2 2 3" xfId="6544"/>
    <cellStyle name="20% - Accent6 3 5 2 2 3 2" xfId="14603"/>
    <cellStyle name="20% - Accent6 3 5 2 2 3 2 2" xfId="31450"/>
    <cellStyle name="20% - Accent6 3 5 2 2 3 3" xfId="23883"/>
    <cellStyle name="20% - Accent6 3 5 2 2 4" xfId="10770"/>
    <cellStyle name="20% - Accent6 3 5 2 2 4 2" xfId="27669"/>
    <cellStyle name="20% - Accent6 3 5 2 2 5" xfId="9135"/>
    <cellStyle name="20% - Accent6 3 5 2 2 6" xfId="20101"/>
    <cellStyle name="20% - Accent6 3 5 2 3" xfId="3733"/>
    <cellStyle name="20% - Accent6 3 5 2 3 2" xfId="7516"/>
    <cellStyle name="20% - Accent6 3 5 2 3 2 2" xfId="15575"/>
    <cellStyle name="20% - Accent6 3 5 2 3 2 2 2" xfId="32422"/>
    <cellStyle name="20% - Accent6 3 5 2 3 2 3" xfId="24855"/>
    <cellStyle name="20% - Accent6 3 5 2 3 3" xfId="11792"/>
    <cellStyle name="20% - Accent6 3 5 2 3 3 2" xfId="28641"/>
    <cellStyle name="20% - Accent6 3 5 2 3 4" xfId="21074"/>
    <cellStyle name="20% - Accent6 3 5 2 4" xfId="5632"/>
    <cellStyle name="20% - Accent6 3 5 2 4 2" xfId="13691"/>
    <cellStyle name="20% - Accent6 3 5 2 4 2 2" xfId="30538"/>
    <cellStyle name="20% - Accent6 3 5 2 4 3" xfId="22971"/>
    <cellStyle name="20% - Accent6 3 5 2 5" xfId="9817"/>
    <cellStyle name="20% - Accent6 3 5 2 5 2" xfId="26757"/>
    <cellStyle name="20% - Accent6 3 5 2 6" xfId="8956"/>
    <cellStyle name="20% - Accent6 3 5 2 7" xfId="19189"/>
    <cellStyle name="20% - Accent6 3 5 3" xfId="2230"/>
    <cellStyle name="20% - Accent6 3 5 3 2" xfId="4194"/>
    <cellStyle name="20% - Accent6 3 5 3 2 2" xfId="7977"/>
    <cellStyle name="20% - Accent6 3 5 3 2 2 2" xfId="16036"/>
    <cellStyle name="20% - Accent6 3 5 3 2 2 2 2" xfId="32883"/>
    <cellStyle name="20% - Accent6 3 5 3 2 2 3" xfId="25316"/>
    <cellStyle name="20% - Accent6 3 5 3 2 3" xfId="12253"/>
    <cellStyle name="20% - Accent6 3 5 3 2 3 2" xfId="29102"/>
    <cellStyle name="20% - Accent6 3 5 3 2 4" xfId="21535"/>
    <cellStyle name="20% - Accent6 3 5 3 3" xfId="6093"/>
    <cellStyle name="20% - Accent6 3 5 3 3 2" xfId="14152"/>
    <cellStyle name="20% - Accent6 3 5 3 3 2 2" xfId="30999"/>
    <cellStyle name="20% - Accent6 3 5 3 3 3" xfId="23432"/>
    <cellStyle name="20% - Accent6 3 5 3 4" xfId="10318"/>
    <cellStyle name="20% - Accent6 3 5 3 4 2" xfId="27218"/>
    <cellStyle name="20% - Accent6 3 5 3 5" xfId="8919"/>
    <cellStyle name="20% - Accent6 3 5 3 6" xfId="19650"/>
    <cellStyle name="20% - Accent6 3 5 4" xfId="3282"/>
    <cellStyle name="20% - Accent6 3 5 4 2" xfId="7065"/>
    <cellStyle name="20% - Accent6 3 5 4 2 2" xfId="15124"/>
    <cellStyle name="20% - Accent6 3 5 4 2 2 2" xfId="31971"/>
    <cellStyle name="20% - Accent6 3 5 4 2 3" xfId="24404"/>
    <cellStyle name="20% - Accent6 3 5 4 3" xfId="11341"/>
    <cellStyle name="20% - Accent6 3 5 4 3 2" xfId="28190"/>
    <cellStyle name="20% - Accent6 3 5 4 4" xfId="20623"/>
    <cellStyle name="20% - Accent6 3 5 5" xfId="5181"/>
    <cellStyle name="20% - Accent6 3 5 5 2" xfId="13240"/>
    <cellStyle name="20% - Accent6 3 5 5 2 2" xfId="30087"/>
    <cellStyle name="20% - Accent6 3 5 5 3" xfId="22520"/>
    <cellStyle name="20% - Accent6 3 5 6" xfId="9342"/>
    <cellStyle name="20% - Accent6 3 5 6 2" xfId="26306"/>
    <cellStyle name="20% - Accent6 3 5 7" xfId="9002"/>
    <cellStyle name="20% - Accent6 3 5 8" xfId="18738"/>
    <cellStyle name="20% - Accent6 3 6" xfId="1466"/>
    <cellStyle name="20% - Accent6 3 6 2" xfId="2465"/>
    <cellStyle name="20% - Accent6 3 6 2 2" xfId="4427"/>
    <cellStyle name="20% - Accent6 3 6 2 2 2" xfId="8210"/>
    <cellStyle name="20% - Accent6 3 6 2 2 2 2" xfId="16269"/>
    <cellStyle name="20% - Accent6 3 6 2 2 2 2 2" xfId="33116"/>
    <cellStyle name="20% - Accent6 3 6 2 2 2 3" xfId="25549"/>
    <cellStyle name="20% - Accent6 3 6 2 2 3" xfId="12486"/>
    <cellStyle name="20% - Accent6 3 6 2 2 3 2" xfId="29335"/>
    <cellStyle name="20% - Accent6 3 6 2 2 4" xfId="21768"/>
    <cellStyle name="20% - Accent6 3 6 2 3" xfId="6326"/>
    <cellStyle name="20% - Accent6 3 6 2 3 2" xfId="14385"/>
    <cellStyle name="20% - Accent6 3 6 2 3 2 2" xfId="31232"/>
    <cellStyle name="20% - Accent6 3 6 2 3 3" xfId="23665"/>
    <cellStyle name="20% - Accent6 3 6 2 4" xfId="10552"/>
    <cellStyle name="20% - Accent6 3 6 2 4 2" xfId="27451"/>
    <cellStyle name="20% - Accent6 3 6 2 5" xfId="8920"/>
    <cellStyle name="20% - Accent6 3 6 2 6" xfId="19883"/>
    <cellStyle name="20% - Accent6 3 6 3" xfId="3515"/>
    <cellStyle name="20% - Accent6 3 6 3 2" xfId="7298"/>
    <cellStyle name="20% - Accent6 3 6 3 2 2" xfId="15357"/>
    <cellStyle name="20% - Accent6 3 6 3 2 2 2" xfId="32204"/>
    <cellStyle name="20% - Accent6 3 6 3 2 3" xfId="24637"/>
    <cellStyle name="20% - Accent6 3 6 3 3" xfId="11574"/>
    <cellStyle name="20% - Accent6 3 6 3 3 2" xfId="28423"/>
    <cellStyle name="20% - Accent6 3 6 3 4" xfId="20856"/>
    <cellStyle name="20% - Accent6 3 6 4" xfId="5414"/>
    <cellStyle name="20% - Accent6 3 6 4 2" xfId="13473"/>
    <cellStyle name="20% - Accent6 3 6 4 2 2" xfId="30320"/>
    <cellStyle name="20% - Accent6 3 6 4 3" xfId="22753"/>
    <cellStyle name="20% - Accent6 3 6 5" xfId="9599"/>
    <cellStyle name="20% - Accent6 3 6 5 2" xfId="26539"/>
    <cellStyle name="20% - Accent6 3 6 6" xfId="9110"/>
    <cellStyle name="20% - Accent6 3 6 7" xfId="18971"/>
    <cellStyle name="20% - Accent6 3 7" xfId="1989"/>
    <cellStyle name="20% - Accent6 3 7 2" xfId="3976"/>
    <cellStyle name="20% - Accent6 3 7 2 2" xfId="7759"/>
    <cellStyle name="20% - Accent6 3 7 2 2 2" xfId="15818"/>
    <cellStyle name="20% - Accent6 3 7 2 2 2 2" xfId="32665"/>
    <cellStyle name="20% - Accent6 3 7 2 2 3" xfId="25098"/>
    <cellStyle name="20% - Accent6 3 7 2 3" xfId="12035"/>
    <cellStyle name="20% - Accent6 3 7 2 3 2" xfId="28884"/>
    <cellStyle name="20% - Accent6 3 7 2 4" xfId="21317"/>
    <cellStyle name="20% - Accent6 3 7 3" xfId="5875"/>
    <cellStyle name="20% - Accent6 3 7 3 2" xfId="13934"/>
    <cellStyle name="20% - Accent6 3 7 3 2 2" xfId="30781"/>
    <cellStyle name="20% - Accent6 3 7 3 3" xfId="23214"/>
    <cellStyle name="20% - Accent6 3 7 4" xfId="10088"/>
    <cellStyle name="20% - Accent6 3 7 4 2" xfId="27000"/>
    <cellStyle name="20% - Accent6 3 7 5" xfId="8867"/>
    <cellStyle name="20% - Accent6 3 7 6" xfId="19432"/>
    <cellStyle name="20% - Accent6 3 8" xfId="3034"/>
    <cellStyle name="20% - Accent6 3 8 2" xfId="6847"/>
    <cellStyle name="20% - Accent6 3 8 2 2" xfId="14906"/>
    <cellStyle name="20% - Accent6 3 8 2 2 2" xfId="31753"/>
    <cellStyle name="20% - Accent6 3 8 2 3" xfId="24186"/>
    <cellStyle name="20% - Accent6 3 8 3" xfId="11097"/>
    <cellStyle name="20% - Accent6 3 8 3 2" xfId="27972"/>
    <cellStyle name="20% - Accent6 3 8 4" xfId="20405"/>
    <cellStyle name="20% - Accent6 3 9" xfId="4963"/>
    <cellStyle name="20% - Accent6 3 9 2" xfId="13022"/>
    <cellStyle name="20% - Accent6 3 9 2 2" xfId="29869"/>
    <cellStyle name="20% - Accent6 3 9 3" xfId="22302"/>
    <cellStyle name="20% - Accent6 4" xfId="576"/>
    <cellStyle name="20% - Accent6 4 10" xfId="11093"/>
    <cellStyle name="20% - Accent6 4 11" xfId="18528"/>
    <cellStyle name="20% - Accent6 4 12" xfId="33993"/>
    <cellStyle name="20% - Accent6 4 2" xfId="728"/>
    <cellStyle name="20% - Accent6 4 2 10" xfId="18565"/>
    <cellStyle name="20% - Accent6 4 2 11" xfId="33994"/>
    <cellStyle name="20% - Accent6 4 2 2" xfId="1065"/>
    <cellStyle name="20% - Accent6 4 2 2 2" xfId="1326"/>
    <cellStyle name="20% - Accent6 4 2 2 2 2" xfId="1822"/>
    <cellStyle name="20% - Accent6 4 2 2 2 2 2" xfId="2821"/>
    <cellStyle name="20% - Accent6 4 2 2 2 2 2 2" xfId="4783"/>
    <cellStyle name="20% - Accent6 4 2 2 2 2 2 2 2" xfId="8566"/>
    <cellStyle name="20% - Accent6 4 2 2 2 2 2 2 2 2" xfId="16625"/>
    <cellStyle name="20% - Accent6 4 2 2 2 2 2 2 2 2 2" xfId="33472"/>
    <cellStyle name="20% - Accent6 4 2 2 2 2 2 2 2 3" xfId="25905"/>
    <cellStyle name="20% - Accent6 4 2 2 2 2 2 2 3" xfId="12842"/>
    <cellStyle name="20% - Accent6 4 2 2 2 2 2 2 3 2" xfId="29691"/>
    <cellStyle name="20% - Accent6 4 2 2 2 2 2 2 4" xfId="22124"/>
    <cellStyle name="20% - Accent6 4 2 2 2 2 2 3" xfId="6682"/>
    <cellStyle name="20% - Accent6 4 2 2 2 2 2 3 2" xfId="14741"/>
    <cellStyle name="20% - Accent6 4 2 2 2 2 2 3 2 2" xfId="31588"/>
    <cellStyle name="20% - Accent6 4 2 2 2 2 2 3 3" xfId="24021"/>
    <cellStyle name="20% - Accent6 4 2 2 2 2 2 4" xfId="10908"/>
    <cellStyle name="20% - Accent6 4 2 2 2 2 2 4 2" xfId="27807"/>
    <cellStyle name="20% - Accent6 4 2 2 2 2 2 5" xfId="8865"/>
    <cellStyle name="20% - Accent6 4 2 2 2 2 2 6" xfId="20239"/>
    <cellStyle name="20% - Accent6 4 2 2 2 2 3" xfId="3871"/>
    <cellStyle name="20% - Accent6 4 2 2 2 2 3 2" xfId="7654"/>
    <cellStyle name="20% - Accent6 4 2 2 2 2 3 2 2" xfId="15713"/>
    <cellStyle name="20% - Accent6 4 2 2 2 2 3 2 2 2" xfId="32560"/>
    <cellStyle name="20% - Accent6 4 2 2 2 2 3 2 3" xfId="24993"/>
    <cellStyle name="20% - Accent6 4 2 2 2 2 3 3" xfId="11930"/>
    <cellStyle name="20% - Accent6 4 2 2 2 2 3 3 2" xfId="28779"/>
    <cellStyle name="20% - Accent6 4 2 2 2 2 3 4" xfId="21212"/>
    <cellStyle name="20% - Accent6 4 2 2 2 2 4" xfId="5770"/>
    <cellStyle name="20% - Accent6 4 2 2 2 2 4 2" xfId="13829"/>
    <cellStyle name="20% - Accent6 4 2 2 2 2 4 2 2" xfId="30676"/>
    <cellStyle name="20% - Accent6 4 2 2 2 2 4 3" xfId="23109"/>
    <cellStyle name="20% - Accent6 4 2 2 2 2 5" xfId="9955"/>
    <cellStyle name="20% - Accent6 4 2 2 2 2 5 2" xfId="26895"/>
    <cellStyle name="20% - Accent6 4 2 2 2 2 6" xfId="8866"/>
    <cellStyle name="20% - Accent6 4 2 2 2 2 7" xfId="19327"/>
    <cellStyle name="20% - Accent6 4 2 2 2 3" xfId="2368"/>
    <cellStyle name="20% - Accent6 4 2 2 2 3 2" xfId="4332"/>
    <cellStyle name="20% - Accent6 4 2 2 2 3 2 2" xfId="8115"/>
    <cellStyle name="20% - Accent6 4 2 2 2 3 2 2 2" xfId="16174"/>
    <cellStyle name="20% - Accent6 4 2 2 2 3 2 2 2 2" xfId="33021"/>
    <cellStyle name="20% - Accent6 4 2 2 2 3 2 2 3" xfId="25454"/>
    <cellStyle name="20% - Accent6 4 2 2 2 3 2 3" xfId="12391"/>
    <cellStyle name="20% - Accent6 4 2 2 2 3 2 3 2" xfId="29240"/>
    <cellStyle name="20% - Accent6 4 2 2 2 3 2 4" xfId="21673"/>
    <cellStyle name="20% - Accent6 4 2 2 2 3 3" xfId="6231"/>
    <cellStyle name="20% - Accent6 4 2 2 2 3 3 2" xfId="14290"/>
    <cellStyle name="20% - Accent6 4 2 2 2 3 3 2 2" xfId="31137"/>
    <cellStyle name="20% - Accent6 4 2 2 2 3 3 3" xfId="23570"/>
    <cellStyle name="20% - Accent6 4 2 2 2 3 4" xfId="10456"/>
    <cellStyle name="20% - Accent6 4 2 2 2 3 4 2" xfId="27356"/>
    <cellStyle name="20% - Accent6 4 2 2 2 3 5" xfId="9123"/>
    <cellStyle name="20% - Accent6 4 2 2 2 3 6" xfId="19788"/>
    <cellStyle name="20% - Accent6 4 2 2 2 4" xfId="3420"/>
    <cellStyle name="20% - Accent6 4 2 2 2 4 2" xfId="7203"/>
    <cellStyle name="20% - Accent6 4 2 2 2 4 2 2" xfId="15262"/>
    <cellStyle name="20% - Accent6 4 2 2 2 4 2 2 2" xfId="32109"/>
    <cellStyle name="20% - Accent6 4 2 2 2 4 2 3" xfId="24542"/>
    <cellStyle name="20% - Accent6 4 2 2 2 4 3" xfId="11479"/>
    <cellStyle name="20% - Accent6 4 2 2 2 4 3 2" xfId="28328"/>
    <cellStyle name="20% - Accent6 4 2 2 2 4 4" xfId="20761"/>
    <cellStyle name="20% - Accent6 4 2 2 2 5" xfId="5319"/>
    <cellStyle name="20% - Accent6 4 2 2 2 5 2" xfId="13378"/>
    <cellStyle name="20% - Accent6 4 2 2 2 5 2 2" xfId="30225"/>
    <cellStyle name="20% - Accent6 4 2 2 2 5 3" xfId="22658"/>
    <cellStyle name="20% - Accent6 4 2 2 2 6" xfId="9480"/>
    <cellStyle name="20% - Accent6 4 2 2 2 6 2" xfId="26444"/>
    <cellStyle name="20% - Accent6 4 2 2 2 7" xfId="9595"/>
    <cellStyle name="20% - Accent6 4 2 2 2 8" xfId="18876"/>
    <cellStyle name="20% - Accent6 4 2 2 3" xfId="1604"/>
    <cellStyle name="20% - Accent6 4 2 2 3 2" xfId="2603"/>
    <cellStyle name="20% - Accent6 4 2 2 3 2 2" xfId="4565"/>
    <cellStyle name="20% - Accent6 4 2 2 3 2 2 2" xfId="8348"/>
    <cellStyle name="20% - Accent6 4 2 2 3 2 2 2 2" xfId="16407"/>
    <cellStyle name="20% - Accent6 4 2 2 3 2 2 2 2 2" xfId="33254"/>
    <cellStyle name="20% - Accent6 4 2 2 3 2 2 2 3" xfId="25687"/>
    <cellStyle name="20% - Accent6 4 2 2 3 2 2 3" xfId="12624"/>
    <cellStyle name="20% - Accent6 4 2 2 3 2 2 3 2" xfId="29473"/>
    <cellStyle name="20% - Accent6 4 2 2 3 2 2 4" xfId="21906"/>
    <cellStyle name="20% - Accent6 4 2 2 3 2 3" xfId="6464"/>
    <cellStyle name="20% - Accent6 4 2 2 3 2 3 2" xfId="14523"/>
    <cellStyle name="20% - Accent6 4 2 2 3 2 3 2 2" xfId="31370"/>
    <cellStyle name="20% - Accent6 4 2 2 3 2 3 3" xfId="23803"/>
    <cellStyle name="20% - Accent6 4 2 2 3 2 4" xfId="10690"/>
    <cellStyle name="20% - Accent6 4 2 2 3 2 4 2" xfId="27589"/>
    <cellStyle name="20% - Accent6 4 2 2 3 2 5" xfId="8864"/>
    <cellStyle name="20% - Accent6 4 2 2 3 2 6" xfId="20021"/>
    <cellStyle name="20% - Accent6 4 2 2 3 3" xfId="3653"/>
    <cellStyle name="20% - Accent6 4 2 2 3 3 2" xfId="7436"/>
    <cellStyle name="20% - Accent6 4 2 2 3 3 2 2" xfId="15495"/>
    <cellStyle name="20% - Accent6 4 2 2 3 3 2 2 2" xfId="32342"/>
    <cellStyle name="20% - Accent6 4 2 2 3 3 2 3" xfId="24775"/>
    <cellStyle name="20% - Accent6 4 2 2 3 3 3" xfId="11712"/>
    <cellStyle name="20% - Accent6 4 2 2 3 3 3 2" xfId="28561"/>
    <cellStyle name="20% - Accent6 4 2 2 3 3 4" xfId="20994"/>
    <cellStyle name="20% - Accent6 4 2 2 3 4" xfId="5552"/>
    <cellStyle name="20% - Accent6 4 2 2 3 4 2" xfId="13611"/>
    <cellStyle name="20% - Accent6 4 2 2 3 4 2 2" xfId="30458"/>
    <cellStyle name="20% - Accent6 4 2 2 3 4 3" xfId="22891"/>
    <cellStyle name="20% - Accent6 4 2 2 3 5" xfId="9737"/>
    <cellStyle name="20% - Accent6 4 2 2 3 5 2" xfId="26677"/>
    <cellStyle name="20% - Accent6 4 2 2 3 6" xfId="8918"/>
    <cellStyle name="20% - Accent6 4 2 2 3 7" xfId="19109"/>
    <cellStyle name="20% - Accent6 4 2 2 4" xfId="2150"/>
    <cellStyle name="20% - Accent6 4 2 2 4 2" xfId="4114"/>
    <cellStyle name="20% - Accent6 4 2 2 4 2 2" xfId="7897"/>
    <cellStyle name="20% - Accent6 4 2 2 4 2 2 2" xfId="15956"/>
    <cellStyle name="20% - Accent6 4 2 2 4 2 2 2 2" xfId="32803"/>
    <cellStyle name="20% - Accent6 4 2 2 4 2 2 3" xfId="25236"/>
    <cellStyle name="20% - Accent6 4 2 2 4 2 3" xfId="12173"/>
    <cellStyle name="20% - Accent6 4 2 2 4 2 3 2" xfId="29022"/>
    <cellStyle name="20% - Accent6 4 2 2 4 2 4" xfId="21455"/>
    <cellStyle name="20% - Accent6 4 2 2 4 3" xfId="6013"/>
    <cellStyle name="20% - Accent6 4 2 2 4 3 2" xfId="14072"/>
    <cellStyle name="20% - Accent6 4 2 2 4 3 2 2" xfId="30919"/>
    <cellStyle name="20% - Accent6 4 2 2 4 3 3" xfId="23352"/>
    <cellStyle name="20% - Accent6 4 2 2 4 4" xfId="10238"/>
    <cellStyle name="20% - Accent6 4 2 2 4 4 2" xfId="27138"/>
    <cellStyle name="20% - Accent6 4 2 2 4 5" xfId="8863"/>
    <cellStyle name="20% - Accent6 4 2 2 4 6" xfId="19570"/>
    <cellStyle name="20% - Accent6 4 2 2 5" xfId="3202"/>
    <cellStyle name="20% - Accent6 4 2 2 5 2" xfId="6985"/>
    <cellStyle name="20% - Accent6 4 2 2 5 2 2" xfId="15044"/>
    <cellStyle name="20% - Accent6 4 2 2 5 2 2 2" xfId="31891"/>
    <cellStyle name="20% - Accent6 4 2 2 5 2 3" xfId="24324"/>
    <cellStyle name="20% - Accent6 4 2 2 5 3" xfId="11261"/>
    <cellStyle name="20% - Accent6 4 2 2 5 3 2" xfId="28110"/>
    <cellStyle name="20% - Accent6 4 2 2 5 4" xfId="20543"/>
    <cellStyle name="20% - Accent6 4 2 2 6" xfId="5101"/>
    <cellStyle name="20% - Accent6 4 2 2 6 2" xfId="13160"/>
    <cellStyle name="20% - Accent6 4 2 2 6 2 2" xfId="30007"/>
    <cellStyle name="20% - Accent6 4 2 2 6 3" xfId="22440"/>
    <cellStyle name="20% - Accent6 4 2 2 7" xfId="9245"/>
    <cellStyle name="20% - Accent6 4 2 2 7 2" xfId="26226"/>
    <cellStyle name="20% - Accent6 4 2 2 8" xfId="10074"/>
    <cellStyle name="20% - Accent6 4 2 2 9" xfId="18658"/>
    <cellStyle name="20% - Accent6 4 2 3" xfId="1234"/>
    <cellStyle name="20% - Accent6 4 2 3 2" xfId="1730"/>
    <cellStyle name="20% - Accent6 4 2 3 2 2" xfId="2729"/>
    <cellStyle name="20% - Accent6 4 2 3 2 2 2" xfId="4691"/>
    <cellStyle name="20% - Accent6 4 2 3 2 2 2 2" xfId="8474"/>
    <cellStyle name="20% - Accent6 4 2 3 2 2 2 2 2" xfId="16533"/>
    <cellStyle name="20% - Accent6 4 2 3 2 2 2 2 2 2" xfId="33380"/>
    <cellStyle name="20% - Accent6 4 2 3 2 2 2 2 3" xfId="25813"/>
    <cellStyle name="20% - Accent6 4 2 3 2 2 2 3" xfId="12750"/>
    <cellStyle name="20% - Accent6 4 2 3 2 2 2 3 2" xfId="29599"/>
    <cellStyle name="20% - Accent6 4 2 3 2 2 2 4" xfId="22032"/>
    <cellStyle name="20% - Accent6 4 2 3 2 2 3" xfId="6590"/>
    <cellStyle name="20% - Accent6 4 2 3 2 2 3 2" xfId="14649"/>
    <cellStyle name="20% - Accent6 4 2 3 2 2 3 2 2" xfId="31496"/>
    <cellStyle name="20% - Accent6 4 2 3 2 2 3 3" xfId="23929"/>
    <cellStyle name="20% - Accent6 4 2 3 2 2 4" xfId="10816"/>
    <cellStyle name="20% - Accent6 4 2 3 2 2 4 2" xfId="27715"/>
    <cellStyle name="20% - Accent6 4 2 3 2 2 5" xfId="8861"/>
    <cellStyle name="20% - Accent6 4 2 3 2 2 6" xfId="20147"/>
    <cellStyle name="20% - Accent6 4 2 3 2 3" xfId="3779"/>
    <cellStyle name="20% - Accent6 4 2 3 2 3 2" xfId="7562"/>
    <cellStyle name="20% - Accent6 4 2 3 2 3 2 2" xfId="15621"/>
    <cellStyle name="20% - Accent6 4 2 3 2 3 2 2 2" xfId="32468"/>
    <cellStyle name="20% - Accent6 4 2 3 2 3 2 3" xfId="24901"/>
    <cellStyle name="20% - Accent6 4 2 3 2 3 3" xfId="11838"/>
    <cellStyle name="20% - Accent6 4 2 3 2 3 3 2" xfId="28687"/>
    <cellStyle name="20% - Accent6 4 2 3 2 3 4" xfId="21120"/>
    <cellStyle name="20% - Accent6 4 2 3 2 4" xfId="5678"/>
    <cellStyle name="20% - Accent6 4 2 3 2 4 2" xfId="13737"/>
    <cellStyle name="20% - Accent6 4 2 3 2 4 2 2" xfId="30584"/>
    <cellStyle name="20% - Accent6 4 2 3 2 4 3" xfId="23017"/>
    <cellStyle name="20% - Accent6 4 2 3 2 5" xfId="9863"/>
    <cellStyle name="20% - Accent6 4 2 3 2 5 2" xfId="26803"/>
    <cellStyle name="20% - Accent6 4 2 3 2 6" xfId="8862"/>
    <cellStyle name="20% - Accent6 4 2 3 2 7" xfId="19235"/>
    <cellStyle name="20% - Accent6 4 2 3 3" xfId="2276"/>
    <cellStyle name="20% - Accent6 4 2 3 3 2" xfId="4240"/>
    <cellStyle name="20% - Accent6 4 2 3 3 2 2" xfId="8023"/>
    <cellStyle name="20% - Accent6 4 2 3 3 2 2 2" xfId="16082"/>
    <cellStyle name="20% - Accent6 4 2 3 3 2 2 2 2" xfId="32929"/>
    <cellStyle name="20% - Accent6 4 2 3 3 2 2 3" xfId="25362"/>
    <cellStyle name="20% - Accent6 4 2 3 3 2 3" xfId="12299"/>
    <cellStyle name="20% - Accent6 4 2 3 3 2 3 2" xfId="29148"/>
    <cellStyle name="20% - Accent6 4 2 3 3 2 4" xfId="21581"/>
    <cellStyle name="20% - Accent6 4 2 3 3 3" xfId="6139"/>
    <cellStyle name="20% - Accent6 4 2 3 3 3 2" xfId="14198"/>
    <cellStyle name="20% - Accent6 4 2 3 3 3 2 2" xfId="31045"/>
    <cellStyle name="20% - Accent6 4 2 3 3 3 3" xfId="23478"/>
    <cellStyle name="20% - Accent6 4 2 3 3 4" xfId="10364"/>
    <cellStyle name="20% - Accent6 4 2 3 3 4 2" xfId="27264"/>
    <cellStyle name="20% - Accent6 4 2 3 3 5" xfId="8860"/>
    <cellStyle name="20% - Accent6 4 2 3 3 6" xfId="19696"/>
    <cellStyle name="20% - Accent6 4 2 3 4" xfId="3328"/>
    <cellStyle name="20% - Accent6 4 2 3 4 2" xfId="7111"/>
    <cellStyle name="20% - Accent6 4 2 3 4 2 2" xfId="15170"/>
    <cellStyle name="20% - Accent6 4 2 3 4 2 2 2" xfId="32017"/>
    <cellStyle name="20% - Accent6 4 2 3 4 2 3" xfId="24450"/>
    <cellStyle name="20% - Accent6 4 2 3 4 3" xfId="11387"/>
    <cellStyle name="20% - Accent6 4 2 3 4 3 2" xfId="28236"/>
    <cellStyle name="20% - Accent6 4 2 3 4 4" xfId="20669"/>
    <cellStyle name="20% - Accent6 4 2 3 5" xfId="5227"/>
    <cellStyle name="20% - Accent6 4 2 3 5 2" xfId="13286"/>
    <cellStyle name="20% - Accent6 4 2 3 5 2 2" xfId="30133"/>
    <cellStyle name="20% - Accent6 4 2 3 5 3" xfId="22566"/>
    <cellStyle name="20% - Accent6 4 2 3 6" xfId="9388"/>
    <cellStyle name="20% - Accent6 4 2 3 6 2" xfId="26352"/>
    <cellStyle name="20% - Accent6 4 2 3 7" xfId="9055"/>
    <cellStyle name="20% - Accent6 4 2 3 8" xfId="18784"/>
    <cellStyle name="20% - Accent6 4 2 4" xfId="1512"/>
    <cellStyle name="20% - Accent6 4 2 4 2" xfId="2511"/>
    <cellStyle name="20% - Accent6 4 2 4 2 2" xfId="4473"/>
    <cellStyle name="20% - Accent6 4 2 4 2 2 2" xfId="8256"/>
    <cellStyle name="20% - Accent6 4 2 4 2 2 2 2" xfId="16315"/>
    <cellStyle name="20% - Accent6 4 2 4 2 2 2 2 2" xfId="33162"/>
    <cellStyle name="20% - Accent6 4 2 4 2 2 2 3" xfId="25595"/>
    <cellStyle name="20% - Accent6 4 2 4 2 2 3" xfId="12532"/>
    <cellStyle name="20% - Accent6 4 2 4 2 2 3 2" xfId="29381"/>
    <cellStyle name="20% - Accent6 4 2 4 2 2 4" xfId="21814"/>
    <cellStyle name="20% - Accent6 4 2 4 2 3" xfId="6372"/>
    <cellStyle name="20% - Accent6 4 2 4 2 3 2" xfId="14431"/>
    <cellStyle name="20% - Accent6 4 2 4 2 3 2 2" xfId="31278"/>
    <cellStyle name="20% - Accent6 4 2 4 2 3 3" xfId="23711"/>
    <cellStyle name="20% - Accent6 4 2 4 2 4" xfId="10598"/>
    <cellStyle name="20% - Accent6 4 2 4 2 4 2" xfId="27497"/>
    <cellStyle name="20% - Accent6 4 2 4 2 5" xfId="8894"/>
    <cellStyle name="20% - Accent6 4 2 4 2 6" xfId="19929"/>
    <cellStyle name="20% - Accent6 4 2 4 3" xfId="3561"/>
    <cellStyle name="20% - Accent6 4 2 4 3 2" xfId="7344"/>
    <cellStyle name="20% - Accent6 4 2 4 3 2 2" xfId="15403"/>
    <cellStyle name="20% - Accent6 4 2 4 3 2 2 2" xfId="32250"/>
    <cellStyle name="20% - Accent6 4 2 4 3 2 3" xfId="24683"/>
    <cellStyle name="20% - Accent6 4 2 4 3 3" xfId="11620"/>
    <cellStyle name="20% - Accent6 4 2 4 3 3 2" xfId="28469"/>
    <cellStyle name="20% - Accent6 4 2 4 3 4" xfId="20902"/>
    <cellStyle name="20% - Accent6 4 2 4 4" xfId="5460"/>
    <cellStyle name="20% - Accent6 4 2 4 4 2" xfId="13519"/>
    <cellStyle name="20% - Accent6 4 2 4 4 2 2" xfId="30366"/>
    <cellStyle name="20% - Accent6 4 2 4 4 3" xfId="22799"/>
    <cellStyle name="20% - Accent6 4 2 4 5" xfId="9645"/>
    <cellStyle name="20% - Accent6 4 2 4 5 2" xfId="26585"/>
    <cellStyle name="20% - Accent6 4 2 4 6" xfId="9126"/>
    <cellStyle name="20% - Accent6 4 2 4 7" xfId="19017"/>
    <cellStyle name="20% - Accent6 4 2 5" xfId="2041"/>
    <cellStyle name="20% - Accent6 4 2 5 2" xfId="4022"/>
    <cellStyle name="20% - Accent6 4 2 5 2 2" xfId="7805"/>
    <cellStyle name="20% - Accent6 4 2 5 2 2 2" xfId="15864"/>
    <cellStyle name="20% - Accent6 4 2 5 2 2 2 2" xfId="32711"/>
    <cellStyle name="20% - Accent6 4 2 5 2 2 3" xfId="25144"/>
    <cellStyle name="20% - Accent6 4 2 5 2 3" xfId="12081"/>
    <cellStyle name="20% - Accent6 4 2 5 2 3 2" xfId="28930"/>
    <cellStyle name="20% - Accent6 4 2 5 2 4" xfId="21363"/>
    <cellStyle name="20% - Accent6 4 2 5 3" xfId="5921"/>
    <cellStyle name="20% - Accent6 4 2 5 3 2" xfId="13980"/>
    <cellStyle name="20% - Accent6 4 2 5 3 2 2" xfId="30827"/>
    <cellStyle name="20% - Accent6 4 2 5 3 3" xfId="23260"/>
    <cellStyle name="20% - Accent6 4 2 5 4" xfId="10139"/>
    <cellStyle name="20% - Accent6 4 2 5 4 2" xfId="27046"/>
    <cellStyle name="20% - Accent6 4 2 5 5" xfId="9545"/>
    <cellStyle name="20% - Accent6 4 2 5 6" xfId="19478"/>
    <cellStyle name="20% - Accent6 4 2 6" xfId="3080"/>
    <cellStyle name="20% - Accent6 4 2 6 2" xfId="6893"/>
    <cellStyle name="20% - Accent6 4 2 6 2 2" xfId="14952"/>
    <cellStyle name="20% - Accent6 4 2 6 2 2 2" xfId="31799"/>
    <cellStyle name="20% - Accent6 4 2 6 2 3" xfId="24232"/>
    <cellStyle name="20% - Accent6 4 2 6 3" xfId="11143"/>
    <cellStyle name="20% - Accent6 4 2 6 3 2" xfId="28018"/>
    <cellStyle name="20% - Accent6 4 2 6 4" xfId="20451"/>
    <cellStyle name="20% - Accent6 4 2 7" xfId="5009"/>
    <cellStyle name="20% - Accent6 4 2 7 2" xfId="13068"/>
    <cellStyle name="20% - Accent6 4 2 7 2 2" xfId="29915"/>
    <cellStyle name="20% - Accent6 4 2 7 3" xfId="22348"/>
    <cellStyle name="20% - Accent6 4 2 8" xfId="9027"/>
    <cellStyle name="20% - Accent6 4 2 8 2" xfId="26134"/>
    <cellStyle name="20% - Accent6 4 2 9" xfId="10123"/>
    <cellStyle name="20% - Accent6 4 3" xfId="1029"/>
    <cellStyle name="20% - Accent6 4 3 2" xfId="1290"/>
    <cellStyle name="20% - Accent6 4 3 2 2" xfId="1786"/>
    <cellStyle name="20% - Accent6 4 3 2 2 2" xfId="2785"/>
    <cellStyle name="20% - Accent6 4 3 2 2 2 2" xfId="4747"/>
    <cellStyle name="20% - Accent6 4 3 2 2 2 2 2" xfId="8530"/>
    <cellStyle name="20% - Accent6 4 3 2 2 2 2 2 2" xfId="16589"/>
    <cellStyle name="20% - Accent6 4 3 2 2 2 2 2 2 2" xfId="33436"/>
    <cellStyle name="20% - Accent6 4 3 2 2 2 2 2 3" xfId="25869"/>
    <cellStyle name="20% - Accent6 4 3 2 2 2 2 3" xfId="12806"/>
    <cellStyle name="20% - Accent6 4 3 2 2 2 2 3 2" xfId="29655"/>
    <cellStyle name="20% - Accent6 4 3 2 2 2 2 4" xfId="22088"/>
    <cellStyle name="20% - Accent6 4 3 2 2 2 3" xfId="6646"/>
    <cellStyle name="20% - Accent6 4 3 2 2 2 3 2" xfId="14705"/>
    <cellStyle name="20% - Accent6 4 3 2 2 2 3 2 2" xfId="31552"/>
    <cellStyle name="20% - Accent6 4 3 2 2 2 3 3" xfId="23985"/>
    <cellStyle name="20% - Accent6 4 3 2 2 2 4" xfId="10872"/>
    <cellStyle name="20% - Accent6 4 3 2 2 2 4 2" xfId="27771"/>
    <cellStyle name="20% - Accent6 4 3 2 2 2 5" xfId="9134"/>
    <cellStyle name="20% - Accent6 4 3 2 2 2 6" xfId="20203"/>
    <cellStyle name="20% - Accent6 4 3 2 2 3" xfId="3835"/>
    <cellStyle name="20% - Accent6 4 3 2 2 3 2" xfId="7618"/>
    <cellStyle name="20% - Accent6 4 3 2 2 3 2 2" xfId="15677"/>
    <cellStyle name="20% - Accent6 4 3 2 2 3 2 2 2" xfId="32524"/>
    <cellStyle name="20% - Accent6 4 3 2 2 3 2 3" xfId="24957"/>
    <cellStyle name="20% - Accent6 4 3 2 2 3 3" xfId="11894"/>
    <cellStyle name="20% - Accent6 4 3 2 2 3 3 2" xfId="28743"/>
    <cellStyle name="20% - Accent6 4 3 2 2 3 4" xfId="21176"/>
    <cellStyle name="20% - Accent6 4 3 2 2 4" xfId="5734"/>
    <cellStyle name="20% - Accent6 4 3 2 2 4 2" xfId="13793"/>
    <cellStyle name="20% - Accent6 4 3 2 2 4 2 2" xfId="30640"/>
    <cellStyle name="20% - Accent6 4 3 2 2 4 3" xfId="23073"/>
    <cellStyle name="20% - Accent6 4 3 2 2 5" xfId="9919"/>
    <cellStyle name="20% - Accent6 4 3 2 2 5 2" xfId="26859"/>
    <cellStyle name="20% - Accent6 4 3 2 2 6" xfId="9136"/>
    <cellStyle name="20% - Accent6 4 3 2 2 7" xfId="19291"/>
    <cellStyle name="20% - Accent6 4 3 2 3" xfId="2332"/>
    <cellStyle name="20% - Accent6 4 3 2 3 2" xfId="4296"/>
    <cellStyle name="20% - Accent6 4 3 2 3 2 2" xfId="8079"/>
    <cellStyle name="20% - Accent6 4 3 2 3 2 2 2" xfId="16138"/>
    <cellStyle name="20% - Accent6 4 3 2 3 2 2 2 2" xfId="32985"/>
    <cellStyle name="20% - Accent6 4 3 2 3 2 2 3" xfId="25418"/>
    <cellStyle name="20% - Accent6 4 3 2 3 2 3" xfId="12355"/>
    <cellStyle name="20% - Accent6 4 3 2 3 2 3 2" xfId="29204"/>
    <cellStyle name="20% - Accent6 4 3 2 3 2 4" xfId="21637"/>
    <cellStyle name="20% - Accent6 4 3 2 3 3" xfId="6195"/>
    <cellStyle name="20% - Accent6 4 3 2 3 3 2" xfId="14254"/>
    <cellStyle name="20% - Accent6 4 3 2 3 3 2 2" xfId="31101"/>
    <cellStyle name="20% - Accent6 4 3 2 3 3 3" xfId="23534"/>
    <cellStyle name="20% - Accent6 4 3 2 3 4" xfId="10420"/>
    <cellStyle name="20% - Accent6 4 3 2 3 4 2" xfId="27320"/>
    <cellStyle name="20% - Accent6 4 3 2 3 5" xfId="8859"/>
    <cellStyle name="20% - Accent6 4 3 2 3 6" xfId="19752"/>
    <cellStyle name="20% - Accent6 4 3 2 4" xfId="3384"/>
    <cellStyle name="20% - Accent6 4 3 2 4 2" xfId="7167"/>
    <cellStyle name="20% - Accent6 4 3 2 4 2 2" xfId="15226"/>
    <cellStyle name="20% - Accent6 4 3 2 4 2 2 2" xfId="32073"/>
    <cellStyle name="20% - Accent6 4 3 2 4 2 3" xfId="24506"/>
    <cellStyle name="20% - Accent6 4 3 2 4 3" xfId="11443"/>
    <cellStyle name="20% - Accent6 4 3 2 4 3 2" xfId="28292"/>
    <cellStyle name="20% - Accent6 4 3 2 4 4" xfId="20725"/>
    <cellStyle name="20% - Accent6 4 3 2 5" xfId="5283"/>
    <cellStyle name="20% - Accent6 4 3 2 5 2" xfId="13342"/>
    <cellStyle name="20% - Accent6 4 3 2 5 2 2" xfId="30189"/>
    <cellStyle name="20% - Accent6 4 3 2 5 3" xfId="22622"/>
    <cellStyle name="20% - Accent6 4 3 2 6" xfId="9444"/>
    <cellStyle name="20% - Accent6 4 3 2 6 2" xfId="26408"/>
    <cellStyle name="20% - Accent6 4 3 2 7" xfId="9322"/>
    <cellStyle name="20% - Accent6 4 3 2 8" xfId="18840"/>
    <cellStyle name="20% - Accent6 4 3 3" xfId="1568"/>
    <cellStyle name="20% - Accent6 4 3 3 2" xfId="2567"/>
    <cellStyle name="20% - Accent6 4 3 3 2 2" xfId="4529"/>
    <cellStyle name="20% - Accent6 4 3 3 2 2 2" xfId="8312"/>
    <cellStyle name="20% - Accent6 4 3 3 2 2 2 2" xfId="16371"/>
    <cellStyle name="20% - Accent6 4 3 3 2 2 2 2 2" xfId="33218"/>
    <cellStyle name="20% - Accent6 4 3 3 2 2 2 3" xfId="25651"/>
    <cellStyle name="20% - Accent6 4 3 3 2 2 3" xfId="12588"/>
    <cellStyle name="20% - Accent6 4 3 3 2 2 3 2" xfId="29437"/>
    <cellStyle name="20% - Accent6 4 3 3 2 2 4" xfId="21870"/>
    <cellStyle name="20% - Accent6 4 3 3 2 3" xfId="6428"/>
    <cellStyle name="20% - Accent6 4 3 3 2 3 2" xfId="14487"/>
    <cellStyle name="20% - Accent6 4 3 3 2 3 2 2" xfId="31334"/>
    <cellStyle name="20% - Accent6 4 3 3 2 3 3" xfId="23767"/>
    <cellStyle name="20% - Accent6 4 3 3 2 4" xfId="10654"/>
    <cellStyle name="20% - Accent6 4 3 3 2 4 2" xfId="27553"/>
    <cellStyle name="20% - Accent6 4 3 3 2 5" xfId="8857"/>
    <cellStyle name="20% - Accent6 4 3 3 2 6" xfId="19985"/>
    <cellStyle name="20% - Accent6 4 3 3 3" xfId="3617"/>
    <cellStyle name="20% - Accent6 4 3 3 3 2" xfId="7400"/>
    <cellStyle name="20% - Accent6 4 3 3 3 2 2" xfId="15459"/>
    <cellStyle name="20% - Accent6 4 3 3 3 2 2 2" xfId="32306"/>
    <cellStyle name="20% - Accent6 4 3 3 3 2 3" xfId="24739"/>
    <cellStyle name="20% - Accent6 4 3 3 3 3" xfId="11676"/>
    <cellStyle name="20% - Accent6 4 3 3 3 3 2" xfId="28525"/>
    <cellStyle name="20% - Accent6 4 3 3 3 4" xfId="20958"/>
    <cellStyle name="20% - Accent6 4 3 3 4" xfId="5516"/>
    <cellStyle name="20% - Accent6 4 3 3 4 2" xfId="13575"/>
    <cellStyle name="20% - Accent6 4 3 3 4 2 2" xfId="30422"/>
    <cellStyle name="20% - Accent6 4 3 3 4 3" xfId="22855"/>
    <cellStyle name="20% - Accent6 4 3 3 5" xfId="9701"/>
    <cellStyle name="20% - Accent6 4 3 3 5 2" xfId="26641"/>
    <cellStyle name="20% - Accent6 4 3 3 6" xfId="9107"/>
    <cellStyle name="20% - Accent6 4 3 3 7" xfId="19073"/>
    <cellStyle name="20% - Accent6 4 3 4" xfId="2114"/>
    <cellStyle name="20% - Accent6 4 3 4 2" xfId="4078"/>
    <cellStyle name="20% - Accent6 4 3 4 2 2" xfId="7861"/>
    <cellStyle name="20% - Accent6 4 3 4 2 2 2" xfId="15920"/>
    <cellStyle name="20% - Accent6 4 3 4 2 2 2 2" xfId="32767"/>
    <cellStyle name="20% - Accent6 4 3 4 2 2 3" xfId="25200"/>
    <cellStyle name="20% - Accent6 4 3 4 2 3" xfId="12137"/>
    <cellStyle name="20% - Accent6 4 3 4 2 3 2" xfId="28986"/>
    <cellStyle name="20% - Accent6 4 3 4 2 4" xfId="21419"/>
    <cellStyle name="20% - Accent6 4 3 4 3" xfId="5977"/>
    <cellStyle name="20% - Accent6 4 3 4 3 2" xfId="14036"/>
    <cellStyle name="20% - Accent6 4 3 4 3 2 2" xfId="30883"/>
    <cellStyle name="20% - Accent6 4 3 4 3 3" xfId="23316"/>
    <cellStyle name="20% - Accent6 4 3 4 4" xfId="10202"/>
    <cellStyle name="20% - Accent6 4 3 4 4 2" xfId="27102"/>
    <cellStyle name="20% - Accent6 4 3 4 5" xfId="8856"/>
    <cellStyle name="20% - Accent6 4 3 4 6" xfId="19534"/>
    <cellStyle name="20% - Accent6 4 3 5" xfId="3166"/>
    <cellStyle name="20% - Accent6 4 3 5 2" xfId="6949"/>
    <cellStyle name="20% - Accent6 4 3 5 2 2" xfId="15008"/>
    <cellStyle name="20% - Accent6 4 3 5 2 2 2" xfId="31855"/>
    <cellStyle name="20% - Accent6 4 3 5 2 3" xfId="24288"/>
    <cellStyle name="20% - Accent6 4 3 5 3" xfId="11225"/>
    <cellStyle name="20% - Accent6 4 3 5 3 2" xfId="28074"/>
    <cellStyle name="20% - Accent6 4 3 5 4" xfId="20507"/>
    <cellStyle name="20% - Accent6 4 3 6" xfId="5065"/>
    <cellStyle name="20% - Accent6 4 3 6 2" xfId="13124"/>
    <cellStyle name="20% - Accent6 4 3 6 2 2" xfId="29971"/>
    <cellStyle name="20% - Accent6 4 3 6 3" xfId="22404"/>
    <cellStyle name="20% - Accent6 4 3 7" xfId="9209"/>
    <cellStyle name="20% - Accent6 4 3 7 2" xfId="26190"/>
    <cellStyle name="20% - Accent6 4 3 8" xfId="9544"/>
    <cellStyle name="20% - Accent6 4 3 9" xfId="18622"/>
    <cellStyle name="20% - Accent6 4 4" xfId="1198"/>
    <cellStyle name="20% - Accent6 4 4 2" xfId="1694"/>
    <cellStyle name="20% - Accent6 4 4 2 2" xfId="2693"/>
    <cellStyle name="20% - Accent6 4 4 2 2 2" xfId="4655"/>
    <cellStyle name="20% - Accent6 4 4 2 2 2 2" xfId="8438"/>
    <cellStyle name="20% - Accent6 4 4 2 2 2 2 2" xfId="16497"/>
    <cellStyle name="20% - Accent6 4 4 2 2 2 2 2 2" xfId="33344"/>
    <cellStyle name="20% - Accent6 4 4 2 2 2 2 3" xfId="25777"/>
    <cellStyle name="20% - Accent6 4 4 2 2 2 3" xfId="12714"/>
    <cellStyle name="20% - Accent6 4 4 2 2 2 3 2" xfId="29563"/>
    <cellStyle name="20% - Accent6 4 4 2 2 2 4" xfId="21996"/>
    <cellStyle name="20% - Accent6 4 4 2 2 3" xfId="6554"/>
    <cellStyle name="20% - Accent6 4 4 2 2 3 2" xfId="14613"/>
    <cellStyle name="20% - Accent6 4 4 2 2 3 2 2" xfId="31460"/>
    <cellStyle name="20% - Accent6 4 4 2 2 3 3" xfId="23893"/>
    <cellStyle name="20% - Accent6 4 4 2 2 4" xfId="10780"/>
    <cellStyle name="20% - Accent6 4 4 2 2 4 2" xfId="27679"/>
    <cellStyle name="20% - Accent6 4 4 2 2 5" xfId="8854"/>
    <cellStyle name="20% - Accent6 4 4 2 2 6" xfId="20111"/>
    <cellStyle name="20% - Accent6 4 4 2 3" xfId="3743"/>
    <cellStyle name="20% - Accent6 4 4 2 3 2" xfId="7526"/>
    <cellStyle name="20% - Accent6 4 4 2 3 2 2" xfId="15585"/>
    <cellStyle name="20% - Accent6 4 4 2 3 2 2 2" xfId="32432"/>
    <cellStyle name="20% - Accent6 4 4 2 3 2 3" xfId="24865"/>
    <cellStyle name="20% - Accent6 4 4 2 3 3" xfId="11802"/>
    <cellStyle name="20% - Accent6 4 4 2 3 3 2" xfId="28651"/>
    <cellStyle name="20% - Accent6 4 4 2 3 4" xfId="21084"/>
    <cellStyle name="20% - Accent6 4 4 2 4" xfId="5642"/>
    <cellStyle name="20% - Accent6 4 4 2 4 2" xfId="13701"/>
    <cellStyle name="20% - Accent6 4 4 2 4 2 2" xfId="30548"/>
    <cellStyle name="20% - Accent6 4 4 2 4 3" xfId="22981"/>
    <cellStyle name="20% - Accent6 4 4 2 5" xfId="9827"/>
    <cellStyle name="20% - Accent6 4 4 2 5 2" xfId="26767"/>
    <cellStyle name="20% - Accent6 4 4 2 6" xfId="8855"/>
    <cellStyle name="20% - Accent6 4 4 2 7" xfId="19199"/>
    <cellStyle name="20% - Accent6 4 4 3" xfId="2240"/>
    <cellStyle name="20% - Accent6 4 4 3 2" xfId="4204"/>
    <cellStyle name="20% - Accent6 4 4 3 2 2" xfId="7987"/>
    <cellStyle name="20% - Accent6 4 4 3 2 2 2" xfId="16046"/>
    <cellStyle name="20% - Accent6 4 4 3 2 2 2 2" xfId="32893"/>
    <cellStyle name="20% - Accent6 4 4 3 2 2 3" xfId="25326"/>
    <cellStyle name="20% - Accent6 4 4 3 2 3" xfId="12263"/>
    <cellStyle name="20% - Accent6 4 4 3 2 3 2" xfId="29112"/>
    <cellStyle name="20% - Accent6 4 4 3 2 4" xfId="21545"/>
    <cellStyle name="20% - Accent6 4 4 3 3" xfId="6103"/>
    <cellStyle name="20% - Accent6 4 4 3 3 2" xfId="14162"/>
    <cellStyle name="20% - Accent6 4 4 3 3 2 2" xfId="31009"/>
    <cellStyle name="20% - Accent6 4 4 3 3 3" xfId="23442"/>
    <cellStyle name="20% - Accent6 4 4 3 4" xfId="10328"/>
    <cellStyle name="20% - Accent6 4 4 3 4 2" xfId="27228"/>
    <cellStyle name="20% - Accent6 4 4 3 5" xfId="8853"/>
    <cellStyle name="20% - Accent6 4 4 3 6" xfId="19660"/>
    <cellStyle name="20% - Accent6 4 4 4" xfId="3292"/>
    <cellStyle name="20% - Accent6 4 4 4 2" xfId="7075"/>
    <cellStyle name="20% - Accent6 4 4 4 2 2" xfId="15134"/>
    <cellStyle name="20% - Accent6 4 4 4 2 2 2" xfId="31981"/>
    <cellStyle name="20% - Accent6 4 4 4 2 3" xfId="24414"/>
    <cellStyle name="20% - Accent6 4 4 4 3" xfId="11351"/>
    <cellStyle name="20% - Accent6 4 4 4 3 2" xfId="28200"/>
    <cellStyle name="20% - Accent6 4 4 4 4" xfId="20633"/>
    <cellStyle name="20% - Accent6 4 4 5" xfId="5191"/>
    <cellStyle name="20% - Accent6 4 4 5 2" xfId="13250"/>
    <cellStyle name="20% - Accent6 4 4 5 2 2" xfId="30097"/>
    <cellStyle name="20% - Accent6 4 4 5 3" xfId="22530"/>
    <cellStyle name="20% - Accent6 4 4 6" xfId="9352"/>
    <cellStyle name="20% - Accent6 4 4 6 2" xfId="26316"/>
    <cellStyle name="20% - Accent6 4 4 7" xfId="9106"/>
    <cellStyle name="20% - Accent6 4 4 8" xfId="18748"/>
    <cellStyle name="20% - Accent6 4 5" xfId="1476"/>
    <cellStyle name="20% - Accent6 4 5 2" xfId="2475"/>
    <cellStyle name="20% - Accent6 4 5 2 2" xfId="4437"/>
    <cellStyle name="20% - Accent6 4 5 2 2 2" xfId="8220"/>
    <cellStyle name="20% - Accent6 4 5 2 2 2 2" xfId="16279"/>
    <cellStyle name="20% - Accent6 4 5 2 2 2 2 2" xfId="33126"/>
    <cellStyle name="20% - Accent6 4 5 2 2 2 3" xfId="25559"/>
    <cellStyle name="20% - Accent6 4 5 2 2 3" xfId="12496"/>
    <cellStyle name="20% - Accent6 4 5 2 2 3 2" xfId="29345"/>
    <cellStyle name="20% - Accent6 4 5 2 2 4" xfId="21778"/>
    <cellStyle name="20% - Accent6 4 5 2 3" xfId="6336"/>
    <cellStyle name="20% - Accent6 4 5 2 3 2" xfId="14395"/>
    <cellStyle name="20% - Accent6 4 5 2 3 2 2" xfId="31242"/>
    <cellStyle name="20% - Accent6 4 5 2 3 3" xfId="23675"/>
    <cellStyle name="20% - Accent6 4 5 2 4" xfId="10562"/>
    <cellStyle name="20% - Accent6 4 5 2 4 2" xfId="27461"/>
    <cellStyle name="20% - Accent6 4 5 2 5" xfId="8852"/>
    <cellStyle name="20% - Accent6 4 5 2 6" xfId="19893"/>
    <cellStyle name="20% - Accent6 4 5 3" xfId="3525"/>
    <cellStyle name="20% - Accent6 4 5 3 2" xfId="7308"/>
    <cellStyle name="20% - Accent6 4 5 3 2 2" xfId="15367"/>
    <cellStyle name="20% - Accent6 4 5 3 2 2 2" xfId="32214"/>
    <cellStyle name="20% - Accent6 4 5 3 2 3" xfId="24647"/>
    <cellStyle name="20% - Accent6 4 5 3 3" xfId="11584"/>
    <cellStyle name="20% - Accent6 4 5 3 3 2" xfId="28433"/>
    <cellStyle name="20% - Accent6 4 5 3 4" xfId="20866"/>
    <cellStyle name="20% - Accent6 4 5 4" xfId="5424"/>
    <cellStyle name="20% - Accent6 4 5 4 2" xfId="13483"/>
    <cellStyle name="20% - Accent6 4 5 4 2 2" xfId="30330"/>
    <cellStyle name="20% - Accent6 4 5 4 3" xfId="22763"/>
    <cellStyle name="20% - Accent6 4 5 5" xfId="9609"/>
    <cellStyle name="20% - Accent6 4 5 5 2" xfId="26549"/>
    <cellStyle name="20% - Accent6 4 5 6" xfId="9105"/>
    <cellStyle name="20% - Accent6 4 5 7" xfId="18981"/>
    <cellStyle name="20% - Accent6 4 6" xfId="1999"/>
    <cellStyle name="20% - Accent6 4 6 2" xfId="3986"/>
    <cellStyle name="20% - Accent6 4 6 2 2" xfId="7769"/>
    <cellStyle name="20% - Accent6 4 6 2 2 2" xfId="15828"/>
    <cellStyle name="20% - Accent6 4 6 2 2 2 2" xfId="32675"/>
    <cellStyle name="20% - Accent6 4 6 2 2 3" xfId="25108"/>
    <cellStyle name="20% - Accent6 4 6 2 3" xfId="12045"/>
    <cellStyle name="20% - Accent6 4 6 2 3 2" xfId="28894"/>
    <cellStyle name="20% - Accent6 4 6 2 4" xfId="21327"/>
    <cellStyle name="20% - Accent6 4 6 3" xfId="5885"/>
    <cellStyle name="20% - Accent6 4 6 3 2" xfId="13944"/>
    <cellStyle name="20% - Accent6 4 6 3 2 2" xfId="30791"/>
    <cellStyle name="20% - Accent6 4 6 3 3" xfId="23224"/>
    <cellStyle name="20% - Accent6 4 6 4" xfId="10098"/>
    <cellStyle name="20% - Accent6 4 6 4 2" xfId="27010"/>
    <cellStyle name="20% - Accent6 4 6 5" xfId="8851"/>
    <cellStyle name="20% - Accent6 4 6 6" xfId="19442"/>
    <cellStyle name="20% - Accent6 4 7" xfId="3044"/>
    <cellStyle name="20% - Accent6 4 7 2" xfId="6857"/>
    <cellStyle name="20% - Accent6 4 7 2 2" xfId="14916"/>
    <cellStyle name="20% - Accent6 4 7 2 2 2" xfId="31763"/>
    <cellStyle name="20% - Accent6 4 7 2 3" xfId="24196"/>
    <cellStyle name="20% - Accent6 4 7 3" xfId="11107"/>
    <cellStyle name="20% - Accent6 4 7 3 2" xfId="27982"/>
    <cellStyle name="20% - Accent6 4 7 4" xfId="20415"/>
    <cellStyle name="20% - Accent6 4 8" xfId="4973"/>
    <cellStyle name="20% - Accent6 4 8 2" xfId="13032"/>
    <cellStyle name="20% - Accent6 4 8 2 2" xfId="29879"/>
    <cellStyle name="20% - Accent6 4 8 3" xfId="22312"/>
    <cellStyle name="20% - Accent6 4 9" xfId="8941"/>
    <cellStyle name="20% - Accent6 4 9 2" xfId="26098"/>
    <cellStyle name="20% - Accent6 5" xfId="641"/>
    <cellStyle name="20% - Accent6 5 10" xfId="18551"/>
    <cellStyle name="20% - Accent6 5 11" xfId="33995"/>
    <cellStyle name="20% - Accent6 5 2" xfId="1051"/>
    <cellStyle name="20% - Accent6 5 2 2" xfId="1312"/>
    <cellStyle name="20% - Accent6 5 2 2 2" xfId="1808"/>
    <cellStyle name="20% - Accent6 5 2 2 2 2" xfId="2807"/>
    <cellStyle name="20% - Accent6 5 2 2 2 2 2" xfId="4769"/>
    <cellStyle name="20% - Accent6 5 2 2 2 2 2 2" xfId="8552"/>
    <cellStyle name="20% - Accent6 5 2 2 2 2 2 2 2" xfId="16611"/>
    <cellStyle name="20% - Accent6 5 2 2 2 2 2 2 2 2" xfId="33458"/>
    <cellStyle name="20% - Accent6 5 2 2 2 2 2 2 3" xfId="25891"/>
    <cellStyle name="20% - Accent6 5 2 2 2 2 2 3" xfId="12828"/>
    <cellStyle name="20% - Accent6 5 2 2 2 2 2 3 2" xfId="29677"/>
    <cellStyle name="20% - Accent6 5 2 2 2 2 2 4" xfId="22110"/>
    <cellStyle name="20% - Accent6 5 2 2 2 2 3" xfId="6668"/>
    <cellStyle name="20% - Accent6 5 2 2 2 2 3 2" xfId="14727"/>
    <cellStyle name="20% - Accent6 5 2 2 2 2 3 2 2" xfId="31574"/>
    <cellStyle name="20% - Accent6 5 2 2 2 2 3 3" xfId="24007"/>
    <cellStyle name="20% - Accent6 5 2 2 2 2 4" xfId="10894"/>
    <cellStyle name="20% - Accent6 5 2 2 2 2 4 2" xfId="27793"/>
    <cellStyle name="20% - Accent6 5 2 2 2 2 5" xfId="11202"/>
    <cellStyle name="20% - Accent6 5 2 2 2 2 6" xfId="20225"/>
    <cellStyle name="20% - Accent6 5 2 2 2 3" xfId="3857"/>
    <cellStyle name="20% - Accent6 5 2 2 2 3 2" xfId="7640"/>
    <cellStyle name="20% - Accent6 5 2 2 2 3 2 2" xfId="15699"/>
    <cellStyle name="20% - Accent6 5 2 2 2 3 2 2 2" xfId="32546"/>
    <cellStyle name="20% - Accent6 5 2 2 2 3 2 3" xfId="24979"/>
    <cellStyle name="20% - Accent6 5 2 2 2 3 3" xfId="11916"/>
    <cellStyle name="20% - Accent6 5 2 2 2 3 3 2" xfId="28765"/>
    <cellStyle name="20% - Accent6 5 2 2 2 3 4" xfId="21198"/>
    <cellStyle name="20% - Accent6 5 2 2 2 4" xfId="5756"/>
    <cellStyle name="20% - Accent6 5 2 2 2 4 2" xfId="13815"/>
    <cellStyle name="20% - Accent6 5 2 2 2 4 2 2" xfId="30662"/>
    <cellStyle name="20% - Accent6 5 2 2 2 4 3" xfId="23095"/>
    <cellStyle name="20% - Accent6 5 2 2 2 5" xfId="9941"/>
    <cellStyle name="20% - Accent6 5 2 2 2 5 2" xfId="26881"/>
    <cellStyle name="20% - Accent6 5 2 2 2 6" xfId="8849"/>
    <cellStyle name="20% - Accent6 5 2 2 2 7" xfId="19313"/>
    <cellStyle name="20% - Accent6 5 2 2 3" xfId="2354"/>
    <cellStyle name="20% - Accent6 5 2 2 3 2" xfId="4318"/>
    <cellStyle name="20% - Accent6 5 2 2 3 2 2" xfId="8101"/>
    <cellStyle name="20% - Accent6 5 2 2 3 2 2 2" xfId="16160"/>
    <cellStyle name="20% - Accent6 5 2 2 3 2 2 2 2" xfId="33007"/>
    <cellStyle name="20% - Accent6 5 2 2 3 2 2 3" xfId="25440"/>
    <cellStyle name="20% - Accent6 5 2 2 3 2 3" xfId="12377"/>
    <cellStyle name="20% - Accent6 5 2 2 3 2 3 2" xfId="29226"/>
    <cellStyle name="20% - Accent6 5 2 2 3 2 4" xfId="21659"/>
    <cellStyle name="20% - Accent6 5 2 2 3 3" xfId="6217"/>
    <cellStyle name="20% - Accent6 5 2 2 3 3 2" xfId="14276"/>
    <cellStyle name="20% - Accent6 5 2 2 3 3 2 2" xfId="31123"/>
    <cellStyle name="20% - Accent6 5 2 2 3 3 3" xfId="23556"/>
    <cellStyle name="20% - Accent6 5 2 2 3 4" xfId="10442"/>
    <cellStyle name="20% - Accent6 5 2 2 3 4 2" xfId="27342"/>
    <cellStyle name="20% - Accent6 5 2 2 3 5" xfId="9162"/>
    <cellStyle name="20% - Accent6 5 2 2 3 6" xfId="19774"/>
    <cellStyle name="20% - Accent6 5 2 2 4" xfId="3406"/>
    <cellStyle name="20% - Accent6 5 2 2 4 2" xfId="7189"/>
    <cellStyle name="20% - Accent6 5 2 2 4 2 2" xfId="15248"/>
    <cellStyle name="20% - Accent6 5 2 2 4 2 2 2" xfId="32095"/>
    <cellStyle name="20% - Accent6 5 2 2 4 2 3" xfId="24528"/>
    <cellStyle name="20% - Accent6 5 2 2 4 3" xfId="11465"/>
    <cellStyle name="20% - Accent6 5 2 2 4 3 2" xfId="28314"/>
    <cellStyle name="20% - Accent6 5 2 2 4 4" xfId="20747"/>
    <cellStyle name="20% - Accent6 5 2 2 5" xfId="5305"/>
    <cellStyle name="20% - Accent6 5 2 2 5 2" xfId="13364"/>
    <cellStyle name="20% - Accent6 5 2 2 5 2 2" xfId="30211"/>
    <cellStyle name="20% - Accent6 5 2 2 5 3" xfId="22644"/>
    <cellStyle name="20% - Accent6 5 2 2 6" xfId="9466"/>
    <cellStyle name="20% - Accent6 5 2 2 6 2" xfId="26430"/>
    <cellStyle name="20% - Accent6 5 2 2 7" xfId="8850"/>
    <cellStyle name="20% - Accent6 5 2 2 8" xfId="18862"/>
    <cellStyle name="20% - Accent6 5 2 3" xfId="1590"/>
    <cellStyle name="20% - Accent6 5 2 3 2" xfId="2589"/>
    <cellStyle name="20% - Accent6 5 2 3 2 2" xfId="4551"/>
    <cellStyle name="20% - Accent6 5 2 3 2 2 2" xfId="8334"/>
    <cellStyle name="20% - Accent6 5 2 3 2 2 2 2" xfId="16393"/>
    <cellStyle name="20% - Accent6 5 2 3 2 2 2 2 2" xfId="33240"/>
    <cellStyle name="20% - Accent6 5 2 3 2 2 2 3" xfId="25673"/>
    <cellStyle name="20% - Accent6 5 2 3 2 2 3" xfId="12610"/>
    <cellStyle name="20% - Accent6 5 2 3 2 2 3 2" xfId="29459"/>
    <cellStyle name="20% - Accent6 5 2 3 2 2 4" xfId="21892"/>
    <cellStyle name="20% - Accent6 5 2 3 2 3" xfId="6450"/>
    <cellStyle name="20% - Accent6 5 2 3 2 3 2" xfId="14509"/>
    <cellStyle name="20% - Accent6 5 2 3 2 3 2 2" xfId="31356"/>
    <cellStyle name="20% - Accent6 5 2 3 2 3 3" xfId="23789"/>
    <cellStyle name="20% - Accent6 5 2 3 2 4" xfId="10676"/>
    <cellStyle name="20% - Accent6 5 2 3 2 4 2" xfId="27575"/>
    <cellStyle name="20% - Accent6 5 2 3 2 5" xfId="9161"/>
    <cellStyle name="20% - Accent6 5 2 3 2 6" xfId="20007"/>
    <cellStyle name="20% - Accent6 5 2 3 3" xfId="3639"/>
    <cellStyle name="20% - Accent6 5 2 3 3 2" xfId="7422"/>
    <cellStyle name="20% - Accent6 5 2 3 3 2 2" xfId="15481"/>
    <cellStyle name="20% - Accent6 5 2 3 3 2 2 2" xfId="32328"/>
    <cellStyle name="20% - Accent6 5 2 3 3 2 3" xfId="24761"/>
    <cellStyle name="20% - Accent6 5 2 3 3 3" xfId="11698"/>
    <cellStyle name="20% - Accent6 5 2 3 3 3 2" xfId="28547"/>
    <cellStyle name="20% - Accent6 5 2 3 3 4" xfId="20980"/>
    <cellStyle name="20% - Accent6 5 2 3 4" xfId="5538"/>
    <cellStyle name="20% - Accent6 5 2 3 4 2" xfId="13597"/>
    <cellStyle name="20% - Accent6 5 2 3 4 2 2" xfId="30444"/>
    <cellStyle name="20% - Accent6 5 2 3 4 3" xfId="22877"/>
    <cellStyle name="20% - Accent6 5 2 3 5" xfId="9723"/>
    <cellStyle name="20% - Accent6 5 2 3 5 2" xfId="26663"/>
    <cellStyle name="20% - Accent6 5 2 3 6" xfId="11201"/>
    <cellStyle name="20% - Accent6 5 2 3 7" xfId="19095"/>
    <cellStyle name="20% - Accent6 5 2 4" xfId="2136"/>
    <cellStyle name="20% - Accent6 5 2 4 2" xfId="4100"/>
    <cellStyle name="20% - Accent6 5 2 4 2 2" xfId="7883"/>
    <cellStyle name="20% - Accent6 5 2 4 2 2 2" xfId="15942"/>
    <cellStyle name="20% - Accent6 5 2 4 2 2 2 2" xfId="32789"/>
    <cellStyle name="20% - Accent6 5 2 4 2 2 3" xfId="25222"/>
    <cellStyle name="20% - Accent6 5 2 4 2 3" xfId="12159"/>
    <cellStyle name="20% - Accent6 5 2 4 2 3 2" xfId="29008"/>
    <cellStyle name="20% - Accent6 5 2 4 2 4" xfId="21441"/>
    <cellStyle name="20% - Accent6 5 2 4 3" xfId="5999"/>
    <cellStyle name="20% - Accent6 5 2 4 3 2" xfId="14058"/>
    <cellStyle name="20% - Accent6 5 2 4 3 2 2" xfId="30905"/>
    <cellStyle name="20% - Accent6 5 2 4 3 3" xfId="23338"/>
    <cellStyle name="20% - Accent6 5 2 4 4" xfId="10224"/>
    <cellStyle name="20% - Accent6 5 2 4 4 2" xfId="27124"/>
    <cellStyle name="20% - Accent6 5 2 4 5" xfId="11200"/>
    <cellStyle name="20% - Accent6 5 2 4 6" xfId="19556"/>
    <cellStyle name="20% - Accent6 5 2 5" xfId="3188"/>
    <cellStyle name="20% - Accent6 5 2 5 2" xfId="6971"/>
    <cellStyle name="20% - Accent6 5 2 5 2 2" xfId="15030"/>
    <cellStyle name="20% - Accent6 5 2 5 2 2 2" xfId="31877"/>
    <cellStyle name="20% - Accent6 5 2 5 2 3" xfId="24310"/>
    <cellStyle name="20% - Accent6 5 2 5 3" xfId="11247"/>
    <cellStyle name="20% - Accent6 5 2 5 3 2" xfId="28096"/>
    <cellStyle name="20% - Accent6 5 2 5 4" xfId="20529"/>
    <cellStyle name="20% - Accent6 5 2 6" xfId="5087"/>
    <cellStyle name="20% - Accent6 5 2 6 2" xfId="13146"/>
    <cellStyle name="20% - Accent6 5 2 6 2 2" xfId="29993"/>
    <cellStyle name="20% - Accent6 5 2 6 3" xfId="22426"/>
    <cellStyle name="20% - Accent6 5 2 7" xfId="9231"/>
    <cellStyle name="20% - Accent6 5 2 7 2" xfId="26212"/>
    <cellStyle name="20% - Accent6 5 2 8" xfId="9104"/>
    <cellStyle name="20% - Accent6 5 2 9" xfId="18644"/>
    <cellStyle name="20% - Accent6 5 3" xfId="1220"/>
    <cellStyle name="20% - Accent6 5 3 2" xfId="1716"/>
    <cellStyle name="20% - Accent6 5 3 2 2" xfId="2715"/>
    <cellStyle name="20% - Accent6 5 3 2 2 2" xfId="4677"/>
    <cellStyle name="20% - Accent6 5 3 2 2 2 2" xfId="8460"/>
    <cellStyle name="20% - Accent6 5 3 2 2 2 2 2" xfId="16519"/>
    <cellStyle name="20% - Accent6 5 3 2 2 2 2 2 2" xfId="33366"/>
    <cellStyle name="20% - Accent6 5 3 2 2 2 2 3" xfId="25799"/>
    <cellStyle name="20% - Accent6 5 3 2 2 2 3" xfId="12736"/>
    <cellStyle name="20% - Accent6 5 3 2 2 2 3 2" xfId="29585"/>
    <cellStyle name="20% - Accent6 5 3 2 2 2 4" xfId="22018"/>
    <cellStyle name="20% - Accent6 5 3 2 2 3" xfId="6576"/>
    <cellStyle name="20% - Accent6 5 3 2 2 3 2" xfId="14635"/>
    <cellStyle name="20% - Accent6 5 3 2 2 3 2 2" xfId="31482"/>
    <cellStyle name="20% - Accent6 5 3 2 2 3 3" xfId="23915"/>
    <cellStyle name="20% - Accent6 5 3 2 2 4" xfId="10802"/>
    <cellStyle name="20% - Accent6 5 3 2 2 4 2" xfId="27701"/>
    <cellStyle name="20% - Accent6 5 3 2 2 5" xfId="9103"/>
    <cellStyle name="20% - Accent6 5 3 2 2 6" xfId="20133"/>
    <cellStyle name="20% - Accent6 5 3 2 3" xfId="3765"/>
    <cellStyle name="20% - Accent6 5 3 2 3 2" xfId="7548"/>
    <cellStyle name="20% - Accent6 5 3 2 3 2 2" xfId="15607"/>
    <cellStyle name="20% - Accent6 5 3 2 3 2 2 2" xfId="32454"/>
    <cellStyle name="20% - Accent6 5 3 2 3 2 3" xfId="24887"/>
    <cellStyle name="20% - Accent6 5 3 2 3 3" xfId="11824"/>
    <cellStyle name="20% - Accent6 5 3 2 3 3 2" xfId="28673"/>
    <cellStyle name="20% - Accent6 5 3 2 3 4" xfId="21106"/>
    <cellStyle name="20% - Accent6 5 3 2 4" xfId="5664"/>
    <cellStyle name="20% - Accent6 5 3 2 4 2" xfId="13723"/>
    <cellStyle name="20% - Accent6 5 3 2 4 2 2" xfId="30570"/>
    <cellStyle name="20% - Accent6 5 3 2 4 3" xfId="23003"/>
    <cellStyle name="20% - Accent6 5 3 2 5" xfId="9849"/>
    <cellStyle name="20% - Accent6 5 3 2 5 2" xfId="26789"/>
    <cellStyle name="20% - Accent6 5 3 2 6" xfId="8848"/>
    <cellStyle name="20% - Accent6 5 3 2 7" xfId="19221"/>
    <cellStyle name="20% - Accent6 5 3 3" xfId="2262"/>
    <cellStyle name="20% - Accent6 5 3 3 2" xfId="4226"/>
    <cellStyle name="20% - Accent6 5 3 3 2 2" xfId="8009"/>
    <cellStyle name="20% - Accent6 5 3 3 2 2 2" xfId="16068"/>
    <cellStyle name="20% - Accent6 5 3 3 2 2 2 2" xfId="32915"/>
    <cellStyle name="20% - Accent6 5 3 3 2 2 3" xfId="25348"/>
    <cellStyle name="20% - Accent6 5 3 3 2 3" xfId="12285"/>
    <cellStyle name="20% - Accent6 5 3 3 2 3 2" xfId="29134"/>
    <cellStyle name="20% - Accent6 5 3 3 2 4" xfId="21567"/>
    <cellStyle name="20% - Accent6 5 3 3 3" xfId="6125"/>
    <cellStyle name="20% - Accent6 5 3 3 3 2" xfId="14184"/>
    <cellStyle name="20% - Accent6 5 3 3 3 2 2" xfId="31031"/>
    <cellStyle name="20% - Accent6 5 3 3 3 3" xfId="23464"/>
    <cellStyle name="20% - Accent6 5 3 3 4" xfId="10350"/>
    <cellStyle name="20% - Accent6 5 3 3 4 2" xfId="27250"/>
    <cellStyle name="20% - Accent6 5 3 3 5" xfId="8847"/>
    <cellStyle name="20% - Accent6 5 3 3 6" xfId="19682"/>
    <cellStyle name="20% - Accent6 5 3 4" xfId="3314"/>
    <cellStyle name="20% - Accent6 5 3 4 2" xfId="7097"/>
    <cellStyle name="20% - Accent6 5 3 4 2 2" xfId="15156"/>
    <cellStyle name="20% - Accent6 5 3 4 2 2 2" xfId="32003"/>
    <cellStyle name="20% - Accent6 5 3 4 2 3" xfId="24436"/>
    <cellStyle name="20% - Accent6 5 3 4 3" xfId="11373"/>
    <cellStyle name="20% - Accent6 5 3 4 3 2" xfId="28222"/>
    <cellStyle name="20% - Accent6 5 3 4 4" xfId="20655"/>
    <cellStyle name="20% - Accent6 5 3 5" xfId="5213"/>
    <cellStyle name="20% - Accent6 5 3 5 2" xfId="13272"/>
    <cellStyle name="20% - Accent6 5 3 5 2 2" xfId="30119"/>
    <cellStyle name="20% - Accent6 5 3 5 3" xfId="22552"/>
    <cellStyle name="20% - Accent6 5 3 6" xfId="9374"/>
    <cellStyle name="20% - Accent6 5 3 6 2" xfId="26338"/>
    <cellStyle name="20% - Accent6 5 3 7" xfId="9160"/>
    <cellStyle name="20% - Accent6 5 3 8" xfId="18770"/>
    <cellStyle name="20% - Accent6 5 4" xfId="1498"/>
    <cellStyle name="20% - Accent6 5 4 2" xfId="2497"/>
    <cellStyle name="20% - Accent6 5 4 2 2" xfId="4459"/>
    <cellStyle name="20% - Accent6 5 4 2 2 2" xfId="8242"/>
    <cellStyle name="20% - Accent6 5 4 2 2 2 2" xfId="16301"/>
    <cellStyle name="20% - Accent6 5 4 2 2 2 2 2" xfId="33148"/>
    <cellStyle name="20% - Accent6 5 4 2 2 2 3" xfId="25581"/>
    <cellStyle name="20% - Accent6 5 4 2 2 3" xfId="12518"/>
    <cellStyle name="20% - Accent6 5 4 2 2 3 2" xfId="29367"/>
    <cellStyle name="20% - Accent6 5 4 2 2 4" xfId="21800"/>
    <cellStyle name="20% - Accent6 5 4 2 3" xfId="6358"/>
    <cellStyle name="20% - Accent6 5 4 2 3 2" xfId="14417"/>
    <cellStyle name="20% - Accent6 5 4 2 3 2 2" xfId="31264"/>
    <cellStyle name="20% - Accent6 5 4 2 3 3" xfId="23697"/>
    <cellStyle name="20% - Accent6 5 4 2 4" xfId="10584"/>
    <cellStyle name="20% - Accent6 5 4 2 4 2" xfId="27483"/>
    <cellStyle name="20% - Accent6 5 4 2 5" xfId="11199"/>
    <cellStyle name="20% - Accent6 5 4 2 6" xfId="19915"/>
    <cellStyle name="20% - Accent6 5 4 3" xfId="3547"/>
    <cellStyle name="20% - Accent6 5 4 3 2" xfId="7330"/>
    <cellStyle name="20% - Accent6 5 4 3 2 2" xfId="15389"/>
    <cellStyle name="20% - Accent6 5 4 3 2 2 2" xfId="32236"/>
    <cellStyle name="20% - Accent6 5 4 3 2 3" xfId="24669"/>
    <cellStyle name="20% - Accent6 5 4 3 3" xfId="11606"/>
    <cellStyle name="20% - Accent6 5 4 3 3 2" xfId="28455"/>
    <cellStyle name="20% - Accent6 5 4 3 4" xfId="20888"/>
    <cellStyle name="20% - Accent6 5 4 4" xfId="5446"/>
    <cellStyle name="20% - Accent6 5 4 4 2" xfId="13505"/>
    <cellStyle name="20% - Accent6 5 4 4 2 2" xfId="30352"/>
    <cellStyle name="20% - Accent6 5 4 4 3" xfId="22785"/>
    <cellStyle name="20% - Accent6 5 4 5" xfId="9631"/>
    <cellStyle name="20% - Accent6 5 4 5 2" xfId="26571"/>
    <cellStyle name="20% - Accent6 5 4 6" xfId="8846"/>
    <cellStyle name="20% - Accent6 5 4 7" xfId="19003"/>
    <cellStyle name="20% - Accent6 5 5" xfId="2023"/>
    <cellStyle name="20% - Accent6 5 5 2" xfId="4008"/>
    <cellStyle name="20% - Accent6 5 5 2 2" xfId="7791"/>
    <cellStyle name="20% - Accent6 5 5 2 2 2" xfId="15850"/>
    <cellStyle name="20% - Accent6 5 5 2 2 2 2" xfId="32697"/>
    <cellStyle name="20% - Accent6 5 5 2 2 3" xfId="25130"/>
    <cellStyle name="20% - Accent6 5 5 2 3" xfId="12067"/>
    <cellStyle name="20% - Accent6 5 5 2 3 2" xfId="28916"/>
    <cellStyle name="20% - Accent6 5 5 2 4" xfId="21349"/>
    <cellStyle name="20% - Accent6 5 5 3" xfId="5907"/>
    <cellStyle name="20% - Accent6 5 5 3 2" xfId="13966"/>
    <cellStyle name="20% - Accent6 5 5 3 2 2" xfId="30813"/>
    <cellStyle name="20% - Accent6 5 5 3 3" xfId="23246"/>
    <cellStyle name="20% - Accent6 5 5 4" xfId="10122"/>
    <cellStyle name="20% - Accent6 5 5 4 2" xfId="27032"/>
    <cellStyle name="20% - Accent6 5 5 5" xfId="9159"/>
    <cellStyle name="20% - Accent6 5 5 6" xfId="19464"/>
    <cellStyle name="20% - Accent6 5 6" xfId="3066"/>
    <cellStyle name="20% - Accent6 5 6 2" xfId="6879"/>
    <cellStyle name="20% - Accent6 5 6 2 2" xfId="14938"/>
    <cellStyle name="20% - Accent6 5 6 2 2 2" xfId="31785"/>
    <cellStyle name="20% - Accent6 5 6 2 3" xfId="24218"/>
    <cellStyle name="20% - Accent6 5 6 3" xfId="11129"/>
    <cellStyle name="20% - Accent6 5 6 3 2" xfId="28004"/>
    <cellStyle name="20% - Accent6 5 6 4" xfId="20437"/>
    <cellStyle name="20% - Accent6 5 7" xfId="4995"/>
    <cellStyle name="20% - Accent6 5 7 2" xfId="13054"/>
    <cellStyle name="20% - Accent6 5 7 2 2" xfId="29901"/>
    <cellStyle name="20% - Accent6 5 7 3" xfId="22334"/>
    <cellStyle name="20% - Accent6 5 8" xfId="8984"/>
    <cellStyle name="20% - Accent6 5 8 2" xfId="26120"/>
    <cellStyle name="20% - Accent6 5 9" xfId="9172"/>
    <cellStyle name="20% - Accent6 6" xfId="699"/>
    <cellStyle name="20% - Accent6 6 10" xfId="18554"/>
    <cellStyle name="20% - Accent6 6 11" xfId="33996"/>
    <cellStyle name="20% - Accent6 6 2" xfId="1054"/>
    <cellStyle name="20% - Accent6 6 2 2" xfId="1315"/>
    <cellStyle name="20% - Accent6 6 2 2 2" xfId="1811"/>
    <cellStyle name="20% - Accent6 6 2 2 2 2" xfId="2810"/>
    <cellStyle name="20% - Accent6 6 2 2 2 2 2" xfId="4772"/>
    <cellStyle name="20% - Accent6 6 2 2 2 2 2 2" xfId="8555"/>
    <cellStyle name="20% - Accent6 6 2 2 2 2 2 2 2" xfId="16614"/>
    <cellStyle name="20% - Accent6 6 2 2 2 2 2 2 2 2" xfId="33461"/>
    <cellStyle name="20% - Accent6 6 2 2 2 2 2 2 3" xfId="25894"/>
    <cellStyle name="20% - Accent6 6 2 2 2 2 2 3" xfId="12831"/>
    <cellStyle name="20% - Accent6 6 2 2 2 2 2 3 2" xfId="29680"/>
    <cellStyle name="20% - Accent6 6 2 2 2 2 2 4" xfId="22113"/>
    <cellStyle name="20% - Accent6 6 2 2 2 2 3" xfId="6671"/>
    <cellStyle name="20% - Accent6 6 2 2 2 2 3 2" xfId="14730"/>
    <cellStyle name="20% - Accent6 6 2 2 2 2 3 2 2" xfId="31577"/>
    <cellStyle name="20% - Accent6 6 2 2 2 2 3 3" xfId="24010"/>
    <cellStyle name="20% - Accent6 6 2 2 2 2 4" xfId="10897"/>
    <cellStyle name="20% - Accent6 6 2 2 2 2 4 2" xfId="27796"/>
    <cellStyle name="20% - Accent6 6 2 2 2 2 5" xfId="11196"/>
    <cellStyle name="20% - Accent6 6 2 2 2 2 6" xfId="20228"/>
    <cellStyle name="20% - Accent6 6 2 2 2 3" xfId="3860"/>
    <cellStyle name="20% - Accent6 6 2 2 2 3 2" xfId="7643"/>
    <cellStyle name="20% - Accent6 6 2 2 2 3 2 2" xfId="15702"/>
    <cellStyle name="20% - Accent6 6 2 2 2 3 2 2 2" xfId="32549"/>
    <cellStyle name="20% - Accent6 6 2 2 2 3 2 3" xfId="24982"/>
    <cellStyle name="20% - Accent6 6 2 2 2 3 3" xfId="11919"/>
    <cellStyle name="20% - Accent6 6 2 2 2 3 3 2" xfId="28768"/>
    <cellStyle name="20% - Accent6 6 2 2 2 3 4" xfId="21201"/>
    <cellStyle name="20% - Accent6 6 2 2 2 4" xfId="5759"/>
    <cellStyle name="20% - Accent6 6 2 2 2 4 2" xfId="13818"/>
    <cellStyle name="20% - Accent6 6 2 2 2 4 2 2" xfId="30665"/>
    <cellStyle name="20% - Accent6 6 2 2 2 4 3" xfId="23098"/>
    <cellStyle name="20% - Accent6 6 2 2 2 5" xfId="9944"/>
    <cellStyle name="20% - Accent6 6 2 2 2 5 2" xfId="26884"/>
    <cellStyle name="20% - Accent6 6 2 2 2 6" xfId="9157"/>
    <cellStyle name="20% - Accent6 6 2 2 2 7" xfId="19316"/>
    <cellStyle name="20% - Accent6 6 2 2 3" xfId="2357"/>
    <cellStyle name="20% - Accent6 6 2 2 3 2" xfId="4321"/>
    <cellStyle name="20% - Accent6 6 2 2 3 2 2" xfId="8104"/>
    <cellStyle name="20% - Accent6 6 2 2 3 2 2 2" xfId="16163"/>
    <cellStyle name="20% - Accent6 6 2 2 3 2 2 2 2" xfId="33010"/>
    <cellStyle name="20% - Accent6 6 2 2 3 2 2 3" xfId="25443"/>
    <cellStyle name="20% - Accent6 6 2 2 3 2 3" xfId="12380"/>
    <cellStyle name="20% - Accent6 6 2 2 3 2 3 2" xfId="29229"/>
    <cellStyle name="20% - Accent6 6 2 2 3 2 4" xfId="21662"/>
    <cellStyle name="20% - Accent6 6 2 2 3 3" xfId="6220"/>
    <cellStyle name="20% - Accent6 6 2 2 3 3 2" xfId="14279"/>
    <cellStyle name="20% - Accent6 6 2 2 3 3 2 2" xfId="31126"/>
    <cellStyle name="20% - Accent6 6 2 2 3 3 3" xfId="23559"/>
    <cellStyle name="20% - Accent6 6 2 2 3 4" xfId="10445"/>
    <cellStyle name="20% - Accent6 6 2 2 3 4 2" xfId="27345"/>
    <cellStyle name="20% - Accent6 6 2 2 3 5" xfId="9156"/>
    <cellStyle name="20% - Accent6 6 2 2 3 6" xfId="19777"/>
    <cellStyle name="20% - Accent6 6 2 2 4" xfId="3409"/>
    <cellStyle name="20% - Accent6 6 2 2 4 2" xfId="7192"/>
    <cellStyle name="20% - Accent6 6 2 2 4 2 2" xfId="15251"/>
    <cellStyle name="20% - Accent6 6 2 2 4 2 2 2" xfId="32098"/>
    <cellStyle name="20% - Accent6 6 2 2 4 2 3" xfId="24531"/>
    <cellStyle name="20% - Accent6 6 2 2 4 3" xfId="11468"/>
    <cellStyle name="20% - Accent6 6 2 2 4 3 2" xfId="28317"/>
    <cellStyle name="20% - Accent6 6 2 2 4 4" xfId="20750"/>
    <cellStyle name="20% - Accent6 6 2 2 5" xfId="5308"/>
    <cellStyle name="20% - Accent6 6 2 2 5 2" xfId="13367"/>
    <cellStyle name="20% - Accent6 6 2 2 5 2 2" xfId="30214"/>
    <cellStyle name="20% - Accent6 6 2 2 5 3" xfId="22647"/>
    <cellStyle name="20% - Accent6 6 2 2 6" xfId="9469"/>
    <cellStyle name="20% - Accent6 6 2 2 6 2" xfId="26433"/>
    <cellStyle name="20% - Accent6 6 2 2 7" xfId="11197"/>
    <cellStyle name="20% - Accent6 6 2 2 8" xfId="18865"/>
    <cellStyle name="20% - Accent6 6 2 3" xfId="1593"/>
    <cellStyle name="20% - Accent6 6 2 3 2" xfId="2592"/>
    <cellStyle name="20% - Accent6 6 2 3 2 2" xfId="4554"/>
    <cellStyle name="20% - Accent6 6 2 3 2 2 2" xfId="8337"/>
    <cellStyle name="20% - Accent6 6 2 3 2 2 2 2" xfId="16396"/>
    <cellStyle name="20% - Accent6 6 2 3 2 2 2 2 2" xfId="33243"/>
    <cellStyle name="20% - Accent6 6 2 3 2 2 2 3" xfId="25676"/>
    <cellStyle name="20% - Accent6 6 2 3 2 2 3" xfId="12613"/>
    <cellStyle name="20% - Accent6 6 2 3 2 2 3 2" xfId="29462"/>
    <cellStyle name="20% - Accent6 6 2 3 2 2 4" xfId="21895"/>
    <cellStyle name="20% - Accent6 6 2 3 2 3" xfId="6453"/>
    <cellStyle name="20% - Accent6 6 2 3 2 3 2" xfId="14512"/>
    <cellStyle name="20% - Accent6 6 2 3 2 3 2 2" xfId="31359"/>
    <cellStyle name="20% - Accent6 6 2 3 2 3 3" xfId="23792"/>
    <cellStyle name="20% - Accent6 6 2 3 2 4" xfId="10679"/>
    <cellStyle name="20% - Accent6 6 2 3 2 4 2" xfId="27578"/>
    <cellStyle name="20% - Accent6 6 2 3 2 5" xfId="11195"/>
    <cellStyle name="20% - Accent6 6 2 3 2 6" xfId="20010"/>
    <cellStyle name="20% - Accent6 6 2 3 3" xfId="3642"/>
    <cellStyle name="20% - Accent6 6 2 3 3 2" xfId="7425"/>
    <cellStyle name="20% - Accent6 6 2 3 3 2 2" xfId="15484"/>
    <cellStyle name="20% - Accent6 6 2 3 3 2 2 2" xfId="32331"/>
    <cellStyle name="20% - Accent6 6 2 3 3 2 3" xfId="24764"/>
    <cellStyle name="20% - Accent6 6 2 3 3 3" xfId="11701"/>
    <cellStyle name="20% - Accent6 6 2 3 3 3 2" xfId="28550"/>
    <cellStyle name="20% - Accent6 6 2 3 3 4" xfId="20983"/>
    <cellStyle name="20% - Accent6 6 2 3 4" xfId="5541"/>
    <cellStyle name="20% - Accent6 6 2 3 4 2" xfId="13600"/>
    <cellStyle name="20% - Accent6 6 2 3 4 2 2" xfId="30447"/>
    <cellStyle name="20% - Accent6 6 2 3 4 3" xfId="22880"/>
    <cellStyle name="20% - Accent6 6 2 3 5" xfId="9726"/>
    <cellStyle name="20% - Accent6 6 2 3 5 2" xfId="26666"/>
    <cellStyle name="20% - Accent6 6 2 3 6" xfId="9011"/>
    <cellStyle name="20% - Accent6 6 2 3 7" xfId="19098"/>
    <cellStyle name="20% - Accent6 6 2 4" xfId="2139"/>
    <cellStyle name="20% - Accent6 6 2 4 2" xfId="4103"/>
    <cellStyle name="20% - Accent6 6 2 4 2 2" xfId="7886"/>
    <cellStyle name="20% - Accent6 6 2 4 2 2 2" xfId="15945"/>
    <cellStyle name="20% - Accent6 6 2 4 2 2 2 2" xfId="32792"/>
    <cellStyle name="20% - Accent6 6 2 4 2 2 3" xfId="25225"/>
    <cellStyle name="20% - Accent6 6 2 4 2 3" xfId="12162"/>
    <cellStyle name="20% - Accent6 6 2 4 2 3 2" xfId="29011"/>
    <cellStyle name="20% - Accent6 6 2 4 2 4" xfId="21444"/>
    <cellStyle name="20% - Accent6 6 2 4 3" xfId="6002"/>
    <cellStyle name="20% - Accent6 6 2 4 3 2" xfId="14061"/>
    <cellStyle name="20% - Accent6 6 2 4 3 2 2" xfId="30908"/>
    <cellStyle name="20% - Accent6 6 2 4 3 3" xfId="23341"/>
    <cellStyle name="20% - Accent6 6 2 4 4" xfId="10227"/>
    <cellStyle name="20% - Accent6 6 2 4 4 2" xfId="27127"/>
    <cellStyle name="20% - Accent6 6 2 4 5" xfId="9155"/>
    <cellStyle name="20% - Accent6 6 2 4 6" xfId="19559"/>
    <cellStyle name="20% - Accent6 6 2 5" xfId="3191"/>
    <cellStyle name="20% - Accent6 6 2 5 2" xfId="6974"/>
    <cellStyle name="20% - Accent6 6 2 5 2 2" xfId="15033"/>
    <cellStyle name="20% - Accent6 6 2 5 2 2 2" xfId="31880"/>
    <cellStyle name="20% - Accent6 6 2 5 2 3" xfId="24313"/>
    <cellStyle name="20% - Accent6 6 2 5 3" xfId="11250"/>
    <cellStyle name="20% - Accent6 6 2 5 3 2" xfId="28099"/>
    <cellStyle name="20% - Accent6 6 2 5 4" xfId="20532"/>
    <cellStyle name="20% - Accent6 6 2 6" xfId="5090"/>
    <cellStyle name="20% - Accent6 6 2 6 2" xfId="13149"/>
    <cellStyle name="20% - Accent6 6 2 6 2 2" xfId="29996"/>
    <cellStyle name="20% - Accent6 6 2 6 3" xfId="22429"/>
    <cellStyle name="20% - Accent6 6 2 7" xfId="9234"/>
    <cellStyle name="20% - Accent6 6 2 7 2" xfId="26215"/>
    <cellStyle name="20% - Accent6 6 2 8" xfId="9158"/>
    <cellStyle name="20% - Accent6 6 2 9" xfId="18647"/>
    <cellStyle name="20% - Accent6 6 3" xfId="1223"/>
    <cellStyle name="20% - Accent6 6 3 2" xfId="1719"/>
    <cellStyle name="20% - Accent6 6 3 2 2" xfId="2718"/>
    <cellStyle name="20% - Accent6 6 3 2 2 2" xfId="4680"/>
    <cellStyle name="20% - Accent6 6 3 2 2 2 2" xfId="8463"/>
    <cellStyle name="20% - Accent6 6 3 2 2 2 2 2" xfId="16522"/>
    <cellStyle name="20% - Accent6 6 3 2 2 2 2 2 2" xfId="33369"/>
    <cellStyle name="20% - Accent6 6 3 2 2 2 2 3" xfId="25802"/>
    <cellStyle name="20% - Accent6 6 3 2 2 2 3" xfId="12739"/>
    <cellStyle name="20% - Accent6 6 3 2 2 2 3 2" xfId="29588"/>
    <cellStyle name="20% - Accent6 6 3 2 2 2 4" xfId="22021"/>
    <cellStyle name="20% - Accent6 6 3 2 2 3" xfId="6579"/>
    <cellStyle name="20% - Accent6 6 3 2 2 3 2" xfId="14638"/>
    <cellStyle name="20% - Accent6 6 3 2 2 3 2 2" xfId="31485"/>
    <cellStyle name="20% - Accent6 6 3 2 2 3 3" xfId="23918"/>
    <cellStyle name="20% - Accent6 6 3 2 2 4" xfId="10805"/>
    <cellStyle name="20% - Accent6 6 3 2 2 4 2" xfId="27704"/>
    <cellStyle name="20% - Accent6 6 3 2 2 5" xfId="8978"/>
    <cellStyle name="20% - Accent6 6 3 2 2 6" xfId="20136"/>
    <cellStyle name="20% - Accent6 6 3 2 3" xfId="3768"/>
    <cellStyle name="20% - Accent6 6 3 2 3 2" xfId="7551"/>
    <cellStyle name="20% - Accent6 6 3 2 3 2 2" xfId="15610"/>
    <cellStyle name="20% - Accent6 6 3 2 3 2 2 2" xfId="32457"/>
    <cellStyle name="20% - Accent6 6 3 2 3 2 3" xfId="24890"/>
    <cellStyle name="20% - Accent6 6 3 2 3 3" xfId="11827"/>
    <cellStyle name="20% - Accent6 6 3 2 3 3 2" xfId="28676"/>
    <cellStyle name="20% - Accent6 6 3 2 3 4" xfId="21109"/>
    <cellStyle name="20% - Accent6 6 3 2 4" xfId="5667"/>
    <cellStyle name="20% - Accent6 6 3 2 4 2" xfId="13726"/>
    <cellStyle name="20% - Accent6 6 3 2 4 2 2" xfId="30573"/>
    <cellStyle name="20% - Accent6 6 3 2 4 3" xfId="23006"/>
    <cellStyle name="20% - Accent6 6 3 2 5" xfId="9852"/>
    <cellStyle name="20% - Accent6 6 3 2 5 2" xfId="26792"/>
    <cellStyle name="20% - Accent6 6 3 2 6" xfId="9154"/>
    <cellStyle name="20% - Accent6 6 3 2 7" xfId="19224"/>
    <cellStyle name="20% - Accent6 6 3 3" xfId="2265"/>
    <cellStyle name="20% - Accent6 6 3 3 2" xfId="4229"/>
    <cellStyle name="20% - Accent6 6 3 3 2 2" xfId="8012"/>
    <cellStyle name="20% - Accent6 6 3 3 2 2 2" xfId="16071"/>
    <cellStyle name="20% - Accent6 6 3 3 2 2 2 2" xfId="32918"/>
    <cellStyle name="20% - Accent6 6 3 3 2 2 3" xfId="25351"/>
    <cellStyle name="20% - Accent6 6 3 3 2 3" xfId="12288"/>
    <cellStyle name="20% - Accent6 6 3 3 2 3 2" xfId="29137"/>
    <cellStyle name="20% - Accent6 6 3 3 2 4" xfId="21570"/>
    <cellStyle name="20% - Accent6 6 3 3 3" xfId="6128"/>
    <cellStyle name="20% - Accent6 6 3 3 3 2" xfId="14187"/>
    <cellStyle name="20% - Accent6 6 3 3 3 2 2" xfId="31034"/>
    <cellStyle name="20% - Accent6 6 3 3 3 3" xfId="23467"/>
    <cellStyle name="20% - Accent6 6 3 3 4" xfId="10353"/>
    <cellStyle name="20% - Accent6 6 3 3 4 2" xfId="27253"/>
    <cellStyle name="20% - Accent6 6 3 3 5" xfId="11193"/>
    <cellStyle name="20% - Accent6 6 3 3 6" xfId="19685"/>
    <cellStyle name="20% - Accent6 6 3 4" xfId="3317"/>
    <cellStyle name="20% - Accent6 6 3 4 2" xfId="7100"/>
    <cellStyle name="20% - Accent6 6 3 4 2 2" xfId="15159"/>
    <cellStyle name="20% - Accent6 6 3 4 2 2 2" xfId="32006"/>
    <cellStyle name="20% - Accent6 6 3 4 2 3" xfId="24439"/>
    <cellStyle name="20% - Accent6 6 3 4 3" xfId="11376"/>
    <cellStyle name="20% - Accent6 6 3 4 3 2" xfId="28225"/>
    <cellStyle name="20% - Accent6 6 3 4 4" xfId="20658"/>
    <cellStyle name="20% - Accent6 6 3 5" xfId="5216"/>
    <cellStyle name="20% - Accent6 6 3 5 2" xfId="13275"/>
    <cellStyle name="20% - Accent6 6 3 5 2 2" xfId="30122"/>
    <cellStyle name="20% - Accent6 6 3 5 3" xfId="22555"/>
    <cellStyle name="20% - Accent6 6 3 6" xfId="9377"/>
    <cellStyle name="20% - Accent6 6 3 6 2" xfId="26341"/>
    <cellStyle name="20% - Accent6 6 3 7" xfId="11194"/>
    <cellStyle name="20% - Accent6 6 3 8" xfId="18773"/>
    <cellStyle name="20% - Accent6 6 4" xfId="1501"/>
    <cellStyle name="20% - Accent6 6 4 2" xfId="2500"/>
    <cellStyle name="20% - Accent6 6 4 2 2" xfId="4462"/>
    <cellStyle name="20% - Accent6 6 4 2 2 2" xfId="8245"/>
    <cellStyle name="20% - Accent6 6 4 2 2 2 2" xfId="16304"/>
    <cellStyle name="20% - Accent6 6 4 2 2 2 2 2" xfId="33151"/>
    <cellStyle name="20% - Accent6 6 4 2 2 2 3" xfId="25584"/>
    <cellStyle name="20% - Accent6 6 4 2 2 3" xfId="12521"/>
    <cellStyle name="20% - Accent6 6 4 2 2 3 2" xfId="29370"/>
    <cellStyle name="20% - Accent6 6 4 2 2 4" xfId="21803"/>
    <cellStyle name="20% - Accent6 6 4 2 3" xfId="6361"/>
    <cellStyle name="20% - Accent6 6 4 2 3 2" xfId="14420"/>
    <cellStyle name="20% - Accent6 6 4 2 3 2 2" xfId="31267"/>
    <cellStyle name="20% - Accent6 6 4 2 3 3" xfId="23700"/>
    <cellStyle name="20% - Accent6 6 4 2 4" xfId="10587"/>
    <cellStyle name="20% - Accent6 6 4 2 4 2" xfId="27486"/>
    <cellStyle name="20% - Accent6 6 4 2 5" xfId="11192"/>
    <cellStyle name="20% - Accent6 6 4 2 6" xfId="19918"/>
    <cellStyle name="20% - Accent6 6 4 3" xfId="3550"/>
    <cellStyle name="20% - Accent6 6 4 3 2" xfId="7333"/>
    <cellStyle name="20% - Accent6 6 4 3 2 2" xfId="15392"/>
    <cellStyle name="20% - Accent6 6 4 3 2 2 2" xfId="32239"/>
    <cellStyle name="20% - Accent6 6 4 3 2 3" xfId="24672"/>
    <cellStyle name="20% - Accent6 6 4 3 3" xfId="11609"/>
    <cellStyle name="20% - Accent6 6 4 3 3 2" xfId="28458"/>
    <cellStyle name="20% - Accent6 6 4 3 4" xfId="20891"/>
    <cellStyle name="20% - Accent6 6 4 4" xfId="5449"/>
    <cellStyle name="20% - Accent6 6 4 4 2" xfId="13508"/>
    <cellStyle name="20% - Accent6 6 4 4 2 2" xfId="30355"/>
    <cellStyle name="20% - Accent6 6 4 4 3" xfId="22788"/>
    <cellStyle name="20% - Accent6 6 4 5" xfId="9634"/>
    <cellStyle name="20% - Accent6 6 4 5 2" xfId="26574"/>
    <cellStyle name="20% - Accent6 6 4 6" xfId="9153"/>
    <cellStyle name="20% - Accent6 6 4 7" xfId="19006"/>
    <cellStyle name="20% - Accent6 6 5" xfId="2029"/>
    <cellStyle name="20% - Accent6 6 5 2" xfId="4011"/>
    <cellStyle name="20% - Accent6 6 5 2 2" xfId="7794"/>
    <cellStyle name="20% - Accent6 6 5 2 2 2" xfId="15853"/>
    <cellStyle name="20% - Accent6 6 5 2 2 2 2" xfId="32700"/>
    <cellStyle name="20% - Accent6 6 5 2 2 3" xfId="25133"/>
    <cellStyle name="20% - Accent6 6 5 2 3" xfId="12070"/>
    <cellStyle name="20% - Accent6 6 5 2 3 2" xfId="28919"/>
    <cellStyle name="20% - Accent6 6 5 2 4" xfId="21352"/>
    <cellStyle name="20% - Accent6 6 5 3" xfId="5910"/>
    <cellStyle name="20% - Accent6 6 5 3 2" xfId="13969"/>
    <cellStyle name="20% - Accent6 6 5 3 2 2" xfId="30816"/>
    <cellStyle name="20% - Accent6 6 5 3 3" xfId="23249"/>
    <cellStyle name="20% - Accent6 6 5 4" xfId="10128"/>
    <cellStyle name="20% - Accent6 6 5 4 2" xfId="27035"/>
    <cellStyle name="20% - Accent6 6 5 5" xfId="9152"/>
    <cellStyle name="20% - Accent6 6 5 6" xfId="19467"/>
    <cellStyle name="20% - Accent6 6 6" xfId="3069"/>
    <cellStyle name="20% - Accent6 6 6 2" xfId="6882"/>
    <cellStyle name="20% - Accent6 6 6 2 2" xfId="14941"/>
    <cellStyle name="20% - Accent6 6 6 2 2 2" xfId="31788"/>
    <cellStyle name="20% - Accent6 6 6 2 3" xfId="24221"/>
    <cellStyle name="20% - Accent6 6 6 3" xfId="11132"/>
    <cellStyle name="20% - Accent6 6 6 3 2" xfId="28007"/>
    <cellStyle name="20% - Accent6 6 6 4" xfId="20440"/>
    <cellStyle name="20% - Accent6 6 7" xfId="4998"/>
    <cellStyle name="20% - Accent6 6 7 2" xfId="13057"/>
    <cellStyle name="20% - Accent6 6 7 2 2" xfId="29904"/>
    <cellStyle name="20% - Accent6 6 7 3" xfId="22337"/>
    <cellStyle name="20% - Accent6 6 8" xfId="9007"/>
    <cellStyle name="20% - Accent6 6 8 2" xfId="26123"/>
    <cellStyle name="20% - Accent6 6 9" xfId="11198"/>
    <cellStyle name="20% - Accent6 7" xfId="777"/>
    <cellStyle name="20% - Accent6 7 10" xfId="18595"/>
    <cellStyle name="20% - Accent6 7 11" xfId="33997"/>
    <cellStyle name="20% - Accent6 7 2" xfId="1095"/>
    <cellStyle name="20% - Accent6 7 2 2" xfId="1356"/>
    <cellStyle name="20% - Accent6 7 2 2 2" xfId="1852"/>
    <cellStyle name="20% - Accent6 7 2 2 2 2" xfId="2851"/>
    <cellStyle name="20% - Accent6 7 2 2 2 2 2" xfId="4813"/>
    <cellStyle name="20% - Accent6 7 2 2 2 2 2 2" xfId="8596"/>
    <cellStyle name="20% - Accent6 7 2 2 2 2 2 2 2" xfId="16655"/>
    <cellStyle name="20% - Accent6 7 2 2 2 2 2 2 2 2" xfId="33502"/>
    <cellStyle name="20% - Accent6 7 2 2 2 2 2 2 3" xfId="25935"/>
    <cellStyle name="20% - Accent6 7 2 2 2 2 2 3" xfId="12872"/>
    <cellStyle name="20% - Accent6 7 2 2 2 2 2 3 2" xfId="29721"/>
    <cellStyle name="20% - Accent6 7 2 2 2 2 2 4" xfId="22154"/>
    <cellStyle name="20% - Accent6 7 2 2 2 2 3" xfId="6712"/>
    <cellStyle name="20% - Accent6 7 2 2 2 2 3 2" xfId="14771"/>
    <cellStyle name="20% - Accent6 7 2 2 2 2 3 2 2" xfId="31618"/>
    <cellStyle name="20% - Accent6 7 2 2 2 2 3 3" xfId="24051"/>
    <cellStyle name="20% - Accent6 7 2 2 2 2 4" xfId="10938"/>
    <cellStyle name="20% - Accent6 7 2 2 2 2 4 2" xfId="27837"/>
    <cellStyle name="20% - Accent6 7 2 2 2 2 5" xfId="9102"/>
    <cellStyle name="20% - Accent6 7 2 2 2 2 6" xfId="20269"/>
    <cellStyle name="20% - Accent6 7 2 2 2 3" xfId="3901"/>
    <cellStyle name="20% - Accent6 7 2 2 2 3 2" xfId="7684"/>
    <cellStyle name="20% - Accent6 7 2 2 2 3 2 2" xfId="15743"/>
    <cellStyle name="20% - Accent6 7 2 2 2 3 2 2 2" xfId="32590"/>
    <cellStyle name="20% - Accent6 7 2 2 2 3 2 3" xfId="25023"/>
    <cellStyle name="20% - Accent6 7 2 2 2 3 3" xfId="11960"/>
    <cellStyle name="20% - Accent6 7 2 2 2 3 3 2" xfId="28809"/>
    <cellStyle name="20% - Accent6 7 2 2 2 3 4" xfId="21242"/>
    <cellStyle name="20% - Accent6 7 2 2 2 4" xfId="5800"/>
    <cellStyle name="20% - Accent6 7 2 2 2 4 2" xfId="13859"/>
    <cellStyle name="20% - Accent6 7 2 2 2 4 2 2" xfId="30706"/>
    <cellStyle name="20% - Accent6 7 2 2 2 4 3" xfId="23139"/>
    <cellStyle name="20% - Accent6 7 2 2 2 5" xfId="9985"/>
    <cellStyle name="20% - Accent6 7 2 2 2 5 2" xfId="26925"/>
    <cellStyle name="20% - Accent6 7 2 2 2 6" xfId="9150"/>
    <cellStyle name="20% - Accent6 7 2 2 2 7" xfId="19357"/>
    <cellStyle name="20% - Accent6 7 2 2 3" xfId="2398"/>
    <cellStyle name="20% - Accent6 7 2 2 3 2" xfId="4362"/>
    <cellStyle name="20% - Accent6 7 2 2 3 2 2" xfId="8145"/>
    <cellStyle name="20% - Accent6 7 2 2 3 2 2 2" xfId="16204"/>
    <cellStyle name="20% - Accent6 7 2 2 3 2 2 2 2" xfId="33051"/>
    <cellStyle name="20% - Accent6 7 2 2 3 2 2 3" xfId="25484"/>
    <cellStyle name="20% - Accent6 7 2 2 3 2 3" xfId="12421"/>
    <cellStyle name="20% - Accent6 7 2 2 3 2 3 2" xfId="29270"/>
    <cellStyle name="20% - Accent6 7 2 2 3 2 4" xfId="21703"/>
    <cellStyle name="20% - Accent6 7 2 2 3 3" xfId="6261"/>
    <cellStyle name="20% - Accent6 7 2 2 3 3 2" xfId="14320"/>
    <cellStyle name="20% - Accent6 7 2 2 3 3 2 2" xfId="31167"/>
    <cellStyle name="20% - Accent6 7 2 2 3 3 3" xfId="23600"/>
    <cellStyle name="20% - Accent6 7 2 2 3 4" xfId="10486"/>
    <cellStyle name="20% - Accent6 7 2 2 3 4 2" xfId="27386"/>
    <cellStyle name="20% - Accent6 7 2 2 3 5" xfId="8917"/>
    <cellStyle name="20% - Accent6 7 2 2 3 6" xfId="19818"/>
    <cellStyle name="20% - Accent6 7 2 2 4" xfId="3450"/>
    <cellStyle name="20% - Accent6 7 2 2 4 2" xfId="7233"/>
    <cellStyle name="20% - Accent6 7 2 2 4 2 2" xfId="15292"/>
    <cellStyle name="20% - Accent6 7 2 2 4 2 2 2" xfId="32139"/>
    <cellStyle name="20% - Accent6 7 2 2 4 2 3" xfId="24572"/>
    <cellStyle name="20% - Accent6 7 2 2 4 3" xfId="11509"/>
    <cellStyle name="20% - Accent6 7 2 2 4 3 2" xfId="28358"/>
    <cellStyle name="20% - Accent6 7 2 2 4 4" xfId="20791"/>
    <cellStyle name="20% - Accent6 7 2 2 5" xfId="5349"/>
    <cellStyle name="20% - Accent6 7 2 2 5 2" xfId="13408"/>
    <cellStyle name="20% - Accent6 7 2 2 5 2 2" xfId="30255"/>
    <cellStyle name="20% - Accent6 7 2 2 5 3" xfId="22688"/>
    <cellStyle name="20% - Accent6 7 2 2 6" xfId="9510"/>
    <cellStyle name="20% - Accent6 7 2 2 6 2" xfId="26474"/>
    <cellStyle name="20% - Accent6 7 2 2 7" xfId="11190"/>
    <cellStyle name="20% - Accent6 7 2 2 8" xfId="18906"/>
    <cellStyle name="20% - Accent6 7 2 3" xfId="1634"/>
    <cellStyle name="20% - Accent6 7 2 3 2" xfId="2633"/>
    <cellStyle name="20% - Accent6 7 2 3 2 2" xfId="4595"/>
    <cellStyle name="20% - Accent6 7 2 3 2 2 2" xfId="8378"/>
    <cellStyle name="20% - Accent6 7 2 3 2 2 2 2" xfId="16437"/>
    <cellStyle name="20% - Accent6 7 2 3 2 2 2 2 2" xfId="33284"/>
    <cellStyle name="20% - Accent6 7 2 3 2 2 2 3" xfId="25717"/>
    <cellStyle name="20% - Accent6 7 2 3 2 2 3" xfId="12654"/>
    <cellStyle name="20% - Accent6 7 2 3 2 2 3 2" xfId="29503"/>
    <cellStyle name="20% - Accent6 7 2 3 2 2 4" xfId="21936"/>
    <cellStyle name="20% - Accent6 7 2 3 2 3" xfId="6494"/>
    <cellStyle name="20% - Accent6 7 2 3 2 3 2" xfId="14553"/>
    <cellStyle name="20% - Accent6 7 2 3 2 3 2 2" xfId="31400"/>
    <cellStyle name="20% - Accent6 7 2 3 2 3 3" xfId="23833"/>
    <cellStyle name="20% - Accent6 7 2 3 2 4" xfId="10720"/>
    <cellStyle name="20% - Accent6 7 2 3 2 4 2" xfId="27619"/>
    <cellStyle name="20% - Accent6 7 2 3 2 5" xfId="8844"/>
    <cellStyle name="20% - Accent6 7 2 3 2 6" xfId="20051"/>
    <cellStyle name="20% - Accent6 7 2 3 3" xfId="3683"/>
    <cellStyle name="20% - Accent6 7 2 3 3 2" xfId="7466"/>
    <cellStyle name="20% - Accent6 7 2 3 3 2 2" xfId="15525"/>
    <cellStyle name="20% - Accent6 7 2 3 3 2 2 2" xfId="32372"/>
    <cellStyle name="20% - Accent6 7 2 3 3 2 3" xfId="24805"/>
    <cellStyle name="20% - Accent6 7 2 3 3 3" xfId="11742"/>
    <cellStyle name="20% - Accent6 7 2 3 3 3 2" xfId="28591"/>
    <cellStyle name="20% - Accent6 7 2 3 3 4" xfId="21024"/>
    <cellStyle name="20% - Accent6 7 2 3 4" xfId="5582"/>
    <cellStyle name="20% - Accent6 7 2 3 4 2" xfId="13641"/>
    <cellStyle name="20% - Accent6 7 2 3 4 2 2" xfId="30488"/>
    <cellStyle name="20% - Accent6 7 2 3 4 3" xfId="22921"/>
    <cellStyle name="20% - Accent6 7 2 3 5" xfId="9767"/>
    <cellStyle name="20% - Accent6 7 2 3 5 2" xfId="26707"/>
    <cellStyle name="20% - Accent6 7 2 3 6" xfId="8845"/>
    <cellStyle name="20% - Accent6 7 2 3 7" xfId="19139"/>
    <cellStyle name="20% - Accent6 7 2 4" xfId="2180"/>
    <cellStyle name="20% - Accent6 7 2 4 2" xfId="4144"/>
    <cellStyle name="20% - Accent6 7 2 4 2 2" xfId="7927"/>
    <cellStyle name="20% - Accent6 7 2 4 2 2 2" xfId="15986"/>
    <cellStyle name="20% - Accent6 7 2 4 2 2 2 2" xfId="32833"/>
    <cellStyle name="20% - Accent6 7 2 4 2 2 3" xfId="25266"/>
    <cellStyle name="20% - Accent6 7 2 4 2 3" xfId="12203"/>
    <cellStyle name="20% - Accent6 7 2 4 2 3 2" xfId="29052"/>
    <cellStyle name="20% - Accent6 7 2 4 2 4" xfId="21485"/>
    <cellStyle name="20% - Accent6 7 2 4 3" xfId="6043"/>
    <cellStyle name="20% - Accent6 7 2 4 3 2" xfId="14102"/>
    <cellStyle name="20% - Accent6 7 2 4 3 2 2" xfId="30949"/>
    <cellStyle name="20% - Accent6 7 2 4 3 3" xfId="23382"/>
    <cellStyle name="20% - Accent6 7 2 4 4" xfId="10268"/>
    <cellStyle name="20% - Accent6 7 2 4 4 2" xfId="27168"/>
    <cellStyle name="20% - Accent6 7 2 4 5" xfId="11189"/>
    <cellStyle name="20% - Accent6 7 2 4 6" xfId="19600"/>
    <cellStyle name="20% - Accent6 7 2 5" xfId="3232"/>
    <cellStyle name="20% - Accent6 7 2 5 2" xfId="7015"/>
    <cellStyle name="20% - Accent6 7 2 5 2 2" xfId="15074"/>
    <cellStyle name="20% - Accent6 7 2 5 2 2 2" xfId="31921"/>
    <cellStyle name="20% - Accent6 7 2 5 2 3" xfId="24354"/>
    <cellStyle name="20% - Accent6 7 2 5 3" xfId="11291"/>
    <cellStyle name="20% - Accent6 7 2 5 3 2" xfId="28140"/>
    <cellStyle name="20% - Accent6 7 2 5 4" xfId="20573"/>
    <cellStyle name="20% - Accent6 7 2 6" xfId="5131"/>
    <cellStyle name="20% - Accent6 7 2 6 2" xfId="13190"/>
    <cellStyle name="20% - Accent6 7 2 6 2 2" xfId="30037"/>
    <cellStyle name="20% - Accent6 7 2 6 3" xfId="22470"/>
    <cellStyle name="20% - Accent6 7 2 7" xfId="9275"/>
    <cellStyle name="20% - Accent6 7 2 7 2" xfId="26256"/>
    <cellStyle name="20% - Accent6 7 2 8" xfId="9151"/>
    <cellStyle name="20% - Accent6 7 2 9" xfId="18688"/>
    <cellStyle name="20% - Accent6 7 3" xfId="1264"/>
    <cellStyle name="20% - Accent6 7 3 2" xfId="1760"/>
    <cellStyle name="20% - Accent6 7 3 2 2" xfId="2759"/>
    <cellStyle name="20% - Accent6 7 3 2 2 2" xfId="4721"/>
    <cellStyle name="20% - Accent6 7 3 2 2 2 2" xfId="8504"/>
    <cellStyle name="20% - Accent6 7 3 2 2 2 2 2" xfId="16563"/>
    <cellStyle name="20% - Accent6 7 3 2 2 2 2 2 2" xfId="33410"/>
    <cellStyle name="20% - Accent6 7 3 2 2 2 2 3" xfId="25843"/>
    <cellStyle name="20% - Accent6 7 3 2 2 2 3" xfId="12780"/>
    <cellStyle name="20% - Accent6 7 3 2 2 2 3 2" xfId="29629"/>
    <cellStyle name="20% - Accent6 7 3 2 2 2 4" xfId="22062"/>
    <cellStyle name="20% - Accent6 7 3 2 2 3" xfId="6620"/>
    <cellStyle name="20% - Accent6 7 3 2 2 3 2" xfId="14679"/>
    <cellStyle name="20% - Accent6 7 3 2 2 3 2 2" xfId="31526"/>
    <cellStyle name="20% - Accent6 7 3 2 2 3 3" xfId="23959"/>
    <cellStyle name="20% - Accent6 7 3 2 2 4" xfId="10846"/>
    <cellStyle name="20% - Accent6 7 3 2 2 4 2" xfId="27745"/>
    <cellStyle name="20% - Accent6 7 3 2 2 5" xfId="9148"/>
    <cellStyle name="20% - Accent6 7 3 2 2 6" xfId="20177"/>
    <cellStyle name="20% - Accent6 7 3 2 3" xfId="3809"/>
    <cellStyle name="20% - Accent6 7 3 2 3 2" xfId="7592"/>
    <cellStyle name="20% - Accent6 7 3 2 3 2 2" xfId="15651"/>
    <cellStyle name="20% - Accent6 7 3 2 3 2 2 2" xfId="32498"/>
    <cellStyle name="20% - Accent6 7 3 2 3 2 3" xfId="24931"/>
    <cellStyle name="20% - Accent6 7 3 2 3 3" xfId="11868"/>
    <cellStyle name="20% - Accent6 7 3 2 3 3 2" xfId="28717"/>
    <cellStyle name="20% - Accent6 7 3 2 3 4" xfId="21150"/>
    <cellStyle name="20% - Accent6 7 3 2 4" xfId="5708"/>
    <cellStyle name="20% - Accent6 7 3 2 4 2" xfId="13767"/>
    <cellStyle name="20% - Accent6 7 3 2 4 2 2" xfId="30614"/>
    <cellStyle name="20% - Accent6 7 3 2 4 3" xfId="23047"/>
    <cellStyle name="20% - Accent6 7 3 2 5" xfId="9893"/>
    <cellStyle name="20% - Accent6 7 3 2 5 2" xfId="26833"/>
    <cellStyle name="20% - Accent6 7 3 2 6" xfId="11188"/>
    <cellStyle name="20% - Accent6 7 3 2 7" xfId="19265"/>
    <cellStyle name="20% - Accent6 7 3 3" xfId="2306"/>
    <cellStyle name="20% - Accent6 7 3 3 2" xfId="4270"/>
    <cellStyle name="20% - Accent6 7 3 3 2 2" xfId="8053"/>
    <cellStyle name="20% - Accent6 7 3 3 2 2 2" xfId="16112"/>
    <cellStyle name="20% - Accent6 7 3 3 2 2 2 2" xfId="32959"/>
    <cellStyle name="20% - Accent6 7 3 3 2 2 3" xfId="25392"/>
    <cellStyle name="20% - Accent6 7 3 3 2 3" xfId="12329"/>
    <cellStyle name="20% - Accent6 7 3 3 2 3 2" xfId="29178"/>
    <cellStyle name="20% - Accent6 7 3 3 2 4" xfId="21611"/>
    <cellStyle name="20% - Accent6 7 3 3 3" xfId="6169"/>
    <cellStyle name="20% - Accent6 7 3 3 3 2" xfId="14228"/>
    <cellStyle name="20% - Accent6 7 3 3 3 2 2" xfId="31075"/>
    <cellStyle name="20% - Accent6 7 3 3 3 3" xfId="23508"/>
    <cellStyle name="20% - Accent6 7 3 3 4" xfId="10394"/>
    <cellStyle name="20% - Accent6 7 3 3 4 2" xfId="27294"/>
    <cellStyle name="20% - Accent6 7 3 3 5" xfId="11187"/>
    <cellStyle name="20% - Accent6 7 3 3 6" xfId="19726"/>
    <cellStyle name="20% - Accent6 7 3 4" xfId="3358"/>
    <cellStyle name="20% - Accent6 7 3 4 2" xfId="7141"/>
    <cellStyle name="20% - Accent6 7 3 4 2 2" xfId="15200"/>
    <cellStyle name="20% - Accent6 7 3 4 2 2 2" xfId="32047"/>
    <cellStyle name="20% - Accent6 7 3 4 2 3" xfId="24480"/>
    <cellStyle name="20% - Accent6 7 3 4 3" xfId="11417"/>
    <cellStyle name="20% - Accent6 7 3 4 3 2" xfId="28266"/>
    <cellStyle name="20% - Accent6 7 3 4 4" xfId="20699"/>
    <cellStyle name="20% - Accent6 7 3 5" xfId="5257"/>
    <cellStyle name="20% - Accent6 7 3 5 2" xfId="13316"/>
    <cellStyle name="20% - Accent6 7 3 5 2 2" xfId="30163"/>
    <cellStyle name="20% - Accent6 7 3 5 3" xfId="22596"/>
    <cellStyle name="20% - Accent6 7 3 6" xfId="9418"/>
    <cellStyle name="20% - Accent6 7 3 6 2" xfId="26382"/>
    <cellStyle name="20% - Accent6 7 3 7" xfId="9149"/>
    <cellStyle name="20% - Accent6 7 3 8" xfId="18814"/>
    <cellStyle name="20% - Accent6 7 4" xfId="1542"/>
    <cellStyle name="20% - Accent6 7 4 2" xfId="2541"/>
    <cellStyle name="20% - Accent6 7 4 2 2" xfId="4503"/>
    <cellStyle name="20% - Accent6 7 4 2 2 2" xfId="8286"/>
    <cellStyle name="20% - Accent6 7 4 2 2 2 2" xfId="16345"/>
    <cellStyle name="20% - Accent6 7 4 2 2 2 2 2" xfId="33192"/>
    <cellStyle name="20% - Accent6 7 4 2 2 2 3" xfId="25625"/>
    <cellStyle name="20% - Accent6 7 4 2 2 3" xfId="12562"/>
    <cellStyle name="20% - Accent6 7 4 2 2 3 2" xfId="29411"/>
    <cellStyle name="20% - Accent6 7 4 2 2 4" xfId="21844"/>
    <cellStyle name="20% - Accent6 7 4 2 3" xfId="6402"/>
    <cellStyle name="20% - Accent6 7 4 2 3 2" xfId="14461"/>
    <cellStyle name="20% - Accent6 7 4 2 3 2 2" xfId="31308"/>
    <cellStyle name="20% - Accent6 7 4 2 3 3" xfId="23741"/>
    <cellStyle name="20% - Accent6 7 4 2 4" xfId="10628"/>
    <cellStyle name="20% - Accent6 7 4 2 4 2" xfId="27527"/>
    <cellStyle name="20% - Accent6 7 4 2 5" xfId="11186"/>
    <cellStyle name="20% - Accent6 7 4 2 6" xfId="19959"/>
    <cellStyle name="20% - Accent6 7 4 3" xfId="3591"/>
    <cellStyle name="20% - Accent6 7 4 3 2" xfId="7374"/>
    <cellStyle name="20% - Accent6 7 4 3 2 2" xfId="15433"/>
    <cellStyle name="20% - Accent6 7 4 3 2 2 2" xfId="32280"/>
    <cellStyle name="20% - Accent6 7 4 3 2 3" xfId="24713"/>
    <cellStyle name="20% - Accent6 7 4 3 3" xfId="11650"/>
    <cellStyle name="20% - Accent6 7 4 3 3 2" xfId="28499"/>
    <cellStyle name="20% - Accent6 7 4 3 4" xfId="20932"/>
    <cellStyle name="20% - Accent6 7 4 4" xfId="5490"/>
    <cellStyle name="20% - Accent6 7 4 4 2" xfId="13549"/>
    <cellStyle name="20% - Accent6 7 4 4 2 2" xfId="30396"/>
    <cellStyle name="20% - Accent6 7 4 4 3" xfId="22829"/>
    <cellStyle name="20% - Accent6 7 4 5" xfId="9675"/>
    <cellStyle name="20% - Accent6 7 4 5 2" xfId="26615"/>
    <cellStyle name="20% - Accent6 7 4 6" xfId="9147"/>
    <cellStyle name="20% - Accent6 7 4 7" xfId="19047"/>
    <cellStyle name="20% - Accent6 7 5" xfId="2072"/>
    <cellStyle name="20% - Accent6 7 5 2" xfId="4052"/>
    <cellStyle name="20% - Accent6 7 5 2 2" xfId="7835"/>
    <cellStyle name="20% - Accent6 7 5 2 2 2" xfId="15894"/>
    <cellStyle name="20% - Accent6 7 5 2 2 2 2" xfId="32741"/>
    <cellStyle name="20% - Accent6 7 5 2 2 3" xfId="25174"/>
    <cellStyle name="20% - Accent6 7 5 2 3" xfId="12111"/>
    <cellStyle name="20% - Accent6 7 5 2 3 2" xfId="28960"/>
    <cellStyle name="20% - Accent6 7 5 2 4" xfId="21393"/>
    <cellStyle name="20% - Accent6 7 5 3" xfId="5951"/>
    <cellStyle name="20% - Accent6 7 5 3 2" xfId="14010"/>
    <cellStyle name="20% - Accent6 7 5 3 2 2" xfId="30857"/>
    <cellStyle name="20% - Accent6 7 5 3 3" xfId="23290"/>
    <cellStyle name="20% - Accent6 7 5 4" xfId="10169"/>
    <cellStyle name="20% - Accent6 7 5 4 2" xfId="27076"/>
    <cellStyle name="20% - Accent6 7 5 5" xfId="9146"/>
    <cellStyle name="20% - Accent6 7 5 6" xfId="19508"/>
    <cellStyle name="20% - Accent6 7 6" xfId="3110"/>
    <cellStyle name="20% - Accent6 7 6 2" xfId="6923"/>
    <cellStyle name="20% - Accent6 7 6 2 2" xfId="14982"/>
    <cellStyle name="20% - Accent6 7 6 2 2 2" xfId="31829"/>
    <cellStyle name="20% - Accent6 7 6 2 3" xfId="24262"/>
    <cellStyle name="20% - Accent6 7 6 3" xfId="11173"/>
    <cellStyle name="20% - Accent6 7 6 3 2" xfId="28048"/>
    <cellStyle name="20% - Accent6 7 6 4" xfId="20481"/>
    <cellStyle name="20% - Accent6 7 7" xfId="5039"/>
    <cellStyle name="20% - Accent6 7 7 2" xfId="13098"/>
    <cellStyle name="20% - Accent6 7 7 2 2" xfId="29945"/>
    <cellStyle name="20% - Accent6 7 7 3" xfId="22378"/>
    <cellStyle name="20% - Accent6 7 8" xfId="9073"/>
    <cellStyle name="20% - Accent6 7 8 2" xfId="26164"/>
    <cellStyle name="20% - Accent6 7 9" xfId="11191"/>
    <cellStyle name="20% - Accent6 8" xfId="979"/>
    <cellStyle name="20% - Accent6 8 10" xfId="33998"/>
    <cellStyle name="20% - Accent6 8 2" xfId="1277"/>
    <cellStyle name="20% - Accent6 8 2 2" xfId="1773"/>
    <cellStyle name="20% - Accent6 8 2 2 2" xfId="2772"/>
    <cellStyle name="20% - Accent6 8 2 2 2 2" xfId="4734"/>
    <cellStyle name="20% - Accent6 8 2 2 2 2 2" xfId="8517"/>
    <cellStyle name="20% - Accent6 8 2 2 2 2 2 2" xfId="16576"/>
    <cellStyle name="20% - Accent6 8 2 2 2 2 2 2 2" xfId="33423"/>
    <cellStyle name="20% - Accent6 8 2 2 2 2 2 3" xfId="25856"/>
    <cellStyle name="20% - Accent6 8 2 2 2 2 3" xfId="12793"/>
    <cellStyle name="20% - Accent6 8 2 2 2 2 3 2" xfId="29642"/>
    <cellStyle name="20% - Accent6 8 2 2 2 2 4" xfId="22075"/>
    <cellStyle name="20% - Accent6 8 2 2 2 3" xfId="6633"/>
    <cellStyle name="20% - Accent6 8 2 2 2 3 2" xfId="14692"/>
    <cellStyle name="20% - Accent6 8 2 2 2 3 2 2" xfId="31539"/>
    <cellStyle name="20% - Accent6 8 2 2 2 3 3" xfId="23972"/>
    <cellStyle name="20% - Accent6 8 2 2 2 4" xfId="10859"/>
    <cellStyle name="20% - Accent6 8 2 2 2 4 2" xfId="27758"/>
    <cellStyle name="20% - Accent6 8 2 2 2 5" xfId="9144"/>
    <cellStyle name="20% - Accent6 8 2 2 2 6" xfId="20190"/>
    <cellStyle name="20% - Accent6 8 2 2 3" xfId="3822"/>
    <cellStyle name="20% - Accent6 8 2 2 3 2" xfId="7605"/>
    <cellStyle name="20% - Accent6 8 2 2 3 2 2" xfId="15664"/>
    <cellStyle name="20% - Accent6 8 2 2 3 2 2 2" xfId="32511"/>
    <cellStyle name="20% - Accent6 8 2 2 3 2 3" xfId="24944"/>
    <cellStyle name="20% - Accent6 8 2 2 3 3" xfId="11881"/>
    <cellStyle name="20% - Accent6 8 2 2 3 3 2" xfId="28730"/>
    <cellStyle name="20% - Accent6 8 2 2 3 4" xfId="21163"/>
    <cellStyle name="20% - Accent6 8 2 2 4" xfId="5721"/>
    <cellStyle name="20% - Accent6 8 2 2 4 2" xfId="13780"/>
    <cellStyle name="20% - Accent6 8 2 2 4 2 2" xfId="30627"/>
    <cellStyle name="20% - Accent6 8 2 2 4 3" xfId="23060"/>
    <cellStyle name="20% - Accent6 8 2 2 5" xfId="9906"/>
    <cellStyle name="20% - Accent6 8 2 2 5 2" xfId="26846"/>
    <cellStyle name="20% - Accent6 8 2 2 6" xfId="11184"/>
    <cellStyle name="20% - Accent6 8 2 2 7" xfId="19278"/>
    <cellStyle name="20% - Accent6 8 2 3" xfId="2319"/>
    <cellStyle name="20% - Accent6 8 2 3 2" xfId="4283"/>
    <cellStyle name="20% - Accent6 8 2 3 2 2" xfId="8066"/>
    <cellStyle name="20% - Accent6 8 2 3 2 2 2" xfId="16125"/>
    <cellStyle name="20% - Accent6 8 2 3 2 2 2 2" xfId="32972"/>
    <cellStyle name="20% - Accent6 8 2 3 2 2 3" xfId="25405"/>
    <cellStyle name="20% - Accent6 8 2 3 2 3" xfId="12342"/>
    <cellStyle name="20% - Accent6 8 2 3 2 3 2" xfId="29191"/>
    <cellStyle name="20% - Accent6 8 2 3 2 4" xfId="21624"/>
    <cellStyle name="20% - Accent6 8 2 3 3" xfId="6182"/>
    <cellStyle name="20% - Accent6 8 2 3 3 2" xfId="14241"/>
    <cellStyle name="20% - Accent6 8 2 3 3 2 2" xfId="31088"/>
    <cellStyle name="20% - Accent6 8 2 3 3 3" xfId="23521"/>
    <cellStyle name="20% - Accent6 8 2 3 4" xfId="10407"/>
    <cellStyle name="20% - Accent6 8 2 3 4 2" xfId="27307"/>
    <cellStyle name="20% - Accent6 8 2 3 5" xfId="11183"/>
    <cellStyle name="20% - Accent6 8 2 3 6" xfId="19739"/>
    <cellStyle name="20% - Accent6 8 2 4" xfId="3371"/>
    <cellStyle name="20% - Accent6 8 2 4 2" xfId="7154"/>
    <cellStyle name="20% - Accent6 8 2 4 2 2" xfId="15213"/>
    <cellStyle name="20% - Accent6 8 2 4 2 2 2" xfId="32060"/>
    <cellStyle name="20% - Accent6 8 2 4 2 3" xfId="24493"/>
    <cellStyle name="20% - Accent6 8 2 4 3" xfId="11430"/>
    <cellStyle name="20% - Accent6 8 2 4 3 2" xfId="28279"/>
    <cellStyle name="20% - Accent6 8 2 4 4" xfId="20712"/>
    <cellStyle name="20% - Accent6 8 2 5" xfId="5270"/>
    <cellStyle name="20% - Accent6 8 2 5 2" xfId="13329"/>
    <cellStyle name="20% - Accent6 8 2 5 2 2" xfId="30176"/>
    <cellStyle name="20% - Accent6 8 2 5 3" xfId="22609"/>
    <cellStyle name="20% - Accent6 8 2 6" xfId="9431"/>
    <cellStyle name="20% - Accent6 8 2 6 2" xfId="26395"/>
    <cellStyle name="20% - Accent6 8 2 7" xfId="9145"/>
    <cellStyle name="20% - Accent6 8 2 8" xfId="18827"/>
    <cellStyle name="20% - Accent6 8 3" xfId="1555"/>
    <cellStyle name="20% - Accent6 8 3 2" xfId="2554"/>
    <cellStyle name="20% - Accent6 8 3 2 2" xfId="4516"/>
    <cellStyle name="20% - Accent6 8 3 2 2 2" xfId="8299"/>
    <cellStyle name="20% - Accent6 8 3 2 2 2 2" xfId="16358"/>
    <cellStyle name="20% - Accent6 8 3 2 2 2 2 2" xfId="33205"/>
    <cellStyle name="20% - Accent6 8 3 2 2 2 3" xfId="25638"/>
    <cellStyle name="20% - Accent6 8 3 2 2 3" xfId="12575"/>
    <cellStyle name="20% - Accent6 8 3 2 2 3 2" xfId="29424"/>
    <cellStyle name="20% - Accent6 8 3 2 2 4" xfId="21857"/>
    <cellStyle name="20% - Accent6 8 3 2 3" xfId="6415"/>
    <cellStyle name="20% - Accent6 8 3 2 3 2" xfId="14474"/>
    <cellStyle name="20% - Accent6 8 3 2 3 2 2" xfId="31321"/>
    <cellStyle name="20% - Accent6 8 3 2 3 3" xfId="23754"/>
    <cellStyle name="20% - Accent6 8 3 2 4" xfId="10641"/>
    <cellStyle name="20% - Accent6 8 3 2 4 2" xfId="27540"/>
    <cellStyle name="20% - Accent6 8 3 2 5" xfId="8935"/>
    <cellStyle name="20% - Accent6 8 3 2 6" xfId="19972"/>
    <cellStyle name="20% - Accent6 8 3 3" xfId="3604"/>
    <cellStyle name="20% - Accent6 8 3 3 2" xfId="7387"/>
    <cellStyle name="20% - Accent6 8 3 3 2 2" xfId="15446"/>
    <cellStyle name="20% - Accent6 8 3 3 2 2 2" xfId="32293"/>
    <cellStyle name="20% - Accent6 8 3 3 2 3" xfId="24726"/>
    <cellStyle name="20% - Accent6 8 3 3 3" xfId="11663"/>
    <cellStyle name="20% - Accent6 8 3 3 3 2" xfId="28512"/>
    <cellStyle name="20% - Accent6 8 3 3 4" xfId="20945"/>
    <cellStyle name="20% - Accent6 8 3 4" xfId="5503"/>
    <cellStyle name="20% - Accent6 8 3 4 2" xfId="13562"/>
    <cellStyle name="20% - Accent6 8 3 4 2 2" xfId="30409"/>
    <cellStyle name="20% - Accent6 8 3 4 3" xfId="22842"/>
    <cellStyle name="20% - Accent6 8 3 5" xfId="9688"/>
    <cellStyle name="20% - Accent6 8 3 5 2" xfId="26628"/>
    <cellStyle name="20% - Accent6 8 3 6" xfId="9143"/>
    <cellStyle name="20% - Accent6 8 3 7" xfId="19060"/>
    <cellStyle name="20% - Accent6 8 4" xfId="2100"/>
    <cellStyle name="20% - Accent6 8 4 2" xfId="4065"/>
    <cellStyle name="20% - Accent6 8 4 2 2" xfId="7848"/>
    <cellStyle name="20% - Accent6 8 4 2 2 2" xfId="15907"/>
    <cellStyle name="20% - Accent6 8 4 2 2 2 2" xfId="32754"/>
    <cellStyle name="20% - Accent6 8 4 2 2 3" xfId="25187"/>
    <cellStyle name="20% - Accent6 8 4 2 3" xfId="12124"/>
    <cellStyle name="20% - Accent6 8 4 2 3 2" xfId="28973"/>
    <cellStyle name="20% - Accent6 8 4 2 4" xfId="21406"/>
    <cellStyle name="20% - Accent6 8 4 3" xfId="5964"/>
    <cellStyle name="20% - Accent6 8 4 3 2" xfId="14023"/>
    <cellStyle name="20% - Accent6 8 4 3 2 2" xfId="30870"/>
    <cellStyle name="20% - Accent6 8 4 3 3" xfId="23303"/>
    <cellStyle name="20% - Accent6 8 4 4" xfId="10189"/>
    <cellStyle name="20% - Accent6 8 4 4 2" xfId="27089"/>
    <cellStyle name="20% - Accent6 8 4 5" xfId="13021"/>
    <cellStyle name="20% - Accent6 8 4 6" xfId="19521"/>
    <cellStyle name="20% - Accent6 8 5" xfId="3153"/>
    <cellStyle name="20% - Accent6 8 5 2" xfId="6936"/>
    <cellStyle name="20% - Accent6 8 5 2 2" xfId="14995"/>
    <cellStyle name="20% - Accent6 8 5 2 2 2" xfId="31842"/>
    <cellStyle name="20% - Accent6 8 5 2 3" xfId="24275"/>
    <cellStyle name="20% - Accent6 8 5 3" xfId="11212"/>
    <cellStyle name="20% - Accent6 8 5 3 2" xfId="28061"/>
    <cellStyle name="20% - Accent6 8 5 4" xfId="20494"/>
    <cellStyle name="20% - Accent6 8 6" xfId="5052"/>
    <cellStyle name="20% - Accent6 8 6 2" xfId="13111"/>
    <cellStyle name="20% - Accent6 8 6 2 2" xfId="29958"/>
    <cellStyle name="20% - Accent6 8 6 3" xfId="22391"/>
    <cellStyle name="20% - Accent6 8 7" xfId="9178"/>
    <cellStyle name="20% - Accent6 8 7 2" xfId="26177"/>
    <cellStyle name="20% - Accent6 8 8" xfId="11185"/>
    <cellStyle name="20% - Accent6 8 9" xfId="18609"/>
    <cellStyle name="20% - Accent6 9" xfId="1148"/>
    <cellStyle name="20% - Accent6 9 2" xfId="1681"/>
    <cellStyle name="20% - Accent6 9 2 2" xfId="2680"/>
    <cellStyle name="20% - Accent6 9 2 2 2" xfId="4642"/>
    <cellStyle name="20% - Accent6 9 2 2 2 2" xfId="8425"/>
    <cellStyle name="20% - Accent6 9 2 2 2 2 2" xfId="16484"/>
    <cellStyle name="20% - Accent6 9 2 2 2 2 2 2" xfId="33331"/>
    <cellStyle name="20% - Accent6 9 2 2 2 2 3" xfId="25764"/>
    <cellStyle name="20% - Accent6 9 2 2 2 3" xfId="12701"/>
    <cellStyle name="20% - Accent6 9 2 2 2 3 2" xfId="29550"/>
    <cellStyle name="20% - Accent6 9 2 2 2 4" xfId="21983"/>
    <cellStyle name="20% - Accent6 9 2 2 3" xfId="6541"/>
    <cellStyle name="20% - Accent6 9 2 2 3 2" xfId="14600"/>
    <cellStyle name="20% - Accent6 9 2 2 3 2 2" xfId="31447"/>
    <cellStyle name="20% - Accent6 9 2 2 3 3" xfId="23880"/>
    <cellStyle name="20% - Accent6 9 2 2 4" xfId="10767"/>
    <cellStyle name="20% - Accent6 9 2 2 4 2" xfId="27666"/>
    <cellStyle name="20% - Accent6 9 2 2 5" xfId="9142"/>
    <cellStyle name="20% - Accent6 9 2 2 6" xfId="20098"/>
    <cellStyle name="20% - Accent6 9 2 3" xfId="3730"/>
    <cellStyle name="20% - Accent6 9 2 3 2" xfId="7513"/>
    <cellStyle name="20% - Accent6 9 2 3 2 2" xfId="15572"/>
    <cellStyle name="20% - Accent6 9 2 3 2 2 2" xfId="32419"/>
    <cellStyle name="20% - Accent6 9 2 3 2 3" xfId="24852"/>
    <cellStyle name="20% - Accent6 9 2 3 3" xfId="11789"/>
    <cellStyle name="20% - Accent6 9 2 3 3 2" xfId="28638"/>
    <cellStyle name="20% - Accent6 9 2 3 4" xfId="21071"/>
    <cellStyle name="20% - Accent6 9 2 4" xfId="5629"/>
    <cellStyle name="20% - Accent6 9 2 4 2" xfId="13688"/>
    <cellStyle name="20% - Accent6 9 2 4 2 2" xfId="30535"/>
    <cellStyle name="20% - Accent6 9 2 4 3" xfId="22968"/>
    <cellStyle name="20% - Accent6 9 2 5" xfId="9814"/>
    <cellStyle name="20% - Accent6 9 2 5 2" xfId="26754"/>
    <cellStyle name="20% - Accent6 9 2 6" xfId="11182"/>
    <cellStyle name="20% - Accent6 9 2 7" xfId="19186"/>
    <cellStyle name="20% - Accent6 9 3" xfId="2227"/>
    <cellStyle name="20% - Accent6 9 3 2" xfId="4191"/>
    <cellStyle name="20% - Accent6 9 3 2 2" xfId="7974"/>
    <cellStyle name="20% - Accent6 9 3 2 2 2" xfId="16033"/>
    <cellStyle name="20% - Accent6 9 3 2 2 2 2" xfId="32880"/>
    <cellStyle name="20% - Accent6 9 3 2 2 3" xfId="25313"/>
    <cellStyle name="20% - Accent6 9 3 2 3" xfId="12250"/>
    <cellStyle name="20% - Accent6 9 3 2 3 2" xfId="29099"/>
    <cellStyle name="20% - Accent6 9 3 2 4" xfId="21532"/>
    <cellStyle name="20% - Accent6 9 3 3" xfId="6090"/>
    <cellStyle name="20% - Accent6 9 3 3 2" xfId="14149"/>
    <cellStyle name="20% - Accent6 9 3 3 2 2" xfId="30996"/>
    <cellStyle name="20% - Accent6 9 3 3 3" xfId="23429"/>
    <cellStyle name="20% - Accent6 9 3 4" xfId="10315"/>
    <cellStyle name="20% - Accent6 9 3 4 2" xfId="27215"/>
    <cellStyle name="20% - Accent6 9 3 5" xfId="11181"/>
    <cellStyle name="20% - Accent6 9 3 6" xfId="19647"/>
    <cellStyle name="20% - Accent6 9 4" xfId="3279"/>
    <cellStyle name="20% - Accent6 9 4 2" xfId="7062"/>
    <cellStyle name="20% - Accent6 9 4 2 2" xfId="15121"/>
    <cellStyle name="20% - Accent6 9 4 2 2 2" xfId="31968"/>
    <cellStyle name="20% - Accent6 9 4 2 3" xfId="24401"/>
    <cellStyle name="20% - Accent6 9 4 3" xfId="11338"/>
    <cellStyle name="20% - Accent6 9 4 3 2" xfId="28187"/>
    <cellStyle name="20% - Accent6 9 4 4" xfId="20620"/>
    <cellStyle name="20% - Accent6 9 5" xfId="5178"/>
    <cellStyle name="20% - Accent6 9 5 2" xfId="13237"/>
    <cellStyle name="20% - Accent6 9 5 2 2" xfId="30084"/>
    <cellStyle name="20% - Accent6 9 5 3" xfId="22517"/>
    <cellStyle name="20% - Accent6 9 6" xfId="9328"/>
    <cellStyle name="20% - Accent6 9 6 2" xfId="26303"/>
    <cellStyle name="20% - Accent6 9 7" xfId="13017"/>
    <cellStyle name="20% - Accent6 9 8" xfId="18735"/>
    <cellStyle name="20% - Akzent1" xfId="10"/>
    <cellStyle name="20% - Akzent2" xfId="11"/>
    <cellStyle name="20% - Akzent3" xfId="12"/>
    <cellStyle name="20% - Akzent4" xfId="13"/>
    <cellStyle name="20% - Akzent5" xfId="14"/>
    <cellStyle name="20% - Akzent6" xfId="15"/>
    <cellStyle name="20% - Colore 1" xfId="16"/>
    <cellStyle name="20% - Colore 2" xfId="17"/>
    <cellStyle name="20% - Colore 3" xfId="18"/>
    <cellStyle name="20% - Colore 4" xfId="19"/>
    <cellStyle name="20% - Colore 5" xfId="20"/>
    <cellStyle name="20% - Colore 6" xfId="21"/>
    <cellStyle name="20% - Énfasis1" xfId="22"/>
    <cellStyle name="20% - Énfasis1 2" xfId="286"/>
    <cellStyle name="20% - Énfasis1 2 2" xfId="11180"/>
    <cellStyle name="20% - Énfasis1 3" xfId="866"/>
    <cellStyle name="20% - Énfasis1 4" xfId="9141"/>
    <cellStyle name="20% - Énfasis1 5" xfId="535"/>
    <cellStyle name="20% - Énfasis2" xfId="23"/>
    <cellStyle name="20% - Énfasis2 2" xfId="287"/>
    <cellStyle name="20% - Énfasis2 2 2" xfId="8842"/>
    <cellStyle name="20% - Énfasis2 3" xfId="867"/>
    <cellStyle name="20% - Énfasis2 4" xfId="8843"/>
    <cellStyle name="20% - Énfasis2 5" xfId="532"/>
    <cellStyle name="20% - Énfasis3" xfId="24"/>
    <cellStyle name="20% - Énfasis3 2" xfId="288"/>
    <cellStyle name="20% - Énfasis3 2 2" xfId="9056"/>
    <cellStyle name="20% - Énfasis3 3" xfId="868"/>
    <cellStyle name="20% - Énfasis3 4" xfId="8841"/>
    <cellStyle name="20% - Énfasis3 5" xfId="533"/>
    <cellStyle name="20% - Énfasis4" xfId="25"/>
    <cellStyle name="20% - Énfasis4 2" xfId="289"/>
    <cellStyle name="20% - Énfasis4 2 2" xfId="11179"/>
    <cellStyle name="20% - Énfasis4 3" xfId="869"/>
    <cellStyle name="20% - Énfasis4 4" xfId="8840"/>
    <cellStyle name="20% - Énfasis4 5" xfId="531"/>
    <cellStyle name="20% - Énfasis5" xfId="26"/>
    <cellStyle name="20% - Énfasis5 2" xfId="290"/>
    <cellStyle name="20% - Énfasis5 2 2" xfId="11052"/>
    <cellStyle name="20% - Énfasis5 3" xfId="870"/>
    <cellStyle name="20% - Énfasis5 4" xfId="11072"/>
    <cellStyle name="20% - Énfasis5 5" xfId="530"/>
    <cellStyle name="20% - Énfasis6" xfId="27"/>
    <cellStyle name="20% - Énfasis6 2" xfId="291"/>
    <cellStyle name="20% - Énfasis6 2 2" xfId="11178"/>
    <cellStyle name="20% - Énfasis6 3" xfId="871"/>
    <cellStyle name="20% - Énfasis6 4" xfId="9140"/>
    <cellStyle name="20% - Énfasis6 5" xfId="529"/>
    <cellStyle name="20% - Έμφαση1" xfId="28"/>
    <cellStyle name="20% - Έμφαση2" xfId="29"/>
    <cellStyle name="20% - Έμφαση3" xfId="30"/>
    <cellStyle name="20% - Έμφαση4" xfId="31"/>
    <cellStyle name="20% - Έμφαση5" xfId="32"/>
    <cellStyle name="20% - Έμφαση6" xfId="33"/>
    <cellStyle name="40 % - Markeringsfarve1" xfId="34"/>
    <cellStyle name="40 % - Markeringsfarve2" xfId="35"/>
    <cellStyle name="40 % - Markeringsfarve3" xfId="36"/>
    <cellStyle name="40 % - Markeringsfarve4" xfId="37"/>
    <cellStyle name="40 % - Markeringsfarve5" xfId="38"/>
    <cellStyle name="40 % - Markeringsfarve6" xfId="39"/>
    <cellStyle name="40% - Accent1 10" xfId="1931"/>
    <cellStyle name="40% - Accent1 11" xfId="1984"/>
    <cellStyle name="40% - Accent1 12" xfId="2994"/>
    <cellStyle name="40% - Accent1 12 2" xfId="33738"/>
    <cellStyle name="40% - Accent1 13" xfId="18477"/>
    <cellStyle name="40% - Accent1 14" xfId="33888"/>
    <cellStyle name="40% - Accent1 15" xfId="292"/>
    <cellStyle name="40% - Accent1 2" xfId="293"/>
    <cellStyle name="40% - Accent1 2 2" xfId="779"/>
    <cellStyle name="40% - Accent1 2 3" xfId="11177"/>
    <cellStyle name="40% - Accent1 2_Energía" xfId="11008"/>
    <cellStyle name="40% - Accent1 3" xfId="577"/>
    <cellStyle name="40% - Accent1 4" xfId="642"/>
    <cellStyle name="40% - Accent1 5" xfId="726"/>
    <cellStyle name="40% - Accent1 6" xfId="778"/>
    <cellStyle name="40% - Accent1 7" xfId="980"/>
    <cellStyle name="40% - Accent1 7 2" xfId="33999"/>
    <cellStyle name="40% - Accent1 8" xfId="1149"/>
    <cellStyle name="40% - Accent1 9" xfId="1427"/>
    <cellStyle name="40% - Accent2 10" xfId="1932"/>
    <cellStyle name="40% - Accent2 11" xfId="1978"/>
    <cellStyle name="40% - Accent2 12" xfId="2995"/>
    <cellStyle name="40% - Accent2 12 2" xfId="33739"/>
    <cellStyle name="40% - Accent2 13" xfId="18478"/>
    <cellStyle name="40% - Accent2 14" xfId="33884"/>
    <cellStyle name="40% - Accent2 15" xfId="294"/>
    <cellStyle name="40% - Accent2 2" xfId="295"/>
    <cellStyle name="40% - Accent2 2 2" xfId="781"/>
    <cellStyle name="40% - Accent2 2 3" xfId="8839"/>
    <cellStyle name="40% - Accent2 2_Energía" xfId="9574"/>
    <cellStyle name="40% - Accent2 3" xfId="578"/>
    <cellStyle name="40% - Accent2 4" xfId="643"/>
    <cellStyle name="40% - Accent2 5" xfId="705"/>
    <cellStyle name="40% - Accent2 6" xfId="780"/>
    <cellStyle name="40% - Accent2 7" xfId="981"/>
    <cellStyle name="40% - Accent2 7 2" xfId="34000"/>
    <cellStyle name="40% - Accent2 8" xfId="1150"/>
    <cellStyle name="40% - Accent2 9" xfId="1428"/>
    <cellStyle name="40% - Accent3 10" xfId="1933"/>
    <cellStyle name="40% - Accent3 11" xfId="2081"/>
    <cellStyle name="40% - Accent3 12" xfId="2996"/>
    <cellStyle name="40% - Accent3 12 2" xfId="33740"/>
    <cellStyle name="40% - Accent3 13" xfId="18479"/>
    <cellStyle name="40% - Accent3 14" xfId="33879"/>
    <cellStyle name="40% - Accent3 15" xfId="296"/>
    <cellStyle name="40% - Accent3 2" xfId="297"/>
    <cellStyle name="40% - Accent3 2 2" xfId="783"/>
    <cellStyle name="40% - Accent3 2 3" xfId="11091"/>
    <cellStyle name="40% - Accent3 2_Energía" xfId="8838"/>
    <cellStyle name="40% - Accent3 3" xfId="579"/>
    <cellStyle name="40% - Accent3 4" xfId="644"/>
    <cellStyle name="40% - Accent3 5" xfId="700"/>
    <cellStyle name="40% - Accent3 6" xfId="782"/>
    <cellStyle name="40% - Accent3 7" xfId="982"/>
    <cellStyle name="40% - Accent3 7 2" xfId="34001"/>
    <cellStyle name="40% - Accent3 8" xfId="1151"/>
    <cellStyle name="40% - Accent3 9" xfId="1429"/>
    <cellStyle name="40% - Accent4 10" xfId="1934"/>
    <cellStyle name="40% - Accent4 11" xfId="1977"/>
    <cellStyle name="40% - Accent4 12" xfId="2997"/>
    <cellStyle name="40% - Accent4 12 2" xfId="33741"/>
    <cellStyle name="40% - Accent4 13" xfId="18480"/>
    <cellStyle name="40% - Accent4 14" xfId="33875"/>
    <cellStyle name="40% - Accent4 15" xfId="298"/>
    <cellStyle name="40% - Accent4 2" xfId="299"/>
    <cellStyle name="40% - Accent4 2 2" xfId="785"/>
    <cellStyle name="40% - Accent4 2 3" xfId="8953"/>
    <cellStyle name="40% - Accent4 2_Energía" xfId="8916"/>
    <cellStyle name="40% - Accent4 3" xfId="580"/>
    <cellStyle name="40% - Accent4 4" xfId="645"/>
    <cellStyle name="40% - Accent4 5" xfId="713"/>
    <cellStyle name="40% - Accent4 6" xfId="784"/>
    <cellStyle name="40% - Accent4 7" xfId="983"/>
    <cellStyle name="40% - Accent4 7 2" xfId="34002"/>
    <cellStyle name="40% - Accent4 8" xfId="1152"/>
    <cellStyle name="40% - Accent4 9" xfId="1430"/>
    <cellStyle name="40% - Accent5 10" xfId="1935"/>
    <cellStyle name="40% - Accent5 11" xfId="1976"/>
    <cellStyle name="40% - Accent5 12" xfId="2998"/>
    <cellStyle name="40% - Accent5 12 2" xfId="33742"/>
    <cellStyle name="40% - Accent5 13" xfId="18481"/>
    <cellStyle name="40% - Accent5 14" xfId="33868"/>
    <cellStyle name="40% - Accent5 15" xfId="300"/>
    <cellStyle name="40% - Accent5 2" xfId="301"/>
    <cellStyle name="40% - Accent5 2 2" xfId="787"/>
    <cellStyle name="40% - Accent5 2 3" xfId="8836"/>
    <cellStyle name="40% - Accent5 2_Energía" xfId="9138"/>
    <cellStyle name="40% - Accent5 3" xfId="581"/>
    <cellStyle name="40% - Accent5 4" xfId="646"/>
    <cellStyle name="40% - Accent5 5" xfId="697"/>
    <cellStyle name="40% - Accent5 6" xfId="786"/>
    <cellStyle name="40% - Accent5 7" xfId="984"/>
    <cellStyle name="40% - Accent5 7 2" xfId="34003"/>
    <cellStyle name="40% - Accent5 8" xfId="1153"/>
    <cellStyle name="40% - Accent5 9" xfId="1431"/>
    <cellStyle name="40% - Accent6 10" xfId="1936"/>
    <cellStyle name="40% - Accent6 11" xfId="1985"/>
    <cellStyle name="40% - Accent6 12" xfId="2999"/>
    <cellStyle name="40% - Accent6 12 2" xfId="33743"/>
    <cellStyle name="40% - Accent6 13" xfId="18482"/>
    <cellStyle name="40% - Accent6 14" xfId="33864"/>
    <cellStyle name="40% - Accent6 15" xfId="302"/>
    <cellStyle name="40% - Accent6 2" xfId="303"/>
    <cellStyle name="40% - Accent6 2 2" xfId="789"/>
    <cellStyle name="40% - Accent6 2 3" xfId="8998"/>
    <cellStyle name="40% - Accent6 2_Energía" xfId="8952"/>
    <cellStyle name="40% - Accent6 3" xfId="582"/>
    <cellStyle name="40% - Accent6 4" xfId="647"/>
    <cellStyle name="40% - Accent6 5" xfId="676"/>
    <cellStyle name="40% - Accent6 6" xfId="788"/>
    <cellStyle name="40% - Accent6 7" xfId="985"/>
    <cellStyle name="40% - Accent6 7 2" xfId="34004"/>
    <cellStyle name="40% - Accent6 8" xfId="1154"/>
    <cellStyle name="40% - Accent6 9" xfId="1432"/>
    <cellStyle name="40% - Akzent1" xfId="40"/>
    <cellStyle name="40% - Akzent2" xfId="41"/>
    <cellStyle name="40% - Akzent3" xfId="42"/>
    <cellStyle name="40% - Akzent4" xfId="43"/>
    <cellStyle name="40% - Akzent5" xfId="44"/>
    <cellStyle name="40% - Akzent6" xfId="45"/>
    <cellStyle name="40% - Colore 1" xfId="46"/>
    <cellStyle name="40% - Colore 2" xfId="47"/>
    <cellStyle name="40% - Colore 3" xfId="48"/>
    <cellStyle name="40% - Colore 4" xfId="49"/>
    <cellStyle name="40% - Colore 5" xfId="50"/>
    <cellStyle name="40% - Colore 6" xfId="51"/>
    <cellStyle name="40% - Énfasis1" xfId="52"/>
    <cellStyle name="40% - Énfasis1 2" xfId="304"/>
    <cellStyle name="40% - Énfasis1 2 2" xfId="9336"/>
    <cellStyle name="40% - Énfasis1 3" xfId="872"/>
    <cellStyle name="40% - Énfasis1 4" xfId="9591"/>
    <cellStyle name="40% - Énfasis1 5" xfId="528"/>
    <cellStyle name="40% - Énfasis2" xfId="53"/>
    <cellStyle name="40% - Énfasis2 2" xfId="305"/>
    <cellStyle name="40% - Énfasis2 2 2" xfId="9012"/>
    <cellStyle name="40% - Énfasis2 3" xfId="873"/>
    <cellStyle name="40% - Énfasis2 4" xfId="9100"/>
    <cellStyle name="40% - Énfasis2 5" xfId="527"/>
    <cellStyle name="40% - Énfasis3" xfId="54"/>
    <cellStyle name="40% - Énfasis3 2" xfId="306"/>
    <cellStyle name="40% - Énfasis3 2 2" xfId="8951"/>
    <cellStyle name="40% - Énfasis3 3" xfId="874"/>
    <cellStyle name="40% - Énfasis3 4" xfId="9133"/>
    <cellStyle name="40% - Énfasis3 5" xfId="526"/>
    <cellStyle name="40% - Énfasis4" xfId="55"/>
    <cellStyle name="40% - Énfasis4 2" xfId="307"/>
    <cellStyle name="40% - Énfasis4 2 2" xfId="11089"/>
    <cellStyle name="40% - Énfasis4 3" xfId="875"/>
    <cellStyle name="40% - Énfasis4 4" xfId="8834"/>
    <cellStyle name="40% - Énfasis4 5" xfId="525"/>
    <cellStyle name="40% - Énfasis5" xfId="56"/>
    <cellStyle name="40% - Énfasis5 2" xfId="308"/>
    <cellStyle name="40% - Énfasis5 2 2" xfId="8833"/>
    <cellStyle name="40% - Énfasis5 3" xfId="876"/>
    <cellStyle name="40% - Énfasis5 4" xfId="10069"/>
    <cellStyle name="40% - Énfasis5 5" xfId="524"/>
    <cellStyle name="40% - Énfasis6" xfId="57"/>
    <cellStyle name="40% - Énfasis6 2" xfId="309"/>
    <cellStyle name="40% - Énfasis6 2 2" xfId="8898"/>
    <cellStyle name="40% - Énfasis6 3" xfId="877"/>
    <cellStyle name="40% - Énfasis6 4" xfId="8832"/>
    <cellStyle name="40% - Énfasis6 5" xfId="523"/>
    <cellStyle name="40% - Έμφαση1" xfId="58"/>
    <cellStyle name="40% - Έμφαση2" xfId="59"/>
    <cellStyle name="40% - Έμφαση3" xfId="60"/>
    <cellStyle name="40% - Έμφαση4" xfId="61"/>
    <cellStyle name="40% - Έμφαση5" xfId="62"/>
    <cellStyle name="40% - Έμφαση6" xfId="63"/>
    <cellStyle name="60 % - Markeringsfarve1" xfId="64"/>
    <cellStyle name="60 % - Markeringsfarve2" xfId="65"/>
    <cellStyle name="60 % - Markeringsfarve3" xfId="66"/>
    <cellStyle name="60 % - Markeringsfarve4" xfId="67"/>
    <cellStyle name="60 % - Markeringsfarve5" xfId="68"/>
    <cellStyle name="60 % - Markeringsfarve6" xfId="69"/>
    <cellStyle name="60% - Accent1 10" xfId="1937"/>
    <cellStyle name="60% - Accent1 11" xfId="2078"/>
    <cellStyle name="60% - Accent1 12" xfId="3000"/>
    <cellStyle name="60% - Accent1 12 2" xfId="33744"/>
    <cellStyle name="60% - Accent1 13" xfId="18483"/>
    <cellStyle name="60% - Accent1 14" xfId="33887"/>
    <cellStyle name="60% - Accent1 15" xfId="310"/>
    <cellStyle name="60% - Accent1 2" xfId="311"/>
    <cellStyle name="60% - Accent1 2 2" xfId="791"/>
    <cellStyle name="60% - Accent1 2 3" xfId="9099"/>
    <cellStyle name="60% - Accent1 2_Energía" xfId="8914"/>
    <cellStyle name="60% - Accent1 3" xfId="583"/>
    <cellStyle name="60% - Accent1 4" xfId="648"/>
    <cellStyle name="60% - Accent1 5" xfId="750"/>
    <cellStyle name="60% - Accent1 6" xfId="790"/>
    <cellStyle name="60% - Accent1 7" xfId="986"/>
    <cellStyle name="60% - Accent1 7 2" xfId="34005"/>
    <cellStyle name="60% - Accent1 8" xfId="1155"/>
    <cellStyle name="60% - Accent1 9" xfId="1433"/>
    <cellStyle name="60% - Accent2 10" xfId="1938"/>
    <cellStyle name="60% - Accent2 11" xfId="2080"/>
    <cellStyle name="60% - Accent2 12" xfId="3001"/>
    <cellStyle name="60% - Accent2 12 2" xfId="33745"/>
    <cellStyle name="60% - Accent2 13" xfId="18484"/>
    <cellStyle name="60% - Accent2 14" xfId="33882"/>
    <cellStyle name="60% - Accent2 15" xfId="312"/>
    <cellStyle name="60% - Accent2 2" xfId="313"/>
    <cellStyle name="60% - Accent2 2 2" xfId="793"/>
    <cellStyle name="60% - Accent2 2 3" xfId="8831"/>
    <cellStyle name="60% - Accent2 2_Energía" xfId="10178"/>
    <cellStyle name="60% - Accent2 3" xfId="584"/>
    <cellStyle name="60% - Accent2 4" xfId="649"/>
    <cellStyle name="60% - Accent2 5" xfId="752"/>
    <cellStyle name="60% - Accent2 6" xfId="792"/>
    <cellStyle name="60% - Accent2 7" xfId="987"/>
    <cellStyle name="60% - Accent2 7 2" xfId="34006"/>
    <cellStyle name="60% - Accent2 8" xfId="1156"/>
    <cellStyle name="60% - Accent2 9" xfId="1434"/>
    <cellStyle name="60% - Accent3 10" xfId="1939"/>
    <cellStyle name="60% - Accent3 11" xfId="1986"/>
    <cellStyle name="60% - Accent3 12" xfId="3002"/>
    <cellStyle name="60% - Accent3 12 2" xfId="33746"/>
    <cellStyle name="60% - Accent3 13" xfId="18485"/>
    <cellStyle name="60% - Accent3 14" xfId="33878"/>
    <cellStyle name="60% - Accent3 15" xfId="314"/>
    <cellStyle name="60% - Accent3 2" xfId="315"/>
    <cellStyle name="60% - Accent3 2 2" xfId="795"/>
    <cellStyle name="60% - Accent3 2 3" xfId="8950"/>
    <cellStyle name="60% - Accent3 2_Energía" xfId="8830"/>
    <cellStyle name="60% - Accent3 3" xfId="585"/>
    <cellStyle name="60% - Accent3 4" xfId="650"/>
    <cellStyle name="60% - Accent3 5" xfId="731"/>
    <cellStyle name="60% - Accent3 6" xfId="794"/>
    <cellStyle name="60% - Accent3 7" xfId="988"/>
    <cellStyle name="60% - Accent3 7 2" xfId="34007"/>
    <cellStyle name="60% - Accent3 8" xfId="1157"/>
    <cellStyle name="60% - Accent3 9" xfId="1435"/>
    <cellStyle name="60% - Accent4 10" xfId="1940"/>
    <cellStyle name="60% - Accent4 11" xfId="2079"/>
    <cellStyle name="60% - Accent4 12" xfId="3003"/>
    <cellStyle name="60% - Accent4 12 2" xfId="33747"/>
    <cellStyle name="60% - Accent4 13" xfId="18486"/>
    <cellStyle name="60% - Accent4 14" xfId="33871"/>
    <cellStyle name="60% - Accent4 15" xfId="316"/>
    <cellStyle name="60% - Accent4 2" xfId="317"/>
    <cellStyle name="60% - Accent4 2 2" xfId="797"/>
    <cellStyle name="60% - Accent4 2 3" xfId="9047"/>
    <cellStyle name="60% - Accent4 2_Energía" xfId="8949"/>
    <cellStyle name="60% - Accent4 3" xfId="586"/>
    <cellStyle name="60% - Accent4 4" xfId="651"/>
    <cellStyle name="60% - Accent4 5" xfId="708"/>
    <cellStyle name="60% - Accent4 6" xfId="796"/>
    <cellStyle name="60% - Accent4 7" xfId="989"/>
    <cellStyle name="60% - Accent4 7 2" xfId="34008"/>
    <cellStyle name="60% - Accent4 8" xfId="1158"/>
    <cellStyle name="60% - Accent4 9" xfId="1436"/>
    <cellStyle name="60% - Accent5 10" xfId="1941"/>
    <cellStyle name="60% - Accent5 11" xfId="1974"/>
    <cellStyle name="60% - Accent5 12" xfId="3004"/>
    <cellStyle name="60% - Accent5 12 2" xfId="33748"/>
    <cellStyle name="60% - Accent5 13" xfId="18487"/>
    <cellStyle name="60% - Accent5 14" xfId="33867"/>
    <cellStyle name="60% - Accent5 15" xfId="318"/>
    <cellStyle name="60% - Accent5 2" xfId="319"/>
    <cellStyle name="60% - Accent5 2 2" xfId="799"/>
    <cellStyle name="60% - Accent5 2 3" xfId="9191"/>
    <cellStyle name="60% - Accent5 2_Energía" xfId="9005"/>
    <cellStyle name="60% - Accent5 3" xfId="587"/>
    <cellStyle name="60% - Accent5 4" xfId="652"/>
    <cellStyle name="60% - Accent5 5" xfId="668"/>
    <cellStyle name="60% - Accent5 6" xfId="798"/>
    <cellStyle name="60% - Accent5 7" xfId="990"/>
    <cellStyle name="60% - Accent5 7 2" xfId="34009"/>
    <cellStyle name="60% - Accent5 8" xfId="1159"/>
    <cellStyle name="60% - Accent5 9" xfId="1437"/>
    <cellStyle name="60% - Accent6 10" xfId="1942"/>
    <cellStyle name="60% - Accent6 11" xfId="2082"/>
    <cellStyle name="60% - Accent6 12" xfId="3005"/>
    <cellStyle name="60% - Accent6 12 2" xfId="33749"/>
    <cellStyle name="60% - Accent6 13" xfId="18488"/>
    <cellStyle name="60% - Accent6 14" xfId="33863"/>
    <cellStyle name="60% - Accent6 15" xfId="320"/>
    <cellStyle name="60% - Accent6 2" xfId="321"/>
    <cellStyle name="60% - Accent6 2 2" xfId="801"/>
    <cellStyle name="60% - Accent6 2 3" xfId="9590"/>
    <cellStyle name="60% - Accent6 2_Energía" xfId="9190"/>
    <cellStyle name="60% - Accent6 3" xfId="588"/>
    <cellStyle name="60% - Accent6 4" xfId="653"/>
    <cellStyle name="60% - Accent6 5" xfId="666"/>
    <cellStyle name="60% - Accent6 6" xfId="800"/>
    <cellStyle name="60% - Accent6 7" xfId="991"/>
    <cellStyle name="60% - Accent6 7 2" xfId="34010"/>
    <cellStyle name="60% - Accent6 8" xfId="1160"/>
    <cellStyle name="60% - Accent6 9" xfId="1438"/>
    <cellStyle name="60% - Akzent1" xfId="70"/>
    <cellStyle name="60% - Akzent2" xfId="71"/>
    <cellStyle name="60% - Akzent3" xfId="72"/>
    <cellStyle name="60% - Akzent4" xfId="73"/>
    <cellStyle name="60% - Akzent5" xfId="74"/>
    <cellStyle name="60% - Akzent6" xfId="75"/>
    <cellStyle name="60% - Colore 1" xfId="76"/>
    <cellStyle name="60% - Colore 2" xfId="77"/>
    <cellStyle name="60% - Colore 3" xfId="78"/>
    <cellStyle name="60% - Colore 4" xfId="79"/>
    <cellStyle name="60% - Colore 5" xfId="80"/>
    <cellStyle name="60% - Colore 6" xfId="81"/>
    <cellStyle name="60% - Énfasis1" xfId="82"/>
    <cellStyle name="60% - Énfasis1 2" xfId="322"/>
    <cellStyle name="60% - Énfasis1 2 2" xfId="10179"/>
    <cellStyle name="60% - Énfasis1 3" xfId="878"/>
    <cellStyle name="60% - Énfasis1 4" xfId="11088"/>
    <cellStyle name="60% - Énfasis1 5" xfId="522"/>
    <cellStyle name="60% - Énfasis2" xfId="83"/>
    <cellStyle name="60% - Énfasis2 2" xfId="323"/>
    <cellStyle name="60% - Énfasis2 2 2" xfId="8828"/>
    <cellStyle name="60% - Énfasis2 3" xfId="879"/>
    <cellStyle name="60% - Énfasis2 4" xfId="8829"/>
    <cellStyle name="60% - Énfasis2 5" xfId="521"/>
    <cellStyle name="60% - Énfasis3" xfId="84"/>
    <cellStyle name="60% - Énfasis3 2" xfId="324"/>
    <cellStyle name="60% - Énfasis3 2 2" xfId="8826"/>
    <cellStyle name="60% - Énfasis3 3" xfId="880"/>
    <cellStyle name="60% - Énfasis3 4" xfId="8827"/>
    <cellStyle name="60% - Énfasis3 5" xfId="520"/>
    <cellStyle name="60% - Énfasis4" xfId="85"/>
    <cellStyle name="60% - Énfasis4 2" xfId="325"/>
    <cellStyle name="60% - Énfasis4 2 2" xfId="9098"/>
    <cellStyle name="60% - Énfasis4 3" xfId="881"/>
    <cellStyle name="60% - Énfasis4 4" xfId="8825"/>
    <cellStyle name="60% - Énfasis4 5" xfId="519"/>
    <cellStyle name="60% - Énfasis5" xfId="86"/>
    <cellStyle name="60% - Énfasis5 2" xfId="326"/>
    <cellStyle name="60% - Énfasis5 2 2" xfId="8824"/>
    <cellStyle name="60% - Énfasis5 3" xfId="882"/>
    <cellStyle name="60% - Énfasis5 4" xfId="9097"/>
    <cellStyle name="60% - Énfasis5 5" xfId="518"/>
    <cellStyle name="60% - Énfasis6" xfId="87"/>
    <cellStyle name="60% - Énfasis6 2" xfId="327"/>
    <cellStyle name="60% - Énfasis6 2 2" xfId="9096"/>
    <cellStyle name="60% - Énfasis6 3" xfId="883"/>
    <cellStyle name="60% - Énfasis6 4" xfId="8823"/>
    <cellStyle name="60% - Énfasis6 5" xfId="517"/>
    <cellStyle name="60% - Έμφαση1" xfId="88"/>
    <cellStyle name="60% - Έμφαση2" xfId="89"/>
    <cellStyle name="60% - Έμφαση3" xfId="90"/>
    <cellStyle name="60% - Έμφαση4" xfId="91"/>
    <cellStyle name="60% - Έμφαση5" xfId="92"/>
    <cellStyle name="60% - Έμφαση6" xfId="93"/>
    <cellStyle name="A4 Auto Format" xfId="94"/>
    <cellStyle name="A4 Auto Format 2" xfId="95"/>
    <cellStyle name="A4 Auto Format 3" xfId="96"/>
    <cellStyle name="A4 Auto Format 4" xfId="97"/>
    <cellStyle name="A4 No Format" xfId="98"/>
    <cellStyle name="A4 No Format 2" xfId="99"/>
    <cellStyle name="A4 No Format 3" xfId="100"/>
    <cellStyle name="A4 No Format 4" xfId="101"/>
    <cellStyle name="A4 Normal" xfId="102"/>
    <cellStyle name="A4 Normal 2" xfId="103"/>
    <cellStyle name="A4 Normal 3" xfId="104"/>
    <cellStyle name="A4 Normal 4" xfId="105"/>
    <cellStyle name="Accent1 10" xfId="1943"/>
    <cellStyle name="Accent1 11" xfId="1973"/>
    <cellStyle name="Accent1 12" xfId="3006"/>
    <cellStyle name="Accent1 12 2" xfId="33750"/>
    <cellStyle name="Accent1 13" xfId="18489"/>
    <cellStyle name="Accent1 14" xfId="33891"/>
    <cellStyle name="Accent1 15" xfId="328"/>
    <cellStyle name="Accent1 2" xfId="329"/>
    <cellStyle name="Accent1 2 2" xfId="803"/>
    <cellStyle name="Accent1 2 3" xfId="9095"/>
    <cellStyle name="Accent1 2_Energía" xfId="9128"/>
    <cellStyle name="Accent1 3" xfId="589"/>
    <cellStyle name="Accent1 4" xfId="654"/>
    <cellStyle name="Accent1 5" xfId="686"/>
    <cellStyle name="Accent1 6" xfId="802"/>
    <cellStyle name="Accent1 7" xfId="992"/>
    <cellStyle name="Accent1 7 2" xfId="34011"/>
    <cellStyle name="Accent1 8" xfId="1161"/>
    <cellStyle name="Accent1 9" xfId="1439"/>
    <cellStyle name="Accent2 10" xfId="1944"/>
    <cellStyle name="Accent2 11" xfId="1972"/>
    <cellStyle name="Accent2 12" xfId="3007"/>
    <cellStyle name="Accent2 12 2" xfId="33751"/>
    <cellStyle name="Accent2 13" xfId="18490"/>
    <cellStyle name="Accent2 14" xfId="33886"/>
    <cellStyle name="Accent2 15" xfId="330"/>
    <cellStyle name="Accent2 2" xfId="331"/>
    <cellStyle name="Accent2 2 2" xfId="805"/>
    <cellStyle name="Accent2 2 3" xfId="9589"/>
    <cellStyle name="Accent2 2_Energía" xfId="9189"/>
    <cellStyle name="Accent2 3" xfId="590"/>
    <cellStyle name="Accent2 4" xfId="655"/>
    <cellStyle name="Accent2 5" xfId="665"/>
    <cellStyle name="Accent2 6" xfId="804"/>
    <cellStyle name="Accent2 7" xfId="993"/>
    <cellStyle name="Accent2 7 2" xfId="34012"/>
    <cellStyle name="Accent2 8" xfId="1162"/>
    <cellStyle name="Accent2 9" xfId="1440"/>
    <cellStyle name="Accent3 10" xfId="1945"/>
    <cellStyle name="Accent3 11" xfId="1987"/>
    <cellStyle name="Accent3 12" xfId="3008"/>
    <cellStyle name="Accent3 12 2" xfId="33752"/>
    <cellStyle name="Accent3 13" xfId="18491"/>
    <cellStyle name="Accent3 14" xfId="33881"/>
    <cellStyle name="Accent3 15" xfId="332"/>
    <cellStyle name="Accent3 2" xfId="333"/>
    <cellStyle name="Accent3 2 2" xfId="807"/>
    <cellStyle name="Accent3 2 3" xfId="8822"/>
    <cellStyle name="Accent3 2_Energía" xfId="8821"/>
    <cellStyle name="Accent3 3" xfId="591"/>
    <cellStyle name="Accent3 4" xfId="656"/>
    <cellStyle name="Accent3 5" xfId="698"/>
    <cellStyle name="Accent3 6" xfId="806"/>
    <cellStyle name="Accent3 7" xfId="994"/>
    <cellStyle name="Accent3 7 2" xfId="34013"/>
    <cellStyle name="Accent3 8" xfId="1163"/>
    <cellStyle name="Accent3 9" xfId="1441"/>
    <cellStyle name="Accent4 10" xfId="1946"/>
    <cellStyle name="Accent4 11" xfId="1988"/>
    <cellStyle name="Accent4 12" xfId="3009"/>
    <cellStyle name="Accent4 12 2" xfId="33753"/>
    <cellStyle name="Accent4 13" xfId="18492"/>
    <cellStyle name="Accent4 14" xfId="33877"/>
    <cellStyle name="Accent4 15" xfId="334"/>
    <cellStyle name="Accent4 2" xfId="335"/>
    <cellStyle name="Accent4 2 2" xfId="809"/>
    <cellStyle name="Accent4 2 3" xfId="8899"/>
    <cellStyle name="Accent4 2_Energía" xfId="8820"/>
    <cellStyle name="Accent4 3" xfId="592"/>
    <cellStyle name="Accent4 4" xfId="657"/>
    <cellStyle name="Accent4 5" xfId="685"/>
    <cellStyle name="Accent4 6" xfId="808"/>
    <cellStyle name="Accent4 7" xfId="995"/>
    <cellStyle name="Accent4 7 2" xfId="34014"/>
    <cellStyle name="Accent4 8" xfId="1164"/>
    <cellStyle name="Accent4 9" xfId="1442"/>
    <cellStyle name="Accent5 10" xfId="1947"/>
    <cellStyle name="Accent5 11" xfId="1971"/>
    <cellStyle name="Accent5 12" xfId="3010"/>
    <cellStyle name="Accent5 12 2" xfId="33754"/>
    <cellStyle name="Accent5 13" xfId="18493"/>
    <cellStyle name="Accent5 14" xfId="33870"/>
    <cellStyle name="Accent5 15" xfId="336"/>
    <cellStyle name="Accent5 2" xfId="337"/>
    <cellStyle name="Accent5 2 2" xfId="811"/>
    <cellStyle name="Accent5 2 3" xfId="8900"/>
    <cellStyle name="Accent5 2_Energía" xfId="9122"/>
    <cellStyle name="Accent5 3" xfId="593"/>
    <cellStyle name="Accent5 4" xfId="658"/>
    <cellStyle name="Accent5 5" xfId="688"/>
    <cellStyle name="Accent5 6" xfId="810"/>
    <cellStyle name="Accent5 7" xfId="996"/>
    <cellStyle name="Accent5 7 2" xfId="34015"/>
    <cellStyle name="Accent5 8" xfId="1165"/>
    <cellStyle name="Accent5 9" xfId="1443"/>
    <cellStyle name="Accent6 10" xfId="1948"/>
    <cellStyle name="Accent6 11" xfId="2103"/>
    <cellStyle name="Accent6 12" xfId="3011"/>
    <cellStyle name="Accent6 12 2" xfId="33755"/>
    <cellStyle name="Accent6 13" xfId="18494"/>
    <cellStyle name="Accent6 14" xfId="33866"/>
    <cellStyle name="Accent6 15" xfId="338"/>
    <cellStyle name="Accent6 2" xfId="339"/>
    <cellStyle name="Accent6 2 2" xfId="813"/>
    <cellStyle name="Accent6 2 3" xfId="8819"/>
    <cellStyle name="Accent6 2_Energía" xfId="9127"/>
    <cellStyle name="Accent6 3" xfId="594"/>
    <cellStyle name="Accent6 4" xfId="659"/>
    <cellStyle name="Accent6 5" xfId="678"/>
    <cellStyle name="Accent6 6" xfId="812"/>
    <cellStyle name="Accent6 7" xfId="997"/>
    <cellStyle name="Accent6 7 2" xfId="34016"/>
    <cellStyle name="Accent6 8" xfId="1166"/>
    <cellStyle name="Accent6 9" xfId="1444"/>
    <cellStyle name="Advarselstekst" xfId="106"/>
    <cellStyle name="Akzent1" xfId="107"/>
    <cellStyle name="Akzent2" xfId="108"/>
    <cellStyle name="Akzent3" xfId="109"/>
    <cellStyle name="Akzent4" xfId="110"/>
    <cellStyle name="Akzent5" xfId="111"/>
    <cellStyle name="Akzent6" xfId="112"/>
    <cellStyle name="Ausgabe" xfId="113"/>
    <cellStyle name="Bad 10" xfId="1949"/>
    <cellStyle name="Bad 11" xfId="2028"/>
    <cellStyle name="Bad 12" xfId="3012"/>
    <cellStyle name="Bad 12 2" xfId="33756"/>
    <cellStyle name="Bad 13" xfId="18495"/>
    <cellStyle name="Bad 14" xfId="33902"/>
    <cellStyle name="Bad 15" xfId="340"/>
    <cellStyle name="Bad 2" xfId="341"/>
    <cellStyle name="Bad 2 2" xfId="815"/>
    <cellStyle name="Bad 2 3" xfId="8818"/>
    <cellStyle name="Bad 2_Energía" xfId="8817"/>
    <cellStyle name="Bad 3" xfId="595"/>
    <cellStyle name="Bad 4" xfId="661"/>
    <cellStyle name="Bad 5" xfId="679"/>
    <cellStyle name="Bad 6" xfId="814"/>
    <cellStyle name="Bad 7" xfId="998"/>
    <cellStyle name="Bad 7 2" xfId="34017"/>
    <cellStyle name="Bad 8" xfId="1167"/>
    <cellStyle name="Bad 9" xfId="1445"/>
    <cellStyle name="Bemærk!" xfId="114"/>
    <cellStyle name="Bemærk! 2" xfId="115"/>
    <cellStyle name="Bemærk! 3" xfId="116"/>
    <cellStyle name="Bemærk! 4" xfId="117"/>
    <cellStyle name="Berechnung" xfId="118"/>
    <cellStyle name="Beregning" xfId="119"/>
    <cellStyle name="Buena" xfId="120"/>
    <cellStyle name="Buena 2" xfId="343"/>
    <cellStyle name="Buena 2 2" xfId="8815"/>
    <cellStyle name="Buena 3" xfId="534"/>
    <cellStyle name="Buena 4" xfId="884"/>
    <cellStyle name="Buena 5" xfId="8816"/>
    <cellStyle name="Buena 5 2" xfId="33757"/>
    <cellStyle name="Buena 6" xfId="342"/>
    <cellStyle name="Buena_Energía" xfId="344"/>
    <cellStyle name="Cabecera" xfId="345"/>
    <cellStyle name="Cabecera 1" xfId="10070"/>
    <cellStyle name="Cabecera 2" xfId="9592"/>
    <cellStyle name="Calcolo" xfId="121"/>
    <cellStyle name="Calculation 10" xfId="1950"/>
    <cellStyle name="Calculation 10 2" xfId="33758"/>
    <cellStyle name="Calculation 11" xfId="2463"/>
    <cellStyle name="Calculation 11 2" xfId="33759"/>
    <cellStyle name="Calculation 12" xfId="3013"/>
    <cellStyle name="Calculation 12 2" xfId="33760"/>
    <cellStyle name="Calculation 13" xfId="18496"/>
    <cellStyle name="Calculation 14" xfId="33898"/>
    <cellStyle name="Calculation 15" xfId="346"/>
    <cellStyle name="Calculation 2" xfId="347"/>
    <cellStyle name="Calculation 2 2" xfId="817"/>
    <cellStyle name="Calculation 2 2 2" xfId="33762"/>
    <cellStyle name="Calculation 2 3" xfId="8835"/>
    <cellStyle name="Calculation 2 4" xfId="33761"/>
    <cellStyle name="Calculation 2_Energía" xfId="9588"/>
    <cellStyle name="Calculation 3" xfId="596"/>
    <cellStyle name="Calculation 3 2" xfId="33763"/>
    <cellStyle name="Calculation 4" xfId="662"/>
    <cellStyle name="Calculation 4 2" xfId="33764"/>
    <cellStyle name="Calculation 5" xfId="729"/>
    <cellStyle name="Calculation 5 2" xfId="33765"/>
    <cellStyle name="Calculation 6" xfId="816"/>
    <cellStyle name="Calculation 6 2" xfId="33766"/>
    <cellStyle name="Calculation 7" xfId="999"/>
    <cellStyle name="Calculation 7 2" xfId="33767"/>
    <cellStyle name="Calculation 7 3" xfId="34018"/>
    <cellStyle name="Calculation 8" xfId="1168"/>
    <cellStyle name="Calculation 8 2" xfId="33768"/>
    <cellStyle name="Calculation 9" xfId="1446"/>
    <cellStyle name="Calculation 9 2" xfId="33769"/>
    <cellStyle name="Cálculo" xfId="122"/>
    <cellStyle name="Cálculo 2" xfId="348"/>
    <cellStyle name="Cálculo 2 2" xfId="8814"/>
    <cellStyle name="Cálculo 2 3" xfId="33771"/>
    <cellStyle name="Cálculo 3" xfId="885"/>
    <cellStyle name="Cálculo 3 2" xfId="33772"/>
    <cellStyle name="Cálculo 4" xfId="9094"/>
    <cellStyle name="Cálculo 5" xfId="33770"/>
    <cellStyle name="Cálculo 6" xfId="516"/>
    <cellStyle name="Cali" xfId="10173"/>
    <cellStyle name="Cali 2" xfId="33773"/>
    <cellStyle name="Celda de comprobación" xfId="123"/>
    <cellStyle name="Celda de comprobación 2" xfId="350"/>
    <cellStyle name="Celda de comprobación 2 2" xfId="8813"/>
    <cellStyle name="Celda de comprobación 3" xfId="536"/>
    <cellStyle name="Celda de comprobación 4" xfId="886"/>
    <cellStyle name="Celda de comprobación 5" xfId="10068"/>
    <cellStyle name="Celda de comprobación 5 2" xfId="33774"/>
    <cellStyle name="Celda de comprobación 6" xfId="349"/>
    <cellStyle name="Celda de comprobación_Energía" xfId="351"/>
    <cellStyle name="Celda vinculada" xfId="124"/>
    <cellStyle name="Celda vinculada 2" xfId="353"/>
    <cellStyle name="Celda vinculada 2 2" xfId="8811"/>
    <cellStyle name="Celda vinculada 3" xfId="537"/>
    <cellStyle name="Celda vinculada 4" xfId="887"/>
    <cellStyle name="Celda vinculada 5" xfId="8812"/>
    <cellStyle name="Celda vinculada 5 2" xfId="33775"/>
    <cellStyle name="Celda vinculada 6" xfId="352"/>
    <cellStyle name="Celda vinculada_Energía" xfId="354"/>
    <cellStyle name="Cella collegata" xfId="125"/>
    <cellStyle name="Cella da controllare" xfId="126"/>
    <cellStyle name="Check Cell 10" xfId="1951"/>
    <cellStyle name="Check Cell 11" xfId="2077"/>
    <cellStyle name="Check Cell 12" xfId="3014"/>
    <cellStyle name="Check Cell 13" xfId="18497"/>
    <cellStyle name="Check Cell 14" xfId="33896"/>
    <cellStyle name="Check Cell 15" xfId="355"/>
    <cellStyle name="Check Cell 2" xfId="356"/>
    <cellStyle name="Check Cell 2 2" xfId="819"/>
    <cellStyle name="Check Cell 2 3" xfId="9121"/>
    <cellStyle name="Check Cell 2_Energía" xfId="8901"/>
    <cellStyle name="Check Cell 3" xfId="597"/>
    <cellStyle name="Check Cell 3 2" xfId="914"/>
    <cellStyle name="Check Cell 4" xfId="663"/>
    <cellStyle name="Check Cell 5" xfId="689"/>
    <cellStyle name="Check Cell 6" xfId="818"/>
    <cellStyle name="Check Cell 7" xfId="1000"/>
    <cellStyle name="Check Cell 7 2" xfId="34019"/>
    <cellStyle name="Check Cell 8" xfId="1169"/>
    <cellStyle name="Check Cell 9" xfId="1447"/>
    <cellStyle name="Colore 1" xfId="127"/>
    <cellStyle name="Colore 2" xfId="128"/>
    <cellStyle name="Colore 3" xfId="129"/>
    <cellStyle name="Colore 4" xfId="130"/>
    <cellStyle name="Colore 5" xfId="131"/>
    <cellStyle name="Colore 6" xfId="132"/>
    <cellStyle name="Comma" xfId="1" builtinId="3"/>
    <cellStyle name="Comma 10" xfId="1009"/>
    <cellStyle name="Comma 11" xfId="1178"/>
    <cellStyle name="Comma 12" xfId="1456"/>
    <cellStyle name="Comma 13" xfId="1961"/>
    <cellStyle name="Comma 14" xfId="1965"/>
    <cellStyle name="Comma 15" xfId="3023"/>
    <cellStyle name="Comma 16" xfId="18506"/>
    <cellStyle name="Comma 17" xfId="429"/>
    <cellStyle name="Comma 2" xfId="133"/>
    <cellStyle name="Comma 2 10" xfId="538"/>
    <cellStyle name="Comma 2 11" xfId="8810"/>
    <cellStyle name="Comma 2 12" xfId="357"/>
    <cellStyle name="Comma 2 2" xfId="134"/>
    <cellStyle name="Comma 2 2 2" xfId="358"/>
    <cellStyle name="Comma 2 3" xfId="135"/>
    <cellStyle name="Comma 2 3 2" xfId="359"/>
    <cellStyle name="Comma 2 4" xfId="136"/>
    <cellStyle name="Comma 2 4 2" xfId="360"/>
    <cellStyle name="Comma 2 5" xfId="361"/>
    <cellStyle name="Comma 2 6" xfId="362"/>
    <cellStyle name="Comma 2 7" xfId="363"/>
    <cellStyle name="Comma 2 8" xfId="364"/>
    <cellStyle name="Comma 2 9" xfId="365"/>
    <cellStyle name="Comma 3" xfId="137"/>
    <cellStyle name="Comma 3 2" xfId="367"/>
    <cellStyle name="Comma 3 3" xfId="539"/>
    <cellStyle name="Comma 3 4" xfId="366"/>
    <cellStyle name="Comma 4" xfId="264"/>
    <cellStyle name="Comma 4 2" xfId="369"/>
    <cellStyle name="Comma 4 3" xfId="9093"/>
    <cellStyle name="Comma 4 4" xfId="368"/>
    <cellStyle name="Comma 5" xfId="370"/>
    <cellStyle name="Comma 5 2" xfId="371"/>
    <cellStyle name="Comma 5 3" xfId="10127"/>
    <cellStyle name="Comma 6" xfId="606"/>
    <cellStyle name="Comma 6 2" xfId="8809"/>
    <cellStyle name="Comma 6 3" xfId="8808"/>
    <cellStyle name="Comma 7" xfId="682"/>
    <cellStyle name="Comma 8" xfId="727"/>
    <cellStyle name="Comma 8 2" xfId="9188"/>
    <cellStyle name="Comma 8 3" xfId="9091"/>
    <cellStyle name="Comma 9" xfId="908"/>
    <cellStyle name="Comma0" xfId="372"/>
    <cellStyle name="Comma0 2" xfId="373"/>
    <cellStyle name="Currency 10" xfId="9092"/>
    <cellStyle name="Currency 11" xfId="8807"/>
    <cellStyle name="Currency 2" xfId="909"/>
    <cellStyle name="Currency 2 2" xfId="374"/>
    <cellStyle name="Currency0" xfId="375"/>
    <cellStyle name="Currency0 2" xfId="376"/>
    <cellStyle name="Date" xfId="377"/>
    <cellStyle name="Date 2" xfId="378"/>
    <cellStyle name="Date 3" xfId="820"/>
    <cellStyle name="Date 4" xfId="8806"/>
    <cellStyle name="Date_Energía" xfId="9187"/>
    <cellStyle name="Dato Variable" xfId="379"/>
    <cellStyle name="Datos" xfId="380"/>
    <cellStyle name="Dia" xfId="8993"/>
    <cellStyle name="Diseño" xfId="8948"/>
    <cellStyle name="Diseño 2" xfId="33776"/>
    <cellStyle name="Eingabe" xfId="138"/>
    <cellStyle name="Encabez1" xfId="9090"/>
    <cellStyle name="Encabez2" xfId="8805"/>
    <cellStyle name="Encabezado 4" xfId="139"/>
    <cellStyle name="Encabezado 4 2" xfId="382"/>
    <cellStyle name="Encabezado 4 2 2" xfId="10077"/>
    <cellStyle name="Encabezado 4 3" xfId="540"/>
    <cellStyle name="Encabezado 4 4" xfId="888"/>
    <cellStyle name="Encabezado 4 5" xfId="11087"/>
    <cellStyle name="Encabezado 4 5 2" xfId="33777"/>
    <cellStyle name="Encabezado 4 6" xfId="381"/>
    <cellStyle name="Encabezado 4_Energía" xfId="383"/>
    <cellStyle name="Énfasis1" xfId="140"/>
    <cellStyle name="Énfasis1 2" xfId="384"/>
    <cellStyle name="Énfasis1 2 2" xfId="9335"/>
    <cellStyle name="Énfasis1 3" xfId="889"/>
    <cellStyle name="Énfasis1 4" xfId="9587"/>
    <cellStyle name="Énfasis1 5" xfId="515"/>
    <cellStyle name="Énfasis2" xfId="141"/>
    <cellStyle name="Énfasis2 2" xfId="385"/>
    <cellStyle name="Énfasis2 2 2" xfId="9000"/>
    <cellStyle name="Énfasis2 3" xfId="890"/>
    <cellStyle name="Énfasis2 4" xfId="9088"/>
    <cellStyle name="Énfasis2 5" xfId="514"/>
    <cellStyle name="Énfasis3" xfId="142"/>
    <cellStyle name="Énfasis3 2" xfId="386"/>
    <cellStyle name="Énfasis3 2 2" xfId="9089"/>
    <cellStyle name="Énfasis3 3" xfId="891"/>
    <cellStyle name="Énfasis3 4" xfId="8947"/>
    <cellStyle name="Énfasis3 5" xfId="513"/>
    <cellStyle name="Énfasis4" xfId="143"/>
    <cellStyle name="Énfasis4 2" xfId="387"/>
    <cellStyle name="Énfasis4 2 2" xfId="10087"/>
    <cellStyle name="Énfasis4 3" xfId="892"/>
    <cellStyle name="Énfasis4 4" xfId="11086"/>
    <cellStyle name="Énfasis4 5" xfId="512"/>
    <cellStyle name="Énfasis5" xfId="144"/>
    <cellStyle name="Énfasis5 2" xfId="388"/>
    <cellStyle name="Énfasis5 2 2" xfId="8803"/>
    <cellStyle name="Énfasis5 3" xfId="893"/>
    <cellStyle name="Énfasis5 4" xfId="8804"/>
    <cellStyle name="Énfasis5 5" xfId="511"/>
    <cellStyle name="Énfasis6" xfId="145"/>
    <cellStyle name="Énfasis6 2" xfId="389"/>
    <cellStyle name="Énfasis6 2 2" xfId="9186"/>
    <cellStyle name="Énfasis6 3" xfId="894"/>
    <cellStyle name="Énfasis6 4" xfId="9334"/>
    <cellStyle name="Énfasis6 5" xfId="510"/>
    <cellStyle name="Entrada" xfId="146"/>
    <cellStyle name="Entrada 2" xfId="391"/>
    <cellStyle name="Entrada 2 2" xfId="8992"/>
    <cellStyle name="Entrada 2 3" xfId="33779"/>
    <cellStyle name="Entrada 3" xfId="541"/>
    <cellStyle name="Entrada 3 2" xfId="33780"/>
    <cellStyle name="Entrada 4" xfId="895"/>
    <cellStyle name="Entrada 4 2" xfId="33781"/>
    <cellStyle name="Entrada 5" xfId="9006"/>
    <cellStyle name="Entrada 5 2" xfId="33782"/>
    <cellStyle name="Entrada 6" xfId="33778"/>
    <cellStyle name="Entrada 7" xfId="390"/>
    <cellStyle name="Entrada_Energía" xfId="392"/>
    <cellStyle name="Ergebnis" xfId="147"/>
    <cellStyle name="Erklärender Text" xfId="148"/>
    <cellStyle name="Euro" xfId="149"/>
    <cellStyle name="Euro 2" xfId="11085"/>
    <cellStyle name="Euro 3" xfId="393"/>
    <cellStyle name="Explanatory Text 10" xfId="1952"/>
    <cellStyle name="Explanatory Text 11" xfId="2090"/>
    <cellStyle name="Explanatory Text 12" xfId="3015"/>
    <cellStyle name="Explanatory Text 12 2" xfId="33783"/>
    <cellStyle name="Explanatory Text 13" xfId="18498"/>
    <cellStyle name="Explanatory Text 14" xfId="33893"/>
    <cellStyle name="Explanatory Text 15" xfId="394"/>
    <cellStyle name="Explanatory Text 2" xfId="395"/>
    <cellStyle name="Explanatory Text 2 2" xfId="822"/>
    <cellStyle name="Explanatory Text 2 3" xfId="8802"/>
    <cellStyle name="Explanatory Text 2_Energía" xfId="9586"/>
    <cellStyle name="Explanatory Text 3" xfId="598"/>
    <cellStyle name="Explanatory Text 4" xfId="667"/>
    <cellStyle name="Explanatory Text 5" xfId="706"/>
    <cellStyle name="Explanatory Text 6" xfId="821"/>
    <cellStyle name="Explanatory Text 7" xfId="1001"/>
    <cellStyle name="Explanatory Text 7 2" xfId="34020"/>
    <cellStyle name="Explanatory Text 8" xfId="1170"/>
    <cellStyle name="Explanatory Text 9" xfId="1448"/>
    <cellStyle name="F2" xfId="396"/>
    <cellStyle name="F2 2" xfId="397"/>
    <cellStyle name="F2 2 2" xfId="542"/>
    <cellStyle name="F2 2 3" xfId="864"/>
    <cellStyle name="F2 3" xfId="398"/>
    <cellStyle name="F2 3 2" xfId="543"/>
    <cellStyle name="F2 3 3" xfId="865"/>
    <cellStyle name="F2 4" xfId="823"/>
    <cellStyle name="F2 5" xfId="8801"/>
    <cellStyle name="F2_Energía" xfId="9185"/>
    <cellStyle name="F3" xfId="399"/>
    <cellStyle name="F3 2" xfId="824"/>
    <cellStyle name="F3 3" xfId="9087"/>
    <cellStyle name="F3_Energía" xfId="8991"/>
    <cellStyle name="F4" xfId="400"/>
    <cellStyle name="F4 2" xfId="825"/>
    <cellStyle name="F4 3" xfId="8946"/>
    <cellStyle name="F4_Energía" xfId="8800"/>
    <cellStyle name="F5" xfId="401"/>
    <cellStyle name="F5 2" xfId="826"/>
    <cellStyle name="F5 2 2" xfId="34021"/>
    <cellStyle name="F5 3" xfId="11084"/>
    <cellStyle name="F5 4" xfId="34022"/>
    <cellStyle name="F5_Energía" xfId="10067"/>
    <cellStyle name="F6" xfId="402"/>
    <cellStyle name="F6 2" xfId="827"/>
    <cellStyle name="F6 3" xfId="8799"/>
    <cellStyle name="F6_Energía" xfId="8798"/>
    <cellStyle name="F7" xfId="403"/>
    <cellStyle name="F7 2" xfId="828"/>
    <cellStyle name="F7 3" xfId="8902"/>
    <cellStyle name="F7_Energía" xfId="8797"/>
    <cellStyle name="F8" xfId="404"/>
    <cellStyle name="F8 2" xfId="829"/>
    <cellStyle name="F8 3" xfId="8903"/>
    <cellStyle name="F8_Energía" xfId="8796"/>
    <cellStyle name="Fecha" xfId="405"/>
    <cellStyle name="Fecha 2" xfId="406"/>
    <cellStyle name="Fecha 3" xfId="8904"/>
    <cellStyle name="Fecha_Energía" xfId="8795"/>
    <cellStyle name="Fijo" xfId="8905"/>
    <cellStyle name="Financiero" xfId="9120"/>
    <cellStyle name="Fixed" xfId="407"/>
    <cellStyle name="Fixed 2" xfId="408"/>
    <cellStyle name="Fixed 3" xfId="8794"/>
    <cellStyle name="Fixed_Energía" xfId="9119"/>
    <cellStyle name="Forklarende tekst" xfId="150"/>
    <cellStyle name="formula" xfId="409"/>
    <cellStyle name="Formula Resaltante" xfId="410"/>
    <cellStyle name="God" xfId="151"/>
    <cellStyle name="Good 10" xfId="1953"/>
    <cellStyle name="Good 11" xfId="2089"/>
    <cellStyle name="Good 12" xfId="3016"/>
    <cellStyle name="Good 13" xfId="18499"/>
    <cellStyle name="Good 14" xfId="33903"/>
    <cellStyle name="Good 15" xfId="411"/>
    <cellStyle name="Good 2" xfId="412"/>
    <cellStyle name="Good 2 2" xfId="831"/>
    <cellStyle name="Good 2 3" xfId="9333"/>
    <cellStyle name="Good 2_Energía" xfId="9086"/>
    <cellStyle name="Good 3" xfId="599"/>
    <cellStyle name="Good 3 2" xfId="915"/>
    <cellStyle name="Good 4" xfId="672"/>
    <cellStyle name="Good 5" xfId="687"/>
    <cellStyle name="Good 6" xfId="830"/>
    <cellStyle name="Good 7" xfId="1002"/>
    <cellStyle name="Good 7 2" xfId="34023"/>
    <cellStyle name="Good 8" xfId="1171"/>
    <cellStyle name="Good 9" xfId="1449"/>
    <cellStyle name="Gut" xfId="152"/>
    <cellStyle name="Heading 1 10" xfId="1954"/>
    <cellStyle name="Heading 1 11" xfId="2075"/>
    <cellStyle name="Heading 1 12" xfId="3017"/>
    <cellStyle name="Heading 1 12 2" xfId="33786"/>
    <cellStyle name="Heading 1 13" xfId="18500"/>
    <cellStyle name="Heading 1 14" xfId="33907"/>
    <cellStyle name="Heading 1 15" xfId="413"/>
    <cellStyle name="Heading 1 2" xfId="414"/>
    <cellStyle name="Heading 1 2 2" xfId="833"/>
    <cellStyle name="Heading 1 2 3" xfId="9585"/>
    <cellStyle name="Heading 1 2_Energía" xfId="9184"/>
    <cellStyle name="Heading 1 3" xfId="600"/>
    <cellStyle name="Heading 1 4" xfId="673"/>
    <cellStyle name="Heading 1 5" xfId="696"/>
    <cellStyle name="Heading 1 6" xfId="832"/>
    <cellStyle name="Heading 1 7" xfId="1003"/>
    <cellStyle name="Heading 1 7 2" xfId="34024"/>
    <cellStyle name="Heading 1 8" xfId="1172"/>
    <cellStyle name="Heading 1 9" xfId="1450"/>
    <cellStyle name="Heading 2 10" xfId="1955"/>
    <cellStyle name="Heading 2 11" xfId="1966"/>
    <cellStyle name="Heading 2 12" xfId="3018"/>
    <cellStyle name="Heading 2 12 2" xfId="33787"/>
    <cellStyle name="Heading 2 13" xfId="18501"/>
    <cellStyle name="Heading 2 14" xfId="33906"/>
    <cellStyle name="Heading 2 15" xfId="415"/>
    <cellStyle name="Heading 2 2" xfId="416"/>
    <cellStyle name="Heading 2 2 2" xfId="835"/>
    <cellStyle name="Heading 2 2 3" xfId="8793"/>
    <cellStyle name="Heading 2 2_Energía" xfId="9584"/>
    <cellStyle name="Heading 2 3" xfId="601"/>
    <cellStyle name="Heading 2 4" xfId="674"/>
    <cellStyle name="Heading 2 5" xfId="751"/>
    <cellStyle name="Heading 2 6" xfId="834"/>
    <cellStyle name="Heading 2 7" xfId="1004"/>
    <cellStyle name="Heading 2 7 2" xfId="34025"/>
    <cellStyle name="Heading 2 8" xfId="1173"/>
    <cellStyle name="Heading 2 9" xfId="1451"/>
    <cellStyle name="Heading 3 10" xfId="1956"/>
    <cellStyle name="Heading 3 11" xfId="2088"/>
    <cellStyle name="Heading 3 12" xfId="3019"/>
    <cellStyle name="Heading 3 12 2" xfId="33788"/>
    <cellStyle name="Heading 3 13" xfId="18502"/>
    <cellStyle name="Heading 3 14" xfId="33905"/>
    <cellStyle name="Heading 3 15" xfId="417"/>
    <cellStyle name="Heading 3 2" xfId="418"/>
    <cellStyle name="Heading 3 2 2" xfId="837"/>
    <cellStyle name="Heading 3 2 3" xfId="10174"/>
    <cellStyle name="Heading 3 2_Energía" xfId="8792"/>
    <cellStyle name="Heading 3 3" xfId="602"/>
    <cellStyle name="Heading 3 4" xfId="675"/>
    <cellStyle name="Heading 3 5" xfId="703"/>
    <cellStyle name="Heading 3 6" xfId="836"/>
    <cellStyle name="Heading 3 7" xfId="1005"/>
    <cellStyle name="Heading 3 7 2" xfId="34026"/>
    <cellStyle name="Heading 3 8" xfId="1174"/>
    <cellStyle name="Heading 3 9" xfId="1452"/>
    <cellStyle name="Heading 4 10" xfId="1957"/>
    <cellStyle name="Heading 4 11" xfId="2087"/>
    <cellStyle name="Heading 4 12" xfId="3020"/>
    <cellStyle name="Heading 4 13" xfId="18503"/>
    <cellStyle name="Heading 4 14" xfId="33904"/>
    <cellStyle name="Heading 4 15" xfId="419"/>
    <cellStyle name="Heading 4 2" xfId="420"/>
    <cellStyle name="Heading 4 2 2" xfId="839"/>
    <cellStyle name="Heading 4 2 3" xfId="8791"/>
    <cellStyle name="Heading 4 2_Energía" xfId="10086"/>
    <cellStyle name="Heading 4 3" xfId="603"/>
    <cellStyle name="Heading 4 3 2" xfId="916"/>
    <cellStyle name="Heading 4 4" xfId="677"/>
    <cellStyle name="Heading 4 5" xfId="707"/>
    <cellStyle name="Heading 4 6" xfId="838"/>
    <cellStyle name="Heading 4 7" xfId="1006"/>
    <cellStyle name="Heading 4 7 2" xfId="34027"/>
    <cellStyle name="Heading 4 8" xfId="1175"/>
    <cellStyle name="Heading 4 9" xfId="1453"/>
    <cellStyle name="HEADING1" xfId="421"/>
    <cellStyle name="HEADING1 2" xfId="840"/>
    <cellStyle name="Heading1 3" xfId="8990"/>
    <cellStyle name="Heading1 4" xfId="18453"/>
    <cellStyle name="Heading1 5" xfId="18456"/>
    <cellStyle name="Heading1 6" xfId="33789"/>
    <cellStyle name="Heading1 7" xfId="33830"/>
    <cellStyle name="Heading1 8" xfId="33784"/>
    <cellStyle name="HEADING1_Energía" xfId="9085"/>
    <cellStyle name="HEADING2" xfId="422"/>
    <cellStyle name="HEADING2 2" xfId="423"/>
    <cellStyle name="HEADING2 3" xfId="841"/>
    <cellStyle name="Heading2 4" xfId="8790"/>
    <cellStyle name="Heading2 5" xfId="18454"/>
    <cellStyle name="Heading2 6" xfId="18455"/>
    <cellStyle name="Heading2 7" xfId="33790"/>
    <cellStyle name="Heading2 8" xfId="33829"/>
    <cellStyle name="Heading2 9" xfId="33785"/>
    <cellStyle name="HEADING2_Energía" xfId="10066"/>
    <cellStyle name="Hyperlink 2" xfId="153"/>
    <cellStyle name="Hyperlink 2 2" xfId="33791"/>
    <cellStyle name="Hyperlink 3" xfId="154"/>
    <cellStyle name="Hyperlink 4" xfId="155"/>
    <cellStyle name="Iiieoiaoeeu [0]_?EIAEAO AEEAOCO ?A?NAAIAIUI_AOA_?anaaua?" xfId="156"/>
    <cellStyle name="Iiieoiaoeeu_?EIAEAO AEEAOCO ?A?NAAIAIUI_AOA_?anaaua?" xfId="157"/>
    <cellStyle name="Incorrecto" xfId="158"/>
    <cellStyle name="Incorrecto 2" xfId="424"/>
    <cellStyle name="Incorrecto 2 2" xfId="8788"/>
    <cellStyle name="Incorrecto 3" xfId="896"/>
    <cellStyle name="Incorrecto 4" xfId="8789"/>
    <cellStyle name="Incorrecto 5" xfId="509"/>
    <cellStyle name="Input 10" xfId="1959"/>
    <cellStyle name="Input 10 2" xfId="33792"/>
    <cellStyle name="Input 11" xfId="2086"/>
    <cellStyle name="Input 11 2" xfId="33793"/>
    <cellStyle name="Input 12" xfId="3021"/>
    <cellStyle name="Input 13" xfId="18504"/>
    <cellStyle name="Input 14" xfId="33900"/>
    <cellStyle name="Input 15" xfId="425"/>
    <cellStyle name="Input 2" xfId="426"/>
    <cellStyle name="Input 2 2" xfId="843"/>
    <cellStyle name="Input 2 2 2" xfId="33795"/>
    <cellStyle name="Input 2 3" xfId="9084"/>
    <cellStyle name="Input 2 4" xfId="33794"/>
    <cellStyle name="Input 2_Energía" xfId="8989"/>
    <cellStyle name="Input 3" xfId="604"/>
    <cellStyle name="Input 3 2" xfId="917"/>
    <cellStyle name="Input 3 2 2" xfId="33797"/>
    <cellStyle name="Input 3 3" xfId="33796"/>
    <cellStyle name="Input 4" xfId="680"/>
    <cellStyle name="Input 4 2" xfId="33798"/>
    <cellStyle name="Input 5" xfId="711"/>
    <cellStyle name="Input 5 2" xfId="33799"/>
    <cellStyle name="Input 6" xfId="842"/>
    <cellStyle name="Input 6 2" xfId="33800"/>
    <cellStyle name="Input 7" xfId="1007"/>
    <cellStyle name="Input 7 2" xfId="33801"/>
    <cellStyle name="Input 7 3" xfId="34028"/>
    <cellStyle name="Input 8" xfId="1176"/>
    <cellStyle name="Input 8 2" xfId="33802"/>
    <cellStyle name="Input 9" xfId="1454"/>
    <cellStyle name="Input 9 2" xfId="33803"/>
    <cellStyle name="Inputs" xfId="8787"/>
    <cellStyle name="Inputs2" xfId="8906"/>
    <cellStyle name="Kontroller celle" xfId="159"/>
    <cellStyle name="Linked Cell 10" xfId="1960"/>
    <cellStyle name="Linked Cell 11" xfId="2085"/>
    <cellStyle name="Linked Cell 12" xfId="3022"/>
    <cellStyle name="Linked Cell 13" xfId="18505"/>
    <cellStyle name="Linked Cell 14" xfId="33897"/>
    <cellStyle name="Linked Cell 15" xfId="427"/>
    <cellStyle name="Linked Cell 2" xfId="428"/>
    <cellStyle name="Linked Cell 2 2" xfId="845"/>
    <cellStyle name="Linked Cell 2 3" xfId="8907"/>
    <cellStyle name="Linked Cell 2_Energía" xfId="8786"/>
    <cellStyle name="Linked Cell 3" xfId="605"/>
    <cellStyle name="Linked Cell 3 2" xfId="918"/>
    <cellStyle name="Linked Cell 4" xfId="681"/>
    <cellStyle name="Linked Cell 5" xfId="709"/>
    <cellStyle name="Linked Cell 6" xfId="844"/>
    <cellStyle name="Linked Cell 7" xfId="1008"/>
    <cellStyle name="Linked Cell 7 2" xfId="34029"/>
    <cellStyle name="Linked Cell 8" xfId="1177"/>
    <cellStyle name="Linked Cell 9" xfId="1455"/>
    <cellStyle name="Markeringsfarve1" xfId="160"/>
    <cellStyle name="Markeringsfarve2" xfId="161"/>
    <cellStyle name="Markeringsfarve3" xfId="162"/>
    <cellStyle name="Markeringsfarve4" xfId="163"/>
    <cellStyle name="Markeringsfarve5" xfId="164"/>
    <cellStyle name="Markeringsfarve6" xfId="165"/>
    <cellStyle name="Migliaia 2" xfId="166"/>
    <cellStyle name="Millares [0]_Energia" xfId="33688"/>
    <cellStyle name="Millares [00]" xfId="8785"/>
    <cellStyle name="Millares 2" xfId="430"/>
    <cellStyle name="Millares 2 2" xfId="546"/>
    <cellStyle name="Millares 2 2 2" xfId="932"/>
    <cellStyle name="Millares 2 2 3" xfId="931"/>
    <cellStyle name="Millares 2_Energía" xfId="9183"/>
    <cellStyle name="Millares 3" xfId="431"/>
    <cellStyle name="Millares 3 2" xfId="547"/>
    <cellStyle name="Millares 3 3" xfId="933"/>
    <cellStyle name="Millares 4" xfId="545"/>
    <cellStyle name="Millares_Energia" xfId="33689"/>
    <cellStyle name="Milliers [0]_base_rep_2002.xls Graphique 1" xfId="167"/>
    <cellStyle name="Milliers_base_rep_2002.xls Graphique 1" xfId="168"/>
    <cellStyle name="Moneda [0]_Energia" xfId="33690"/>
    <cellStyle name="Moneda_Energia" xfId="33691"/>
    <cellStyle name="Monétaire [0]_base_rep_2002.xls Graphique 1" xfId="169"/>
    <cellStyle name="Monétaire_base_rep_2002.xls Graphique 1" xfId="170"/>
    <cellStyle name="Monetario" xfId="9083"/>
    <cellStyle name="Monetario0" xfId="8784"/>
    <cellStyle name="Neutral 10" xfId="1962"/>
    <cellStyle name="Neutral 11" xfId="2066"/>
    <cellStyle name="Neutral 12" xfId="3024"/>
    <cellStyle name="Neutral 12 2" xfId="33804"/>
    <cellStyle name="Neutral 13" xfId="18507"/>
    <cellStyle name="Neutral 14" xfId="33901"/>
    <cellStyle name="Neutral 15" xfId="432"/>
    <cellStyle name="Neutral 2" xfId="433"/>
    <cellStyle name="Neutral 2 2" xfId="846"/>
    <cellStyle name="Neutral 3" xfId="548"/>
    <cellStyle name="Neutral 3 2" xfId="919"/>
    <cellStyle name="Neutral 4" xfId="607"/>
    <cellStyle name="Neutral 5" xfId="683"/>
    <cellStyle name="Neutral 6" xfId="671"/>
    <cellStyle name="Neutral 7" xfId="1010"/>
    <cellStyle name="Neutral 7 2" xfId="34030"/>
    <cellStyle name="Neutral 8" xfId="1179"/>
    <cellStyle name="Neutral 9" xfId="1457"/>
    <cellStyle name="Neutrale" xfId="171"/>
    <cellStyle name="Normal" xfId="0" builtinId="0"/>
    <cellStyle name="Normal 10" xfId="434"/>
    <cellStyle name="Normal 10 10" xfId="3025"/>
    <cellStyle name="Normal 10 10 2" xfId="6845"/>
    <cellStyle name="Normal 10 10 2 2" xfId="14904"/>
    <cellStyle name="Normal 10 10 2 2 2" xfId="31751"/>
    <cellStyle name="Normal 10 10 2 3" xfId="24184"/>
    <cellStyle name="Normal 10 10 3" xfId="11090"/>
    <cellStyle name="Normal 10 10 3 2" xfId="27970"/>
    <cellStyle name="Normal 10 10 4" xfId="20402"/>
    <cellStyle name="Normal 10 11" xfId="4960"/>
    <cellStyle name="Normal 10 11 2" xfId="13019"/>
    <cellStyle name="Normal 10 11 2 2" xfId="29867"/>
    <cellStyle name="Normal 10 11 3" xfId="22300"/>
    <cellStyle name="Normal 10 12" xfId="8837"/>
    <cellStyle name="Normal 10 12 2" xfId="26086"/>
    <cellStyle name="Normal 10 13" xfId="9082"/>
    <cellStyle name="Normal 10 14" xfId="18508"/>
    <cellStyle name="Normal 10 15" xfId="20404"/>
    <cellStyle name="Normal 10 16" xfId="34031"/>
    <cellStyle name="Normal 10 2" xfId="608"/>
    <cellStyle name="Normal 10 2 10" xfId="8954"/>
    <cellStyle name="Normal 10 2 10 2" xfId="26099"/>
    <cellStyle name="Normal 10 2 11" xfId="8783"/>
    <cellStyle name="Normal 10 2 12" xfId="18529"/>
    <cellStyle name="Normal 10 2 13" xfId="34032"/>
    <cellStyle name="Normal 10 2 2" xfId="732"/>
    <cellStyle name="Normal 10 2 2 10" xfId="18566"/>
    <cellStyle name="Normal 10 2 2 11" xfId="34033"/>
    <cellStyle name="Normal 10 2 2 2" xfId="1066"/>
    <cellStyle name="Normal 10 2 2 2 2" xfId="1327"/>
    <cellStyle name="Normal 10 2 2 2 2 2" xfId="1823"/>
    <cellStyle name="Normal 10 2 2 2 2 2 2" xfId="2822"/>
    <cellStyle name="Normal 10 2 2 2 2 2 2 2" xfId="4784"/>
    <cellStyle name="Normal 10 2 2 2 2 2 2 2 2" xfId="8567"/>
    <cellStyle name="Normal 10 2 2 2 2 2 2 2 2 2" xfId="16626"/>
    <cellStyle name="Normal 10 2 2 2 2 2 2 2 2 2 2" xfId="33473"/>
    <cellStyle name="Normal 10 2 2 2 2 2 2 2 2 3" xfId="25906"/>
    <cellStyle name="Normal 10 2 2 2 2 2 2 2 3" xfId="12843"/>
    <cellStyle name="Normal 10 2 2 2 2 2 2 2 3 2" xfId="29692"/>
    <cellStyle name="Normal 10 2 2 2 2 2 2 2 4" xfId="22125"/>
    <cellStyle name="Normal 10 2 2 2 2 2 2 3" xfId="6683"/>
    <cellStyle name="Normal 10 2 2 2 2 2 2 3 2" xfId="14742"/>
    <cellStyle name="Normal 10 2 2 2 2 2 2 3 2 2" xfId="31589"/>
    <cellStyle name="Normal 10 2 2 2 2 2 2 3 3" xfId="24022"/>
    <cellStyle name="Normal 10 2 2 2 2 2 2 4" xfId="10909"/>
    <cellStyle name="Normal 10 2 2 2 2 2 2 4 2" xfId="27808"/>
    <cellStyle name="Normal 10 2 2 2 2 2 2 5" xfId="8781"/>
    <cellStyle name="Normal 10 2 2 2 2 2 2 6" xfId="20240"/>
    <cellStyle name="Normal 10 2 2 2 2 2 3" xfId="3872"/>
    <cellStyle name="Normal 10 2 2 2 2 2 3 2" xfId="7655"/>
    <cellStyle name="Normal 10 2 2 2 2 2 3 2 2" xfId="15714"/>
    <cellStyle name="Normal 10 2 2 2 2 2 3 2 2 2" xfId="32561"/>
    <cellStyle name="Normal 10 2 2 2 2 2 3 2 3" xfId="24994"/>
    <cellStyle name="Normal 10 2 2 2 2 2 3 3" xfId="11931"/>
    <cellStyle name="Normal 10 2 2 2 2 2 3 3 2" xfId="28780"/>
    <cellStyle name="Normal 10 2 2 2 2 2 3 4" xfId="21213"/>
    <cellStyle name="Normal 10 2 2 2 2 2 4" xfId="5771"/>
    <cellStyle name="Normal 10 2 2 2 2 2 4 2" xfId="13830"/>
    <cellStyle name="Normal 10 2 2 2 2 2 4 2 2" xfId="30677"/>
    <cellStyle name="Normal 10 2 2 2 2 2 4 3" xfId="23110"/>
    <cellStyle name="Normal 10 2 2 2 2 2 5" xfId="9956"/>
    <cellStyle name="Normal 10 2 2 2 2 2 5 2" xfId="26896"/>
    <cellStyle name="Normal 10 2 2 2 2 2 6" xfId="8782"/>
    <cellStyle name="Normal 10 2 2 2 2 2 7" xfId="19328"/>
    <cellStyle name="Normal 10 2 2 2 2 3" xfId="2369"/>
    <cellStyle name="Normal 10 2 2 2 2 3 2" xfId="4333"/>
    <cellStyle name="Normal 10 2 2 2 2 3 2 2" xfId="8116"/>
    <cellStyle name="Normal 10 2 2 2 2 3 2 2 2" xfId="16175"/>
    <cellStyle name="Normal 10 2 2 2 2 3 2 2 2 2" xfId="33022"/>
    <cellStyle name="Normal 10 2 2 2 2 3 2 2 3" xfId="25455"/>
    <cellStyle name="Normal 10 2 2 2 2 3 2 3" xfId="12392"/>
    <cellStyle name="Normal 10 2 2 2 2 3 2 3 2" xfId="29241"/>
    <cellStyle name="Normal 10 2 2 2 2 3 2 4" xfId="21674"/>
    <cellStyle name="Normal 10 2 2 2 2 3 3" xfId="6232"/>
    <cellStyle name="Normal 10 2 2 2 2 3 3 2" xfId="14291"/>
    <cellStyle name="Normal 10 2 2 2 2 3 3 2 2" xfId="31138"/>
    <cellStyle name="Normal 10 2 2 2 2 3 3 3" xfId="23571"/>
    <cellStyle name="Normal 10 2 2 2 2 3 4" xfId="10457"/>
    <cellStyle name="Normal 10 2 2 2 2 3 4 2" xfId="27357"/>
    <cellStyle name="Normal 10 2 2 2 2 3 5" xfId="9583"/>
    <cellStyle name="Normal 10 2 2 2 2 3 6" xfId="19789"/>
    <cellStyle name="Normal 10 2 2 2 2 4" xfId="3421"/>
    <cellStyle name="Normal 10 2 2 2 2 4 2" xfId="7204"/>
    <cellStyle name="Normal 10 2 2 2 2 4 2 2" xfId="15263"/>
    <cellStyle name="Normal 10 2 2 2 2 4 2 2 2" xfId="32110"/>
    <cellStyle name="Normal 10 2 2 2 2 4 2 3" xfId="24543"/>
    <cellStyle name="Normal 10 2 2 2 2 4 3" xfId="11480"/>
    <cellStyle name="Normal 10 2 2 2 2 4 3 2" xfId="28329"/>
    <cellStyle name="Normal 10 2 2 2 2 4 4" xfId="20762"/>
    <cellStyle name="Normal 10 2 2 2 2 5" xfId="5320"/>
    <cellStyle name="Normal 10 2 2 2 2 5 2" xfId="13379"/>
    <cellStyle name="Normal 10 2 2 2 2 5 2 2" xfId="30226"/>
    <cellStyle name="Normal 10 2 2 2 2 5 3" xfId="22659"/>
    <cellStyle name="Normal 10 2 2 2 2 6" xfId="9481"/>
    <cellStyle name="Normal 10 2 2 2 2 6 2" xfId="26445"/>
    <cellStyle name="Normal 10 2 2 2 2 7" xfId="10065"/>
    <cellStyle name="Normal 10 2 2 2 2 8" xfId="18877"/>
    <cellStyle name="Normal 10 2 2 2 3" xfId="1605"/>
    <cellStyle name="Normal 10 2 2 2 3 2" xfId="2604"/>
    <cellStyle name="Normal 10 2 2 2 3 2 2" xfId="4566"/>
    <cellStyle name="Normal 10 2 2 2 3 2 2 2" xfId="8349"/>
    <cellStyle name="Normal 10 2 2 2 3 2 2 2 2" xfId="16408"/>
    <cellStyle name="Normal 10 2 2 2 3 2 2 2 2 2" xfId="33255"/>
    <cellStyle name="Normal 10 2 2 2 3 2 2 2 3" xfId="25688"/>
    <cellStyle name="Normal 10 2 2 2 3 2 2 3" xfId="12625"/>
    <cellStyle name="Normal 10 2 2 2 3 2 2 3 2" xfId="29474"/>
    <cellStyle name="Normal 10 2 2 2 3 2 2 4" xfId="21907"/>
    <cellStyle name="Normal 10 2 2 2 3 2 3" xfId="6465"/>
    <cellStyle name="Normal 10 2 2 2 3 2 3 2" xfId="14524"/>
    <cellStyle name="Normal 10 2 2 2 3 2 3 2 2" xfId="31371"/>
    <cellStyle name="Normal 10 2 2 2 3 2 3 3" xfId="23804"/>
    <cellStyle name="Normal 10 2 2 2 3 2 4" xfId="10691"/>
    <cellStyle name="Normal 10 2 2 2 3 2 4 2" xfId="27590"/>
    <cellStyle name="Normal 10 2 2 2 3 2 5" xfId="9182"/>
    <cellStyle name="Normal 10 2 2 2 3 2 6" xfId="20022"/>
    <cellStyle name="Normal 10 2 2 2 3 3" xfId="3654"/>
    <cellStyle name="Normal 10 2 2 2 3 3 2" xfId="7437"/>
    <cellStyle name="Normal 10 2 2 2 3 3 2 2" xfId="15496"/>
    <cellStyle name="Normal 10 2 2 2 3 3 2 2 2" xfId="32343"/>
    <cellStyle name="Normal 10 2 2 2 3 3 2 3" xfId="24776"/>
    <cellStyle name="Normal 10 2 2 2 3 3 3" xfId="11713"/>
    <cellStyle name="Normal 10 2 2 2 3 3 3 2" xfId="28562"/>
    <cellStyle name="Normal 10 2 2 2 3 3 4" xfId="20995"/>
    <cellStyle name="Normal 10 2 2 2 3 4" xfId="5553"/>
    <cellStyle name="Normal 10 2 2 2 3 4 2" xfId="13612"/>
    <cellStyle name="Normal 10 2 2 2 3 4 2 2" xfId="30459"/>
    <cellStyle name="Normal 10 2 2 2 3 4 3" xfId="22892"/>
    <cellStyle name="Normal 10 2 2 2 3 5" xfId="9738"/>
    <cellStyle name="Normal 10 2 2 2 3 5 2" xfId="26678"/>
    <cellStyle name="Normal 10 2 2 2 3 6" xfId="9332"/>
    <cellStyle name="Normal 10 2 2 2 3 7" xfId="19110"/>
    <cellStyle name="Normal 10 2 2 2 4" xfId="2151"/>
    <cellStyle name="Normal 10 2 2 2 4 2" xfId="4115"/>
    <cellStyle name="Normal 10 2 2 2 4 2 2" xfId="7898"/>
    <cellStyle name="Normal 10 2 2 2 4 2 2 2" xfId="15957"/>
    <cellStyle name="Normal 10 2 2 2 4 2 2 2 2" xfId="32804"/>
    <cellStyle name="Normal 10 2 2 2 4 2 2 3" xfId="25237"/>
    <cellStyle name="Normal 10 2 2 2 4 2 3" xfId="12174"/>
    <cellStyle name="Normal 10 2 2 2 4 2 3 2" xfId="29023"/>
    <cellStyle name="Normal 10 2 2 2 4 2 4" xfId="21456"/>
    <cellStyle name="Normal 10 2 2 2 4 3" xfId="6014"/>
    <cellStyle name="Normal 10 2 2 2 4 3 2" xfId="14073"/>
    <cellStyle name="Normal 10 2 2 2 4 3 2 2" xfId="30920"/>
    <cellStyle name="Normal 10 2 2 2 4 3 3" xfId="23353"/>
    <cellStyle name="Normal 10 2 2 2 4 4" xfId="10239"/>
    <cellStyle name="Normal 10 2 2 2 4 4 2" xfId="27139"/>
    <cellStyle name="Normal 10 2 2 2 4 5" xfId="9080"/>
    <cellStyle name="Normal 10 2 2 2 4 6" xfId="19571"/>
    <cellStyle name="Normal 10 2 2 2 5" xfId="3203"/>
    <cellStyle name="Normal 10 2 2 2 5 2" xfId="6986"/>
    <cellStyle name="Normal 10 2 2 2 5 2 2" xfId="15045"/>
    <cellStyle name="Normal 10 2 2 2 5 2 2 2" xfId="31892"/>
    <cellStyle name="Normal 10 2 2 2 5 2 3" xfId="24325"/>
    <cellStyle name="Normal 10 2 2 2 5 3" xfId="11262"/>
    <cellStyle name="Normal 10 2 2 2 5 3 2" xfId="28111"/>
    <cellStyle name="Normal 10 2 2 2 5 4" xfId="20544"/>
    <cellStyle name="Normal 10 2 2 2 6" xfId="5102"/>
    <cellStyle name="Normal 10 2 2 2 6 2" xfId="13161"/>
    <cellStyle name="Normal 10 2 2 2 6 2 2" xfId="30008"/>
    <cellStyle name="Normal 10 2 2 2 6 3" xfId="22441"/>
    <cellStyle name="Normal 10 2 2 2 7" xfId="9246"/>
    <cellStyle name="Normal 10 2 2 2 7 2" xfId="26227"/>
    <cellStyle name="Normal 10 2 2 2 8" xfId="10079"/>
    <cellStyle name="Normal 10 2 2 2 9" xfId="18659"/>
    <cellStyle name="Normal 10 2 2 3" xfId="1235"/>
    <cellStyle name="Normal 10 2 2 3 2" xfId="1731"/>
    <cellStyle name="Normal 10 2 2 3 2 2" xfId="2730"/>
    <cellStyle name="Normal 10 2 2 3 2 2 2" xfId="4692"/>
    <cellStyle name="Normal 10 2 2 3 2 2 2 2" xfId="8475"/>
    <cellStyle name="Normal 10 2 2 3 2 2 2 2 2" xfId="16534"/>
    <cellStyle name="Normal 10 2 2 3 2 2 2 2 2 2" xfId="33381"/>
    <cellStyle name="Normal 10 2 2 3 2 2 2 2 3" xfId="25814"/>
    <cellStyle name="Normal 10 2 2 3 2 2 2 3" xfId="12751"/>
    <cellStyle name="Normal 10 2 2 3 2 2 2 3 2" xfId="29600"/>
    <cellStyle name="Normal 10 2 2 3 2 2 2 4" xfId="22033"/>
    <cellStyle name="Normal 10 2 2 3 2 2 3" xfId="6591"/>
    <cellStyle name="Normal 10 2 2 3 2 2 3 2" xfId="14650"/>
    <cellStyle name="Normal 10 2 2 3 2 2 3 2 2" xfId="31497"/>
    <cellStyle name="Normal 10 2 2 3 2 2 3 3" xfId="23930"/>
    <cellStyle name="Normal 10 2 2 3 2 2 4" xfId="10817"/>
    <cellStyle name="Normal 10 2 2 3 2 2 4 2" xfId="27716"/>
    <cellStyle name="Normal 10 2 2 3 2 2 5" xfId="8945"/>
    <cellStyle name="Normal 10 2 2 3 2 2 6" xfId="20148"/>
    <cellStyle name="Normal 10 2 2 3 2 3" xfId="3780"/>
    <cellStyle name="Normal 10 2 2 3 2 3 2" xfId="7563"/>
    <cellStyle name="Normal 10 2 2 3 2 3 2 2" xfId="15622"/>
    <cellStyle name="Normal 10 2 2 3 2 3 2 2 2" xfId="32469"/>
    <cellStyle name="Normal 10 2 2 3 2 3 2 3" xfId="24902"/>
    <cellStyle name="Normal 10 2 2 3 2 3 3" xfId="11839"/>
    <cellStyle name="Normal 10 2 2 3 2 3 3 2" xfId="28688"/>
    <cellStyle name="Normal 10 2 2 3 2 3 4" xfId="21121"/>
    <cellStyle name="Normal 10 2 2 3 2 4" xfId="5679"/>
    <cellStyle name="Normal 10 2 2 3 2 4 2" xfId="13738"/>
    <cellStyle name="Normal 10 2 2 3 2 4 2 2" xfId="30585"/>
    <cellStyle name="Normal 10 2 2 3 2 4 3" xfId="23018"/>
    <cellStyle name="Normal 10 2 2 3 2 5" xfId="9864"/>
    <cellStyle name="Normal 10 2 2 3 2 5 2" xfId="26804"/>
    <cellStyle name="Normal 10 2 2 3 2 6" xfId="8988"/>
    <cellStyle name="Normal 10 2 2 3 2 7" xfId="19236"/>
    <cellStyle name="Normal 10 2 2 3 3" xfId="2277"/>
    <cellStyle name="Normal 10 2 2 3 3 2" xfId="4241"/>
    <cellStyle name="Normal 10 2 2 3 3 2 2" xfId="8024"/>
    <cellStyle name="Normal 10 2 2 3 3 2 2 2" xfId="16083"/>
    <cellStyle name="Normal 10 2 2 3 3 2 2 2 2" xfId="32930"/>
    <cellStyle name="Normal 10 2 2 3 3 2 2 3" xfId="25363"/>
    <cellStyle name="Normal 10 2 2 3 3 2 3" xfId="12300"/>
    <cellStyle name="Normal 10 2 2 3 3 2 3 2" xfId="29149"/>
    <cellStyle name="Normal 10 2 2 3 3 2 4" xfId="21582"/>
    <cellStyle name="Normal 10 2 2 3 3 3" xfId="6140"/>
    <cellStyle name="Normal 10 2 2 3 3 3 2" xfId="14199"/>
    <cellStyle name="Normal 10 2 2 3 3 3 2 2" xfId="31046"/>
    <cellStyle name="Normal 10 2 2 3 3 3 3" xfId="23479"/>
    <cellStyle name="Normal 10 2 2 3 3 4" xfId="10365"/>
    <cellStyle name="Normal 10 2 2 3 3 4 2" xfId="27265"/>
    <cellStyle name="Normal 10 2 2 3 3 5" xfId="9081"/>
    <cellStyle name="Normal 10 2 2 3 3 6" xfId="19697"/>
    <cellStyle name="Normal 10 2 2 3 4" xfId="3329"/>
    <cellStyle name="Normal 10 2 2 3 4 2" xfId="7112"/>
    <cellStyle name="Normal 10 2 2 3 4 2 2" xfId="15171"/>
    <cellStyle name="Normal 10 2 2 3 4 2 2 2" xfId="32018"/>
    <cellStyle name="Normal 10 2 2 3 4 2 3" xfId="24451"/>
    <cellStyle name="Normal 10 2 2 3 4 3" xfId="11388"/>
    <cellStyle name="Normal 10 2 2 3 4 3 2" xfId="28237"/>
    <cellStyle name="Normal 10 2 2 3 4 4" xfId="20670"/>
    <cellStyle name="Normal 10 2 2 3 5" xfId="5228"/>
    <cellStyle name="Normal 10 2 2 3 5 2" xfId="13287"/>
    <cellStyle name="Normal 10 2 2 3 5 2 2" xfId="30134"/>
    <cellStyle name="Normal 10 2 2 3 5 3" xfId="22567"/>
    <cellStyle name="Normal 10 2 2 3 6" xfId="9389"/>
    <cellStyle name="Normal 10 2 2 3 6 2" xfId="26353"/>
    <cellStyle name="Normal 10 2 2 3 7" xfId="9014"/>
    <cellStyle name="Normal 10 2 2 3 8" xfId="18785"/>
    <cellStyle name="Normal 10 2 2 4" xfId="1513"/>
    <cellStyle name="Normal 10 2 2 4 2" xfId="2512"/>
    <cellStyle name="Normal 10 2 2 4 2 2" xfId="4474"/>
    <cellStyle name="Normal 10 2 2 4 2 2 2" xfId="8257"/>
    <cellStyle name="Normal 10 2 2 4 2 2 2 2" xfId="16316"/>
    <cellStyle name="Normal 10 2 2 4 2 2 2 2 2" xfId="33163"/>
    <cellStyle name="Normal 10 2 2 4 2 2 2 3" xfId="25596"/>
    <cellStyle name="Normal 10 2 2 4 2 2 3" xfId="12533"/>
    <cellStyle name="Normal 10 2 2 4 2 2 3 2" xfId="29382"/>
    <cellStyle name="Normal 10 2 2 4 2 2 4" xfId="21815"/>
    <cellStyle name="Normal 10 2 2 4 2 3" xfId="6373"/>
    <cellStyle name="Normal 10 2 2 4 2 3 2" xfId="14432"/>
    <cellStyle name="Normal 10 2 2 4 2 3 2 2" xfId="31279"/>
    <cellStyle name="Normal 10 2 2 4 2 3 3" xfId="23712"/>
    <cellStyle name="Normal 10 2 2 4 2 4" xfId="10599"/>
    <cellStyle name="Normal 10 2 2 4 2 4 2" xfId="27498"/>
    <cellStyle name="Normal 10 2 2 4 2 5" xfId="11082"/>
    <cellStyle name="Normal 10 2 2 4 2 6" xfId="19930"/>
    <cellStyle name="Normal 10 2 2 4 3" xfId="3562"/>
    <cellStyle name="Normal 10 2 2 4 3 2" xfId="7345"/>
    <cellStyle name="Normal 10 2 2 4 3 2 2" xfId="15404"/>
    <cellStyle name="Normal 10 2 2 4 3 2 2 2" xfId="32251"/>
    <cellStyle name="Normal 10 2 2 4 3 2 3" xfId="24684"/>
    <cellStyle name="Normal 10 2 2 4 3 3" xfId="11621"/>
    <cellStyle name="Normal 10 2 2 4 3 3 2" xfId="28470"/>
    <cellStyle name="Normal 10 2 2 4 3 4" xfId="20903"/>
    <cellStyle name="Normal 10 2 2 4 4" xfId="5461"/>
    <cellStyle name="Normal 10 2 2 4 4 2" xfId="13520"/>
    <cellStyle name="Normal 10 2 2 4 4 2 2" xfId="30367"/>
    <cellStyle name="Normal 10 2 2 4 4 3" xfId="22800"/>
    <cellStyle name="Normal 10 2 2 4 5" xfId="9646"/>
    <cellStyle name="Normal 10 2 2 4 5 2" xfId="26586"/>
    <cellStyle name="Normal 10 2 2 4 6" xfId="8780"/>
    <cellStyle name="Normal 10 2 2 4 7" xfId="19018"/>
    <cellStyle name="Normal 10 2 2 5" xfId="2042"/>
    <cellStyle name="Normal 10 2 2 5 2" xfId="4023"/>
    <cellStyle name="Normal 10 2 2 5 2 2" xfId="7806"/>
    <cellStyle name="Normal 10 2 2 5 2 2 2" xfId="15865"/>
    <cellStyle name="Normal 10 2 2 5 2 2 2 2" xfId="32712"/>
    <cellStyle name="Normal 10 2 2 5 2 2 3" xfId="25145"/>
    <cellStyle name="Normal 10 2 2 5 2 3" xfId="12082"/>
    <cellStyle name="Normal 10 2 2 5 2 3 2" xfId="28931"/>
    <cellStyle name="Normal 10 2 2 5 2 4" xfId="21364"/>
    <cellStyle name="Normal 10 2 2 5 3" xfId="5922"/>
    <cellStyle name="Normal 10 2 2 5 3 2" xfId="13981"/>
    <cellStyle name="Normal 10 2 2 5 3 2 2" xfId="30828"/>
    <cellStyle name="Normal 10 2 2 5 3 3" xfId="23261"/>
    <cellStyle name="Normal 10 2 2 5 4" xfId="10140"/>
    <cellStyle name="Normal 10 2 2 5 4 2" xfId="27047"/>
    <cellStyle name="Normal 10 2 2 5 5" xfId="10080"/>
    <cellStyle name="Normal 10 2 2 5 6" xfId="19479"/>
    <cellStyle name="Normal 10 2 2 6" xfId="3081"/>
    <cellStyle name="Normal 10 2 2 6 2" xfId="6894"/>
    <cellStyle name="Normal 10 2 2 6 2 2" xfId="14953"/>
    <cellStyle name="Normal 10 2 2 6 2 2 2" xfId="31800"/>
    <cellStyle name="Normal 10 2 2 6 2 3" xfId="24233"/>
    <cellStyle name="Normal 10 2 2 6 3" xfId="11144"/>
    <cellStyle name="Normal 10 2 2 6 3 2" xfId="28019"/>
    <cellStyle name="Normal 10 2 2 6 4" xfId="20452"/>
    <cellStyle name="Normal 10 2 2 7" xfId="5010"/>
    <cellStyle name="Normal 10 2 2 7 2" xfId="13069"/>
    <cellStyle name="Normal 10 2 2 7 2 2" xfId="29916"/>
    <cellStyle name="Normal 10 2 2 7 3" xfId="22349"/>
    <cellStyle name="Normal 10 2 2 8" xfId="9029"/>
    <cellStyle name="Normal 10 2 2 8 2" xfId="26135"/>
    <cellStyle name="Normal 10 2 2 9" xfId="11083"/>
    <cellStyle name="Normal 10 2 3" xfId="920"/>
    <cellStyle name="Normal 10 2 4" xfId="1030"/>
    <cellStyle name="Normal 10 2 4 2" xfId="1291"/>
    <cellStyle name="Normal 10 2 4 2 2" xfId="1787"/>
    <cellStyle name="Normal 10 2 4 2 2 2" xfId="2786"/>
    <cellStyle name="Normal 10 2 4 2 2 2 2" xfId="4748"/>
    <cellStyle name="Normal 10 2 4 2 2 2 2 2" xfId="8531"/>
    <cellStyle name="Normal 10 2 4 2 2 2 2 2 2" xfId="16590"/>
    <cellStyle name="Normal 10 2 4 2 2 2 2 2 2 2" xfId="33437"/>
    <cellStyle name="Normal 10 2 4 2 2 2 2 2 3" xfId="25870"/>
    <cellStyle name="Normal 10 2 4 2 2 2 2 3" xfId="12807"/>
    <cellStyle name="Normal 10 2 4 2 2 2 2 3 2" xfId="29656"/>
    <cellStyle name="Normal 10 2 4 2 2 2 2 4" xfId="22089"/>
    <cellStyle name="Normal 10 2 4 2 2 2 3" xfId="6647"/>
    <cellStyle name="Normal 10 2 4 2 2 2 3 2" xfId="14706"/>
    <cellStyle name="Normal 10 2 4 2 2 2 3 2 2" xfId="31553"/>
    <cellStyle name="Normal 10 2 4 2 2 2 3 3" xfId="23986"/>
    <cellStyle name="Normal 10 2 4 2 2 2 4" xfId="10873"/>
    <cellStyle name="Normal 10 2 4 2 2 2 4 2" xfId="27772"/>
    <cellStyle name="Normal 10 2 4 2 2 2 5" xfId="9331"/>
    <cellStyle name="Normal 10 2 4 2 2 2 6" xfId="20204"/>
    <cellStyle name="Normal 10 2 4 2 2 3" xfId="3836"/>
    <cellStyle name="Normal 10 2 4 2 2 3 2" xfId="7619"/>
    <cellStyle name="Normal 10 2 4 2 2 3 2 2" xfId="15678"/>
    <cellStyle name="Normal 10 2 4 2 2 3 2 2 2" xfId="32525"/>
    <cellStyle name="Normal 10 2 4 2 2 3 2 3" xfId="24958"/>
    <cellStyle name="Normal 10 2 4 2 2 3 3" xfId="11895"/>
    <cellStyle name="Normal 10 2 4 2 2 3 3 2" xfId="28744"/>
    <cellStyle name="Normal 10 2 4 2 2 3 4" xfId="21177"/>
    <cellStyle name="Normal 10 2 4 2 2 4" xfId="5735"/>
    <cellStyle name="Normal 10 2 4 2 2 4 2" xfId="13794"/>
    <cellStyle name="Normal 10 2 4 2 2 4 2 2" xfId="30641"/>
    <cellStyle name="Normal 10 2 4 2 2 4 3" xfId="23074"/>
    <cellStyle name="Normal 10 2 4 2 2 5" xfId="9920"/>
    <cellStyle name="Normal 10 2 4 2 2 5 2" xfId="26860"/>
    <cellStyle name="Normal 10 2 4 2 2 6" xfId="9582"/>
    <cellStyle name="Normal 10 2 4 2 2 7" xfId="19292"/>
    <cellStyle name="Normal 10 2 4 2 3" xfId="2333"/>
    <cellStyle name="Normal 10 2 4 2 3 2" xfId="4297"/>
    <cellStyle name="Normal 10 2 4 2 3 2 2" xfId="8080"/>
    <cellStyle name="Normal 10 2 4 2 3 2 2 2" xfId="16139"/>
    <cellStyle name="Normal 10 2 4 2 3 2 2 2 2" xfId="32986"/>
    <cellStyle name="Normal 10 2 4 2 3 2 2 3" xfId="25419"/>
    <cellStyle name="Normal 10 2 4 2 3 2 3" xfId="12356"/>
    <cellStyle name="Normal 10 2 4 2 3 2 3 2" xfId="29205"/>
    <cellStyle name="Normal 10 2 4 2 3 2 4" xfId="21638"/>
    <cellStyle name="Normal 10 2 4 2 3 3" xfId="6196"/>
    <cellStyle name="Normal 10 2 4 2 3 3 2" xfId="14255"/>
    <cellStyle name="Normal 10 2 4 2 3 3 2 2" xfId="31102"/>
    <cellStyle name="Normal 10 2 4 2 3 3 3" xfId="23535"/>
    <cellStyle name="Normal 10 2 4 2 3 4" xfId="10421"/>
    <cellStyle name="Normal 10 2 4 2 3 4 2" xfId="27321"/>
    <cellStyle name="Normal 10 2 4 2 3 5" xfId="9181"/>
    <cellStyle name="Normal 10 2 4 2 3 6" xfId="19753"/>
    <cellStyle name="Normal 10 2 4 2 4" xfId="3385"/>
    <cellStyle name="Normal 10 2 4 2 4 2" xfId="7168"/>
    <cellStyle name="Normal 10 2 4 2 4 2 2" xfId="15227"/>
    <cellStyle name="Normal 10 2 4 2 4 2 2 2" xfId="32074"/>
    <cellStyle name="Normal 10 2 4 2 4 2 3" xfId="24507"/>
    <cellStyle name="Normal 10 2 4 2 4 3" xfId="11444"/>
    <cellStyle name="Normal 10 2 4 2 4 3 2" xfId="28293"/>
    <cellStyle name="Normal 10 2 4 2 4 4" xfId="20726"/>
    <cellStyle name="Normal 10 2 4 2 5" xfId="5284"/>
    <cellStyle name="Normal 10 2 4 2 5 2" xfId="13343"/>
    <cellStyle name="Normal 10 2 4 2 5 2 2" xfId="30190"/>
    <cellStyle name="Normal 10 2 4 2 5 3" xfId="22623"/>
    <cellStyle name="Normal 10 2 4 2 6" xfId="9445"/>
    <cellStyle name="Normal 10 2 4 2 6 2" xfId="26409"/>
    <cellStyle name="Normal 10 2 4 2 7" xfId="8778"/>
    <cellStyle name="Normal 10 2 4 2 8" xfId="18841"/>
    <cellStyle name="Normal 10 2 4 3" xfId="1569"/>
    <cellStyle name="Normal 10 2 4 3 2" xfId="2568"/>
    <cellStyle name="Normal 10 2 4 3 2 2" xfId="4530"/>
    <cellStyle name="Normal 10 2 4 3 2 2 2" xfId="8313"/>
    <cellStyle name="Normal 10 2 4 3 2 2 2 2" xfId="16372"/>
    <cellStyle name="Normal 10 2 4 3 2 2 2 2 2" xfId="33219"/>
    <cellStyle name="Normal 10 2 4 3 2 2 2 3" xfId="25652"/>
    <cellStyle name="Normal 10 2 4 3 2 2 3" xfId="12589"/>
    <cellStyle name="Normal 10 2 4 3 2 2 3 2" xfId="29438"/>
    <cellStyle name="Normal 10 2 4 3 2 2 4" xfId="21871"/>
    <cellStyle name="Normal 10 2 4 3 2 3" xfId="6429"/>
    <cellStyle name="Normal 10 2 4 3 2 3 2" xfId="14488"/>
    <cellStyle name="Normal 10 2 4 3 2 3 2 2" xfId="31335"/>
    <cellStyle name="Normal 10 2 4 3 2 3 3" xfId="23768"/>
    <cellStyle name="Normal 10 2 4 3 2 4" xfId="10655"/>
    <cellStyle name="Normal 10 2 4 3 2 4 2" xfId="27554"/>
    <cellStyle name="Normal 10 2 4 3 2 5" xfId="9008"/>
    <cellStyle name="Normal 10 2 4 3 2 6" xfId="19986"/>
    <cellStyle name="Normal 10 2 4 3 3" xfId="3618"/>
    <cellStyle name="Normal 10 2 4 3 3 2" xfId="7401"/>
    <cellStyle name="Normal 10 2 4 3 3 2 2" xfId="15460"/>
    <cellStyle name="Normal 10 2 4 3 3 2 2 2" xfId="32307"/>
    <cellStyle name="Normal 10 2 4 3 3 2 3" xfId="24740"/>
    <cellStyle name="Normal 10 2 4 3 3 3" xfId="11677"/>
    <cellStyle name="Normal 10 2 4 3 3 3 2" xfId="28526"/>
    <cellStyle name="Normal 10 2 4 3 3 4" xfId="20959"/>
    <cellStyle name="Normal 10 2 4 3 4" xfId="5517"/>
    <cellStyle name="Normal 10 2 4 3 4 2" xfId="13576"/>
    <cellStyle name="Normal 10 2 4 3 4 2 2" xfId="30423"/>
    <cellStyle name="Normal 10 2 4 3 4 3" xfId="22856"/>
    <cellStyle name="Normal 10 2 4 3 5" xfId="9702"/>
    <cellStyle name="Normal 10 2 4 3 5 2" xfId="26642"/>
    <cellStyle name="Normal 10 2 4 3 6" xfId="9078"/>
    <cellStyle name="Normal 10 2 4 3 7" xfId="19074"/>
    <cellStyle name="Normal 10 2 4 4" xfId="2115"/>
    <cellStyle name="Normal 10 2 4 4 2" xfId="4079"/>
    <cellStyle name="Normal 10 2 4 4 2 2" xfId="7862"/>
    <cellStyle name="Normal 10 2 4 4 2 2 2" xfId="15921"/>
    <cellStyle name="Normal 10 2 4 4 2 2 2 2" xfId="32768"/>
    <cellStyle name="Normal 10 2 4 4 2 2 3" xfId="25201"/>
    <cellStyle name="Normal 10 2 4 4 2 3" xfId="12138"/>
    <cellStyle name="Normal 10 2 4 4 2 3 2" xfId="28987"/>
    <cellStyle name="Normal 10 2 4 4 2 4" xfId="21420"/>
    <cellStyle name="Normal 10 2 4 4 3" xfId="5978"/>
    <cellStyle name="Normal 10 2 4 4 3 2" xfId="14037"/>
    <cellStyle name="Normal 10 2 4 4 3 2 2" xfId="30884"/>
    <cellStyle name="Normal 10 2 4 4 3 3" xfId="23317"/>
    <cellStyle name="Normal 10 2 4 4 4" xfId="10203"/>
    <cellStyle name="Normal 10 2 4 4 4 2" xfId="27103"/>
    <cellStyle name="Normal 10 2 4 4 5" xfId="8987"/>
    <cellStyle name="Normal 10 2 4 4 6" xfId="19535"/>
    <cellStyle name="Normal 10 2 4 5" xfId="3167"/>
    <cellStyle name="Normal 10 2 4 5 2" xfId="6950"/>
    <cellStyle name="Normal 10 2 4 5 2 2" xfId="15009"/>
    <cellStyle name="Normal 10 2 4 5 2 2 2" xfId="31856"/>
    <cellStyle name="Normal 10 2 4 5 2 3" xfId="24289"/>
    <cellStyle name="Normal 10 2 4 5 3" xfId="11226"/>
    <cellStyle name="Normal 10 2 4 5 3 2" xfId="28075"/>
    <cellStyle name="Normal 10 2 4 5 4" xfId="20508"/>
    <cellStyle name="Normal 10 2 4 6" xfId="5066"/>
    <cellStyle name="Normal 10 2 4 6 2" xfId="13125"/>
    <cellStyle name="Normal 10 2 4 6 2 2" xfId="29972"/>
    <cellStyle name="Normal 10 2 4 6 3" xfId="22405"/>
    <cellStyle name="Normal 10 2 4 7" xfId="9210"/>
    <cellStyle name="Normal 10 2 4 7 2" xfId="26191"/>
    <cellStyle name="Normal 10 2 4 8" xfId="8779"/>
    <cellStyle name="Normal 10 2 4 9" xfId="18623"/>
    <cellStyle name="Normal 10 2 5" xfId="1199"/>
    <cellStyle name="Normal 10 2 5 2" xfId="1695"/>
    <cellStyle name="Normal 10 2 5 2 2" xfId="2694"/>
    <cellStyle name="Normal 10 2 5 2 2 2" xfId="4656"/>
    <cellStyle name="Normal 10 2 5 2 2 2 2" xfId="8439"/>
    <cellStyle name="Normal 10 2 5 2 2 2 2 2" xfId="16498"/>
    <cellStyle name="Normal 10 2 5 2 2 2 2 2 2" xfId="33345"/>
    <cellStyle name="Normal 10 2 5 2 2 2 2 3" xfId="25778"/>
    <cellStyle name="Normal 10 2 5 2 2 2 3" xfId="12715"/>
    <cellStyle name="Normal 10 2 5 2 2 2 3 2" xfId="29564"/>
    <cellStyle name="Normal 10 2 5 2 2 2 4" xfId="21997"/>
    <cellStyle name="Normal 10 2 5 2 2 3" xfId="6555"/>
    <cellStyle name="Normal 10 2 5 2 2 3 2" xfId="14614"/>
    <cellStyle name="Normal 10 2 5 2 2 3 2 2" xfId="31461"/>
    <cellStyle name="Normal 10 2 5 2 2 3 3" xfId="23894"/>
    <cellStyle name="Normal 10 2 5 2 2 4" xfId="10781"/>
    <cellStyle name="Normal 10 2 5 2 2 4 2" xfId="27680"/>
    <cellStyle name="Normal 10 2 5 2 2 5" xfId="8777"/>
    <cellStyle name="Normal 10 2 5 2 2 6" xfId="20112"/>
    <cellStyle name="Normal 10 2 5 2 3" xfId="3744"/>
    <cellStyle name="Normal 10 2 5 2 3 2" xfId="7527"/>
    <cellStyle name="Normal 10 2 5 2 3 2 2" xfId="15586"/>
    <cellStyle name="Normal 10 2 5 2 3 2 2 2" xfId="32433"/>
    <cellStyle name="Normal 10 2 5 2 3 2 3" xfId="24866"/>
    <cellStyle name="Normal 10 2 5 2 3 3" xfId="11803"/>
    <cellStyle name="Normal 10 2 5 2 3 3 2" xfId="28652"/>
    <cellStyle name="Normal 10 2 5 2 3 4" xfId="21085"/>
    <cellStyle name="Normal 10 2 5 2 4" xfId="5643"/>
    <cellStyle name="Normal 10 2 5 2 4 2" xfId="13702"/>
    <cellStyle name="Normal 10 2 5 2 4 2 2" xfId="30549"/>
    <cellStyle name="Normal 10 2 5 2 4 3" xfId="22982"/>
    <cellStyle name="Normal 10 2 5 2 5" xfId="9828"/>
    <cellStyle name="Normal 10 2 5 2 5 2" xfId="26768"/>
    <cellStyle name="Normal 10 2 5 2 6" xfId="9079"/>
    <cellStyle name="Normal 10 2 5 2 7" xfId="19200"/>
    <cellStyle name="Normal 10 2 5 3" xfId="2241"/>
    <cellStyle name="Normal 10 2 5 3 2" xfId="4205"/>
    <cellStyle name="Normal 10 2 5 3 2 2" xfId="7988"/>
    <cellStyle name="Normal 10 2 5 3 2 2 2" xfId="16047"/>
    <cellStyle name="Normal 10 2 5 3 2 2 2 2" xfId="32894"/>
    <cellStyle name="Normal 10 2 5 3 2 2 3" xfId="25327"/>
    <cellStyle name="Normal 10 2 5 3 2 3" xfId="12264"/>
    <cellStyle name="Normal 10 2 5 3 2 3 2" xfId="29113"/>
    <cellStyle name="Normal 10 2 5 3 2 4" xfId="21546"/>
    <cellStyle name="Normal 10 2 5 3 3" xfId="6104"/>
    <cellStyle name="Normal 10 2 5 3 3 2" xfId="14163"/>
    <cellStyle name="Normal 10 2 5 3 3 2 2" xfId="31010"/>
    <cellStyle name="Normal 10 2 5 3 3 3" xfId="23443"/>
    <cellStyle name="Normal 10 2 5 3 4" xfId="10329"/>
    <cellStyle name="Normal 10 2 5 3 4 2" xfId="27229"/>
    <cellStyle name="Normal 10 2 5 3 5" xfId="11081"/>
    <cellStyle name="Normal 10 2 5 3 6" xfId="19661"/>
    <cellStyle name="Normal 10 2 5 4" xfId="3293"/>
    <cellStyle name="Normal 10 2 5 4 2" xfId="7076"/>
    <cellStyle name="Normal 10 2 5 4 2 2" xfId="15135"/>
    <cellStyle name="Normal 10 2 5 4 2 2 2" xfId="31982"/>
    <cellStyle name="Normal 10 2 5 4 2 3" xfId="24415"/>
    <cellStyle name="Normal 10 2 5 4 3" xfId="11352"/>
    <cellStyle name="Normal 10 2 5 4 3 2" xfId="28201"/>
    <cellStyle name="Normal 10 2 5 4 4" xfId="20634"/>
    <cellStyle name="Normal 10 2 5 5" xfId="5192"/>
    <cellStyle name="Normal 10 2 5 5 2" xfId="13251"/>
    <cellStyle name="Normal 10 2 5 5 2 2" xfId="30098"/>
    <cellStyle name="Normal 10 2 5 5 3" xfId="22531"/>
    <cellStyle name="Normal 10 2 5 6" xfId="9353"/>
    <cellStyle name="Normal 10 2 5 6 2" xfId="26317"/>
    <cellStyle name="Normal 10 2 5 7" xfId="8944"/>
    <cellStyle name="Normal 10 2 5 8" xfId="18749"/>
    <cellStyle name="Normal 10 2 6" xfId="1477"/>
    <cellStyle name="Normal 10 2 6 2" xfId="2476"/>
    <cellStyle name="Normal 10 2 6 2 2" xfId="4438"/>
    <cellStyle name="Normal 10 2 6 2 2 2" xfId="8221"/>
    <cellStyle name="Normal 10 2 6 2 2 2 2" xfId="16280"/>
    <cellStyle name="Normal 10 2 6 2 2 2 2 2" xfId="33127"/>
    <cellStyle name="Normal 10 2 6 2 2 2 3" xfId="25560"/>
    <cellStyle name="Normal 10 2 6 2 2 3" xfId="12497"/>
    <cellStyle name="Normal 10 2 6 2 2 3 2" xfId="29346"/>
    <cellStyle name="Normal 10 2 6 2 2 4" xfId="21779"/>
    <cellStyle name="Normal 10 2 6 2 3" xfId="6337"/>
    <cellStyle name="Normal 10 2 6 2 3 2" xfId="14396"/>
    <cellStyle name="Normal 10 2 6 2 3 2 2" xfId="31243"/>
    <cellStyle name="Normal 10 2 6 2 3 3" xfId="23676"/>
    <cellStyle name="Normal 10 2 6 2 4" xfId="10563"/>
    <cellStyle name="Normal 10 2 6 2 4 2" xfId="27462"/>
    <cellStyle name="Normal 10 2 6 2 5" xfId="10064"/>
    <cellStyle name="Normal 10 2 6 2 6" xfId="19894"/>
    <cellStyle name="Normal 10 2 6 3" xfId="3526"/>
    <cellStyle name="Normal 10 2 6 3 2" xfId="7309"/>
    <cellStyle name="Normal 10 2 6 3 2 2" xfId="15368"/>
    <cellStyle name="Normal 10 2 6 3 2 2 2" xfId="32215"/>
    <cellStyle name="Normal 10 2 6 3 2 3" xfId="24648"/>
    <cellStyle name="Normal 10 2 6 3 3" xfId="11585"/>
    <cellStyle name="Normal 10 2 6 3 3 2" xfId="28434"/>
    <cellStyle name="Normal 10 2 6 3 4" xfId="20867"/>
    <cellStyle name="Normal 10 2 6 4" xfId="5425"/>
    <cellStyle name="Normal 10 2 6 4 2" xfId="13484"/>
    <cellStyle name="Normal 10 2 6 4 2 2" xfId="30331"/>
    <cellStyle name="Normal 10 2 6 4 3" xfId="22764"/>
    <cellStyle name="Normal 10 2 6 5" xfId="9610"/>
    <cellStyle name="Normal 10 2 6 5 2" xfId="26550"/>
    <cellStyle name="Normal 10 2 6 6" xfId="10175"/>
    <cellStyle name="Normal 10 2 6 7" xfId="18982"/>
    <cellStyle name="Normal 10 2 7" xfId="2001"/>
    <cellStyle name="Normal 10 2 7 2" xfId="3987"/>
    <cellStyle name="Normal 10 2 7 2 2" xfId="7770"/>
    <cellStyle name="Normal 10 2 7 2 2 2" xfId="15829"/>
    <cellStyle name="Normal 10 2 7 2 2 2 2" xfId="32676"/>
    <cellStyle name="Normal 10 2 7 2 2 3" xfId="25109"/>
    <cellStyle name="Normal 10 2 7 2 3" xfId="12046"/>
    <cellStyle name="Normal 10 2 7 2 3 2" xfId="28895"/>
    <cellStyle name="Normal 10 2 7 2 4" xfId="21328"/>
    <cellStyle name="Normal 10 2 7 3" xfId="5886"/>
    <cellStyle name="Normal 10 2 7 3 2" xfId="13945"/>
    <cellStyle name="Normal 10 2 7 3 2 2" xfId="30792"/>
    <cellStyle name="Normal 10 2 7 3 3" xfId="23225"/>
    <cellStyle name="Normal 10 2 7 4" xfId="10100"/>
    <cellStyle name="Normal 10 2 7 4 2" xfId="27011"/>
    <cellStyle name="Normal 10 2 7 5" xfId="8776"/>
    <cellStyle name="Normal 10 2 7 6" xfId="19443"/>
    <cellStyle name="Normal 10 2 8" xfId="3045"/>
    <cellStyle name="Normal 10 2 8 2" xfId="6858"/>
    <cellStyle name="Normal 10 2 8 2 2" xfId="14917"/>
    <cellStyle name="Normal 10 2 8 2 2 2" xfId="31764"/>
    <cellStyle name="Normal 10 2 8 2 3" xfId="24197"/>
    <cellStyle name="Normal 10 2 8 3" xfId="11108"/>
    <cellStyle name="Normal 10 2 8 3 2" xfId="27983"/>
    <cellStyle name="Normal 10 2 8 4" xfId="20416"/>
    <cellStyle name="Normal 10 2 9" xfId="4974"/>
    <cellStyle name="Normal 10 2 9 2" xfId="13033"/>
    <cellStyle name="Normal 10 2 9 2 2" xfId="29880"/>
    <cellStyle name="Normal 10 2 9 3" xfId="22313"/>
    <cellStyle name="Normal 10 2_Energía" xfId="8775"/>
    <cellStyle name="Normal 10 3" xfId="684"/>
    <cellStyle name="Normal 10 3 10" xfId="18552"/>
    <cellStyle name="Normal 10 3 11" xfId="34034"/>
    <cellStyle name="Normal 10 3 2" xfId="1052"/>
    <cellStyle name="Normal 10 3 2 2" xfId="1313"/>
    <cellStyle name="Normal 10 3 2 2 2" xfId="1809"/>
    <cellStyle name="Normal 10 3 2 2 2 2" xfId="2808"/>
    <cellStyle name="Normal 10 3 2 2 2 2 2" xfId="4770"/>
    <cellStyle name="Normal 10 3 2 2 2 2 2 2" xfId="8553"/>
    <cellStyle name="Normal 10 3 2 2 2 2 2 2 2" xfId="16612"/>
    <cellStyle name="Normal 10 3 2 2 2 2 2 2 2 2" xfId="33459"/>
    <cellStyle name="Normal 10 3 2 2 2 2 2 2 3" xfId="25892"/>
    <cellStyle name="Normal 10 3 2 2 2 2 2 3" xfId="12829"/>
    <cellStyle name="Normal 10 3 2 2 2 2 2 3 2" xfId="29678"/>
    <cellStyle name="Normal 10 3 2 2 2 2 2 4" xfId="22111"/>
    <cellStyle name="Normal 10 3 2 2 2 2 3" xfId="6669"/>
    <cellStyle name="Normal 10 3 2 2 2 2 3 2" xfId="14728"/>
    <cellStyle name="Normal 10 3 2 2 2 2 3 2 2" xfId="31575"/>
    <cellStyle name="Normal 10 3 2 2 2 2 3 3" xfId="24008"/>
    <cellStyle name="Normal 10 3 2 2 2 2 4" xfId="10895"/>
    <cellStyle name="Normal 10 3 2 2 2 2 4 2" xfId="27794"/>
    <cellStyle name="Normal 10 3 2 2 2 2 5" xfId="9010"/>
    <cellStyle name="Normal 10 3 2 2 2 2 6" xfId="20226"/>
    <cellStyle name="Normal 10 3 2 2 2 3" xfId="3858"/>
    <cellStyle name="Normal 10 3 2 2 2 3 2" xfId="7641"/>
    <cellStyle name="Normal 10 3 2 2 2 3 2 2" xfId="15700"/>
    <cellStyle name="Normal 10 3 2 2 2 3 2 2 2" xfId="32547"/>
    <cellStyle name="Normal 10 3 2 2 2 3 2 3" xfId="24980"/>
    <cellStyle name="Normal 10 3 2 2 2 3 3" xfId="11917"/>
    <cellStyle name="Normal 10 3 2 2 2 3 3 2" xfId="28766"/>
    <cellStyle name="Normal 10 3 2 2 2 3 4" xfId="21199"/>
    <cellStyle name="Normal 10 3 2 2 2 4" xfId="5757"/>
    <cellStyle name="Normal 10 3 2 2 2 4 2" xfId="13816"/>
    <cellStyle name="Normal 10 3 2 2 2 4 2 2" xfId="30663"/>
    <cellStyle name="Normal 10 3 2 2 2 4 3" xfId="23096"/>
    <cellStyle name="Normal 10 3 2 2 2 5" xfId="9942"/>
    <cellStyle name="Normal 10 3 2 2 2 5 2" xfId="26882"/>
    <cellStyle name="Normal 10 3 2 2 2 6" xfId="9076"/>
    <cellStyle name="Normal 10 3 2 2 2 7" xfId="19314"/>
    <cellStyle name="Normal 10 3 2 2 3" xfId="2355"/>
    <cellStyle name="Normal 10 3 2 2 3 2" xfId="4319"/>
    <cellStyle name="Normal 10 3 2 2 3 2 2" xfId="8102"/>
    <cellStyle name="Normal 10 3 2 2 3 2 2 2" xfId="16161"/>
    <cellStyle name="Normal 10 3 2 2 3 2 2 2 2" xfId="33008"/>
    <cellStyle name="Normal 10 3 2 2 3 2 2 3" xfId="25441"/>
    <cellStyle name="Normal 10 3 2 2 3 2 3" xfId="12378"/>
    <cellStyle name="Normal 10 3 2 2 3 2 3 2" xfId="29227"/>
    <cellStyle name="Normal 10 3 2 2 3 2 4" xfId="21660"/>
    <cellStyle name="Normal 10 3 2 2 3 3" xfId="6218"/>
    <cellStyle name="Normal 10 3 2 2 3 3 2" xfId="14277"/>
    <cellStyle name="Normal 10 3 2 2 3 3 2 2" xfId="31124"/>
    <cellStyle name="Normal 10 3 2 2 3 3 3" xfId="23557"/>
    <cellStyle name="Normal 10 3 2 2 3 4" xfId="10443"/>
    <cellStyle name="Normal 10 3 2 2 3 4 2" xfId="27343"/>
    <cellStyle name="Normal 10 3 2 2 3 5" xfId="8986"/>
    <cellStyle name="Normal 10 3 2 2 3 6" xfId="19775"/>
    <cellStyle name="Normal 10 3 2 2 4" xfId="3407"/>
    <cellStyle name="Normal 10 3 2 2 4 2" xfId="7190"/>
    <cellStyle name="Normal 10 3 2 2 4 2 2" xfId="15249"/>
    <cellStyle name="Normal 10 3 2 2 4 2 2 2" xfId="32096"/>
    <cellStyle name="Normal 10 3 2 2 4 2 3" xfId="24529"/>
    <cellStyle name="Normal 10 3 2 2 4 3" xfId="11466"/>
    <cellStyle name="Normal 10 3 2 2 4 3 2" xfId="28315"/>
    <cellStyle name="Normal 10 3 2 2 4 4" xfId="20748"/>
    <cellStyle name="Normal 10 3 2 2 5" xfId="5306"/>
    <cellStyle name="Normal 10 3 2 2 5 2" xfId="13365"/>
    <cellStyle name="Normal 10 3 2 2 5 2 2" xfId="30212"/>
    <cellStyle name="Normal 10 3 2 2 5 3" xfId="22645"/>
    <cellStyle name="Normal 10 3 2 2 6" xfId="9467"/>
    <cellStyle name="Normal 10 3 2 2 6 2" xfId="26431"/>
    <cellStyle name="Normal 10 3 2 2 7" xfId="9180"/>
    <cellStyle name="Normal 10 3 2 2 8" xfId="18863"/>
    <cellStyle name="Normal 10 3 2 3" xfId="1591"/>
    <cellStyle name="Normal 10 3 2 3 2" xfId="2590"/>
    <cellStyle name="Normal 10 3 2 3 2 2" xfId="4552"/>
    <cellStyle name="Normal 10 3 2 3 2 2 2" xfId="8335"/>
    <cellStyle name="Normal 10 3 2 3 2 2 2 2" xfId="16394"/>
    <cellStyle name="Normal 10 3 2 3 2 2 2 2 2" xfId="33241"/>
    <cellStyle name="Normal 10 3 2 3 2 2 2 3" xfId="25674"/>
    <cellStyle name="Normal 10 3 2 3 2 2 3" xfId="12611"/>
    <cellStyle name="Normal 10 3 2 3 2 2 3 2" xfId="29460"/>
    <cellStyle name="Normal 10 3 2 3 2 2 4" xfId="21893"/>
    <cellStyle name="Normal 10 3 2 3 2 3" xfId="6451"/>
    <cellStyle name="Normal 10 3 2 3 2 3 2" xfId="14510"/>
    <cellStyle name="Normal 10 3 2 3 2 3 2 2" xfId="31357"/>
    <cellStyle name="Normal 10 3 2 3 2 3 3" xfId="23790"/>
    <cellStyle name="Normal 10 3 2 3 2 4" xfId="10677"/>
    <cellStyle name="Normal 10 3 2 3 2 4 2" xfId="27576"/>
    <cellStyle name="Normal 10 3 2 3 2 5" xfId="9077"/>
    <cellStyle name="Normal 10 3 2 3 2 6" xfId="20008"/>
    <cellStyle name="Normal 10 3 2 3 3" xfId="3640"/>
    <cellStyle name="Normal 10 3 2 3 3 2" xfId="7423"/>
    <cellStyle name="Normal 10 3 2 3 3 2 2" xfId="15482"/>
    <cellStyle name="Normal 10 3 2 3 3 2 2 2" xfId="32329"/>
    <cellStyle name="Normal 10 3 2 3 3 2 3" xfId="24762"/>
    <cellStyle name="Normal 10 3 2 3 3 3" xfId="11699"/>
    <cellStyle name="Normal 10 3 2 3 3 3 2" xfId="28548"/>
    <cellStyle name="Normal 10 3 2 3 3 4" xfId="20981"/>
    <cellStyle name="Normal 10 3 2 3 4" xfId="5539"/>
    <cellStyle name="Normal 10 3 2 3 4 2" xfId="13598"/>
    <cellStyle name="Normal 10 3 2 3 4 2 2" xfId="30445"/>
    <cellStyle name="Normal 10 3 2 3 4 3" xfId="22878"/>
    <cellStyle name="Normal 10 3 2 3 5" xfId="9724"/>
    <cellStyle name="Normal 10 3 2 3 5 2" xfId="26664"/>
    <cellStyle name="Normal 10 3 2 3 6" xfId="8943"/>
    <cellStyle name="Normal 10 3 2 3 7" xfId="19096"/>
    <cellStyle name="Normal 10 3 2 4" xfId="2137"/>
    <cellStyle name="Normal 10 3 2 4 2" xfId="4101"/>
    <cellStyle name="Normal 10 3 2 4 2 2" xfId="7884"/>
    <cellStyle name="Normal 10 3 2 4 2 2 2" xfId="15943"/>
    <cellStyle name="Normal 10 3 2 4 2 2 2 2" xfId="32790"/>
    <cellStyle name="Normal 10 3 2 4 2 2 3" xfId="25223"/>
    <cellStyle name="Normal 10 3 2 4 2 3" xfId="12160"/>
    <cellStyle name="Normal 10 3 2 4 2 3 2" xfId="29009"/>
    <cellStyle name="Normal 10 3 2 4 2 4" xfId="21442"/>
    <cellStyle name="Normal 10 3 2 4 3" xfId="6000"/>
    <cellStyle name="Normal 10 3 2 4 3 2" xfId="14059"/>
    <cellStyle name="Normal 10 3 2 4 3 2 2" xfId="30906"/>
    <cellStyle name="Normal 10 3 2 4 3 3" xfId="23339"/>
    <cellStyle name="Normal 10 3 2 4 4" xfId="10225"/>
    <cellStyle name="Normal 10 3 2 4 4 2" xfId="27125"/>
    <cellStyle name="Normal 10 3 2 4 5" xfId="8774"/>
    <cellStyle name="Normal 10 3 2 4 6" xfId="19557"/>
    <cellStyle name="Normal 10 3 2 5" xfId="3189"/>
    <cellStyle name="Normal 10 3 2 5 2" xfId="6972"/>
    <cellStyle name="Normal 10 3 2 5 2 2" xfId="15031"/>
    <cellStyle name="Normal 10 3 2 5 2 2 2" xfId="31878"/>
    <cellStyle name="Normal 10 3 2 5 2 3" xfId="24311"/>
    <cellStyle name="Normal 10 3 2 5 3" xfId="11248"/>
    <cellStyle name="Normal 10 3 2 5 3 2" xfId="28097"/>
    <cellStyle name="Normal 10 3 2 5 4" xfId="20530"/>
    <cellStyle name="Normal 10 3 2 6" xfId="5088"/>
    <cellStyle name="Normal 10 3 2 6 2" xfId="13147"/>
    <cellStyle name="Normal 10 3 2 6 2 2" xfId="29994"/>
    <cellStyle name="Normal 10 3 2 6 3" xfId="22427"/>
    <cellStyle name="Normal 10 3 2 7" xfId="9232"/>
    <cellStyle name="Normal 10 3 2 7 2" xfId="26213"/>
    <cellStyle name="Normal 10 3 2 8" xfId="9330"/>
    <cellStyle name="Normal 10 3 2 9" xfId="18645"/>
    <cellStyle name="Normal 10 3 3" xfId="1221"/>
    <cellStyle name="Normal 10 3 3 2" xfId="1717"/>
    <cellStyle name="Normal 10 3 3 2 2" xfId="2716"/>
    <cellStyle name="Normal 10 3 3 2 2 2" xfId="4678"/>
    <cellStyle name="Normal 10 3 3 2 2 2 2" xfId="8461"/>
    <cellStyle name="Normal 10 3 3 2 2 2 2 2" xfId="16520"/>
    <cellStyle name="Normal 10 3 3 2 2 2 2 2 2" xfId="33367"/>
    <cellStyle name="Normal 10 3 3 2 2 2 2 3" xfId="25800"/>
    <cellStyle name="Normal 10 3 3 2 2 2 3" xfId="12737"/>
    <cellStyle name="Normal 10 3 3 2 2 2 3 2" xfId="29586"/>
    <cellStyle name="Normal 10 3 3 2 2 2 4" xfId="22019"/>
    <cellStyle name="Normal 10 3 3 2 2 3" xfId="6577"/>
    <cellStyle name="Normal 10 3 3 2 2 3 2" xfId="14636"/>
    <cellStyle name="Normal 10 3 3 2 2 3 2 2" xfId="31483"/>
    <cellStyle name="Normal 10 3 3 2 2 3 3" xfId="23916"/>
    <cellStyle name="Normal 10 3 3 2 2 4" xfId="10803"/>
    <cellStyle name="Normal 10 3 3 2 2 4 2" xfId="27702"/>
    <cellStyle name="Normal 10 3 3 2 2 5" xfId="10063"/>
    <cellStyle name="Normal 10 3 3 2 2 6" xfId="20134"/>
    <cellStyle name="Normal 10 3 3 2 3" xfId="3766"/>
    <cellStyle name="Normal 10 3 3 2 3 2" xfId="7549"/>
    <cellStyle name="Normal 10 3 3 2 3 2 2" xfId="15608"/>
    <cellStyle name="Normal 10 3 3 2 3 2 2 2" xfId="32455"/>
    <cellStyle name="Normal 10 3 3 2 3 2 3" xfId="24888"/>
    <cellStyle name="Normal 10 3 3 2 3 3" xfId="11825"/>
    <cellStyle name="Normal 10 3 3 2 3 3 2" xfId="28674"/>
    <cellStyle name="Normal 10 3 3 2 3 4" xfId="21107"/>
    <cellStyle name="Normal 10 3 3 2 4" xfId="5665"/>
    <cellStyle name="Normal 10 3 3 2 4 2" xfId="13724"/>
    <cellStyle name="Normal 10 3 3 2 4 2 2" xfId="30571"/>
    <cellStyle name="Normal 10 3 3 2 4 3" xfId="23004"/>
    <cellStyle name="Normal 10 3 3 2 5" xfId="9850"/>
    <cellStyle name="Normal 10 3 3 2 5 2" xfId="26790"/>
    <cellStyle name="Normal 10 3 3 2 6" xfId="10081"/>
    <cellStyle name="Normal 10 3 3 2 7" xfId="19222"/>
    <cellStyle name="Normal 10 3 3 3" xfId="2263"/>
    <cellStyle name="Normal 10 3 3 3 2" xfId="4227"/>
    <cellStyle name="Normal 10 3 3 3 2 2" xfId="8010"/>
    <cellStyle name="Normal 10 3 3 3 2 2 2" xfId="16069"/>
    <cellStyle name="Normal 10 3 3 3 2 2 2 2" xfId="32916"/>
    <cellStyle name="Normal 10 3 3 3 2 2 3" xfId="25349"/>
    <cellStyle name="Normal 10 3 3 3 2 3" xfId="12286"/>
    <cellStyle name="Normal 10 3 3 3 2 3 2" xfId="29135"/>
    <cellStyle name="Normal 10 3 3 3 2 4" xfId="21568"/>
    <cellStyle name="Normal 10 3 3 3 3" xfId="6126"/>
    <cellStyle name="Normal 10 3 3 3 3 2" xfId="14185"/>
    <cellStyle name="Normal 10 3 3 3 3 2 2" xfId="31032"/>
    <cellStyle name="Normal 10 3 3 3 3 3" xfId="23465"/>
    <cellStyle name="Normal 10 3 3 3 4" xfId="10351"/>
    <cellStyle name="Normal 10 3 3 3 4 2" xfId="27251"/>
    <cellStyle name="Normal 10 3 3 3 5" xfId="8773"/>
    <cellStyle name="Normal 10 3 3 3 6" xfId="19683"/>
    <cellStyle name="Normal 10 3 3 4" xfId="3315"/>
    <cellStyle name="Normal 10 3 3 4 2" xfId="7098"/>
    <cellStyle name="Normal 10 3 3 4 2 2" xfId="15157"/>
    <cellStyle name="Normal 10 3 3 4 2 2 2" xfId="32004"/>
    <cellStyle name="Normal 10 3 3 4 2 3" xfId="24437"/>
    <cellStyle name="Normal 10 3 3 4 3" xfId="11374"/>
    <cellStyle name="Normal 10 3 3 4 3 2" xfId="28223"/>
    <cellStyle name="Normal 10 3 3 4 4" xfId="20656"/>
    <cellStyle name="Normal 10 3 3 5" xfId="5214"/>
    <cellStyle name="Normal 10 3 3 5 2" xfId="13273"/>
    <cellStyle name="Normal 10 3 3 5 2 2" xfId="30120"/>
    <cellStyle name="Normal 10 3 3 5 3" xfId="22553"/>
    <cellStyle name="Normal 10 3 3 6" xfId="9375"/>
    <cellStyle name="Normal 10 3 3 6 2" xfId="26339"/>
    <cellStyle name="Normal 10 3 3 7" xfId="11080"/>
    <cellStyle name="Normal 10 3 3 8" xfId="18771"/>
    <cellStyle name="Normal 10 3 4" xfId="1499"/>
    <cellStyle name="Normal 10 3 4 2" xfId="2498"/>
    <cellStyle name="Normal 10 3 4 2 2" xfId="4460"/>
    <cellStyle name="Normal 10 3 4 2 2 2" xfId="8243"/>
    <cellStyle name="Normal 10 3 4 2 2 2 2" xfId="16302"/>
    <cellStyle name="Normal 10 3 4 2 2 2 2 2" xfId="33149"/>
    <cellStyle name="Normal 10 3 4 2 2 2 3" xfId="25582"/>
    <cellStyle name="Normal 10 3 4 2 2 3" xfId="12519"/>
    <cellStyle name="Normal 10 3 4 2 2 3 2" xfId="29368"/>
    <cellStyle name="Normal 10 3 4 2 2 4" xfId="21801"/>
    <cellStyle name="Normal 10 3 4 2 3" xfId="6359"/>
    <cellStyle name="Normal 10 3 4 2 3 2" xfId="14418"/>
    <cellStyle name="Normal 10 3 4 2 3 2 2" xfId="31265"/>
    <cellStyle name="Normal 10 3 4 2 3 3" xfId="23698"/>
    <cellStyle name="Normal 10 3 4 2 4" xfId="10585"/>
    <cellStyle name="Normal 10 3 4 2 4 2" xfId="27484"/>
    <cellStyle name="Normal 10 3 4 2 5" xfId="9580"/>
    <cellStyle name="Normal 10 3 4 2 6" xfId="19916"/>
    <cellStyle name="Normal 10 3 4 3" xfId="3548"/>
    <cellStyle name="Normal 10 3 4 3 2" xfId="7331"/>
    <cellStyle name="Normal 10 3 4 3 2 2" xfId="15390"/>
    <cellStyle name="Normal 10 3 4 3 2 2 2" xfId="32237"/>
    <cellStyle name="Normal 10 3 4 3 2 3" xfId="24670"/>
    <cellStyle name="Normal 10 3 4 3 3" xfId="11607"/>
    <cellStyle name="Normal 10 3 4 3 3 2" xfId="28456"/>
    <cellStyle name="Normal 10 3 4 3 4" xfId="20889"/>
    <cellStyle name="Normal 10 3 4 4" xfId="5447"/>
    <cellStyle name="Normal 10 3 4 4 2" xfId="13506"/>
    <cellStyle name="Normal 10 3 4 4 2 2" xfId="30353"/>
    <cellStyle name="Normal 10 3 4 4 3" xfId="22786"/>
    <cellStyle name="Normal 10 3 4 5" xfId="9632"/>
    <cellStyle name="Normal 10 3 4 5 2" xfId="26572"/>
    <cellStyle name="Normal 10 3 4 6" xfId="8772"/>
    <cellStyle name="Normal 10 3 4 7" xfId="19004"/>
    <cellStyle name="Normal 10 3 5" xfId="2026"/>
    <cellStyle name="Normal 10 3 5 2" xfId="4009"/>
    <cellStyle name="Normal 10 3 5 2 2" xfId="7792"/>
    <cellStyle name="Normal 10 3 5 2 2 2" xfId="15851"/>
    <cellStyle name="Normal 10 3 5 2 2 2 2" xfId="32698"/>
    <cellStyle name="Normal 10 3 5 2 2 3" xfId="25131"/>
    <cellStyle name="Normal 10 3 5 2 3" xfId="12068"/>
    <cellStyle name="Normal 10 3 5 2 3 2" xfId="28917"/>
    <cellStyle name="Normal 10 3 5 2 4" xfId="21350"/>
    <cellStyle name="Normal 10 3 5 3" xfId="5908"/>
    <cellStyle name="Normal 10 3 5 3 2" xfId="13967"/>
    <cellStyle name="Normal 10 3 5 3 2 2" xfId="30814"/>
    <cellStyle name="Normal 10 3 5 3 3" xfId="23247"/>
    <cellStyle name="Normal 10 3 5 4" xfId="10125"/>
    <cellStyle name="Normal 10 3 5 4 2" xfId="27033"/>
    <cellStyle name="Normal 10 3 5 5" xfId="9329"/>
    <cellStyle name="Normal 10 3 5 6" xfId="19465"/>
    <cellStyle name="Normal 10 3 6" xfId="3067"/>
    <cellStyle name="Normal 10 3 6 2" xfId="6880"/>
    <cellStyle name="Normal 10 3 6 2 2" xfId="14939"/>
    <cellStyle name="Normal 10 3 6 2 2 2" xfId="31786"/>
    <cellStyle name="Normal 10 3 6 2 3" xfId="24219"/>
    <cellStyle name="Normal 10 3 6 3" xfId="11130"/>
    <cellStyle name="Normal 10 3 6 3 2" xfId="28005"/>
    <cellStyle name="Normal 10 3 6 4" xfId="20438"/>
    <cellStyle name="Normal 10 3 7" xfId="4996"/>
    <cellStyle name="Normal 10 3 7 2" xfId="13055"/>
    <cellStyle name="Normal 10 3 7 2 2" xfId="29902"/>
    <cellStyle name="Normal 10 3 7 3" xfId="22335"/>
    <cellStyle name="Normal 10 3 8" xfId="8999"/>
    <cellStyle name="Normal 10 3 8 2" xfId="26121"/>
    <cellStyle name="Normal 10 3 9" xfId="9581"/>
    <cellStyle name="Normal 10 4" xfId="847"/>
    <cellStyle name="Normal 10 4 10" xfId="18596"/>
    <cellStyle name="Normal 10 4 11" xfId="34035"/>
    <cellStyle name="Normal 10 4 2" xfId="1096"/>
    <cellStyle name="Normal 10 4 2 2" xfId="1357"/>
    <cellStyle name="Normal 10 4 2 2 2" xfId="1853"/>
    <cellStyle name="Normal 10 4 2 2 2 2" xfId="2852"/>
    <cellStyle name="Normal 10 4 2 2 2 2 2" xfId="4814"/>
    <cellStyle name="Normal 10 4 2 2 2 2 2 2" xfId="8597"/>
    <cellStyle name="Normal 10 4 2 2 2 2 2 2 2" xfId="16656"/>
    <cellStyle name="Normal 10 4 2 2 2 2 2 2 2 2" xfId="33503"/>
    <cellStyle name="Normal 10 4 2 2 2 2 2 2 3" xfId="25936"/>
    <cellStyle name="Normal 10 4 2 2 2 2 2 3" xfId="12873"/>
    <cellStyle name="Normal 10 4 2 2 2 2 2 3 2" xfId="29722"/>
    <cellStyle name="Normal 10 4 2 2 2 2 2 4" xfId="22155"/>
    <cellStyle name="Normal 10 4 2 2 2 2 3" xfId="6713"/>
    <cellStyle name="Normal 10 4 2 2 2 2 3 2" xfId="14772"/>
    <cellStyle name="Normal 10 4 2 2 2 2 3 2 2" xfId="31619"/>
    <cellStyle name="Normal 10 4 2 2 2 2 3 3" xfId="24052"/>
    <cellStyle name="Normal 10 4 2 2 2 2 4" xfId="10939"/>
    <cellStyle name="Normal 10 4 2 2 2 2 4 2" xfId="27838"/>
    <cellStyle name="Normal 10 4 2 2 2 2 5" xfId="8942"/>
    <cellStyle name="Normal 10 4 2 2 2 2 6" xfId="20270"/>
    <cellStyle name="Normal 10 4 2 2 2 3" xfId="3902"/>
    <cellStyle name="Normal 10 4 2 2 2 3 2" xfId="7685"/>
    <cellStyle name="Normal 10 4 2 2 2 3 2 2" xfId="15744"/>
    <cellStyle name="Normal 10 4 2 2 2 3 2 2 2" xfId="32591"/>
    <cellStyle name="Normal 10 4 2 2 2 3 2 3" xfId="25024"/>
    <cellStyle name="Normal 10 4 2 2 2 3 3" xfId="11961"/>
    <cellStyle name="Normal 10 4 2 2 2 3 3 2" xfId="28810"/>
    <cellStyle name="Normal 10 4 2 2 2 3 4" xfId="21243"/>
    <cellStyle name="Normal 10 4 2 2 2 4" xfId="5801"/>
    <cellStyle name="Normal 10 4 2 2 2 4 2" xfId="13860"/>
    <cellStyle name="Normal 10 4 2 2 2 4 2 2" xfId="30707"/>
    <cellStyle name="Normal 10 4 2 2 2 4 3" xfId="23140"/>
    <cellStyle name="Normal 10 4 2 2 2 5" xfId="9986"/>
    <cellStyle name="Normal 10 4 2 2 2 5 2" xfId="26926"/>
    <cellStyle name="Normal 10 4 2 2 2 6" xfId="8985"/>
    <cellStyle name="Normal 10 4 2 2 2 7" xfId="19358"/>
    <cellStyle name="Normal 10 4 2 2 3" xfId="2399"/>
    <cellStyle name="Normal 10 4 2 2 3 2" xfId="4363"/>
    <cellStyle name="Normal 10 4 2 2 3 2 2" xfId="8146"/>
    <cellStyle name="Normal 10 4 2 2 3 2 2 2" xfId="16205"/>
    <cellStyle name="Normal 10 4 2 2 3 2 2 2 2" xfId="33052"/>
    <cellStyle name="Normal 10 4 2 2 3 2 2 3" xfId="25485"/>
    <cellStyle name="Normal 10 4 2 2 3 2 3" xfId="12422"/>
    <cellStyle name="Normal 10 4 2 2 3 2 3 2" xfId="29271"/>
    <cellStyle name="Normal 10 4 2 2 3 2 4" xfId="21704"/>
    <cellStyle name="Normal 10 4 2 2 3 3" xfId="6262"/>
    <cellStyle name="Normal 10 4 2 2 3 3 2" xfId="14321"/>
    <cellStyle name="Normal 10 4 2 2 3 3 2 2" xfId="31168"/>
    <cellStyle name="Normal 10 4 2 2 3 3 3" xfId="23601"/>
    <cellStyle name="Normal 10 4 2 2 3 4" xfId="10487"/>
    <cellStyle name="Normal 10 4 2 2 3 4 2" xfId="27387"/>
    <cellStyle name="Normal 10 4 2 2 3 5" xfId="9075"/>
    <cellStyle name="Normal 10 4 2 2 3 6" xfId="19819"/>
    <cellStyle name="Normal 10 4 2 2 4" xfId="3451"/>
    <cellStyle name="Normal 10 4 2 2 4 2" xfId="7234"/>
    <cellStyle name="Normal 10 4 2 2 4 2 2" xfId="15293"/>
    <cellStyle name="Normal 10 4 2 2 4 2 2 2" xfId="32140"/>
    <cellStyle name="Normal 10 4 2 2 4 2 3" xfId="24573"/>
    <cellStyle name="Normal 10 4 2 2 4 3" xfId="11510"/>
    <cellStyle name="Normal 10 4 2 2 4 3 2" xfId="28359"/>
    <cellStyle name="Normal 10 4 2 2 4 4" xfId="20792"/>
    <cellStyle name="Normal 10 4 2 2 5" xfId="5350"/>
    <cellStyle name="Normal 10 4 2 2 5 2" xfId="13409"/>
    <cellStyle name="Normal 10 4 2 2 5 2 2" xfId="30256"/>
    <cellStyle name="Normal 10 4 2 2 5 3" xfId="22689"/>
    <cellStyle name="Normal 10 4 2 2 6" xfId="9511"/>
    <cellStyle name="Normal 10 4 2 2 6 2" xfId="26475"/>
    <cellStyle name="Normal 10 4 2 2 7" xfId="9026"/>
    <cellStyle name="Normal 10 4 2 2 8" xfId="18907"/>
    <cellStyle name="Normal 10 4 2 3" xfId="1635"/>
    <cellStyle name="Normal 10 4 2 3 2" xfId="2634"/>
    <cellStyle name="Normal 10 4 2 3 2 2" xfId="4596"/>
    <cellStyle name="Normal 10 4 2 3 2 2 2" xfId="8379"/>
    <cellStyle name="Normal 10 4 2 3 2 2 2 2" xfId="16438"/>
    <cellStyle name="Normal 10 4 2 3 2 2 2 2 2" xfId="33285"/>
    <cellStyle name="Normal 10 4 2 3 2 2 2 3" xfId="25718"/>
    <cellStyle name="Normal 10 4 2 3 2 2 3" xfId="12655"/>
    <cellStyle name="Normal 10 4 2 3 2 2 3 2" xfId="29504"/>
    <cellStyle name="Normal 10 4 2 3 2 2 4" xfId="21937"/>
    <cellStyle name="Normal 10 4 2 3 2 3" xfId="6495"/>
    <cellStyle name="Normal 10 4 2 3 2 3 2" xfId="14554"/>
    <cellStyle name="Normal 10 4 2 3 2 3 2 2" xfId="31401"/>
    <cellStyle name="Normal 10 4 2 3 2 3 3" xfId="23834"/>
    <cellStyle name="Normal 10 4 2 3 2 4" xfId="10721"/>
    <cellStyle name="Normal 10 4 2 3 2 4 2" xfId="27620"/>
    <cellStyle name="Normal 10 4 2 3 2 5" xfId="11079"/>
    <cellStyle name="Normal 10 4 2 3 2 6" xfId="20052"/>
    <cellStyle name="Normal 10 4 2 3 3" xfId="3684"/>
    <cellStyle name="Normal 10 4 2 3 3 2" xfId="7467"/>
    <cellStyle name="Normal 10 4 2 3 3 2 2" xfId="15526"/>
    <cellStyle name="Normal 10 4 2 3 3 2 2 2" xfId="32373"/>
    <cellStyle name="Normal 10 4 2 3 3 2 3" xfId="24806"/>
    <cellStyle name="Normal 10 4 2 3 3 3" xfId="11743"/>
    <cellStyle name="Normal 10 4 2 3 3 3 2" xfId="28592"/>
    <cellStyle name="Normal 10 4 2 3 3 4" xfId="21025"/>
    <cellStyle name="Normal 10 4 2 3 4" xfId="5583"/>
    <cellStyle name="Normal 10 4 2 3 4 2" xfId="13642"/>
    <cellStyle name="Normal 10 4 2 3 4 2 2" xfId="30489"/>
    <cellStyle name="Normal 10 4 2 3 4 3" xfId="22922"/>
    <cellStyle name="Normal 10 4 2 3 5" xfId="9768"/>
    <cellStyle name="Normal 10 4 2 3 5 2" xfId="26708"/>
    <cellStyle name="Normal 10 4 2 3 6" xfId="8771"/>
    <cellStyle name="Normal 10 4 2 3 7" xfId="19140"/>
    <cellStyle name="Normal 10 4 2 4" xfId="2181"/>
    <cellStyle name="Normal 10 4 2 4 2" xfId="4145"/>
    <cellStyle name="Normal 10 4 2 4 2 2" xfId="7928"/>
    <cellStyle name="Normal 10 4 2 4 2 2 2" xfId="15987"/>
    <cellStyle name="Normal 10 4 2 4 2 2 2 2" xfId="32834"/>
    <cellStyle name="Normal 10 4 2 4 2 2 3" xfId="25267"/>
    <cellStyle name="Normal 10 4 2 4 2 3" xfId="12204"/>
    <cellStyle name="Normal 10 4 2 4 2 3 2" xfId="29053"/>
    <cellStyle name="Normal 10 4 2 4 2 4" xfId="21486"/>
    <cellStyle name="Normal 10 4 2 4 3" xfId="6044"/>
    <cellStyle name="Normal 10 4 2 4 3 2" xfId="14103"/>
    <cellStyle name="Normal 10 4 2 4 3 2 2" xfId="30950"/>
    <cellStyle name="Normal 10 4 2 4 3 3" xfId="23383"/>
    <cellStyle name="Normal 10 4 2 4 4" xfId="10269"/>
    <cellStyle name="Normal 10 4 2 4 4 2" xfId="27169"/>
    <cellStyle name="Normal 10 4 2 4 5" xfId="10085"/>
    <cellStyle name="Normal 10 4 2 4 6" xfId="19601"/>
    <cellStyle name="Normal 10 4 2 5" xfId="3233"/>
    <cellStyle name="Normal 10 4 2 5 2" xfId="7016"/>
    <cellStyle name="Normal 10 4 2 5 2 2" xfId="15075"/>
    <cellStyle name="Normal 10 4 2 5 2 2 2" xfId="31922"/>
    <cellStyle name="Normal 10 4 2 5 2 3" xfId="24355"/>
    <cellStyle name="Normal 10 4 2 5 3" xfId="11292"/>
    <cellStyle name="Normal 10 4 2 5 3 2" xfId="28141"/>
    <cellStyle name="Normal 10 4 2 5 4" xfId="20574"/>
    <cellStyle name="Normal 10 4 2 6" xfId="5132"/>
    <cellStyle name="Normal 10 4 2 6 2" xfId="13191"/>
    <cellStyle name="Normal 10 4 2 6 2 2" xfId="30038"/>
    <cellStyle name="Normal 10 4 2 6 3" xfId="22471"/>
    <cellStyle name="Normal 10 4 2 7" xfId="9276"/>
    <cellStyle name="Normal 10 4 2 7 2" xfId="26257"/>
    <cellStyle name="Normal 10 4 2 8" xfId="9074"/>
    <cellStyle name="Normal 10 4 2 9" xfId="18689"/>
    <cellStyle name="Normal 10 4 3" xfId="1265"/>
    <cellStyle name="Normal 10 4 3 2" xfId="1761"/>
    <cellStyle name="Normal 10 4 3 2 2" xfId="2760"/>
    <cellStyle name="Normal 10 4 3 2 2 2" xfId="4722"/>
    <cellStyle name="Normal 10 4 3 2 2 2 2" xfId="8505"/>
    <cellStyle name="Normal 10 4 3 2 2 2 2 2" xfId="16564"/>
    <cellStyle name="Normal 10 4 3 2 2 2 2 2 2" xfId="33411"/>
    <cellStyle name="Normal 10 4 3 2 2 2 2 3" xfId="25844"/>
    <cellStyle name="Normal 10 4 3 2 2 2 3" xfId="12781"/>
    <cellStyle name="Normal 10 4 3 2 2 2 3 2" xfId="29630"/>
    <cellStyle name="Normal 10 4 3 2 2 2 4" xfId="22063"/>
    <cellStyle name="Normal 10 4 3 2 2 3" xfId="6621"/>
    <cellStyle name="Normal 10 4 3 2 2 3 2" xfId="14680"/>
    <cellStyle name="Normal 10 4 3 2 2 3 2 2" xfId="31527"/>
    <cellStyle name="Normal 10 4 3 2 2 3 3" xfId="23960"/>
    <cellStyle name="Normal 10 4 3 2 2 4" xfId="10847"/>
    <cellStyle name="Normal 10 4 3 2 2 4 2" xfId="27746"/>
    <cellStyle name="Normal 10 4 3 2 2 5" xfId="9118"/>
    <cellStyle name="Normal 10 4 3 2 2 6" xfId="20178"/>
    <cellStyle name="Normal 10 4 3 2 3" xfId="3810"/>
    <cellStyle name="Normal 10 4 3 2 3 2" xfId="7593"/>
    <cellStyle name="Normal 10 4 3 2 3 2 2" xfId="15652"/>
    <cellStyle name="Normal 10 4 3 2 3 2 2 2" xfId="32499"/>
    <cellStyle name="Normal 10 4 3 2 3 2 3" xfId="24932"/>
    <cellStyle name="Normal 10 4 3 2 3 3" xfId="11869"/>
    <cellStyle name="Normal 10 4 3 2 3 3 2" xfId="28718"/>
    <cellStyle name="Normal 10 4 3 2 3 4" xfId="21151"/>
    <cellStyle name="Normal 10 4 3 2 4" xfId="5709"/>
    <cellStyle name="Normal 10 4 3 2 4 2" xfId="13768"/>
    <cellStyle name="Normal 10 4 3 2 4 2 2" xfId="30615"/>
    <cellStyle name="Normal 10 4 3 2 4 3" xfId="23048"/>
    <cellStyle name="Normal 10 4 3 2 5" xfId="9894"/>
    <cellStyle name="Normal 10 4 3 2 5 2" xfId="26834"/>
    <cellStyle name="Normal 10 4 3 2 6" xfId="8770"/>
    <cellStyle name="Normal 10 4 3 2 7" xfId="19266"/>
    <cellStyle name="Normal 10 4 3 3" xfId="2307"/>
    <cellStyle name="Normal 10 4 3 3 2" xfId="4271"/>
    <cellStyle name="Normal 10 4 3 3 2 2" xfId="8054"/>
    <cellStyle name="Normal 10 4 3 3 2 2 2" xfId="16113"/>
    <cellStyle name="Normal 10 4 3 3 2 2 2 2" xfId="32960"/>
    <cellStyle name="Normal 10 4 3 3 2 2 3" xfId="25393"/>
    <cellStyle name="Normal 10 4 3 3 2 3" xfId="12330"/>
    <cellStyle name="Normal 10 4 3 3 2 3 2" xfId="29179"/>
    <cellStyle name="Normal 10 4 3 3 2 4" xfId="21612"/>
    <cellStyle name="Normal 10 4 3 3 3" xfId="6170"/>
    <cellStyle name="Normal 10 4 3 3 3 2" xfId="14229"/>
    <cellStyle name="Normal 10 4 3 3 3 2 2" xfId="31076"/>
    <cellStyle name="Normal 10 4 3 3 3 3" xfId="23509"/>
    <cellStyle name="Normal 10 4 3 3 4" xfId="10395"/>
    <cellStyle name="Normal 10 4 3 3 4 2" xfId="27295"/>
    <cellStyle name="Normal 10 4 3 3 5" xfId="8769"/>
    <cellStyle name="Normal 10 4 3 3 6" xfId="19727"/>
    <cellStyle name="Normal 10 4 3 4" xfId="3359"/>
    <cellStyle name="Normal 10 4 3 4 2" xfId="7142"/>
    <cellStyle name="Normal 10 4 3 4 2 2" xfId="15201"/>
    <cellStyle name="Normal 10 4 3 4 2 2 2" xfId="32048"/>
    <cellStyle name="Normal 10 4 3 4 2 3" xfId="24481"/>
    <cellStyle name="Normal 10 4 3 4 3" xfId="11418"/>
    <cellStyle name="Normal 10 4 3 4 3 2" xfId="28267"/>
    <cellStyle name="Normal 10 4 3 4 4" xfId="20700"/>
    <cellStyle name="Normal 10 4 3 5" xfId="5258"/>
    <cellStyle name="Normal 10 4 3 5 2" xfId="13317"/>
    <cellStyle name="Normal 10 4 3 5 2 2" xfId="30164"/>
    <cellStyle name="Normal 10 4 3 5 3" xfId="22597"/>
    <cellStyle name="Normal 10 4 3 6" xfId="9419"/>
    <cellStyle name="Normal 10 4 3 6 2" xfId="26383"/>
    <cellStyle name="Normal 10 4 3 7" xfId="10062"/>
    <cellStyle name="Normal 10 4 3 8" xfId="18815"/>
    <cellStyle name="Normal 10 4 4" xfId="1543"/>
    <cellStyle name="Normal 10 4 4 2" xfId="2542"/>
    <cellStyle name="Normal 10 4 4 2 2" xfId="4504"/>
    <cellStyle name="Normal 10 4 4 2 2 2" xfId="8287"/>
    <cellStyle name="Normal 10 4 4 2 2 2 2" xfId="16346"/>
    <cellStyle name="Normal 10 4 4 2 2 2 2 2" xfId="33193"/>
    <cellStyle name="Normal 10 4 4 2 2 2 3" xfId="25626"/>
    <cellStyle name="Normal 10 4 4 2 2 3" xfId="12563"/>
    <cellStyle name="Normal 10 4 4 2 2 3 2" xfId="29412"/>
    <cellStyle name="Normal 10 4 4 2 2 4" xfId="21845"/>
    <cellStyle name="Normal 10 4 4 2 3" xfId="6403"/>
    <cellStyle name="Normal 10 4 4 2 3 2" xfId="14462"/>
    <cellStyle name="Normal 10 4 4 2 3 2 2" xfId="31309"/>
    <cellStyle name="Normal 10 4 4 2 3 3" xfId="23742"/>
    <cellStyle name="Normal 10 4 4 2 4" xfId="10629"/>
    <cellStyle name="Normal 10 4 4 2 4 2" xfId="27528"/>
    <cellStyle name="Normal 10 4 4 2 5" xfId="9117"/>
    <cellStyle name="Normal 10 4 4 2 6" xfId="19960"/>
    <cellStyle name="Normal 10 4 4 3" xfId="3592"/>
    <cellStyle name="Normal 10 4 4 3 2" xfId="7375"/>
    <cellStyle name="Normal 10 4 4 3 2 2" xfId="15434"/>
    <cellStyle name="Normal 10 4 4 3 2 2 2" xfId="32281"/>
    <cellStyle name="Normal 10 4 4 3 2 3" xfId="24714"/>
    <cellStyle name="Normal 10 4 4 3 3" xfId="11651"/>
    <cellStyle name="Normal 10 4 4 3 3 2" xfId="28500"/>
    <cellStyle name="Normal 10 4 4 3 4" xfId="20933"/>
    <cellStyle name="Normal 10 4 4 4" xfId="5491"/>
    <cellStyle name="Normal 10 4 4 4 2" xfId="13550"/>
    <cellStyle name="Normal 10 4 4 4 2 2" xfId="30397"/>
    <cellStyle name="Normal 10 4 4 4 3" xfId="22830"/>
    <cellStyle name="Normal 10 4 4 5" xfId="9676"/>
    <cellStyle name="Normal 10 4 4 5 2" xfId="26616"/>
    <cellStyle name="Normal 10 4 4 6" xfId="8908"/>
    <cellStyle name="Normal 10 4 4 7" xfId="19048"/>
    <cellStyle name="Normal 10 4 5" xfId="2074"/>
    <cellStyle name="Normal 10 4 5 2" xfId="4053"/>
    <cellStyle name="Normal 10 4 5 2 2" xfId="7836"/>
    <cellStyle name="Normal 10 4 5 2 2 2" xfId="15895"/>
    <cellStyle name="Normal 10 4 5 2 2 2 2" xfId="32742"/>
    <cellStyle name="Normal 10 4 5 2 2 3" xfId="25175"/>
    <cellStyle name="Normal 10 4 5 2 3" xfId="12112"/>
    <cellStyle name="Normal 10 4 5 2 3 2" xfId="28961"/>
    <cellStyle name="Normal 10 4 5 2 4" xfId="21394"/>
    <cellStyle name="Normal 10 4 5 3" xfId="5952"/>
    <cellStyle name="Normal 10 4 5 3 2" xfId="14011"/>
    <cellStyle name="Normal 10 4 5 3 2 2" xfId="30858"/>
    <cellStyle name="Normal 10 4 5 3 3" xfId="23291"/>
    <cellStyle name="Normal 10 4 5 4" xfId="10171"/>
    <cellStyle name="Normal 10 4 5 4 2" xfId="27077"/>
    <cellStyle name="Normal 10 4 5 5" xfId="8768"/>
    <cellStyle name="Normal 10 4 5 6" xfId="19509"/>
    <cellStyle name="Normal 10 4 6" xfId="3111"/>
    <cellStyle name="Normal 10 4 6 2" xfId="6924"/>
    <cellStyle name="Normal 10 4 6 2 2" xfId="14983"/>
    <cellStyle name="Normal 10 4 6 2 2 2" xfId="31830"/>
    <cellStyle name="Normal 10 4 6 2 3" xfId="24263"/>
    <cellStyle name="Normal 10 4 6 3" xfId="11174"/>
    <cellStyle name="Normal 10 4 6 3 2" xfId="28049"/>
    <cellStyle name="Normal 10 4 6 4" xfId="20482"/>
    <cellStyle name="Normal 10 4 7" xfId="5040"/>
    <cellStyle name="Normal 10 4 7 2" xfId="13099"/>
    <cellStyle name="Normal 10 4 7 2 2" xfId="29946"/>
    <cellStyle name="Normal 10 4 7 3" xfId="22379"/>
    <cellStyle name="Normal 10 4 8" xfId="9101"/>
    <cellStyle name="Normal 10 4 8 2" xfId="26165"/>
    <cellStyle name="Normal 10 4 9" xfId="9179"/>
    <cellStyle name="Normal 10 5" xfId="1011"/>
    <cellStyle name="Normal 10 5 2" xfId="1278"/>
    <cellStyle name="Normal 10 5 2 2" xfId="1774"/>
    <cellStyle name="Normal 10 5 2 2 2" xfId="2773"/>
    <cellStyle name="Normal 10 5 2 2 2 2" xfId="4735"/>
    <cellStyle name="Normal 10 5 2 2 2 2 2" xfId="8518"/>
    <cellStyle name="Normal 10 5 2 2 2 2 2 2" xfId="16577"/>
    <cellStyle name="Normal 10 5 2 2 2 2 2 2 2" xfId="33424"/>
    <cellStyle name="Normal 10 5 2 2 2 2 2 3" xfId="25857"/>
    <cellStyle name="Normal 10 5 2 2 2 2 3" xfId="12794"/>
    <cellStyle name="Normal 10 5 2 2 2 2 3 2" xfId="29643"/>
    <cellStyle name="Normal 10 5 2 2 2 2 4" xfId="22076"/>
    <cellStyle name="Normal 10 5 2 2 2 3" xfId="6634"/>
    <cellStyle name="Normal 10 5 2 2 2 3 2" xfId="14693"/>
    <cellStyle name="Normal 10 5 2 2 2 3 2 2" xfId="31540"/>
    <cellStyle name="Normal 10 5 2 2 2 3 3" xfId="23973"/>
    <cellStyle name="Normal 10 5 2 2 2 4" xfId="10860"/>
    <cellStyle name="Normal 10 5 2 2 2 4 2" xfId="27759"/>
    <cellStyle name="Normal 10 5 2 2 2 5" xfId="8910"/>
    <cellStyle name="Normal 10 5 2 2 2 6" xfId="20191"/>
    <cellStyle name="Normal 10 5 2 2 3" xfId="3823"/>
    <cellStyle name="Normal 10 5 2 2 3 2" xfId="7606"/>
    <cellStyle name="Normal 10 5 2 2 3 2 2" xfId="15665"/>
    <cellStyle name="Normal 10 5 2 2 3 2 2 2" xfId="32512"/>
    <cellStyle name="Normal 10 5 2 2 3 2 3" xfId="24945"/>
    <cellStyle name="Normal 10 5 2 2 3 3" xfId="11882"/>
    <cellStyle name="Normal 10 5 2 2 3 3 2" xfId="28731"/>
    <cellStyle name="Normal 10 5 2 2 3 4" xfId="21164"/>
    <cellStyle name="Normal 10 5 2 2 4" xfId="5722"/>
    <cellStyle name="Normal 10 5 2 2 4 2" xfId="13781"/>
    <cellStyle name="Normal 10 5 2 2 4 2 2" xfId="30628"/>
    <cellStyle name="Normal 10 5 2 2 4 3" xfId="23061"/>
    <cellStyle name="Normal 10 5 2 2 5" xfId="9907"/>
    <cellStyle name="Normal 10 5 2 2 5 2" xfId="26847"/>
    <cellStyle name="Normal 10 5 2 2 6" xfId="8767"/>
    <cellStyle name="Normal 10 5 2 2 7" xfId="19279"/>
    <cellStyle name="Normal 10 5 2 3" xfId="2320"/>
    <cellStyle name="Normal 10 5 2 3 2" xfId="4284"/>
    <cellStyle name="Normal 10 5 2 3 2 2" xfId="8067"/>
    <cellStyle name="Normal 10 5 2 3 2 2 2" xfId="16126"/>
    <cellStyle name="Normal 10 5 2 3 2 2 2 2" xfId="32973"/>
    <cellStyle name="Normal 10 5 2 3 2 2 3" xfId="25406"/>
    <cellStyle name="Normal 10 5 2 3 2 3" xfId="12343"/>
    <cellStyle name="Normal 10 5 2 3 2 3 2" xfId="29192"/>
    <cellStyle name="Normal 10 5 2 3 2 4" xfId="21625"/>
    <cellStyle name="Normal 10 5 2 3 3" xfId="6183"/>
    <cellStyle name="Normal 10 5 2 3 3 2" xfId="14242"/>
    <cellStyle name="Normal 10 5 2 3 3 2 2" xfId="31089"/>
    <cellStyle name="Normal 10 5 2 3 3 3" xfId="23522"/>
    <cellStyle name="Normal 10 5 2 3 4" xfId="10408"/>
    <cellStyle name="Normal 10 5 2 3 4 2" xfId="27308"/>
    <cellStyle name="Normal 10 5 2 3 5" xfId="9115"/>
    <cellStyle name="Normal 10 5 2 3 6" xfId="19740"/>
    <cellStyle name="Normal 10 5 2 4" xfId="3372"/>
    <cellStyle name="Normal 10 5 2 4 2" xfId="7155"/>
    <cellStyle name="Normal 10 5 2 4 2 2" xfId="15214"/>
    <cellStyle name="Normal 10 5 2 4 2 2 2" xfId="32061"/>
    <cellStyle name="Normal 10 5 2 4 2 3" xfId="24494"/>
    <cellStyle name="Normal 10 5 2 4 3" xfId="11431"/>
    <cellStyle name="Normal 10 5 2 4 3 2" xfId="28280"/>
    <cellStyle name="Normal 10 5 2 4 4" xfId="20713"/>
    <cellStyle name="Normal 10 5 2 5" xfId="5271"/>
    <cellStyle name="Normal 10 5 2 5 2" xfId="13330"/>
    <cellStyle name="Normal 10 5 2 5 2 2" xfId="30177"/>
    <cellStyle name="Normal 10 5 2 5 3" xfId="22610"/>
    <cellStyle name="Normal 10 5 2 6" xfId="9432"/>
    <cellStyle name="Normal 10 5 2 6 2" xfId="26396"/>
    <cellStyle name="Normal 10 5 2 7" xfId="9116"/>
    <cellStyle name="Normal 10 5 2 8" xfId="18828"/>
    <cellStyle name="Normal 10 5 3" xfId="1556"/>
    <cellStyle name="Normal 10 5 3 2" xfId="2555"/>
    <cellStyle name="Normal 10 5 3 2 2" xfId="4517"/>
    <cellStyle name="Normal 10 5 3 2 2 2" xfId="8300"/>
    <cellStyle name="Normal 10 5 3 2 2 2 2" xfId="16359"/>
    <cellStyle name="Normal 10 5 3 2 2 2 2 2" xfId="33206"/>
    <cellStyle name="Normal 10 5 3 2 2 2 3" xfId="25639"/>
    <cellStyle name="Normal 10 5 3 2 2 3" xfId="12576"/>
    <cellStyle name="Normal 10 5 3 2 2 3 2" xfId="29425"/>
    <cellStyle name="Normal 10 5 3 2 2 4" xfId="21858"/>
    <cellStyle name="Normal 10 5 3 2 3" xfId="6416"/>
    <cellStyle name="Normal 10 5 3 2 3 2" xfId="14475"/>
    <cellStyle name="Normal 10 5 3 2 3 2 2" xfId="31322"/>
    <cellStyle name="Normal 10 5 3 2 3 3" xfId="23755"/>
    <cellStyle name="Normal 10 5 3 2 4" xfId="10642"/>
    <cellStyle name="Normal 10 5 3 2 4 2" xfId="27541"/>
    <cellStyle name="Normal 10 5 3 2 5" xfId="8912"/>
    <cellStyle name="Normal 10 5 3 2 6" xfId="19973"/>
    <cellStyle name="Normal 10 5 3 3" xfId="3605"/>
    <cellStyle name="Normal 10 5 3 3 2" xfId="7388"/>
    <cellStyle name="Normal 10 5 3 3 2 2" xfId="15447"/>
    <cellStyle name="Normal 10 5 3 3 2 2 2" xfId="32294"/>
    <cellStyle name="Normal 10 5 3 3 2 3" xfId="24727"/>
    <cellStyle name="Normal 10 5 3 3 3" xfId="11664"/>
    <cellStyle name="Normal 10 5 3 3 3 2" xfId="28513"/>
    <cellStyle name="Normal 10 5 3 3 4" xfId="20946"/>
    <cellStyle name="Normal 10 5 3 4" xfId="5504"/>
    <cellStyle name="Normal 10 5 3 4 2" xfId="13563"/>
    <cellStyle name="Normal 10 5 3 4 2 2" xfId="30410"/>
    <cellStyle name="Normal 10 5 3 4 3" xfId="22843"/>
    <cellStyle name="Normal 10 5 3 5" xfId="9689"/>
    <cellStyle name="Normal 10 5 3 5 2" xfId="26629"/>
    <cellStyle name="Normal 10 5 3 6" xfId="8766"/>
    <cellStyle name="Normal 10 5 3 7" xfId="19061"/>
    <cellStyle name="Normal 10 5 4" xfId="2101"/>
    <cellStyle name="Normal 10 5 4 2" xfId="4066"/>
    <cellStyle name="Normal 10 5 4 2 2" xfId="7849"/>
    <cellStyle name="Normal 10 5 4 2 2 2" xfId="15908"/>
    <cellStyle name="Normal 10 5 4 2 2 2 2" xfId="32755"/>
    <cellStyle name="Normal 10 5 4 2 2 3" xfId="25188"/>
    <cellStyle name="Normal 10 5 4 2 3" xfId="12125"/>
    <cellStyle name="Normal 10 5 4 2 3 2" xfId="28974"/>
    <cellStyle name="Normal 10 5 4 2 4" xfId="21407"/>
    <cellStyle name="Normal 10 5 4 3" xfId="5965"/>
    <cellStyle name="Normal 10 5 4 3 2" xfId="14024"/>
    <cellStyle name="Normal 10 5 4 3 2 2" xfId="30871"/>
    <cellStyle name="Normal 10 5 4 3 3" xfId="23304"/>
    <cellStyle name="Normal 10 5 4 4" xfId="10190"/>
    <cellStyle name="Normal 10 5 4 4 2" xfId="27090"/>
    <cellStyle name="Normal 10 5 4 5" xfId="9114"/>
    <cellStyle name="Normal 10 5 4 6" xfId="19522"/>
    <cellStyle name="Normal 10 5 5" xfId="3154"/>
    <cellStyle name="Normal 10 5 5 2" xfId="6937"/>
    <cellStyle name="Normal 10 5 5 2 2" xfId="14996"/>
    <cellStyle name="Normal 10 5 5 2 2 2" xfId="31843"/>
    <cellStyle name="Normal 10 5 5 2 3" xfId="24276"/>
    <cellStyle name="Normal 10 5 5 3" xfId="11213"/>
    <cellStyle name="Normal 10 5 5 3 2" xfId="28062"/>
    <cellStyle name="Normal 10 5 5 4" xfId="20495"/>
    <cellStyle name="Normal 10 5 6" xfId="5053"/>
    <cellStyle name="Normal 10 5 6 2" xfId="13112"/>
    <cellStyle name="Normal 10 5 6 2 2" xfId="29959"/>
    <cellStyle name="Normal 10 5 6 3" xfId="22392"/>
    <cellStyle name="Normal 10 5 7" xfId="9192"/>
    <cellStyle name="Normal 10 5 7 2" xfId="26178"/>
    <cellStyle name="Normal 10 5 8" xfId="8909"/>
    <cellStyle name="Normal 10 5 9" xfId="18610"/>
    <cellStyle name="Normal 10 6" xfId="1180"/>
    <cellStyle name="Normal 10 6 2" xfId="1682"/>
    <cellStyle name="Normal 10 6 2 2" xfId="2681"/>
    <cellStyle name="Normal 10 6 2 2 2" xfId="4643"/>
    <cellStyle name="Normal 10 6 2 2 2 2" xfId="8426"/>
    <cellStyle name="Normal 10 6 2 2 2 2 2" xfId="16485"/>
    <cellStyle name="Normal 10 6 2 2 2 2 2 2" xfId="33332"/>
    <cellStyle name="Normal 10 6 2 2 2 2 3" xfId="25765"/>
    <cellStyle name="Normal 10 6 2 2 2 3" xfId="12702"/>
    <cellStyle name="Normal 10 6 2 2 2 3 2" xfId="29551"/>
    <cellStyle name="Normal 10 6 2 2 2 4" xfId="21984"/>
    <cellStyle name="Normal 10 6 2 2 3" xfId="6542"/>
    <cellStyle name="Normal 10 6 2 2 3 2" xfId="14601"/>
    <cellStyle name="Normal 10 6 2 2 3 2 2" xfId="31448"/>
    <cellStyle name="Normal 10 6 2 2 3 3" xfId="23881"/>
    <cellStyle name="Normal 10 6 2 2 4" xfId="10768"/>
    <cellStyle name="Normal 10 6 2 2 4 2" xfId="27667"/>
    <cellStyle name="Normal 10 6 2 2 5" xfId="9113"/>
    <cellStyle name="Normal 10 6 2 2 6" xfId="20099"/>
    <cellStyle name="Normal 10 6 2 3" xfId="3731"/>
    <cellStyle name="Normal 10 6 2 3 2" xfId="7514"/>
    <cellStyle name="Normal 10 6 2 3 2 2" xfId="15573"/>
    <cellStyle name="Normal 10 6 2 3 2 2 2" xfId="32420"/>
    <cellStyle name="Normal 10 6 2 3 2 3" xfId="24853"/>
    <cellStyle name="Normal 10 6 2 3 3" xfId="11790"/>
    <cellStyle name="Normal 10 6 2 3 3 2" xfId="28639"/>
    <cellStyle name="Normal 10 6 2 3 4" xfId="21072"/>
    <cellStyle name="Normal 10 6 2 4" xfId="5630"/>
    <cellStyle name="Normal 10 6 2 4 2" xfId="13689"/>
    <cellStyle name="Normal 10 6 2 4 2 2" xfId="30536"/>
    <cellStyle name="Normal 10 6 2 4 3" xfId="22969"/>
    <cellStyle name="Normal 10 6 2 5" xfId="9815"/>
    <cellStyle name="Normal 10 6 2 5 2" xfId="26755"/>
    <cellStyle name="Normal 10 6 2 6" xfId="8911"/>
    <cellStyle name="Normal 10 6 2 7" xfId="19187"/>
    <cellStyle name="Normal 10 6 3" xfId="2228"/>
    <cellStyle name="Normal 10 6 3 2" xfId="4192"/>
    <cellStyle name="Normal 10 6 3 2 2" xfId="7975"/>
    <cellStyle name="Normal 10 6 3 2 2 2" xfId="16034"/>
    <cellStyle name="Normal 10 6 3 2 2 2 2" xfId="32881"/>
    <cellStyle name="Normal 10 6 3 2 2 3" xfId="25314"/>
    <cellStyle name="Normal 10 6 3 2 3" xfId="12251"/>
    <cellStyle name="Normal 10 6 3 2 3 2" xfId="29100"/>
    <cellStyle name="Normal 10 6 3 2 4" xfId="21533"/>
    <cellStyle name="Normal 10 6 3 3" xfId="6091"/>
    <cellStyle name="Normal 10 6 3 3 2" xfId="14150"/>
    <cellStyle name="Normal 10 6 3 3 2 2" xfId="30997"/>
    <cellStyle name="Normal 10 6 3 3 3" xfId="23430"/>
    <cellStyle name="Normal 10 6 3 4" xfId="10316"/>
    <cellStyle name="Normal 10 6 3 4 2" xfId="27216"/>
    <cellStyle name="Normal 10 6 3 5" xfId="8764"/>
    <cellStyle name="Normal 10 6 3 6" xfId="19648"/>
    <cellStyle name="Normal 10 6 4" xfId="3280"/>
    <cellStyle name="Normal 10 6 4 2" xfId="7063"/>
    <cellStyle name="Normal 10 6 4 2 2" xfId="15122"/>
    <cellStyle name="Normal 10 6 4 2 2 2" xfId="31969"/>
    <cellStyle name="Normal 10 6 4 2 3" xfId="24402"/>
    <cellStyle name="Normal 10 6 4 3" xfId="11339"/>
    <cellStyle name="Normal 10 6 4 3 2" xfId="28188"/>
    <cellStyle name="Normal 10 6 4 4" xfId="20621"/>
    <cellStyle name="Normal 10 6 5" xfId="5179"/>
    <cellStyle name="Normal 10 6 5 2" xfId="13238"/>
    <cellStyle name="Normal 10 6 5 2 2" xfId="30085"/>
    <cellStyle name="Normal 10 6 5 3" xfId="22518"/>
    <cellStyle name="Normal 10 6 6" xfId="9337"/>
    <cellStyle name="Normal 10 6 6 2" xfId="26304"/>
    <cellStyle name="Normal 10 6 7" xfId="8765"/>
    <cellStyle name="Normal 10 6 8" xfId="18736"/>
    <cellStyle name="Normal 10 7" xfId="1458"/>
    <cellStyle name="Normal 10 7 2" xfId="2461"/>
    <cellStyle name="Normal 10 7 2 2" xfId="4425"/>
    <cellStyle name="Normal 10 7 2 2 2" xfId="8208"/>
    <cellStyle name="Normal 10 7 2 2 2 2" xfId="16267"/>
    <cellStyle name="Normal 10 7 2 2 2 2 2" xfId="33114"/>
    <cellStyle name="Normal 10 7 2 2 2 3" xfId="25547"/>
    <cellStyle name="Normal 10 7 2 2 3" xfId="12484"/>
    <cellStyle name="Normal 10 7 2 2 3 2" xfId="29333"/>
    <cellStyle name="Normal 10 7 2 2 4" xfId="21766"/>
    <cellStyle name="Normal 10 7 2 3" xfId="6324"/>
    <cellStyle name="Normal 10 7 2 3 2" xfId="14383"/>
    <cellStyle name="Normal 10 7 2 3 2 2" xfId="31230"/>
    <cellStyle name="Normal 10 7 2 3 3" xfId="23663"/>
    <cellStyle name="Normal 10 7 2 4" xfId="10549"/>
    <cellStyle name="Normal 10 7 2 4 2" xfId="27449"/>
    <cellStyle name="Normal 10 7 2 5" xfId="8763"/>
    <cellStyle name="Normal 10 7 2 6" xfId="19881"/>
    <cellStyle name="Normal 10 7 3" xfId="3513"/>
    <cellStyle name="Normal 10 7 3 2" xfId="7296"/>
    <cellStyle name="Normal 10 7 3 2 2" xfId="15355"/>
    <cellStyle name="Normal 10 7 3 2 2 2" xfId="32202"/>
    <cellStyle name="Normal 10 7 3 2 3" xfId="24635"/>
    <cellStyle name="Normal 10 7 3 3" xfId="11572"/>
    <cellStyle name="Normal 10 7 3 3 2" xfId="28421"/>
    <cellStyle name="Normal 10 7 3 4" xfId="20854"/>
    <cellStyle name="Normal 10 7 4" xfId="5412"/>
    <cellStyle name="Normal 10 7 4 2" xfId="13471"/>
    <cellStyle name="Normal 10 7 4 2 2" xfId="30318"/>
    <cellStyle name="Normal 10 7 4 3" xfId="22751"/>
    <cellStyle name="Normal 10 7 5" xfId="9593"/>
    <cellStyle name="Normal 10 7 5 2" xfId="26537"/>
    <cellStyle name="Normal 10 7 6" xfId="8913"/>
    <cellStyle name="Normal 10 7 7" xfId="18969"/>
    <cellStyle name="Normal 10 8" xfId="1964"/>
    <cellStyle name="Normal 10 8 2" xfId="3973"/>
    <cellStyle name="Normal 10 8 2 2" xfId="7756"/>
    <cellStyle name="Normal 10 8 2 2 2" xfId="15815"/>
    <cellStyle name="Normal 10 8 2 2 2 2" xfId="32662"/>
    <cellStyle name="Normal 10 8 2 2 3" xfId="25095"/>
    <cellStyle name="Normal 10 8 2 3" xfId="12032"/>
    <cellStyle name="Normal 10 8 2 3 2" xfId="28881"/>
    <cellStyle name="Normal 10 8 2 4" xfId="21314"/>
    <cellStyle name="Normal 10 8 3" xfId="5872"/>
    <cellStyle name="Normal 10 8 3 2" xfId="13931"/>
    <cellStyle name="Normal 10 8 3 2 2" xfId="30778"/>
    <cellStyle name="Normal 10 8 3 3" xfId="23211"/>
    <cellStyle name="Normal 10 8 4" xfId="10072"/>
    <cellStyle name="Normal 10 8 4 2" xfId="26997"/>
    <cellStyle name="Normal 10 8 5" xfId="9072"/>
    <cellStyle name="Normal 10 8 6" xfId="19429"/>
    <cellStyle name="Normal 10 9" xfId="2976"/>
    <cellStyle name="Normal 10_Energía" xfId="8762"/>
    <cellStyle name="Normal 100" xfId="1392"/>
    <cellStyle name="Normal 100 2" xfId="1886"/>
    <cellStyle name="Normal 100 2 2" xfId="2885"/>
    <cellStyle name="Normal 100 2 2 2" xfId="4847"/>
    <cellStyle name="Normal 100 2 2 2 2" xfId="8630"/>
    <cellStyle name="Normal 100 2 2 2 2 2" xfId="16689"/>
    <cellStyle name="Normal 100 2 2 2 2 2 2" xfId="33536"/>
    <cellStyle name="Normal 100 2 2 2 2 3" xfId="25969"/>
    <cellStyle name="Normal 100 2 2 2 3" xfId="12906"/>
    <cellStyle name="Normal 100 2 2 2 3 2" xfId="29755"/>
    <cellStyle name="Normal 100 2 2 2 4" xfId="22188"/>
    <cellStyle name="Normal 100 2 2 3" xfId="6746"/>
    <cellStyle name="Normal 100 2 2 3 2" xfId="14805"/>
    <cellStyle name="Normal 100 2 2 3 2 2" xfId="31652"/>
    <cellStyle name="Normal 100 2 2 3 3" xfId="24085"/>
    <cellStyle name="Normal 100 2 2 4" xfId="10972"/>
    <cellStyle name="Normal 100 2 2 4 2" xfId="27871"/>
    <cellStyle name="Normal 100 2 2 5" xfId="9327"/>
    <cellStyle name="Normal 100 2 2 6" xfId="20303"/>
    <cellStyle name="Normal 100 2 3" xfId="3935"/>
    <cellStyle name="Normal 100 2 3 2" xfId="7718"/>
    <cellStyle name="Normal 100 2 3 2 2" xfId="15777"/>
    <cellStyle name="Normal 100 2 3 2 2 2" xfId="32624"/>
    <cellStyle name="Normal 100 2 3 2 3" xfId="25057"/>
    <cellStyle name="Normal 100 2 3 3" xfId="11994"/>
    <cellStyle name="Normal 100 2 3 3 2" xfId="28843"/>
    <cellStyle name="Normal 100 2 3 4" xfId="21276"/>
    <cellStyle name="Normal 100 2 4" xfId="5834"/>
    <cellStyle name="Normal 100 2 4 2" xfId="13893"/>
    <cellStyle name="Normal 100 2 4 2 2" xfId="30740"/>
    <cellStyle name="Normal 100 2 4 3" xfId="23173"/>
    <cellStyle name="Normal 100 2 5" xfId="10019"/>
    <cellStyle name="Normal 100 2 5 2" xfId="26959"/>
    <cellStyle name="Normal 100 2 6" xfId="9578"/>
    <cellStyle name="Normal 100 2 7" xfId="19391"/>
    <cellStyle name="Normal 100 3" xfId="2432"/>
    <cellStyle name="Normal 100 3 2" xfId="4396"/>
    <cellStyle name="Normal 100 3 2 2" xfId="8179"/>
    <cellStyle name="Normal 100 3 2 2 2" xfId="16238"/>
    <cellStyle name="Normal 100 3 2 2 2 2" xfId="33085"/>
    <cellStyle name="Normal 100 3 2 2 3" xfId="25518"/>
    <cellStyle name="Normal 100 3 2 3" xfId="12455"/>
    <cellStyle name="Normal 100 3 2 3 2" xfId="29304"/>
    <cellStyle name="Normal 100 3 2 4" xfId="21737"/>
    <cellStyle name="Normal 100 3 3" xfId="6295"/>
    <cellStyle name="Normal 100 3 3 2" xfId="14354"/>
    <cellStyle name="Normal 100 3 3 2 2" xfId="31201"/>
    <cellStyle name="Normal 100 3 3 3" xfId="23634"/>
    <cellStyle name="Normal 100 3 4" xfId="10520"/>
    <cellStyle name="Normal 100 3 4 2" xfId="27420"/>
    <cellStyle name="Normal 100 3 5" xfId="9177"/>
    <cellStyle name="Normal 100 3 6" xfId="19852"/>
    <cellStyle name="Normal 100 4" xfId="3484"/>
    <cellStyle name="Normal 100 4 2" xfId="7267"/>
    <cellStyle name="Normal 100 4 2 2" xfId="15326"/>
    <cellStyle name="Normal 100 4 2 2 2" xfId="32173"/>
    <cellStyle name="Normal 100 4 2 3" xfId="24606"/>
    <cellStyle name="Normal 100 4 3" xfId="11543"/>
    <cellStyle name="Normal 100 4 3 2" xfId="28392"/>
    <cellStyle name="Normal 100 4 4" xfId="20825"/>
    <cellStyle name="Normal 100 5" xfId="5383"/>
    <cellStyle name="Normal 100 5 2" xfId="13442"/>
    <cellStyle name="Normal 100 5 2 2" xfId="30289"/>
    <cellStyle name="Normal 100 5 3" xfId="22722"/>
    <cellStyle name="Normal 100 6" xfId="9546"/>
    <cellStyle name="Normal 100 6 2" xfId="26508"/>
    <cellStyle name="Normal 100 7" xfId="8760"/>
    <cellStyle name="Normal 100 8" xfId="18940"/>
    <cellStyle name="Normal 101" xfId="1393"/>
    <cellStyle name="Normal 101 2" xfId="1887"/>
    <cellStyle name="Normal 101 2 2" xfId="2886"/>
    <cellStyle name="Normal 101 2 2 2" xfId="4848"/>
    <cellStyle name="Normal 101 2 2 2 2" xfId="8631"/>
    <cellStyle name="Normal 101 2 2 2 2 2" xfId="16690"/>
    <cellStyle name="Normal 101 2 2 2 2 2 2" xfId="33537"/>
    <cellStyle name="Normal 101 2 2 2 2 3" xfId="25970"/>
    <cellStyle name="Normal 101 2 2 2 3" xfId="12907"/>
    <cellStyle name="Normal 101 2 2 2 3 2" xfId="29756"/>
    <cellStyle name="Normal 101 2 2 2 4" xfId="22189"/>
    <cellStyle name="Normal 101 2 2 3" xfId="6747"/>
    <cellStyle name="Normal 101 2 2 3 2" xfId="14806"/>
    <cellStyle name="Normal 101 2 2 3 2 2" xfId="31653"/>
    <cellStyle name="Normal 101 2 2 3 3" xfId="24086"/>
    <cellStyle name="Normal 101 2 2 4" xfId="10973"/>
    <cellStyle name="Normal 101 2 2 4 2" xfId="27872"/>
    <cellStyle name="Normal 101 2 2 5" xfId="8983"/>
    <cellStyle name="Normal 101 2 2 6" xfId="20304"/>
    <cellStyle name="Normal 101 2 3" xfId="3936"/>
    <cellStyle name="Normal 101 2 3 2" xfId="7719"/>
    <cellStyle name="Normal 101 2 3 2 2" xfId="15778"/>
    <cellStyle name="Normal 101 2 3 2 2 2" xfId="32625"/>
    <cellStyle name="Normal 101 2 3 2 3" xfId="25058"/>
    <cellStyle name="Normal 101 2 3 3" xfId="11995"/>
    <cellStyle name="Normal 101 2 3 3 2" xfId="28844"/>
    <cellStyle name="Normal 101 2 3 4" xfId="21277"/>
    <cellStyle name="Normal 101 2 4" xfId="5835"/>
    <cellStyle name="Normal 101 2 4 2" xfId="13894"/>
    <cellStyle name="Normal 101 2 4 2 2" xfId="30741"/>
    <cellStyle name="Normal 101 2 4 3" xfId="23174"/>
    <cellStyle name="Normal 101 2 5" xfId="10020"/>
    <cellStyle name="Normal 101 2 5 2" xfId="26960"/>
    <cellStyle name="Normal 101 2 6" xfId="8996"/>
    <cellStyle name="Normal 101 2 7" xfId="19392"/>
    <cellStyle name="Normal 101 3" xfId="2433"/>
    <cellStyle name="Normal 101 3 2" xfId="4397"/>
    <cellStyle name="Normal 101 3 2 2" xfId="8180"/>
    <cellStyle name="Normal 101 3 2 2 2" xfId="16239"/>
    <cellStyle name="Normal 101 3 2 2 2 2" xfId="33086"/>
    <cellStyle name="Normal 101 3 2 2 3" xfId="25519"/>
    <cellStyle name="Normal 101 3 2 3" xfId="12456"/>
    <cellStyle name="Normal 101 3 2 3 2" xfId="29305"/>
    <cellStyle name="Normal 101 3 2 4" xfId="21738"/>
    <cellStyle name="Normal 101 3 3" xfId="6296"/>
    <cellStyle name="Normal 101 3 3 2" xfId="14355"/>
    <cellStyle name="Normal 101 3 3 2 2" xfId="31202"/>
    <cellStyle name="Normal 101 3 3 3" xfId="23635"/>
    <cellStyle name="Normal 101 3 4" xfId="10521"/>
    <cellStyle name="Normal 101 3 4 2" xfId="27421"/>
    <cellStyle name="Normal 101 3 5" xfId="8940"/>
    <cellStyle name="Normal 101 3 6" xfId="19853"/>
    <cellStyle name="Normal 101 4" xfId="3485"/>
    <cellStyle name="Normal 101 4 2" xfId="7268"/>
    <cellStyle name="Normal 101 4 2 2" xfId="15327"/>
    <cellStyle name="Normal 101 4 2 2 2" xfId="32174"/>
    <cellStyle name="Normal 101 4 2 3" xfId="24607"/>
    <cellStyle name="Normal 101 4 3" xfId="11544"/>
    <cellStyle name="Normal 101 4 3 2" xfId="28393"/>
    <cellStyle name="Normal 101 4 4" xfId="20826"/>
    <cellStyle name="Normal 101 5" xfId="5384"/>
    <cellStyle name="Normal 101 5 2" xfId="13443"/>
    <cellStyle name="Normal 101 5 2 2" xfId="30290"/>
    <cellStyle name="Normal 101 5 3" xfId="22723"/>
    <cellStyle name="Normal 101 6" xfId="9547"/>
    <cellStyle name="Normal 101 6 2" xfId="26509"/>
    <cellStyle name="Normal 101 7" xfId="9070"/>
    <cellStyle name="Normal 101 8" xfId="18941"/>
    <cellStyle name="Normal 102" xfId="1394"/>
    <cellStyle name="Normal 102 2" xfId="1888"/>
    <cellStyle name="Normal 102 2 2" xfId="2887"/>
    <cellStyle name="Normal 102 2 2 2" xfId="4849"/>
    <cellStyle name="Normal 102 2 2 2 2" xfId="8632"/>
    <cellStyle name="Normal 102 2 2 2 2 2" xfId="16691"/>
    <cellStyle name="Normal 102 2 2 2 2 2 2" xfId="33538"/>
    <cellStyle name="Normal 102 2 2 2 2 3" xfId="25971"/>
    <cellStyle name="Normal 102 2 2 2 3" xfId="12908"/>
    <cellStyle name="Normal 102 2 2 2 3 2" xfId="29757"/>
    <cellStyle name="Normal 102 2 2 2 4" xfId="22190"/>
    <cellStyle name="Normal 102 2 2 3" xfId="6748"/>
    <cellStyle name="Normal 102 2 2 3 2" xfId="14807"/>
    <cellStyle name="Normal 102 2 2 3 2 2" xfId="31654"/>
    <cellStyle name="Normal 102 2 2 3 3" xfId="24087"/>
    <cellStyle name="Normal 102 2 2 4" xfId="10974"/>
    <cellStyle name="Normal 102 2 2 4 2" xfId="27873"/>
    <cellStyle name="Normal 102 2 2 5" xfId="11077"/>
    <cellStyle name="Normal 102 2 2 6" xfId="20305"/>
    <cellStyle name="Normal 102 2 3" xfId="3937"/>
    <cellStyle name="Normal 102 2 3 2" xfId="7720"/>
    <cellStyle name="Normal 102 2 3 2 2" xfId="15779"/>
    <cellStyle name="Normal 102 2 3 2 2 2" xfId="32626"/>
    <cellStyle name="Normal 102 2 3 2 3" xfId="25059"/>
    <cellStyle name="Normal 102 2 3 3" xfId="11996"/>
    <cellStyle name="Normal 102 2 3 3 2" xfId="28845"/>
    <cellStyle name="Normal 102 2 3 4" xfId="21278"/>
    <cellStyle name="Normal 102 2 4" xfId="5836"/>
    <cellStyle name="Normal 102 2 4 2" xfId="13895"/>
    <cellStyle name="Normal 102 2 4 2 2" xfId="30742"/>
    <cellStyle name="Normal 102 2 4 3" xfId="23175"/>
    <cellStyle name="Normal 102 2 5" xfId="10021"/>
    <cellStyle name="Normal 102 2 5 2" xfId="26961"/>
    <cellStyle name="Normal 102 2 6" xfId="8759"/>
    <cellStyle name="Normal 102 2 7" xfId="19393"/>
    <cellStyle name="Normal 102 3" xfId="2434"/>
    <cellStyle name="Normal 102 3 2" xfId="4398"/>
    <cellStyle name="Normal 102 3 2 2" xfId="8181"/>
    <cellStyle name="Normal 102 3 2 2 2" xfId="16240"/>
    <cellStyle name="Normal 102 3 2 2 2 2" xfId="33087"/>
    <cellStyle name="Normal 102 3 2 2 3" xfId="25520"/>
    <cellStyle name="Normal 102 3 2 3" xfId="12457"/>
    <cellStyle name="Normal 102 3 2 3 2" xfId="29306"/>
    <cellStyle name="Normal 102 3 2 4" xfId="21739"/>
    <cellStyle name="Normal 102 3 3" xfId="6297"/>
    <cellStyle name="Normal 102 3 3 2" xfId="14356"/>
    <cellStyle name="Normal 102 3 3 2 2" xfId="31203"/>
    <cellStyle name="Normal 102 3 3 3" xfId="23636"/>
    <cellStyle name="Normal 102 3 4" xfId="10522"/>
    <cellStyle name="Normal 102 3 4 2" xfId="27422"/>
    <cellStyle name="Normal 102 3 5" xfId="10551"/>
    <cellStyle name="Normal 102 3 6" xfId="19854"/>
    <cellStyle name="Normal 102 4" xfId="3486"/>
    <cellStyle name="Normal 102 4 2" xfId="7269"/>
    <cellStyle name="Normal 102 4 2 2" xfId="15328"/>
    <cellStyle name="Normal 102 4 2 2 2" xfId="32175"/>
    <cellStyle name="Normal 102 4 2 3" xfId="24608"/>
    <cellStyle name="Normal 102 4 3" xfId="11545"/>
    <cellStyle name="Normal 102 4 3 2" xfId="28394"/>
    <cellStyle name="Normal 102 4 4" xfId="20827"/>
    <cellStyle name="Normal 102 5" xfId="5385"/>
    <cellStyle name="Normal 102 5 2" xfId="13444"/>
    <cellStyle name="Normal 102 5 2 2" xfId="30291"/>
    <cellStyle name="Normal 102 5 3" xfId="22724"/>
    <cellStyle name="Normal 102 6" xfId="9548"/>
    <cellStyle name="Normal 102 6 2" xfId="26510"/>
    <cellStyle name="Normal 102 7" xfId="9071"/>
    <cellStyle name="Normal 102 8" xfId="18942"/>
    <cellStyle name="Normal 103" xfId="1395"/>
    <cellStyle name="Normal 103 2" xfId="1889"/>
    <cellStyle name="Normal 103 2 2" xfId="2888"/>
    <cellStyle name="Normal 103 2 2 2" xfId="4850"/>
    <cellStyle name="Normal 103 2 2 2 2" xfId="8633"/>
    <cellStyle name="Normal 103 2 2 2 2 2" xfId="16692"/>
    <cellStyle name="Normal 103 2 2 2 2 2 2" xfId="33539"/>
    <cellStyle name="Normal 103 2 2 2 2 3" xfId="25972"/>
    <cellStyle name="Normal 103 2 2 2 3" xfId="12909"/>
    <cellStyle name="Normal 103 2 2 2 3 2" xfId="29758"/>
    <cellStyle name="Normal 103 2 2 2 4" xfId="22191"/>
    <cellStyle name="Normal 103 2 2 3" xfId="6749"/>
    <cellStyle name="Normal 103 2 2 3 2" xfId="14808"/>
    <cellStyle name="Normal 103 2 2 3 2 2" xfId="31655"/>
    <cellStyle name="Normal 103 2 2 3 3" xfId="24088"/>
    <cellStyle name="Normal 103 2 2 4" xfId="10975"/>
    <cellStyle name="Normal 103 2 2 4 2" xfId="27874"/>
    <cellStyle name="Normal 103 2 2 5" xfId="8757"/>
    <cellStyle name="Normal 103 2 2 6" xfId="20306"/>
    <cellStyle name="Normal 103 2 3" xfId="3938"/>
    <cellStyle name="Normal 103 2 3 2" xfId="7721"/>
    <cellStyle name="Normal 103 2 3 2 2" xfId="15780"/>
    <cellStyle name="Normal 103 2 3 2 2 2" xfId="32627"/>
    <cellStyle name="Normal 103 2 3 2 3" xfId="25060"/>
    <cellStyle name="Normal 103 2 3 3" xfId="11997"/>
    <cellStyle name="Normal 103 2 3 3 2" xfId="28846"/>
    <cellStyle name="Normal 103 2 3 4" xfId="21279"/>
    <cellStyle name="Normal 103 2 4" xfId="5837"/>
    <cellStyle name="Normal 103 2 4 2" xfId="13896"/>
    <cellStyle name="Normal 103 2 4 2 2" xfId="30743"/>
    <cellStyle name="Normal 103 2 4 3" xfId="23176"/>
    <cellStyle name="Normal 103 2 5" xfId="10022"/>
    <cellStyle name="Normal 103 2 5 2" xfId="26962"/>
    <cellStyle name="Normal 103 2 6" xfId="8758"/>
    <cellStyle name="Normal 103 2 7" xfId="19394"/>
    <cellStyle name="Normal 103 3" xfId="2435"/>
    <cellStyle name="Normal 103 3 2" xfId="4399"/>
    <cellStyle name="Normal 103 3 2 2" xfId="8182"/>
    <cellStyle name="Normal 103 3 2 2 2" xfId="16241"/>
    <cellStyle name="Normal 103 3 2 2 2 2" xfId="33088"/>
    <cellStyle name="Normal 103 3 2 2 3" xfId="25521"/>
    <cellStyle name="Normal 103 3 2 3" xfId="12458"/>
    <cellStyle name="Normal 103 3 2 3 2" xfId="29307"/>
    <cellStyle name="Normal 103 3 2 4" xfId="21740"/>
    <cellStyle name="Normal 103 3 3" xfId="6298"/>
    <cellStyle name="Normal 103 3 3 2" xfId="14357"/>
    <cellStyle name="Normal 103 3 3 2 2" xfId="31204"/>
    <cellStyle name="Normal 103 3 3 3" xfId="23637"/>
    <cellStyle name="Normal 103 3 4" xfId="10523"/>
    <cellStyle name="Normal 103 3 4 2" xfId="27423"/>
    <cellStyle name="Normal 103 3 5" xfId="9577"/>
    <cellStyle name="Normal 103 3 6" xfId="19855"/>
    <cellStyle name="Normal 103 4" xfId="3487"/>
    <cellStyle name="Normal 103 4 2" xfId="7270"/>
    <cellStyle name="Normal 103 4 2 2" xfId="15329"/>
    <cellStyle name="Normal 103 4 2 2 2" xfId="32176"/>
    <cellStyle name="Normal 103 4 2 3" xfId="24609"/>
    <cellStyle name="Normal 103 4 3" xfId="11546"/>
    <cellStyle name="Normal 103 4 3 2" xfId="28395"/>
    <cellStyle name="Normal 103 4 4" xfId="20828"/>
    <cellStyle name="Normal 103 5" xfId="5386"/>
    <cellStyle name="Normal 103 5 2" xfId="13445"/>
    <cellStyle name="Normal 103 5 2 2" xfId="30292"/>
    <cellStyle name="Normal 103 5 3" xfId="22725"/>
    <cellStyle name="Normal 103 6" xfId="9549"/>
    <cellStyle name="Normal 103 6 2" xfId="26511"/>
    <cellStyle name="Normal 103 7" xfId="10060"/>
    <cellStyle name="Normal 103 8" xfId="18943"/>
    <cellStyle name="Normal 104" xfId="1396"/>
    <cellStyle name="Normal 104 2" xfId="1890"/>
    <cellStyle name="Normal 104 2 2" xfId="2889"/>
    <cellStyle name="Normal 104 2 2 2" xfId="4851"/>
    <cellStyle name="Normal 104 2 2 2 2" xfId="8634"/>
    <cellStyle name="Normal 104 2 2 2 2 2" xfId="16693"/>
    <cellStyle name="Normal 104 2 2 2 2 2 2" xfId="33540"/>
    <cellStyle name="Normal 104 2 2 2 2 3" xfId="25973"/>
    <cellStyle name="Normal 104 2 2 2 3" xfId="12910"/>
    <cellStyle name="Normal 104 2 2 2 3 2" xfId="29759"/>
    <cellStyle name="Normal 104 2 2 2 4" xfId="22192"/>
    <cellStyle name="Normal 104 2 2 3" xfId="6750"/>
    <cellStyle name="Normal 104 2 2 3 2" xfId="14809"/>
    <cellStyle name="Normal 104 2 2 3 2 2" xfId="31656"/>
    <cellStyle name="Normal 104 2 2 3 3" xfId="24089"/>
    <cellStyle name="Normal 104 2 2 4" xfId="10976"/>
    <cellStyle name="Normal 104 2 2 4 2" xfId="27875"/>
    <cellStyle name="Normal 104 2 2 5" xfId="9068"/>
    <cellStyle name="Normal 104 2 2 6" xfId="20307"/>
    <cellStyle name="Normal 104 2 3" xfId="3939"/>
    <cellStyle name="Normal 104 2 3 2" xfId="7722"/>
    <cellStyle name="Normal 104 2 3 2 2" xfId="15781"/>
    <cellStyle name="Normal 104 2 3 2 2 2" xfId="32628"/>
    <cellStyle name="Normal 104 2 3 2 3" xfId="25061"/>
    <cellStyle name="Normal 104 2 3 3" xfId="11998"/>
    <cellStyle name="Normal 104 2 3 3 2" xfId="28847"/>
    <cellStyle name="Normal 104 2 3 4" xfId="21280"/>
    <cellStyle name="Normal 104 2 4" xfId="5838"/>
    <cellStyle name="Normal 104 2 4 2" xfId="13897"/>
    <cellStyle name="Normal 104 2 4 2 2" xfId="30744"/>
    <cellStyle name="Normal 104 2 4 3" xfId="23177"/>
    <cellStyle name="Normal 104 2 5" xfId="10023"/>
    <cellStyle name="Normal 104 2 5 2" xfId="26963"/>
    <cellStyle name="Normal 104 2 6" xfId="9176"/>
    <cellStyle name="Normal 104 2 7" xfId="19395"/>
    <cellStyle name="Normal 104 3" xfId="2436"/>
    <cellStyle name="Normal 104 3 2" xfId="4400"/>
    <cellStyle name="Normal 104 3 2 2" xfId="8183"/>
    <cellStyle name="Normal 104 3 2 2 2" xfId="16242"/>
    <cellStyle name="Normal 104 3 2 2 2 2" xfId="33089"/>
    <cellStyle name="Normal 104 3 2 2 3" xfId="25522"/>
    <cellStyle name="Normal 104 3 2 3" xfId="12459"/>
    <cellStyle name="Normal 104 3 2 3 2" xfId="29308"/>
    <cellStyle name="Normal 104 3 2 4" xfId="21741"/>
    <cellStyle name="Normal 104 3 3" xfId="6299"/>
    <cellStyle name="Normal 104 3 3 2" xfId="14358"/>
    <cellStyle name="Normal 104 3 3 2 2" xfId="31205"/>
    <cellStyle name="Normal 104 3 3 3" xfId="23638"/>
    <cellStyle name="Normal 104 3 4" xfId="10524"/>
    <cellStyle name="Normal 104 3 4 2" xfId="27424"/>
    <cellStyle name="Normal 104 3 5" xfId="8997"/>
    <cellStyle name="Normal 104 3 6" xfId="19856"/>
    <cellStyle name="Normal 104 4" xfId="3488"/>
    <cellStyle name="Normal 104 4 2" xfId="7271"/>
    <cellStyle name="Normal 104 4 2 2" xfId="15330"/>
    <cellStyle name="Normal 104 4 2 2 2" xfId="32177"/>
    <cellStyle name="Normal 104 4 2 3" xfId="24610"/>
    <cellStyle name="Normal 104 4 3" xfId="11547"/>
    <cellStyle name="Normal 104 4 3 2" xfId="28396"/>
    <cellStyle name="Normal 104 4 4" xfId="20829"/>
    <cellStyle name="Normal 104 5" xfId="5387"/>
    <cellStyle name="Normal 104 5 2" xfId="13446"/>
    <cellStyle name="Normal 104 5 2 2" xfId="30293"/>
    <cellStyle name="Normal 104 5 3" xfId="22726"/>
    <cellStyle name="Normal 104 6" xfId="9550"/>
    <cellStyle name="Normal 104 6 2" xfId="26512"/>
    <cellStyle name="Normal 104 7" xfId="9326"/>
    <cellStyle name="Normal 104 8" xfId="18944"/>
    <cellStyle name="Normal 105" xfId="1397"/>
    <cellStyle name="Normal 105 2" xfId="1891"/>
    <cellStyle name="Normal 105 2 2" xfId="2890"/>
    <cellStyle name="Normal 105 2 2 2" xfId="4852"/>
    <cellStyle name="Normal 105 2 2 2 2" xfId="8635"/>
    <cellStyle name="Normal 105 2 2 2 2 2" xfId="16694"/>
    <cellStyle name="Normal 105 2 2 2 2 2 2" xfId="33541"/>
    <cellStyle name="Normal 105 2 2 2 2 3" xfId="25974"/>
    <cellStyle name="Normal 105 2 2 2 3" xfId="12911"/>
    <cellStyle name="Normal 105 2 2 2 3 2" xfId="29760"/>
    <cellStyle name="Normal 105 2 2 2 4" xfId="22193"/>
    <cellStyle name="Normal 105 2 2 3" xfId="6751"/>
    <cellStyle name="Normal 105 2 2 3 2" xfId="14810"/>
    <cellStyle name="Normal 105 2 2 3 2 2" xfId="31657"/>
    <cellStyle name="Normal 105 2 2 3 3" xfId="24090"/>
    <cellStyle name="Normal 105 2 2 4" xfId="10977"/>
    <cellStyle name="Normal 105 2 2 4 2" xfId="27876"/>
    <cellStyle name="Normal 105 2 2 5" xfId="9069"/>
    <cellStyle name="Normal 105 2 2 6" xfId="20308"/>
    <cellStyle name="Normal 105 2 3" xfId="3940"/>
    <cellStyle name="Normal 105 2 3 2" xfId="7723"/>
    <cellStyle name="Normal 105 2 3 2 2" xfId="15782"/>
    <cellStyle name="Normal 105 2 3 2 2 2" xfId="32629"/>
    <cellStyle name="Normal 105 2 3 2 3" xfId="25062"/>
    <cellStyle name="Normal 105 2 3 3" xfId="11999"/>
    <cellStyle name="Normal 105 2 3 3 2" xfId="28848"/>
    <cellStyle name="Normal 105 2 3 4" xfId="21281"/>
    <cellStyle name="Normal 105 2 4" xfId="5839"/>
    <cellStyle name="Normal 105 2 4 2" xfId="13898"/>
    <cellStyle name="Normal 105 2 4 2 2" xfId="30745"/>
    <cellStyle name="Normal 105 2 4 3" xfId="23178"/>
    <cellStyle name="Normal 105 2 5" xfId="10024"/>
    <cellStyle name="Normal 105 2 5 2" xfId="26964"/>
    <cellStyle name="Normal 105 2 6" xfId="8939"/>
    <cellStyle name="Normal 105 2 7" xfId="19396"/>
    <cellStyle name="Normal 105 3" xfId="2437"/>
    <cellStyle name="Normal 105 3 2" xfId="4401"/>
    <cellStyle name="Normal 105 3 2 2" xfId="8184"/>
    <cellStyle name="Normal 105 3 2 2 2" xfId="16243"/>
    <cellStyle name="Normal 105 3 2 2 2 2" xfId="33090"/>
    <cellStyle name="Normal 105 3 2 2 3" xfId="25523"/>
    <cellStyle name="Normal 105 3 2 3" xfId="12460"/>
    <cellStyle name="Normal 105 3 2 3 2" xfId="29309"/>
    <cellStyle name="Normal 105 3 2 4" xfId="21742"/>
    <cellStyle name="Normal 105 3 3" xfId="6300"/>
    <cellStyle name="Normal 105 3 3 2" xfId="14359"/>
    <cellStyle name="Normal 105 3 3 2 2" xfId="31206"/>
    <cellStyle name="Normal 105 3 3 3" xfId="23639"/>
    <cellStyle name="Normal 105 3 4" xfId="10525"/>
    <cellStyle name="Normal 105 3 4 2" xfId="27425"/>
    <cellStyle name="Normal 105 3 5" xfId="8756"/>
    <cellStyle name="Normal 105 3 6" xfId="19857"/>
    <cellStyle name="Normal 105 4" xfId="3489"/>
    <cellStyle name="Normal 105 4 2" xfId="7272"/>
    <cellStyle name="Normal 105 4 2 2" xfId="15331"/>
    <cellStyle name="Normal 105 4 2 2 2" xfId="32178"/>
    <cellStyle name="Normal 105 4 2 3" xfId="24611"/>
    <cellStyle name="Normal 105 4 3" xfId="11548"/>
    <cellStyle name="Normal 105 4 3 2" xfId="28397"/>
    <cellStyle name="Normal 105 4 4" xfId="20830"/>
    <cellStyle name="Normal 105 5" xfId="5388"/>
    <cellStyle name="Normal 105 5 2" xfId="13447"/>
    <cellStyle name="Normal 105 5 2 2" xfId="30294"/>
    <cellStyle name="Normal 105 5 3" xfId="22727"/>
    <cellStyle name="Normal 105 6" xfId="9551"/>
    <cellStyle name="Normal 105 6 2" xfId="26513"/>
    <cellStyle name="Normal 105 7" xfId="8982"/>
    <cellStyle name="Normal 105 8" xfId="18945"/>
    <cellStyle name="Normal 106" xfId="1398"/>
    <cellStyle name="Normal 106 2" xfId="1892"/>
    <cellStyle name="Normal 106 2 2" xfId="2891"/>
    <cellStyle name="Normal 106 2 2 2" xfId="4853"/>
    <cellStyle name="Normal 106 2 2 2 2" xfId="8636"/>
    <cellStyle name="Normal 106 2 2 2 2 2" xfId="16695"/>
    <cellStyle name="Normal 106 2 2 2 2 2 2" xfId="33542"/>
    <cellStyle name="Normal 106 2 2 2 2 3" xfId="25975"/>
    <cellStyle name="Normal 106 2 2 2 3" xfId="12912"/>
    <cellStyle name="Normal 106 2 2 2 3 2" xfId="29761"/>
    <cellStyle name="Normal 106 2 2 2 4" xfId="22194"/>
    <cellStyle name="Normal 106 2 2 3" xfId="6752"/>
    <cellStyle name="Normal 106 2 2 3 2" xfId="14811"/>
    <cellStyle name="Normal 106 2 2 3 2 2" xfId="31658"/>
    <cellStyle name="Normal 106 2 2 3 3" xfId="24091"/>
    <cellStyle name="Normal 106 2 2 4" xfId="10978"/>
    <cellStyle name="Normal 106 2 2 4 2" xfId="27877"/>
    <cellStyle name="Normal 106 2 2 5" xfId="10059"/>
    <cellStyle name="Normal 106 2 2 6" xfId="20309"/>
    <cellStyle name="Normal 106 2 3" xfId="3941"/>
    <cellStyle name="Normal 106 2 3 2" xfId="7724"/>
    <cellStyle name="Normal 106 2 3 2 2" xfId="15783"/>
    <cellStyle name="Normal 106 2 3 2 2 2" xfId="32630"/>
    <cellStyle name="Normal 106 2 3 2 3" xfId="25063"/>
    <cellStyle name="Normal 106 2 3 3" xfId="12000"/>
    <cellStyle name="Normal 106 2 3 3 2" xfId="28849"/>
    <cellStyle name="Normal 106 2 3 4" xfId="21282"/>
    <cellStyle name="Normal 106 2 4" xfId="5840"/>
    <cellStyle name="Normal 106 2 4 2" xfId="13899"/>
    <cellStyle name="Normal 106 2 4 2 2" xfId="30746"/>
    <cellStyle name="Normal 106 2 4 3" xfId="23179"/>
    <cellStyle name="Normal 106 2 5" xfId="10025"/>
    <cellStyle name="Normal 106 2 5 2" xfId="26965"/>
    <cellStyle name="Normal 106 2 6" xfId="10083"/>
    <cellStyle name="Normal 106 2 7" xfId="19397"/>
    <cellStyle name="Normal 106 3" xfId="2438"/>
    <cellStyle name="Normal 106 3 2" xfId="4402"/>
    <cellStyle name="Normal 106 3 2 2" xfId="8185"/>
    <cellStyle name="Normal 106 3 2 2 2" xfId="16244"/>
    <cellStyle name="Normal 106 3 2 2 2 2" xfId="33091"/>
    <cellStyle name="Normal 106 3 2 2 3" xfId="25524"/>
    <cellStyle name="Normal 106 3 2 3" xfId="12461"/>
    <cellStyle name="Normal 106 3 2 3 2" xfId="29310"/>
    <cellStyle name="Normal 106 3 2 4" xfId="21743"/>
    <cellStyle name="Normal 106 3 3" xfId="6301"/>
    <cellStyle name="Normal 106 3 3 2" xfId="14360"/>
    <cellStyle name="Normal 106 3 3 2 2" xfId="31207"/>
    <cellStyle name="Normal 106 3 3 3" xfId="23640"/>
    <cellStyle name="Normal 106 3 4" xfId="10526"/>
    <cellStyle name="Normal 106 3 4 2" xfId="27426"/>
    <cellStyle name="Normal 106 3 5" xfId="8755"/>
    <cellStyle name="Normal 106 3 6" xfId="19858"/>
    <cellStyle name="Normal 106 4" xfId="3490"/>
    <cellStyle name="Normal 106 4 2" xfId="7273"/>
    <cellStyle name="Normal 106 4 2 2" xfId="15332"/>
    <cellStyle name="Normal 106 4 2 2 2" xfId="32179"/>
    <cellStyle name="Normal 106 4 2 3" xfId="24612"/>
    <cellStyle name="Normal 106 4 3" xfId="11549"/>
    <cellStyle name="Normal 106 4 3 2" xfId="28398"/>
    <cellStyle name="Normal 106 4 4" xfId="20831"/>
    <cellStyle name="Normal 106 5" xfId="5389"/>
    <cellStyle name="Normal 106 5 2" xfId="13448"/>
    <cellStyle name="Normal 106 5 2 2" xfId="30295"/>
    <cellStyle name="Normal 106 5 3" xfId="22728"/>
    <cellStyle name="Normal 106 6" xfId="9552"/>
    <cellStyle name="Normal 106 6 2" xfId="26514"/>
    <cellStyle name="Normal 106 7" xfId="11076"/>
    <cellStyle name="Normal 106 8" xfId="18946"/>
    <cellStyle name="Normal 107" xfId="1399"/>
    <cellStyle name="Normal 107 2" xfId="1893"/>
    <cellStyle name="Normal 107 2 2" xfId="2892"/>
    <cellStyle name="Normal 107 2 2 2" xfId="4854"/>
    <cellStyle name="Normal 107 2 2 2 2" xfId="8637"/>
    <cellStyle name="Normal 107 2 2 2 2 2" xfId="16696"/>
    <cellStyle name="Normal 107 2 2 2 2 2 2" xfId="33543"/>
    <cellStyle name="Normal 107 2 2 2 2 3" xfId="25976"/>
    <cellStyle name="Normal 107 2 2 2 3" xfId="12913"/>
    <cellStyle name="Normal 107 2 2 2 3 2" xfId="29762"/>
    <cellStyle name="Normal 107 2 2 2 4" xfId="22195"/>
    <cellStyle name="Normal 107 2 2 3" xfId="6753"/>
    <cellStyle name="Normal 107 2 2 3 2" xfId="14812"/>
    <cellStyle name="Normal 107 2 2 3 2 2" xfId="31659"/>
    <cellStyle name="Normal 107 2 2 3 3" xfId="24092"/>
    <cellStyle name="Normal 107 2 2 4" xfId="10979"/>
    <cellStyle name="Normal 107 2 2 4 2" xfId="27878"/>
    <cellStyle name="Normal 107 2 2 5" xfId="9325"/>
    <cellStyle name="Normal 107 2 2 6" xfId="20310"/>
    <cellStyle name="Normal 107 2 3" xfId="3942"/>
    <cellStyle name="Normal 107 2 3 2" xfId="7725"/>
    <cellStyle name="Normal 107 2 3 2 2" xfId="15784"/>
    <cellStyle name="Normal 107 2 3 2 2 2" xfId="32631"/>
    <cellStyle name="Normal 107 2 3 2 3" xfId="25064"/>
    <cellStyle name="Normal 107 2 3 3" xfId="12001"/>
    <cellStyle name="Normal 107 2 3 3 2" xfId="28850"/>
    <cellStyle name="Normal 107 2 3 4" xfId="21283"/>
    <cellStyle name="Normal 107 2 4" xfId="5841"/>
    <cellStyle name="Normal 107 2 4 2" xfId="13900"/>
    <cellStyle name="Normal 107 2 4 2 2" xfId="30747"/>
    <cellStyle name="Normal 107 2 4 3" xfId="23180"/>
    <cellStyle name="Normal 107 2 5" xfId="10026"/>
    <cellStyle name="Normal 107 2 5 2" xfId="26966"/>
    <cellStyle name="Normal 107 2 6" xfId="9576"/>
    <cellStyle name="Normal 107 2 7" xfId="19398"/>
    <cellStyle name="Normal 107 3" xfId="2439"/>
    <cellStyle name="Normal 107 3 2" xfId="4403"/>
    <cellStyle name="Normal 107 3 2 2" xfId="8186"/>
    <cellStyle name="Normal 107 3 2 2 2" xfId="16245"/>
    <cellStyle name="Normal 107 3 2 2 2 2" xfId="33092"/>
    <cellStyle name="Normal 107 3 2 2 3" xfId="25525"/>
    <cellStyle name="Normal 107 3 2 3" xfId="12462"/>
    <cellStyle name="Normal 107 3 2 3 2" xfId="29311"/>
    <cellStyle name="Normal 107 3 2 4" xfId="21744"/>
    <cellStyle name="Normal 107 3 3" xfId="6302"/>
    <cellStyle name="Normal 107 3 3 2" xfId="14361"/>
    <cellStyle name="Normal 107 3 3 2 2" xfId="31208"/>
    <cellStyle name="Normal 107 3 3 3" xfId="23641"/>
    <cellStyle name="Normal 107 3 4" xfId="10527"/>
    <cellStyle name="Normal 107 3 4 2" xfId="27427"/>
    <cellStyle name="Normal 107 3 5" xfId="9175"/>
    <cellStyle name="Normal 107 3 6" xfId="19859"/>
    <cellStyle name="Normal 107 4" xfId="3491"/>
    <cellStyle name="Normal 107 4 2" xfId="7274"/>
    <cellStyle name="Normal 107 4 2 2" xfId="15333"/>
    <cellStyle name="Normal 107 4 2 2 2" xfId="32180"/>
    <cellStyle name="Normal 107 4 2 3" xfId="24613"/>
    <cellStyle name="Normal 107 4 3" xfId="11550"/>
    <cellStyle name="Normal 107 4 3 2" xfId="28399"/>
    <cellStyle name="Normal 107 4 4" xfId="20832"/>
    <cellStyle name="Normal 107 5" xfId="5390"/>
    <cellStyle name="Normal 107 5 2" xfId="13449"/>
    <cellStyle name="Normal 107 5 2 2" xfId="30296"/>
    <cellStyle name="Normal 107 5 3" xfId="22729"/>
    <cellStyle name="Normal 107 6" xfId="9553"/>
    <cellStyle name="Normal 107 6 2" xfId="26515"/>
    <cellStyle name="Normal 107 7" xfId="8754"/>
    <cellStyle name="Normal 107 8" xfId="18947"/>
    <cellStyle name="Normal 108" xfId="1400"/>
    <cellStyle name="Normal 108 2" xfId="1894"/>
    <cellStyle name="Normal 108 2 2" xfId="2893"/>
    <cellStyle name="Normal 108 2 2 2" xfId="4855"/>
    <cellStyle name="Normal 108 2 2 2 2" xfId="8638"/>
    <cellStyle name="Normal 108 2 2 2 2 2" xfId="16697"/>
    <cellStyle name="Normal 108 2 2 2 2 2 2" xfId="33544"/>
    <cellStyle name="Normal 108 2 2 2 2 3" xfId="25977"/>
    <cellStyle name="Normal 108 2 2 2 3" xfId="12914"/>
    <cellStyle name="Normal 108 2 2 2 3 2" xfId="29763"/>
    <cellStyle name="Normal 108 2 2 2 4" xfId="22196"/>
    <cellStyle name="Normal 108 2 2 3" xfId="6754"/>
    <cellStyle name="Normal 108 2 2 3 2" xfId="14813"/>
    <cellStyle name="Normal 108 2 2 3 2 2" xfId="31660"/>
    <cellStyle name="Normal 108 2 2 3 3" xfId="24093"/>
    <cellStyle name="Normal 108 2 2 4" xfId="10980"/>
    <cellStyle name="Normal 108 2 2 4 2" xfId="27879"/>
    <cellStyle name="Normal 108 2 2 5" xfId="8981"/>
    <cellStyle name="Normal 108 2 2 6" xfId="20311"/>
    <cellStyle name="Normal 108 2 3" xfId="3943"/>
    <cellStyle name="Normal 108 2 3 2" xfId="7726"/>
    <cellStyle name="Normal 108 2 3 2 2" xfId="15785"/>
    <cellStyle name="Normal 108 2 3 2 2 2" xfId="32632"/>
    <cellStyle name="Normal 108 2 3 2 3" xfId="25065"/>
    <cellStyle name="Normal 108 2 3 3" xfId="12002"/>
    <cellStyle name="Normal 108 2 3 3 2" xfId="28851"/>
    <cellStyle name="Normal 108 2 3 4" xfId="21284"/>
    <cellStyle name="Normal 108 2 4" xfId="5842"/>
    <cellStyle name="Normal 108 2 4 2" xfId="13901"/>
    <cellStyle name="Normal 108 2 4 2 2" xfId="30748"/>
    <cellStyle name="Normal 108 2 4 3" xfId="23181"/>
    <cellStyle name="Normal 108 2 5" xfId="10027"/>
    <cellStyle name="Normal 108 2 5 2" xfId="26967"/>
    <cellStyle name="Normal 108 2 6" xfId="9013"/>
    <cellStyle name="Normal 108 2 7" xfId="19399"/>
    <cellStyle name="Normal 108 3" xfId="2440"/>
    <cellStyle name="Normal 108 3 2" xfId="4404"/>
    <cellStyle name="Normal 108 3 2 2" xfId="8187"/>
    <cellStyle name="Normal 108 3 2 2 2" xfId="16246"/>
    <cellStyle name="Normal 108 3 2 2 2 2" xfId="33093"/>
    <cellStyle name="Normal 108 3 2 2 3" xfId="25526"/>
    <cellStyle name="Normal 108 3 2 3" xfId="12463"/>
    <cellStyle name="Normal 108 3 2 3 2" xfId="29312"/>
    <cellStyle name="Normal 108 3 2 4" xfId="21745"/>
    <cellStyle name="Normal 108 3 3" xfId="6303"/>
    <cellStyle name="Normal 108 3 3 2" xfId="14362"/>
    <cellStyle name="Normal 108 3 3 2 2" xfId="31209"/>
    <cellStyle name="Normal 108 3 3 3" xfId="23642"/>
    <cellStyle name="Normal 108 3 4" xfId="10528"/>
    <cellStyle name="Normal 108 3 4 2" xfId="27428"/>
    <cellStyle name="Normal 108 3 5" xfId="8938"/>
    <cellStyle name="Normal 108 3 6" xfId="19860"/>
    <cellStyle name="Normal 108 4" xfId="3492"/>
    <cellStyle name="Normal 108 4 2" xfId="7275"/>
    <cellStyle name="Normal 108 4 2 2" xfId="15334"/>
    <cellStyle name="Normal 108 4 2 2 2" xfId="32181"/>
    <cellStyle name="Normal 108 4 2 3" xfId="24614"/>
    <cellStyle name="Normal 108 4 3" xfId="11551"/>
    <cellStyle name="Normal 108 4 3 2" xfId="28400"/>
    <cellStyle name="Normal 108 4 4" xfId="20833"/>
    <cellStyle name="Normal 108 5" xfId="5391"/>
    <cellStyle name="Normal 108 5 2" xfId="13450"/>
    <cellStyle name="Normal 108 5 2 2" xfId="30297"/>
    <cellStyle name="Normal 108 5 3" xfId="22730"/>
    <cellStyle name="Normal 108 6" xfId="9554"/>
    <cellStyle name="Normal 108 6 2" xfId="26516"/>
    <cellStyle name="Normal 108 7" xfId="9066"/>
    <cellStyle name="Normal 108 8" xfId="18948"/>
    <cellStyle name="Normal 109" xfId="1401"/>
    <cellStyle name="Normal 109 2" xfId="1895"/>
    <cellStyle name="Normal 109 2 2" xfId="2894"/>
    <cellStyle name="Normal 109 2 2 2" xfId="4856"/>
    <cellStyle name="Normal 109 2 2 2 2" xfId="8639"/>
    <cellStyle name="Normal 109 2 2 2 2 2" xfId="16698"/>
    <cellStyle name="Normal 109 2 2 2 2 2 2" xfId="33545"/>
    <cellStyle name="Normal 109 2 2 2 2 3" xfId="25978"/>
    <cellStyle name="Normal 109 2 2 2 3" xfId="12915"/>
    <cellStyle name="Normal 109 2 2 2 3 2" xfId="29764"/>
    <cellStyle name="Normal 109 2 2 2 4" xfId="22197"/>
    <cellStyle name="Normal 109 2 2 3" xfId="6755"/>
    <cellStyle name="Normal 109 2 2 3 2" xfId="14814"/>
    <cellStyle name="Normal 109 2 2 3 2 2" xfId="31661"/>
    <cellStyle name="Normal 109 2 2 3 3" xfId="24094"/>
    <cellStyle name="Normal 109 2 2 4" xfId="10981"/>
    <cellStyle name="Normal 109 2 2 4 2" xfId="27880"/>
    <cellStyle name="Normal 109 2 2 5" xfId="11075"/>
    <cellStyle name="Normal 109 2 2 6" xfId="20312"/>
    <cellStyle name="Normal 109 2 3" xfId="3944"/>
    <cellStyle name="Normal 109 2 3 2" xfId="7727"/>
    <cellStyle name="Normal 109 2 3 2 2" xfId="15786"/>
    <cellStyle name="Normal 109 2 3 2 2 2" xfId="32633"/>
    <cellStyle name="Normal 109 2 3 2 3" xfId="25066"/>
    <cellStyle name="Normal 109 2 3 3" xfId="12003"/>
    <cellStyle name="Normal 109 2 3 3 2" xfId="28852"/>
    <cellStyle name="Normal 109 2 3 4" xfId="21285"/>
    <cellStyle name="Normal 109 2 4" xfId="5843"/>
    <cellStyle name="Normal 109 2 4 2" xfId="13902"/>
    <cellStyle name="Normal 109 2 4 2 2" xfId="30749"/>
    <cellStyle name="Normal 109 2 4 3" xfId="23182"/>
    <cellStyle name="Normal 109 2 5" xfId="10028"/>
    <cellStyle name="Normal 109 2 5 2" xfId="26968"/>
    <cellStyle name="Normal 109 2 6" xfId="8753"/>
    <cellStyle name="Normal 109 2 7" xfId="19400"/>
    <cellStyle name="Normal 109 3" xfId="2441"/>
    <cellStyle name="Normal 109 3 2" xfId="4405"/>
    <cellStyle name="Normal 109 3 2 2" xfId="8188"/>
    <cellStyle name="Normal 109 3 2 2 2" xfId="16247"/>
    <cellStyle name="Normal 109 3 2 2 2 2" xfId="33094"/>
    <cellStyle name="Normal 109 3 2 2 3" xfId="25527"/>
    <cellStyle name="Normal 109 3 2 3" xfId="12464"/>
    <cellStyle name="Normal 109 3 2 3 2" xfId="29313"/>
    <cellStyle name="Normal 109 3 2 4" xfId="21746"/>
    <cellStyle name="Normal 109 3 3" xfId="6304"/>
    <cellStyle name="Normal 109 3 3 2" xfId="14363"/>
    <cellStyle name="Normal 109 3 3 2 2" xfId="31210"/>
    <cellStyle name="Normal 109 3 3 3" xfId="23643"/>
    <cellStyle name="Normal 109 3 4" xfId="10529"/>
    <cellStyle name="Normal 109 3 4 2" xfId="27429"/>
    <cellStyle name="Normal 109 3 5" xfId="10084"/>
    <cellStyle name="Normal 109 3 6" xfId="19861"/>
    <cellStyle name="Normal 109 4" xfId="3493"/>
    <cellStyle name="Normal 109 4 2" xfId="7276"/>
    <cellStyle name="Normal 109 4 2 2" xfId="15335"/>
    <cellStyle name="Normal 109 4 2 2 2" xfId="32182"/>
    <cellStyle name="Normal 109 4 2 3" xfId="24615"/>
    <cellStyle name="Normal 109 4 3" xfId="11552"/>
    <cellStyle name="Normal 109 4 3 2" xfId="28401"/>
    <cellStyle name="Normal 109 4 4" xfId="20834"/>
    <cellStyle name="Normal 109 5" xfId="5392"/>
    <cellStyle name="Normal 109 5 2" xfId="13451"/>
    <cellStyle name="Normal 109 5 2 2" xfId="30298"/>
    <cellStyle name="Normal 109 5 3" xfId="22731"/>
    <cellStyle name="Normal 109 6" xfId="9555"/>
    <cellStyle name="Normal 109 6 2" xfId="26517"/>
    <cellStyle name="Normal 109 7" xfId="9067"/>
    <cellStyle name="Normal 109 8" xfId="18949"/>
    <cellStyle name="Normal 11" xfId="435"/>
    <cellStyle name="Normal 11 2" xfId="436"/>
    <cellStyle name="Normal 11 2 2" xfId="921"/>
    <cellStyle name="Normal 11 2 3" xfId="3026"/>
    <cellStyle name="Normal 11 2 4" xfId="8752"/>
    <cellStyle name="Normal 11 2 5" xfId="34036"/>
    <cellStyle name="Normal 11 3" xfId="549"/>
    <cellStyle name="Normal 11 4" xfId="905"/>
    <cellStyle name="Normal 11 4 2" xfId="3113"/>
    <cellStyle name="Normal 11 4 3" xfId="9324"/>
    <cellStyle name="Normal 11 4 4" xfId="34037"/>
    <cellStyle name="Normal 11 5" xfId="2975"/>
    <cellStyle name="Normal 11 5 2" xfId="6833"/>
    <cellStyle name="Normal 11 5 2 2" xfId="14892"/>
    <cellStyle name="Normal 11 5 2 2 2" xfId="31739"/>
    <cellStyle name="Normal 11 5 2 3" xfId="24172"/>
    <cellStyle name="Normal 11 5 3" xfId="11061"/>
    <cellStyle name="Normal 11 5 3 2" xfId="27958"/>
    <cellStyle name="Normal 11 5 4" xfId="20390"/>
    <cellStyle name="Normal 11 6" xfId="10058"/>
    <cellStyle name="Normal 11_Energía" xfId="9174"/>
    <cellStyle name="Normal 110" xfId="1402"/>
    <cellStyle name="Normal 110 2" xfId="1896"/>
    <cellStyle name="Normal 110 2 2" xfId="2895"/>
    <cellStyle name="Normal 110 2 2 2" xfId="4857"/>
    <cellStyle name="Normal 110 2 2 2 2" xfId="8640"/>
    <cellStyle name="Normal 110 2 2 2 2 2" xfId="16699"/>
    <cellStyle name="Normal 110 2 2 2 2 2 2" xfId="33546"/>
    <cellStyle name="Normal 110 2 2 2 2 3" xfId="25979"/>
    <cellStyle name="Normal 110 2 2 2 3" xfId="12916"/>
    <cellStyle name="Normal 110 2 2 2 3 2" xfId="29765"/>
    <cellStyle name="Normal 110 2 2 2 4" xfId="22198"/>
    <cellStyle name="Normal 110 2 2 3" xfId="6756"/>
    <cellStyle name="Normal 110 2 2 3 2" xfId="14815"/>
    <cellStyle name="Normal 110 2 2 3 2 2" xfId="31662"/>
    <cellStyle name="Normal 110 2 2 3 3" xfId="24095"/>
    <cellStyle name="Normal 110 2 2 4" xfId="10982"/>
    <cellStyle name="Normal 110 2 2 4 2" xfId="27881"/>
    <cellStyle name="Normal 110 2 2 5" xfId="8980"/>
    <cellStyle name="Normal 110 2 2 6" xfId="20313"/>
    <cellStyle name="Normal 110 2 3" xfId="3945"/>
    <cellStyle name="Normal 110 2 3 2" xfId="7728"/>
    <cellStyle name="Normal 110 2 3 2 2" xfId="15787"/>
    <cellStyle name="Normal 110 2 3 2 2 2" xfId="32634"/>
    <cellStyle name="Normal 110 2 3 2 3" xfId="25067"/>
    <cellStyle name="Normal 110 2 3 3" xfId="12004"/>
    <cellStyle name="Normal 110 2 3 3 2" xfId="28853"/>
    <cellStyle name="Normal 110 2 3 4" xfId="21286"/>
    <cellStyle name="Normal 110 2 4" xfId="5844"/>
    <cellStyle name="Normal 110 2 4 2" xfId="13903"/>
    <cellStyle name="Normal 110 2 4 2 2" xfId="30750"/>
    <cellStyle name="Normal 110 2 4 3" xfId="23183"/>
    <cellStyle name="Normal 110 2 5" xfId="10029"/>
    <cellStyle name="Normal 110 2 5 2" xfId="26969"/>
    <cellStyle name="Normal 110 2 6" xfId="9015"/>
    <cellStyle name="Normal 110 2 7" xfId="19401"/>
    <cellStyle name="Normal 110 3" xfId="2442"/>
    <cellStyle name="Normal 110 3 2" xfId="4406"/>
    <cellStyle name="Normal 110 3 2 2" xfId="8189"/>
    <cellStyle name="Normal 110 3 2 2 2" xfId="16248"/>
    <cellStyle name="Normal 110 3 2 2 2 2" xfId="33095"/>
    <cellStyle name="Normal 110 3 2 2 3" xfId="25528"/>
    <cellStyle name="Normal 110 3 2 3" xfId="12465"/>
    <cellStyle name="Normal 110 3 2 3 2" xfId="29314"/>
    <cellStyle name="Normal 110 3 2 4" xfId="21747"/>
    <cellStyle name="Normal 110 3 3" xfId="6305"/>
    <cellStyle name="Normal 110 3 3 2" xfId="14364"/>
    <cellStyle name="Normal 110 3 3 2 2" xfId="31211"/>
    <cellStyle name="Normal 110 3 3 3" xfId="23644"/>
    <cellStyle name="Normal 110 3 4" xfId="10530"/>
    <cellStyle name="Normal 110 3 4 2" xfId="27430"/>
    <cellStyle name="Normal 110 3 5" xfId="8937"/>
    <cellStyle name="Normal 110 3 6" xfId="19862"/>
    <cellStyle name="Normal 110 4" xfId="3494"/>
    <cellStyle name="Normal 110 4 2" xfId="7277"/>
    <cellStyle name="Normal 110 4 2 2" xfId="15336"/>
    <cellStyle name="Normal 110 4 2 2 2" xfId="32183"/>
    <cellStyle name="Normal 110 4 2 3" xfId="24616"/>
    <cellStyle name="Normal 110 4 3" xfId="11553"/>
    <cellStyle name="Normal 110 4 3 2" xfId="28402"/>
    <cellStyle name="Normal 110 4 4" xfId="20835"/>
    <cellStyle name="Normal 110 5" xfId="5393"/>
    <cellStyle name="Normal 110 5 2" xfId="13452"/>
    <cellStyle name="Normal 110 5 2 2" xfId="30299"/>
    <cellStyle name="Normal 110 5 3" xfId="22732"/>
    <cellStyle name="Normal 110 6" xfId="9556"/>
    <cellStyle name="Normal 110 6 2" xfId="26518"/>
    <cellStyle name="Normal 110 7" xfId="9064"/>
    <cellStyle name="Normal 110 8" xfId="18950"/>
    <cellStyle name="Normal 111" xfId="1403"/>
    <cellStyle name="Normal 111 2" xfId="1897"/>
    <cellStyle name="Normal 111 2 2" xfId="2896"/>
    <cellStyle name="Normal 111 2 2 2" xfId="4858"/>
    <cellStyle name="Normal 111 2 2 2 2" xfId="8641"/>
    <cellStyle name="Normal 111 2 2 2 2 2" xfId="16700"/>
    <cellStyle name="Normal 111 2 2 2 2 2 2" xfId="33547"/>
    <cellStyle name="Normal 111 2 2 2 2 3" xfId="25980"/>
    <cellStyle name="Normal 111 2 2 2 3" xfId="12917"/>
    <cellStyle name="Normal 111 2 2 2 3 2" xfId="29766"/>
    <cellStyle name="Normal 111 2 2 2 4" xfId="22199"/>
    <cellStyle name="Normal 111 2 2 3" xfId="6757"/>
    <cellStyle name="Normal 111 2 2 3 2" xfId="14816"/>
    <cellStyle name="Normal 111 2 2 3 2 2" xfId="31663"/>
    <cellStyle name="Normal 111 2 2 3 3" xfId="24096"/>
    <cellStyle name="Normal 111 2 2 4" xfId="10983"/>
    <cellStyle name="Normal 111 2 2 4 2" xfId="27882"/>
    <cellStyle name="Normal 111 2 2 5" xfId="11074"/>
    <cellStyle name="Normal 111 2 2 6" xfId="20314"/>
    <cellStyle name="Normal 111 2 3" xfId="3946"/>
    <cellStyle name="Normal 111 2 3 2" xfId="7729"/>
    <cellStyle name="Normal 111 2 3 2 2" xfId="15788"/>
    <cellStyle name="Normal 111 2 3 2 2 2" xfId="32635"/>
    <cellStyle name="Normal 111 2 3 2 3" xfId="25068"/>
    <cellStyle name="Normal 111 2 3 3" xfId="12005"/>
    <cellStyle name="Normal 111 2 3 3 2" xfId="28854"/>
    <cellStyle name="Normal 111 2 3 4" xfId="21287"/>
    <cellStyle name="Normal 111 2 4" xfId="5845"/>
    <cellStyle name="Normal 111 2 4 2" xfId="13904"/>
    <cellStyle name="Normal 111 2 4 2 2" xfId="30751"/>
    <cellStyle name="Normal 111 2 4 3" xfId="23184"/>
    <cellStyle name="Normal 111 2 5" xfId="10030"/>
    <cellStyle name="Normal 111 2 5 2" xfId="26970"/>
    <cellStyle name="Normal 111 2 6" xfId="8751"/>
    <cellStyle name="Normal 111 2 7" xfId="19402"/>
    <cellStyle name="Normal 111 3" xfId="2443"/>
    <cellStyle name="Normal 111 3 2" xfId="4407"/>
    <cellStyle name="Normal 111 3 2 2" xfId="8190"/>
    <cellStyle name="Normal 111 3 2 2 2" xfId="16249"/>
    <cellStyle name="Normal 111 3 2 2 2 2" xfId="33096"/>
    <cellStyle name="Normal 111 3 2 2 3" xfId="25529"/>
    <cellStyle name="Normal 111 3 2 3" xfId="12466"/>
    <cellStyle name="Normal 111 3 2 3 2" xfId="29315"/>
    <cellStyle name="Normal 111 3 2 4" xfId="21748"/>
    <cellStyle name="Normal 111 3 3" xfId="6306"/>
    <cellStyle name="Normal 111 3 3 2" xfId="14365"/>
    <cellStyle name="Normal 111 3 3 2 2" xfId="31212"/>
    <cellStyle name="Normal 111 3 3 3" xfId="23645"/>
    <cellStyle name="Normal 111 3 4" xfId="10531"/>
    <cellStyle name="Normal 111 3 4 2" xfId="27431"/>
    <cellStyle name="Normal 111 3 5" xfId="10176"/>
    <cellStyle name="Normal 111 3 6" xfId="19863"/>
    <cellStyle name="Normal 111 4" xfId="3495"/>
    <cellStyle name="Normal 111 4 2" xfId="7278"/>
    <cellStyle name="Normal 111 4 2 2" xfId="15337"/>
    <cellStyle name="Normal 111 4 2 2 2" xfId="32184"/>
    <cellStyle name="Normal 111 4 2 3" xfId="24617"/>
    <cellStyle name="Normal 111 4 3" xfId="11554"/>
    <cellStyle name="Normal 111 4 3 2" xfId="28403"/>
    <cellStyle name="Normal 111 4 4" xfId="20836"/>
    <cellStyle name="Normal 111 5" xfId="5394"/>
    <cellStyle name="Normal 111 5 2" xfId="13453"/>
    <cellStyle name="Normal 111 5 2 2" xfId="30300"/>
    <cellStyle name="Normal 111 5 3" xfId="22733"/>
    <cellStyle name="Normal 111 6" xfId="9557"/>
    <cellStyle name="Normal 111 6 2" xfId="26519"/>
    <cellStyle name="Normal 111 7" xfId="9065"/>
    <cellStyle name="Normal 111 8" xfId="18951"/>
    <cellStyle name="Normal 112" xfId="1404"/>
    <cellStyle name="Normal 112 2" xfId="1898"/>
    <cellStyle name="Normal 112 2 2" xfId="2897"/>
    <cellStyle name="Normal 112 2 2 2" xfId="4859"/>
    <cellStyle name="Normal 112 2 2 2 2" xfId="8642"/>
    <cellStyle name="Normal 112 2 2 2 2 2" xfId="16701"/>
    <cellStyle name="Normal 112 2 2 2 2 2 2" xfId="33548"/>
    <cellStyle name="Normal 112 2 2 2 2 3" xfId="25981"/>
    <cellStyle name="Normal 112 2 2 2 3" xfId="12918"/>
    <cellStyle name="Normal 112 2 2 2 3 2" xfId="29767"/>
    <cellStyle name="Normal 112 2 2 2 4" xfId="22200"/>
    <cellStyle name="Normal 112 2 2 3" xfId="6758"/>
    <cellStyle name="Normal 112 2 2 3 2" xfId="14817"/>
    <cellStyle name="Normal 112 2 2 3 2 2" xfId="31664"/>
    <cellStyle name="Normal 112 2 2 3 3" xfId="24097"/>
    <cellStyle name="Normal 112 2 2 4" xfId="10984"/>
    <cellStyle name="Normal 112 2 2 4 2" xfId="27883"/>
    <cellStyle name="Normal 112 2 2 5" xfId="8749"/>
    <cellStyle name="Normal 112 2 2 6" xfId="20315"/>
    <cellStyle name="Normal 112 2 3" xfId="3947"/>
    <cellStyle name="Normal 112 2 3 2" xfId="7730"/>
    <cellStyle name="Normal 112 2 3 2 2" xfId="15789"/>
    <cellStyle name="Normal 112 2 3 2 2 2" xfId="32636"/>
    <cellStyle name="Normal 112 2 3 2 3" xfId="25069"/>
    <cellStyle name="Normal 112 2 3 3" xfId="12006"/>
    <cellStyle name="Normal 112 2 3 3 2" xfId="28855"/>
    <cellStyle name="Normal 112 2 3 4" xfId="21288"/>
    <cellStyle name="Normal 112 2 4" xfId="5846"/>
    <cellStyle name="Normal 112 2 4 2" xfId="13905"/>
    <cellStyle name="Normal 112 2 4 2 2" xfId="30752"/>
    <cellStyle name="Normal 112 2 4 3" xfId="23185"/>
    <cellStyle name="Normal 112 2 5" xfId="10031"/>
    <cellStyle name="Normal 112 2 5 2" xfId="26971"/>
    <cellStyle name="Normal 112 2 6" xfId="8750"/>
    <cellStyle name="Normal 112 2 7" xfId="19403"/>
    <cellStyle name="Normal 112 3" xfId="2444"/>
    <cellStyle name="Normal 112 3 2" xfId="4408"/>
    <cellStyle name="Normal 112 3 2 2" xfId="8191"/>
    <cellStyle name="Normal 112 3 2 2 2" xfId="16250"/>
    <cellStyle name="Normal 112 3 2 2 2 2" xfId="33097"/>
    <cellStyle name="Normal 112 3 2 2 3" xfId="25530"/>
    <cellStyle name="Normal 112 3 2 3" xfId="12467"/>
    <cellStyle name="Normal 112 3 2 3 2" xfId="29316"/>
    <cellStyle name="Normal 112 3 2 4" xfId="21749"/>
    <cellStyle name="Normal 112 3 3" xfId="6307"/>
    <cellStyle name="Normal 112 3 3 2" xfId="14366"/>
    <cellStyle name="Normal 112 3 3 2 2" xfId="31213"/>
    <cellStyle name="Normal 112 3 3 3" xfId="23646"/>
    <cellStyle name="Normal 112 3 4" xfId="10532"/>
    <cellStyle name="Normal 112 3 4 2" xfId="27432"/>
    <cellStyle name="Normal 112 3 5" xfId="9575"/>
    <cellStyle name="Normal 112 3 6" xfId="19864"/>
    <cellStyle name="Normal 112 4" xfId="3496"/>
    <cellStyle name="Normal 112 4 2" xfId="7279"/>
    <cellStyle name="Normal 112 4 2 2" xfId="15338"/>
    <cellStyle name="Normal 112 4 2 2 2" xfId="32185"/>
    <cellStyle name="Normal 112 4 2 3" xfId="24618"/>
    <cellStyle name="Normal 112 4 3" xfId="11555"/>
    <cellStyle name="Normal 112 4 3 2" xfId="28404"/>
    <cellStyle name="Normal 112 4 4" xfId="20837"/>
    <cellStyle name="Normal 112 5" xfId="5395"/>
    <cellStyle name="Normal 112 5 2" xfId="13454"/>
    <cellStyle name="Normal 112 5 2 2" xfId="30301"/>
    <cellStyle name="Normal 112 5 3" xfId="22734"/>
    <cellStyle name="Normal 112 6" xfId="9558"/>
    <cellStyle name="Normal 112 6 2" xfId="26520"/>
    <cellStyle name="Normal 112 7" xfId="10057"/>
    <cellStyle name="Normal 112 8" xfId="18952"/>
    <cellStyle name="Normal 113" xfId="1405"/>
    <cellStyle name="Normal 113 2" xfId="1899"/>
    <cellStyle name="Normal 113 2 2" xfId="2898"/>
    <cellStyle name="Normal 113 2 2 2" xfId="4860"/>
    <cellStyle name="Normal 113 2 2 2 2" xfId="8643"/>
    <cellStyle name="Normal 113 2 2 2 2 2" xfId="16702"/>
    <cellStyle name="Normal 113 2 2 2 2 2 2" xfId="33549"/>
    <cellStyle name="Normal 113 2 2 2 2 3" xfId="25982"/>
    <cellStyle name="Normal 113 2 2 2 3" xfId="12919"/>
    <cellStyle name="Normal 113 2 2 2 3 2" xfId="29768"/>
    <cellStyle name="Normal 113 2 2 2 4" xfId="22201"/>
    <cellStyle name="Normal 113 2 2 3" xfId="6759"/>
    <cellStyle name="Normal 113 2 2 3 2" xfId="14818"/>
    <cellStyle name="Normal 113 2 2 3 2 2" xfId="31665"/>
    <cellStyle name="Normal 113 2 2 3 3" xfId="24098"/>
    <cellStyle name="Normal 113 2 2 4" xfId="10985"/>
    <cellStyle name="Normal 113 2 2 4 2" xfId="27884"/>
    <cellStyle name="Normal 113 2 2 5" xfId="9062"/>
    <cellStyle name="Normal 113 2 2 6" xfId="20316"/>
    <cellStyle name="Normal 113 2 3" xfId="3948"/>
    <cellStyle name="Normal 113 2 3 2" xfId="7731"/>
    <cellStyle name="Normal 113 2 3 2 2" xfId="15790"/>
    <cellStyle name="Normal 113 2 3 2 2 2" xfId="32637"/>
    <cellStyle name="Normal 113 2 3 2 3" xfId="25070"/>
    <cellStyle name="Normal 113 2 3 3" xfId="12007"/>
    <cellStyle name="Normal 113 2 3 3 2" xfId="28856"/>
    <cellStyle name="Normal 113 2 3 4" xfId="21289"/>
    <cellStyle name="Normal 113 2 4" xfId="5847"/>
    <cellStyle name="Normal 113 2 4 2" xfId="13906"/>
    <cellStyle name="Normal 113 2 4 2 2" xfId="30753"/>
    <cellStyle name="Normal 113 2 4 3" xfId="23186"/>
    <cellStyle name="Normal 113 2 5" xfId="10032"/>
    <cellStyle name="Normal 113 2 5 2" xfId="26972"/>
    <cellStyle name="Normal 113 2 6" xfId="9173"/>
    <cellStyle name="Normal 113 2 7" xfId="19404"/>
    <cellStyle name="Normal 113 3" xfId="2445"/>
    <cellStyle name="Normal 113 3 2" xfId="4409"/>
    <cellStyle name="Normal 113 3 2 2" xfId="8192"/>
    <cellStyle name="Normal 113 3 2 2 2" xfId="16251"/>
    <cellStyle name="Normal 113 3 2 2 2 2" xfId="33098"/>
    <cellStyle name="Normal 113 3 2 2 3" xfId="25531"/>
    <cellStyle name="Normal 113 3 2 3" xfId="12468"/>
    <cellStyle name="Normal 113 3 2 3 2" xfId="29317"/>
    <cellStyle name="Normal 113 3 2 4" xfId="21750"/>
    <cellStyle name="Normal 113 3 3" xfId="6308"/>
    <cellStyle name="Normal 113 3 3 2" xfId="14367"/>
    <cellStyle name="Normal 113 3 3 2 2" xfId="31214"/>
    <cellStyle name="Normal 113 3 3 3" xfId="23647"/>
    <cellStyle name="Normal 113 3 4" xfId="10533"/>
    <cellStyle name="Normal 113 3 4 2" xfId="27433"/>
    <cellStyle name="Normal 113 3 5" xfId="9009"/>
    <cellStyle name="Normal 113 3 6" xfId="19865"/>
    <cellStyle name="Normal 113 4" xfId="3497"/>
    <cellStyle name="Normal 113 4 2" xfId="7280"/>
    <cellStyle name="Normal 113 4 2 2" xfId="15339"/>
    <cellStyle name="Normal 113 4 2 2 2" xfId="32186"/>
    <cellStyle name="Normal 113 4 2 3" xfId="24619"/>
    <cellStyle name="Normal 113 4 3" xfId="11556"/>
    <cellStyle name="Normal 113 4 3 2" xfId="28405"/>
    <cellStyle name="Normal 113 4 4" xfId="20838"/>
    <cellStyle name="Normal 113 5" xfId="5396"/>
    <cellStyle name="Normal 113 5 2" xfId="13455"/>
    <cellStyle name="Normal 113 5 2 2" xfId="30302"/>
    <cellStyle name="Normal 113 5 3" xfId="22735"/>
    <cellStyle name="Normal 113 6" xfId="9559"/>
    <cellStyle name="Normal 113 6 2" xfId="26521"/>
    <cellStyle name="Normal 113 7" xfId="9323"/>
    <cellStyle name="Normal 113 8" xfId="18953"/>
    <cellStyle name="Normal 114" xfId="1406"/>
    <cellStyle name="Normal 114 2" xfId="1900"/>
    <cellStyle name="Normal 114 2 2" xfId="2899"/>
    <cellStyle name="Normal 114 2 2 2" xfId="4861"/>
    <cellStyle name="Normal 114 2 2 2 2" xfId="8644"/>
    <cellStyle name="Normal 114 2 2 2 2 2" xfId="16703"/>
    <cellStyle name="Normal 114 2 2 2 2 2 2" xfId="33550"/>
    <cellStyle name="Normal 114 2 2 2 2 3" xfId="25983"/>
    <cellStyle name="Normal 114 2 2 2 3" xfId="12920"/>
    <cellStyle name="Normal 114 2 2 2 3 2" xfId="29769"/>
    <cellStyle name="Normal 114 2 2 2 4" xfId="22202"/>
    <cellStyle name="Normal 114 2 2 3" xfId="6760"/>
    <cellStyle name="Normal 114 2 2 3 2" xfId="14819"/>
    <cellStyle name="Normal 114 2 2 3 2 2" xfId="31666"/>
    <cellStyle name="Normal 114 2 2 3 3" xfId="24099"/>
    <cellStyle name="Normal 114 2 2 4" xfId="10986"/>
    <cellStyle name="Normal 114 2 2 4 2" xfId="27885"/>
    <cellStyle name="Normal 114 2 2 5" xfId="9063"/>
    <cellStyle name="Normal 114 2 2 6" xfId="20317"/>
    <cellStyle name="Normal 114 2 3" xfId="3949"/>
    <cellStyle name="Normal 114 2 3 2" xfId="7732"/>
    <cellStyle name="Normal 114 2 3 2 2" xfId="15791"/>
    <cellStyle name="Normal 114 2 3 2 2 2" xfId="32638"/>
    <cellStyle name="Normal 114 2 3 2 3" xfId="25071"/>
    <cellStyle name="Normal 114 2 3 3" xfId="12008"/>
    <cellStyle name="Normal 114 2 3 3 2" xfId="28857"/>
    <cellStyle name="Normal 114 2 3 4" xfId="21290"/>
    <cellStyle name="Normal 114 2 4" xfId="5848"/>
    <cellStyle name="Normal 114 2 4 2" xfId="13907"/>
    <cellStyle name="Normal 114 2 4 2 2" xfId="30754"/>
    <cellStyle name="Normal 114 2 4 3" xfId="23187"/>
    <cellStyle name="Normal 114 2 5" xfId="10033"/>
    <cellStyle name="Normal 114 2 5 2" xfId="26973"/>
    <cellStyle name="Normal 114 2 6" xfId="8936"/>
    <cellStyle name="Normal 114 2 7" xfId="19405"/>
    <cellStyle name="Normal 114 3" xfId="2446"/>
    <cellStyle name="Normal 114 3 2" xfId="4410"/>
    <cellStyle name="Normal 114 3 2 2" xfId="8193"/>
    <cellStyle name="Normal 114 3 2 2 2" xfId="16252"/>
    <cellStyle name="Normal 114 3 2 2 2 2" xfId="33099"/>
    <cellStyle name="Normal 114 3 2 2 3" xfId="25532"/>
    <cellStyle name="Normal 114 3 2 3" xfId="12469"/>
    <cellStyle name="Normal 114 3 2 3 2" xfId="29318"/>
    <cellStyle name="Normal 114 3 2 4" xfId="21751"/>
    <cellStyle name="Normal 114 3 3" xfId="6309"/>
    <cellStyle name="Normal 114 3 3 2" xfId="14368"/>
    <cellStyle name="Normal 114 3 3 2 2" xfId="31215"/>
    <cellStyle name="Normal 114 3 3 3" xfId="23648"/>
    <cellStyle name="Normal 114 3 4" xfId="10534"/>
    <cellStyle name="Normal 114 3 4 2" xfId="27434"/>
    <cellStyle name="Normal 114 3 5" xfId="8748"/>
    <cellStyle name="Normal 114 3 6" xfId="19866"/>
    <cellStyle name="Normal 114 4" xfId="3498"/>
    <cellStyle name="Normal 114 4 2" xfId="7281"/>
    <cellStyle name="Normal 114 4 2 2" xfId="15340"/>
    <cellStyle name="Normal 114 4 2 2 2" xfId="32187"/>
    <cellStyle name="Normal 114 4 2 3" xfId="24620"/>
    <cellStyle name="Normal 114 4 3" xfId="11557"/>
    <cellStyle name="Normal 114 4 3 2" xfId="28406"/>
    <cellStyle name="Normal 114 4 4" xfId="20839"/>
    <cellStyle name="Normal 114 5" xfId="5397"/>
    <cellStyle name="Normal 114 5 2" xfId="13456"/>
    <cellStyle name="Normal 114 5 2 2" xfId="30303"/>
    <cellStyle name="Normal 114 5 3" xfId="22736"/>
    <cellStyle name="Normal 114 6" xfId="9560"/>
    <cellStyle name="Normal 114 6 2" xfId="26522"/>
    <cellStyle name="Normal 114 7" xfId="8979"/>
    <cellStyle name="Normal 114 8" xfId="18954"/>
    <cellStyle name="Normal 115" xfId="1407"/>
    <cellStyle name="Normal 115 2" xfId="1901"/>
    <cellStyle name="Normal 115 2 2" xfId="2900"/>
    <cellStyle name="Normal 115 2 2 2" xfId="4862"/>
    <cellStyle name="Normal 115 2 2 2 2" xfId="8645"/>
    <cellStyle name="Normal 115 2 2 2 2 2" xfId="16704"/>
    <cellStyle name="Normal 115 2 2 2 2 2 2" xfId="33551"/>
    <cellStyle name="Normal 115 2 2 2 2 3" xfId="25984"/>
    <cellStyle name="Normal 115 2 2 2 3" xfId="12921"/>
    <cellStyle name="Normal 115 2 2 2 3 2" xfId="29770"/>
    <cellStyle name="Normal 115 2 2 2 4" xfId="22203"/>
    <cellStyle name="Normal 115 2 2 3" xfId="6761"/>
    <cellStyle name="Normal 115 2 2 3 2" xfId="14820"/>
    <cellStyle name="Normal 115 2 2 3 2 2" xfId="31667"/>
    <cellStyle name="Normal 115 2 2 3 3" xfId="24100"/>
    <cellStyle name="Normal 115 2 2 4" xfId="10987"/>
    <cellStyle name="Normal 115 2 2 4 2" xfId="27886"/>
    <cellStyle name="Normal 115 2 2 5" xfId="10056"/>
    <cellStyle name="Normal 115 2 2 6" xfId="20318"/>
    <cellStyle name="Normal 115 2 3" xfId="3950"/>
    <cellStyle name="Normal 115 2 3 2" xfId="7733"/>
    <cellStyle name="Normal 115 2 3 2 2" xfId="15792"/>
    <cellStyle name="Normal 115 2 3 2 2 2" xfId="32639"/>
    <cellStyle name="Normal 115 2 3 2 3" xfId="25072"/>
    <cellStyle name="Normal 115 2 3 3" xfId="12009"/>
    <cellStyle name="Normal 115 2 3 3 2" xfId="28858"/>
    <cellStyle name="Normal 115 2 3 4" xfId="21291"/>
    <cellStyle name="Normal 115 2 4" xfId="5849"/>
    <cellStyle name="Normal 115 2 4 2" xfId="13908"/>
    <cellStyle name="Normal 115 2 4 2 2" xfId="30755"/>
    <cellStyle name="Normal 115 2 4 3" xfId="23188"/>
    <cellStyle name="Normal 115 2 5" xfId="10034"/>
    <cellStyle name="Normal 115 2 5 2" xfId="26974"/>
    <cellStyle name="Normal 115 2 6" xfId="10102"/>
    <cellStyle name="Normal 115 2 7" xfId="19406"/>
    <cellStyle name="Normal 115 3" xfId="2447"/>
    <cellStyle name="Normal 115 3 2" xfId="4411"/>
    <cellStyle name="Normal 115 3 2 2" xfId="8194"/>
    <cellStyle name="Normal 115 3 2 2 2" xfId="16253"/>
    <cellStyle name="Normal 115 3 2 2 2 2" xfId="33100"/>
    <cellStyle name="Normal 115 3 2 2 3" xfId="25533"/>
    <cellStyle name="Normal 115 3 2 3" xfId="12470"/>
    <cellStyle name="Normal 115 3 2 3 2" xfId="29319"/>
    <cellStyle name="Normal 115 3 2 4" xfId="21752"/>
    <cellStyle name="Normal 115 3 3" xfId="6310"/>
    <cellStyle name="Normal 115 3 3 2" xfId="14369"/>
    <cellStyle name="Normal 115 3 3 2 2" xfId="31216"/>
    <cellStyle name="Normal 115 3 3 3" xfId="23649"/>
    <cellStyle name="Normal 115 3 4" xfId="10535"/>
    <cellStyle name="Normal 115 3 4 2" xfId="27435"/>
    <cellStyle name="Normal 115 3 5" xfId="8747"/>
    <cellStyle name="Normal 115 3 6" xfId="19867"/>
    <cellStyle name="Normal 115 4" xfId="3499"/>
    <cellStyle name="Normal 115 4 2" xfId="7282"/>
    <cellStyle name="Normal 115 4 2 2" xfId="15341"/>
    <cellStyle name="Normal 115 4 2 2 2" xfId="32188"/>
    <cellStyle name="Normal 115 4 2 3" xfId="24621"/>
    <cellStyle name="Normal 115 4 3" xfId="11558"/>
    <cellStyle name="Normal 115 4 3 2" xfId="28407"/>
    <cellStyle name="Normal 115 4 4" xfId="20840"/>
    <cellStyle name="Normal 115 5" xfId="5398"/>
    <cellStyle name="Normal 115 5 2" xfId="13457"/>
    <cellStyle name="Normal 115 5 2 2" xfId="30304"/>
    <cellStyle name="Normal 115 5 3" xfId="22737"/>
    <cellStyle name="Normal 115 6" xfId="9561"/>
    <cellStyle name="Normal 115 6 2" xfId="26523"/>
    <cellStyle name="Normal 115 7" xfId="11073"/>
    <cellStyle name="Normal 115 8" xfId="18955"/>
    <cellStyle name="Normal 116" xfId="1408"/>
    <cellStyle name="Normal 116 2" xfId="1902"/>
    <cellStyle name="Normal 116 2 2" xfId="2901"/>
    <cellStyle name="Normal 116 2 2 2" xfId="4863"/>
    <cellStyle name="Normal 116 2 2 2 2" xfId="8646"/>
    <cellStyle name="Normal 116 2 2 2 2 2" xfId="16705"/>
    <cellStyle name="Normal 116 2 2 2 2 2 2" xfId="33552"/>
    <cellStyle name="Normal 116 2 2 2 2 3" xfId="25985"/>
    <cellStyle name="Normal 116 2 2 2 3" xfId="12922"/>
    <cellStyle name="Normal 116 2 2 2 3 2" xfId="29771"/>
    <cellStyle name="Normal 116 2 2 2 4" xfId="22204"/>
    <cellStyle name="Normal 116 2 2 3" xfId="6762"/>
    <cellStyle name="Normal 116 2 2 3 2" xfId="14821"/>
    <cellStyle name="Normal 116 2 2 3 2 2" xfId="31668"/>
    <cellStyle name="Normal 116 2 2 3 3" xfId="24101"/>
    <cellStyle name="Normal 116 2 2 4" xfId="10988"/>
    <cellStyle name="Normal 116 2 2 4 2" xfId="27887"/>
    <cellStyle name="Normal 116 2 2 5" xfId="16801"/>
    <cellStyle name="Normal 116 2 2 6" xfId="20319"/>
    <cellStyle name="Normal 116 2 3" xfId="3951"/>
    <cellStyle name="Normal 116 2 3 2" xfId="7734"/>
    <cellStyle name="Normal 116 2 3 2 2" xfId="15793"/>
    <cellStyle name="Normal 116 2 3 2 2 2" xfId="32640"/>
    <cellStyle name="Normal 116 2 3 2 3" xfId="25073"/>
    <cellStyle name="Normal 116 2 3 3" xfId="12010"/>
    <cellStyle name="Normal 116 2 3 3 2" xfId="28859"/>
    <cellStyle name="Normal 116 2 3 4" xfId="21292"/>
    <cellStyle name="Normal 116 2 4" xfId="5850"/>
    <cellStyle name="Normal 116 2 4 2" xfId="13909"/>
    <cellStyle name="Normal 116 2 4 2 2" xfId="30756"/>
    <cellStyle name="Normal 116 2 4 3" xfId="23189"/>
    <cellStyle name="Normal 116 2 5" xfId="10035"/>
    <cellStyle name="Normal 116 2 5 2" xfId="26975"/>
    <cellStyle name="Normal 116 2 6" xfId="16800"/>
    <cellStyle name="Normal 116 2 7" xfId="19407"/>
    <cellStyle name="Normal 116 3" xfId="2448"/>
    <cellStyle name="Normal 116 3 2" xfId="4412"/>
    <cellStyle name="Normal 116 3 2 2" xfId="8195"/>
    <cellStyle name="Normal 116 3 2 2 2" xfId="16254"/>
    <cellStyle name="Normal 116 3 2 2 2 2" xfId="33101"/>
    <cellStyle name="Normal 116 3 2 2 3" xfId="25534"/>
    <cellStyle name="Normal 116 3 2 3" xfId="12471"/>
    <cellStyle name="Normal 116 3 2 3 2" xfId="29320"/>
    <cellStyle name="Normal 116 3 2 4" xfId="21753"/>
    <cellStyle name="Normal 116 3 3" xfId="6311"/>
    <cellStyle name="Normal 116 3 3 2" xfId="14370"/>
    <cellStyle name="Normal 116 3 3 2 2" xfId="31217"/>
    <cellStyle name="Normal 116 3 3 3" xfId="23650"/>
    <cellStyle name="Normal 116 3 4" xfId="10536"/>
    <cellStyle name="Normal 116 3 4 2" xfId="27436"/>
    <cellStyle name="Normal 116 3 5" xfId="16802"/>
    <cellStyle name="Normal 116 3 6" xfId="19868"/>
    <cellStyle name="Normal 116 4" xfId="3500"/>
    <cellStyle name="Normal 116 4 2" xfId="7283"/>
    <cellStyle name="Normal 116 4 2 2" xfId="15342"/>
    <cellStyle name="Normal 116 4 2 2 2" xfId="32189"/>
    <cellStyle name="Normal 116 4 2 3" xfId="24622"/>
    <cellStyle name="Normal 116 4 3" xfId="11559"/>
    <cellStyle name="Normal 116 4 3 2" xfId="28408"/>
    <cellStyle name="Normal 116 4 4" xfId="20841"/>
    <cellStyle name="Normal 116 5" xfId="5399"/>
    <cellStyle name="Normal 116 5 2" xfId="13458"/>
    <cellStyle name="Normal 116 5 2 2" xfId="30305"/>
    <cellStyle name="Normal 116 5 3" xfId="22738"/>
    <cellStyle name="Normal 116 6" xfId="9562"/>
    <cellStyle name="Normal 116 6 2" xfId="26524"/>
    <cellStyle name="Normal 116 7" xfId="16799"/>
    <cellStyle name="Normal 116 8" xfId="18956"/>
    <cellStyle name="Normal 117" xfId="1409"/>
    <cellStyle name="Normal 117 2" xfId="1903"/>
    <cellStyle name="Normal 117 2 2" xfId="2902"/>
    <cellStyle name="Normal 117 2 2 2" xfId="4864"/>
    <cellStyle name="Normal 117 2 2 2 2" xfId="8647"/>
    <cellStyle name="Normal 117 2 2 2 2 2" xfId="16706"/>
    <cellStyle name="Normal 117 2 2 2 2 2 2" xfId="33553"/>
    <cellStyle name="Normal 117 2 2 2 2 3" xfId="25986"/>
    <cellStyle name="Normal 117 2 2 2 3" xfId="12923"/>
    <cellStyle name="Normal 117 2 2 2 3 2" xfId="29772"/>
    <cellStyle name="Normal 117 2 2 2 4" xfId="22205"/>
    <cellStyle name="Normal 117 2 2 3" xfId="6763"/>
    <cellStyle name="Normal 117 2 2 3 2" xfId="14822"/>
    <cellStyle name="Normal 117 2 2 3 2 2" xfId="31669"/>
    <cellStyle name="Normal 117 2 2 3 3" xfId="24102"/>
    <cellStyle name="Normal 117 2 2 4" xfId="10989"/>
    <cellStyle name="Normal 117 2 2 4 2" xfId="27888"/>
    <cellStyle name="Normal 117 2 2 5" xfId="16805"/>
    <cellStyle name="Normal 117 2 2 6" xfId="20320"/>
    <cellStyle name="Normal 117 2 3" xfId="3952"/>
    <cellStyle name="Normal 117 2 3 2" xfId="7735"/>
    <cellStyle name="Normal 117 2 3 2 2" xfId="15794"/>
    <cellStyle name="Normal 117 2 3 2 2 2" xfId="32641"/>
    <cellStyle name="Normal 117 2 3 2 3" xfId="25074"/>
    <cellStyle name="Normal 117 2 3 3" xfId="12011"/>
    <cellStyle name="Normal 117 2 3 3 2" xfId="28860"/>
    <cellStyle name="Normal 117 2 3 4" xfId="21293"/>
    <cellStyle name="Normal 117 2 4" xfId="5851"/>
    <cellStyle name="Normal 117 2 4 2" xfId="13910"/>
    <cellStyle name="Normal 117 2 4 2 2" xfId="30757"/>
    <cellStyle name="Normal 117 2 4 3" xfId="23190"/>
    <cellStyle name="Normal 117 2 5" xfId="10036"/>
    <cellStyle name="Normal 117 2 5 2" xfId="26976"/>
    <cellStyle name="Normal 117 2 6" xfId="16804"/>
    <cellStyle name="Normal 117 2 7" xfId="19408"/>
    <cellStyle name="Normal 117 3" xfId="2449"/>
    <cellStyle name="Normal 117 3 2" xfId="4413"/>
    <cellStyle name="Normal 117 3 2 2" xfId="8196"/>
    <cellStyle name="Normal 117 3 2 2 2" xfId="16255"/>
    <cellStyle name="Normal 117 3 2 2 2 2" xfId="33102"/>
    <cellStyle name="Normal 117 3 2 2 3" xfId="25535"/>
    <cellStyle name="Normal 117 3 2 3" xfId="12472"/>
    <cellStyle name="Normal 117 3 2 3 2" xfId="29321"/>
    <cellStyle name="Normal 117 3 2 4" xfId="21754"/>
    <cellStyle name="Normal 117 3 3" xfId="6312"/>
    <cellStyle name="Normal 117 3 3 2" xfId="14371"/>
    <cellStyle name="Normal 117 3 3 2 2" xfId="31218"/>
    <cellStyle name="Normal 117 3 3 3" xfId="23651"/>
    <cellStyle name="Normal 117 3 4" xfId="10537"/>
    <cellStyle name="Normal 117 3 4 2" xfId="27437"/>
    <cellStyle name="Normal 117 3 5" xfId="16806"/>
    <cellStyle name="Normal 117 3 6" xfId="19869"/>
    <cellStyle name="Normal 117 4" xfId="3501"/>
    <cellStyle name="Normal 117 4 2" xfId="7284"/>
    <cellStyle name="Normal 117 4 2 2" xfId="15343"/>
    <cellStyle name="Normal 117 4 2 2 2" xfId="32190"/>
    <cellStyle name="Normal 117 4 2 3" xfId="24623"/>
    <cellStyle name="Normal 117 4 3" xfId="11560"/>
    <cellStyle name="Normal 117 4 3 2" xfId="28409"/>
    <cellStyle name="Normal 117 4 4" xfId="20842"/>
    <cellStyle name="Normal 117 5" xfId="5400"/>
    <cellStyle name="Normal 117 5 2" xfId="13459"/>
    <cellStyle name="Normal 117 5 2 2" xfId="30306"/>
    <cellStyle name="Normal 117 5 3" xfId="22739"/>
    <cellStyle name="Normal 117 6" xfId="9563"/>
    <cellStyle name="Normal 117 6 2" xfId="26525"/>
    <cellStyle name="Normal 117 7" xfId="16803"/>
    <cellStyle name="Normal 117 8" xfId="18957"/>
    <cellStyle name="Normal 118" xfId="1410"/>
    <cellStyle name="Normal 118 2" xfId="1904"/>
    <cellStyle name="Normal 118 2 2" xfId="2903"/>
    <cellStyle name="Normal 118 2 2 2" xfId="4865"/>
    <cellStyle name="Normal 118 2 2 2 2" xfId="8648"/>
    <cellStyle name="Normal 118 2 2 2 2 2" xfId="16707"/>
    <cellStyle name="Normal 118 2 2 2 2 2 2" xfId="33554"/>
    <cellStyle name="Normal 118 2 2 2 2 3" xfId="25987"/>
    <cellStyle name="Normal 118 2 2 2 3" xfId="12924"/>
    <cellStyle name="Normal 118 2 2 2 3 2" xfId="29773"/>
    <cellStyle name="Normal 118 2 2 2 4" xfId="22206"/>
    <cellStyle name="Normal 118 2 2 3" xfId="6764"/>
    <cellStyle name="Normal 118 2 2 3 2" xfId="14823"/>
    <cellStyle name="Normal 118 2 2 3 2 2" xfId="31670"/>
    <cellStyle name="Normal 118 2 2 3 3" xfId="24103"/>
    <cellStyle name="Normal 118 2 2 4" xfId="10990"/>
    <cellStyle name="Normal 118 2 2 4 2" xfId="27889"/>
    <cellStyle name="Normal 118 2 2 5" xfId="16809"/>
    <cellStyle name="Normal 118 2 2 6" xfId="20321"/>
    <cellStyle name="Normal 118 2 3" xfId="3953"/>
    <cellStyle name="Normal 118 2 3 2" xfId="7736"/>
    <cellStyle name="Normal 118 2 3 2 2" xfId="15795"/>
    <cellStyle name="Normal 118 2 3 2 2 2" xfId="32642"/>
    <cellStyle name="Normal 118 2 3 2 3" xfId="25075"/>
    <cellStyle name="Normal 118 2 3 3" xfId="12012"/>
    <cellStyle name="Normal 118 2 3 3 2" xfId="28861"/>
    <cellStyle name="Normal 118 2 3 4" xfId="21294"/>
    <cellStyle name="Normal 118 2 4" xfId="5852"/>
    <cellStyle name="Normal 118 2 4 2" xfId="13911"/>
    <cellStyle name="Normal 118 2 4 2 2" xfId="30758"/>
    <cellStyle name="Normal 118 2 4 3" xfId="23191"/>
    <cellStyle name="Normal 118 2 5" xfId="10037"/>
    <cellStyle name="Normal 118 2 5 2" xfId="26977"/>
    <cellStyle name="Normal 118 2 6" xfId="16808"/>
    <cellStyle name="Normal 118 2 7" xfId="19409"/>
    <cellStyle name="Normal 118 3" xfId="2450"/>
    <cellStyle name="Normal 118 3 2" xfId="4414"/>
    <cellStyle name="Normal 118 3 2 2" xfId="8197"/>
    <cellStyle name="Normal 118 3 2 2 2" xfId="16256"/>
    <cellStyle name="Normal 118 3 2 2 2 2" xfId="33103"/>
    <cellStyle name="Normal 118 3 2 2 3" xfId="25536"/>
    <cellStyle name="Normal 118 3 2 3" xfId="12473"/>
    <cellStyle name="Normal 118 3 2 3 2" xfId="29322"/>
    <cellStyle name="Normal 118 3 2 4" xfId="21755"/>
    <cellStyle name="Normal 118 3 3" xfId="6313"/>
    <cellStyle name="Normal 118 3 3 2" xfId="14372"/>
    <cellStyle name="Normal 118 3 3 2 2" xfId="31219"/>
    <cellStyle name="Normal 118 3 3 3" xfId="23652"/>
    <cellStyle name="Normal 118 3 4" xfId="10538"/>
    <cellStyle name="Normal 118 3 4 2" xfId="27438"/>
    <cellStyle name="Normal 118 3 5" xfId="16810"/>
    <cellStyle name="Normal 118 3 6" xfId="19870"/>
    <cellStyle name="Normal 118 4" xfId="3502"/>
    <cellStyle name="Normal 118 4 2" xfId="7285"/>
    <cellStyle name="Normal 118 4 2 2" xfId="15344"/>
    <cellStyle name="Normal 118 4 2 2 2" xfId="32191"/>
    <cellStyle name="Normal 118 4 2 3" xfId="24624"/>
    <cellStyle name="Normal 118 4 3" xfId="11561"/>
    <cellStyle name="Normal 118 4 3 2" xfId="28410"/>
    <cellStyle name="Normal 118 4 4" xfId="20843"/>
    <cellStyle name="Normal 118 5" xfId="5401"/>
    <cellStyle name="Normal 118 5 2" xfId="13460"/>
    <cellStyle name="Normal 118 5 2 2" xfId="30307"/>
    <cellStyle name="Normal 118 5 3" xfId="22740"/>
    <cellStyle name="Normal 118 6" xfId="9564"/>
    <cellStyle name="Normal 118 6 2" xfId="26526"/>
    <cellStyle name="Normal 118 7" xfId="16807"/>
    <cellStyle name="Normal 118 8" xfId="18958"/>
    <cellStyle name="Normal 119" xfId="1411"/>
    <cellStyle name="Normal 119 2" xfId="1905"/>
    <cellStyle name="Normal 119 2 2" xfId="2904"/>
    <cellStyle name="Normal 119 2 2 2" xfId="4866"/>
    <cellStyle name="Normal 119 2 2 2 2" xfId="8649"/>
    <cellStyle name="Normal 119 2 2 2 2 2" xfId="16708"/>
    <cellStyle name="Normal 119 2 2 2 2 2 2" xfId="33555"/>
    <cellStyle name="Normal 119 2 2 2 2 3" xfId="25988"/>
    <cellStyle name="Normal 119 2 2 2 3" xfId="12925"/>
    <cellStyle name="Normal 119 2 2 2 3 2" xfId="29774"/>
    <cellStyle name="Normal 119 2 2 2 4" xfId="22207"/>
    <cellStyle name="Normal 119 2 2 3" xfId="6765"/>
    <cellStyle name="Normal 119 2 2 3 2" xfId="14824"/>
    <cellStyle name="Normal 119 2 2 3 2 2" xfId="31671"/>
    <cellStyle name="Normal 119 2 2 3 3" xfId="24104"/>
    <cellStyle name="Normal 119 2 2 4" xfId="10991"/>
    <cellStyle name="Normal 119 2 2 4 2" xfId="27890"/>
    <cellStyle name="Normal 119 2 2 5" xfId="16813"/>
    <cellStyle name="Normal 119 2 2 6" xfId="20322"/>
    <cellStyle name="Normal 119 2 3" xfId="3954"/>
    <cellStyle name="Normal 119 2 3 2" xfId="7737"/>
    <cellStyle name="Normal 119 2 3 2 2" xfId="15796"/>
    <cellStyle name="Normal 119 2 3 2 2 2" xfId="32643"/>
    <cellStyle name="Normal 119 2 3 2 3" xfId="25076"/>
    <cellStyle name="Normal 119 2 3 3" xfId="12013"/>
    <cellStyle name="Normal 119 2 3 3 2" xfId="28862"/>
    <cellStyle name="Normal 119 2 3 4" xfId="21295"/>
    <cellStyle name="Normal 119 2 4" xfId="5853"/>
    <cellStyle name="Normal 119 2 4 2" xfId="13912"/>
    <cellStyle name="Normal 119 2 4 2 2" xfId="30759"/>
    <cellStyle name="Normal 119 2 4 3" xfId="23192"/>
    <cellStyle name="Normal 119 2 5" xfId="10038"/>
    <cellStyle name="Normal 119 2 5 2" xfId="26978"/>
    <cellStyle name="Normal 119 2 6" xfId="16812"/>
    <cellStyle name="Normal 119 2 7" xfId="19410"/>
    <cellStyle name="Normal 119 3" xfId="2451"/>
    <cellStyle name="Normal 119 3 2" xfId="4415"/>
    <cellStyle name="Normal 119 3 2 2" xfId="8198"/>
    <cellStyle name="Normal 119 3 2 2 2" xfId="16257"/>
    <cellStyle name="Normal 119 3 2 2 2 2" xfId="33104"/>
    <cellStyle name="Normal 119 3 2 2 3" xfId="25537"/>
    <cellStyle name="Normal 119 3 2 3" xfId="12474"/>
    <cellStyle name="Normal 119 3 2 3 2" xfId="29323"/>
    <cellStyle name="Normal 119 3 2 4" xfId="21756"/>
    <cellStyle name="Normal 119 3 3" xfId="6314"/>
    <cellStyle name="Normal 119 3 3 2" xfId="14373"/>
    <cellStyle name="Normal 119 3 3 2 2" xfId="31220"/>
    <cellStyle name="Normal 119 3 3 3" xfId="23653"/>
    <cellStyle name="Normal 119 3 4" xfId="10539"/>
    <cellStyle name="Normal 119 3 4 2" xfId="27439"/>
    <cellStyle name="Normal 119 3 5" xfId="16814"/>
    <cellStyle name="Normal 119 3 6" xfId="19871"/>
    <cellStyle name="Normal 119 4" xfId="3503"/>
    <cellStyle name="Normal 119 4 2" xfId="7286"/>
    <cellStyle name="Normal 119 4 2 2" xfId="15345"/>
    <cellStyle name="Normal 119 4 2 2 2" xfId="32192"/>
    <cellStyle name="Normal 119 4 2 3" xfId="24625"/>
    <cellStyle name="Normal 119 4 3" xfId="11562"/>
    <cellStyle name="Normal 119 4 3 2" xfId="28411"/>
    <cellStyle name="Normal 119 4 4" xfId="20844"/>
    <cellStyle name="Normal 119 5" xfId="5402"/>
    <cellStyle name="Normal 119 5 2" xfId="13461"/>
    <cellStyle name="Normal 119 5 2 2" xfId="30308"/>
    <cellStyle name="Normal 119 5 3" xfId="22741"/>
    <cellStyle name="Normal 119 6" xfId="9565"/>
    <cellStyle name="Normal 119 6 2" xfId="26527"/>
    <cellStyle name="Normal 119 7" xfId="16811"/>
    <cellStyle name="Normal 119 8" xfId="18959"/>
    <cellStyle name="Normal 12" xfId="437"/>
    <cellStyle name="Normal 12 2" xfId="550"/>
    <cellStyle name="Normal 12 2 2" xfId="922"/>
    <cellStyle name="Normal 12 2 3" xfId="16816"/>
    <cellStyle name="Normal 12 2 4" xfId="34038"/>
    <cellStyle name="Normal 12 3" xfId="906"/>
    <cellStyle name="Normal 12 3 2" xfId="16817"/>
    <cellStyle name="Normal 12 3 3" xfId="34039"/>
    <cellStyle name="Normal 12 4" xfId="2985"/>
    <cellStyle name="Normal 12 4 2" xfId="6842"/>
    <cellStyle name="Normal 12 4 2 2" xfId="14901"/>
    <cellStyle name="Normal 12 4 2 2 2" xfId="31748"/>
    <cellStyle name="Normal 12 4 2 3" xfId="24181"/>
    <cellStyle name="Normal 12 4 3" xfId="11070"/>
    <cellStyle name="Normal 12 4 3 2" xfId="27967"/>
    <cellStyle name="Normal 12 4 4" xfId="20399"/>
    <cellStyle name="Normal 12 5" xfId="16815"/>
    <cellStyle name="Normal 12 6" xfId="34040"/>
    <cellStyle name="Normal 12_INFORME" xfId="928"/>
    <cellStyle name="Normal 120" xfId="1412"/>
    <cellStyle name="Normal 120 2" xfId="1906"/>
    <cellStyle name="Normal 120 2 2" xfId="2905"/>
    <cellStyle name="Normal 120 2 2 2" xfId="4867"/>
    <cellStyle name="Normal 120 2 2 2 2" xfId="8650"/>
    <cellStyle name="Normal 120 2 2 2 2 2" xfId="16709"/>
    <cellStyle name="Normal 120 2 2 2 2 2 2" xfId="33556"/>
    <cellStyle name="Normal 120 2 2 2 2 3" xfId="25989"/>
    <cellStyle name="Normal 120 2 2 2 3" xfId="12926"/>
    <cellStyle name="Normal 120 2 2 2 3 2" xfId="29775"/>
    <cellStyle name="Normal 120 2 2 2 4" xfId="22208"/>
    <cellStyle name="Normal 120 2 2 3" xfId="6766"/>
    <cellStyle name="Normal 120 2 2 3 2" xfId="14825"/>
    <cellStyle name="Normal 120 2 2 3 2 2" xfId="31672"/>
    <cellStyle name="Normal 120 2 2 3 3" xfId="24105"/>
    <cellStyle name="Normal 120 2 2 4" xfId="10992"/>
    <cellStyle name="Normal 120 2 2 4 2" xfId="27891"/>
    <cellStyle name="Normal 120 2 2 5" xfId="16820"/>
    <cellStyle name="Normal 120 2 2 6" xfId="20323"/>
    <cellStyle name="Normal 120 2 3" xfId="3955"/>
    <cellStyle name="Normal 120 2 3 2" xfId="7738"/>
    <cellStyle name="Normal 120 2 3 2 2" xfId="15797"/>
    <cellStyle name="Normal 120 2 3 2 2 2" xfId="32644"/>
    <cellStyle name="Normal 120 2 3 2 3" xfId="25077"/>
    <cellStyle name="Normal 120 2 3 3" xfId="12014"/>
    <cellStyle name="Normal 120 2 3 3 2" xfId="28863"/>
    <cellStyle name="Normal 120 2 3 4" xfId="21296"/>
    <cellStyle name="Normal 120 2 4" xfId="5854"/>
    <cellStyle name="Normal 120 2 4 2" xfId="13913"/>
    <cellStyle name="Normal 120 2 4 2 2" xfId="30760"/>
    <cellStyle name="Normal 120 2 4 3" xfId="23193"/>
    <cellStyle name="Normal 120 2 5" xfId="10039"/>
    <cellStyle name="Normal 120 2 5 2" xfId="26979"/>
    <cellStyle name="Normal 120 2 6" xfId="16819"/>
    <cellStyle name="Normal 120 2 7" xfId="19411"/>
    <cellStyle name="Normal 120 3" xfId="2452"/>
    <cellStyle name="Normal 120 3 2" xfId="4416"/>
    <cellStyle name="Normal 120 3 2 2" xfId="8199"/>
    <cellStyle name="Normal 120 3 2 2 2" xfId="16258"/>
    <cellStyle name="Normal 120 3 2 2 2 2" xfId="33105"/>
    <cellStyle name="Normal 120 3 2 2 3" xfId="25538"/>
    <cellStyle name="Normal 120 3 2 3" xfId="12475"/>
    <cellStyle name="Normal 120 3 2 3 2" xfId="29324"/>
    <cellStyle name="Normal 120 3 2 4" xfId="21757"/>
    <cellStyle name="Normal 120 3 3" xfId="6315"/>
    <cellStyle name="Normal 120 3 3 2" xfId="14374"/>
    <cellStyle name="Normal 120 3 3 2 2" xfId="31221"/>
    <cellStyle name="Normal 120 3 3 3" xfId="23654"/>
    <cellStyle name="Normal 120 3 4" xfId="10540"/>
    <cellStyle name="Normal 120 3 4 2" xfId="27440"/>
    <cellStyle name="Normal 120 3 5" xfId="16821"/>
    <cellStyle name="Normal 120 3 6" xfId="19872"/>
    <cellStyle name="Normal 120 4" xfId="3504"/>
    <cellStyle name="Normal 120 4 2" xfId="7287"/>
    <cellStyle name="Normal 120 4 2 2" xfId="15346"/>
    <cellStyle name="Normal 120 4 2 2 2" xfId="32193"/>
    <cellStyle name="Normal 120 4 2 3" xfId="24626"/>
    <cellStyle name="Normal 120 4 3" xfId="11563"/>
    <cellStyle name="Normal 120 4 3 2" xfId="28412"/>
    <cellStyle name="Normal 120 4 4" xfId="20845"/>
    <cellStyle name="Normal 120 5" xfId="5403"/>
    <cellStyle name="Normal 120 5 2" xfId="13462"/>
    <cellStyle name="Normal 120 5 2 2" xfId="30309"/>
    <cellStyle name="Normal 120 5 3" xfId="22742"/>
    <cellStyle name="Normal 120 6" xfId="9566"/>
    <cellStyle name="Normal 120 6 2" xfId="26528"/>
    <cellStyle name="Normal 120 7" xfId="16818"/>
    <cellStyle name="Normal 120 8" xfId="18960"/>
    <cellStyle name="Normal 121" xfId="1413"/>
    <cellStyle name="Normal 121 2" xfId="1907"/>
    <cellStyle name="Normal 121 2 2" xfId="2906"/>
    <cellStyle name="Normal 121 2 2 2" xfId="4868"/>
    <cellStyle name="Normal 121 2 2 2 2" xfId="8651"/>
    <cellStyle name="Normal 121 2 2 2 2 2" xfId="16710"/>
    <cellStyle name="Normal 121 2 2 2 2 2 2" xfId="33557"/>
    <cellStyle name="Normal 121 2 2 2 2 3" xfId="25990"/>
    <cellStyle name="Normal 121 2 2 2 3" xfId="12927"/>
    <cellStyle name="Normal 121 2 2 2 3 2" xfId="29776"/>
    <cellStyle name="Normal 121 2 2 2 4" xfId="22209"/>
    <cellStyle name="Normal 121 2 2 3" xfId="6767"/>
    <cellStyle name="Normal 121 2 2 3 2" xfId="14826"/>
    <cellStyle name="Normal 121 2 2 3 2 2" xfId="31673"/>
    <cellStyle name="Normal 121 2 2 3 3" xfId="24106"/>
    <cellStyle name="Normal 121 2 2 4" xfId="10993"/>
    <cellStyle name="Normal 121 2 2 4 2" xfId="27892"/>
    <cellStyle name="Normal 121 2 2 5" xfId="16824"/>
    <cellStyle name="Normal 121 2 2 6" xfId="20324"/>
    <cellStyle name="Normal 121 2 3" xfId="3956"/>
    <cellStyle name="Normal 121 2 3 2" xfId="7739"/>
    <cellStyle name="Normal 121 2 3 2 2" xfId="15798"/>
    <cellStyle name="Normal 121 2 3 2 2 2" xfId="32645"/>
    <cellStyle name="Normal 121 2 3 2 3" xfId="25078"/>
    <cellStyle name="Normal 121 2 3 3" xfId="12015"/>
    <cellStyle name="Normal 121 2 3 3 2" xfId="28864"/>
    <cellStyle name="Normal 121 2 3 4" xfId="21297"/>
    <cellStyle name="Normal 121 2 4" xfId="5855"/>
    <cellStyle name="Normal 121 2 4 2" xfId="13914"/>
    <cellStyle name="Normal 121 2 4 2 2" xfId="30761"/>
    <cellStyle name="Normal 121 2 4 3" xfId="23194"/>
    <cellStyle name="Normal 121 2 5" xfId="10040"/>
    <cellStyle name="Normal 121 2 5 2" xfId="26980"/>
    <cellStyle name="Normal 121 2 6" xfId="16823"/>
    <cellStyle name="Normal 121 2 7" xfId="19412"/>
    <cellStyle name="Normal 121 3" xfId="2453"/>
    <cellStyle name="Normal 121 3 2" xfId="4417"/>
    <cellStyle name="Normal 121 3 2 2" xfId="8200"/>
    <cellStyle name="Normal 121 3 2 2 2" xfId="16259"/>
    <cellStyle name="Normal 121 3 2 2 2 2" xfId="33106"/>
    <cellStyle name="Normal 121 3 2 2 3" xfId="25539"/>
    <cellStyle name="Normal 121 3 2 3" xfId="12476"/>
    <cellStyle name="Normal 121 3 2 3 2" xfId="29325"/>
    <cellStyle name="Normal 121 3 2 4" xfId="21758"/>
    <cellStyle name="Normal 121 3 3" xfId="6316"/>
    <cellStyle name="Normal 121 3 3 2" xfId="14375"/>
    <cellStyle name="Normal 121 3 3 2 2" xfId="31222"/>
    <cellStyle name="Normal 121 3 3 3" xfId="23655"/>
    <cellStyle name="Normal 121 3 4" xfId="10541"/>
    <cellStyle name="Normal 121 3 4 2" xfId="27441"/>
    <cellStyle name="Normal 121 3 5" xfId="16825"/>
    <cellStyle name="Normal 121 3 6" xfId="19873"/>
    <cellStyle name="Normal 121 4" xfId="3505"/>
    <cellStyle name="Normal 121 4 2" xfId="7288"/>
    <cellStyle name="Normal 121 4 2 2" xfId="15347"/>
    <cellStyle name="Normal 121 4 2 2 2" xfId="32194"/>
    <cellStyle name="Normal 121 4 2 3" xfId="24627"/>
    <cellStyle name="Normal 121 4 3" xfId="11564"/>
    <cellStyle name="Normal 121 4 3 2" xfId="28413"/>
    <cellStyle name="Normal 121 4 4" xfId="20846"/>
    <cellStyle name="Normal 121 5" xfId="5404"/>
    <cellStyle name="Normal 121 5 2" xfId="13463"/>
    <cellStyle name="Normal 121 5 2 2" xfId="30310"/>
    <cellStyle name="Normal 121 5 3" xfId="22743"/>
    <cellStyle name="Normal 121 6" xfId="9567"/>
    <cellStyle name="Normal 121 6 2" xfId="26529"/>
    <cellStyle name="Normal 121 7" xfId="16822"/>
    <cellStyle name="Normal 121 8" xfId="18961"/>
    <cellStyle name="Normal 122" xfId="1414"/>
    <cellStyle name="Normal 122 2" xfId="1908"/>
    <cellStyle name="Normal 122 2 2" xfId="2907"/>
    <cellStyle name="Normal 122 2 2 2" xfId="4869"/>
    <cellStyle name="Normal 122 2 2 2 2" xfId="8652"/>
    <cellStyle name="Normal 122 2 2 2 2 2" xfId="16711"/>
    <cellStyle name="Normal 122 2 2 2 2 2 2" xfId="33558"/>
    <cellStyle name="Normal 122 2 2 2 2 3" xfId="25991"/>
    <cellStyle name="Normal 122 2 2 2 3" xfId="12928"/>
    <cellStyle name="Normal 122 2 2 2 3 2" xfId="29777"/>
    <cellStyle name="Normal 122 2 2 2 4" xfId="22210"/>
    <cellStyle name="Normal 122 2 2 3" xfId="6768"/>
    <cellStyle name="Normal 122 2 2 3 2" xfId="14827"/>
    <cellStyle name="Normal 122 2 2 3 2 2" xfId="31674"/>
    <cellStyle name="Normal 122 2 2 3 3" xfId="24107"/>
    <cellStyle name="Normal 122 2 2 4" xfId="10994"/>
    <cellStyle name="Normal 122 2 2 4 2" xfId="27893"/>
    <cellStyle name="Normal 122 2 2 5" xfId="16828"/>
    <cellStyle name="Normal 122 2 2 6" xfId="20325"/>
    <cellStyle name="Normal 122 2 3" xfId="3957"/>
    <cellStyle name="Normal 122 2 3 2" xfId="7740"/>
    <cellStyle name="Normal 122 2 3 2 2" xfId="15799"/>
    <cellStyle name="Normal 122 2 3 2 2 2" xfId="32646"/>
    <cellStyle name="Normal 122 2 3 2 3" xfId="25079"/>
    <cellStyle name="Normal 122 2 3 3" xfId="12016"/>
    <cellStyle name="Normal 122 2 3 3 2" xfId="28865"/>
    <cellStyle name="Normal 122 2 3 4" xfId="21298"/>
    <cellStyle name="Normal 122 2 4" xfId="5856"/>
    <cellStyle name="Normal 122 2 4 2" xfId="13915"/>
    <cellStyle name="Normal 122 2 4 2 2" xfId="30762"/>
    <cellStyle name="Normal 122 2 4 3" xfId="23195"/>
    <cellStyle name="Normal 122 2 5" xfId="10041"/>
    <cellStyle name="Normal 122 2 5 2" xfId="26981"/>
    <cellStyle name="Normal 122 2 6" xfId="16827"/>
    <cellStyle name="Normal 122 2 7" xfId="19413"/>
    <cellStyle name="Normal 122 3" xfId="2454"/>
    <cellStyle name="Normal 122 3 2" xfId="4418"/>
    <cellStyle name="Normal 122 3 2 2" xfId="8201"/>
    <cellStyle name="Normal 122 3 2 2 2" xfId="16260"/>
    <cellStyle name="Normal 122 3 2 2 2 2" xfId="33107"/>
    <cellStyle name="Normal 122 3 2 2 3" xfId="25540"/>
    <cellStyle name="Normal 122 3 2 3" xfId="12477"/>
    <cellStyle name="Normal 122 3 2 3 2" xfId="29326"/>
    <cellStyle name="Normal 122 3 2 4" xfId="21759"/>
    <cellStyle name="Normal 122 3 3" xfId="6317"/>
    <cellStyle name="Normal 122 3 3 2" xfId="14376"/>
    <cellStyle name="Normal 122 3 3 2 2" xfId="31223"/>
    <cellStyle name="Normal 122 3 3 3" xfId="23656"/>
    <cellStyle name="Normal 122 3 4" xfId="10542"/>
    <cellStyle name="Normal 122 3 4 2" xfId="27442"/>
    <cellStyle name="Normal 122 3 5" xfId="16829"/>
    <cellStyle name="Normal 122 3 6" xfId="19874"/>
    <cellStyle name="Normal 122 4" xfId="3506"/>
    <cellStyle name="Normal 122 4 2" xfId="7289"/>
    <cellStyle name="Normal 122 4 2 2" xfId="15348"/>
    <cellStyle name="Normal 122 4 2 2 2" xfId="32195"/>
    <cellStyle name="Normal 122 4 2 3" xfId="24628"/>
    <cellStyle name="Normal 122 4 3" xfId="11565"/>
    <cellStyle name="Normal 122 4 3 2" xfId="28414"/>
    <cellStyle name="Normal 122 4 4" xfId="20847"/>
    <cellStyle name="Normal 122 5" xfId="5405"/>
    <cellStyle name="Normal 122 5 2" xfId="13464"/>
    <cellStyle name="Normal 122 5 2 2" xfId="30311"/>
    <cellStyle name="Normal 122 5 3" xfId="22744"/>
    <cellStyle name="Normal 122 6" xfId="9568"/>
    <cellStyle name="Normal 122 6 2" xfId="26530"/>
    <cellStyle name="Normal 122 7" xfId="16826"/>
    <cellStyle name="Normal 122 8" xfId="18962"/>
    <cellStyle name="Normal 123" xfId="1415"/>
    <cellStyle name="Normal 123 2" xfId="1909"/>
    <cellStyle name="Normal 123 2 2" xfId="2908"/>
    <cellStyle name="Normal 123 2 2 2" xfId="4870"/>
    <cellStyle name="Normal 123 2 2 2 2" xfId="8653"/>
    <cellStyle name="Normal 123 2 2 2 2 2" xfId="16712"/>
    <cellStyle name="Normal 123 2 2 2 2 2 2" xfId="33559"/>
    <cellStyle name="Normal 123 2 2 2 2 3" xfId="25992"/>
    <cellStyle name="Normal 123 2 2 2 3" xfId="12929"/>
    <cellStyle name="Normal 123 2 2 2 3 2" xfId="29778"/>
    <cellStyle name="Normal 123 2 2 2 4" xfId="22211"/>
    <cellStyle name="Normal 123 2 2 3" xfId="6769"/>
    <cellStyle name="Normal 123 2 2 3 2" xfId="14828"/>
    <cellStyle name="Normal 123 2 2 3 2 2" xfId="31675"/>
    <cellStyle name="Normal 123 2 2 3 3" xfId="24108"/>
    <cellStyle name="Normal 123 2 2 4" xfId="10995"/>
    <cellStyle name="Normal 123 2 2 4 2" xfId="27894"/>
    <cellStyle name="Normal 123 2 2 5" xfId="16832"/>
    <cellStyle name="Normal 123 2 2 6" xfId="20326"/>
    <cellStyle name="Normal 123 2 3" xfId="3958"/>
    <cellStyle name="Normal 123 2 3 2" xfId="7741"/>
    <cellStyle name="Normal 123 2 3 2 2" xfId="15800"/>
    <cellStyle name="Normal 123 2 3 2 2 2" xfId="32647"/>
    <cellStyle name="Normal 123 2 3 2 3" xfId="25080"/>
    <cellStyle name="Normal 123 2 3 3" xfId="12017"/>
    <cellStyle name="Normal 123 2 3 3 2" xfId="28866"/>
    <cellStyle name="Normal 123 2 3 4" xfId="21299"/>
    <cellStyle name="Normal 123 2 4" xfId="5857"/>
    <cellStyle name="Normal 123 2 4 2" xfId="13916"/>
    <cellStyle name="Normal 123 2 4 2 2" xfId="30763"/>
    <cellStyle name="Normal 123 2 4 3" xfId="23196"/>
    <cellStyle name="Normal 123 2 5" xfId="10042"/>
    <cellStyle name="Normal 123 2 5 2" xfId="26982"/>
    <cellStyle name="Normal 123 2 6" xfId="16831"/>
    <cellStyle name="Normal 123 2 7" xfId="19414"/>
    <cellStyle name="Normal 123 3" xfId="2455"/>
    <cellStyle name="Normal 123 3 2" xfId="4419"/>
    <cellStyle name="Normal 123 3 2 2" xfId="8202"/>
    <cellStyle name="Normal 123 3 2 2 2" xfId="16261"/>
    <cellStyle name="Normal 123 3 2 2 2 2" xfId="33108"/>
    <cellStyle name="Normal 123 3 2 2 3" xfId="25541"/>
    <cellStyle name="Normal 123 3 2 3" xfId="12478"/>
    <cellStyle name="Normal 123 3 2 3 2" xfId="29327"/>
    <cellStyle name="Normal 123 3 2 4" xfId="21760"/>
    <cellStyle name="Normal 123 3 3" xfId="6318"/>
    <cellStyle name="Normal 123 3 3 2" xfId="14377"/>
    <cellStyle name="Normal 123 3 3 2 2" xfId="31224"/>
    <cellStyle name="Normal 123 3 3 3" xfId="23657"/>
    <cellStyle name="Normal 123 3 4" xfId="10543"/>
    <cellStyle name="Normal 123 3 4 2" xfId="27443"/>
    <cellStyle name="Normal 123 3 5" xfId="16833"/>
    <cellStyle name="Normal 123 3 6" xfId="19875"/>
    <cellStyle name="Normal 123 4" xfId="3507"/>
    <cellStyle name="Normal 123 4 2" xfId="7290"/>
    <cellStyle name="Normal 123 4 2 2" xfId="15349"/>
    <cellStyle name="Normal 123 4 2 2 2" xfId="32196"/>
    <cellStyle name="Normal 123 4 2 3" xfId="24629"/>
    <cellStyle name="Normal 123 4 3" xfId="11566"/>
    <cellStyle name="Normal 123 4 3 2" xfId="28415"/>
    <cellStyle name="Normal 123 4 4" xfId="20848"/>
    <cellStyle name="Normal 123 5" xfId="5406"/>
    <cellStyle name="Normal 123 5 2" xfId="13465"/>
    <cellStyle name="Normal 123 5 2 2" xfId="30312"/>
    <cellStyle name="Normal 123 5 3" xfId="22745"/>
    <cellStyle name="Normal 123 6" xfId="9569"/>
    <cellStyle name="Normal 123 6 2" xfId="26531"/>
    <cellStyle name="Normal 123 7" xfId="16830"/>
    <cellStyle name="Normal 123 8" xfId="18963"/>
    <cellStyle name="Normal 124" xfId="1416"/>
    <cellStyle name="Normal 124 2" xfId="1910"/>
    <cellStyle name="Normal 124 2 2" xfId="2909"/>
    <cellStyle name="Normal 124 2 2 2" xfId="4871"/>
    <cellStyle name="Normal 124 2 2 2 2" xfId="8654"/>
    <cellStyle name="Normal 124 2 2 2 2 2" xfId="16713"/>
    <cellStyle name="Normal 124 2 2 2 2 2 2" xfId="33560"/>
    <cellStyle name="Normal 124 2 2 2 2 3" xfId="25993"/>
    <cellStyle name="Normal 124 2 2 2 3" xfId="12930"/>
    <cellStyle name="Normal 124 2 2 2 3 2" xfId="29779"/>
    <cellStyle name="Normal 124 2 2 2 4" xfId="22212"/>
    <cellStyle name="Normal 124 2 2 3" xfId="6770"/>
    <cellStyle name="Normal 124 2 2 3 2" xfId="14829"/>
    <cellStyle name="Normal 124 2 2 3 2 2" xfId="31676"/>
    <cellStyle name="Normal 124 2 2 3 3" xfId="24109"/>
    <cellStyle name="Normal 124 2 2 4" xfId="10996"/>
    <cellStyle name="Normal 124 2 2 4 2" xfId="27895"/>
    <cellStyle name="Normal 124 2 2 5" xfId="16836"/>
    <cellStyle name="Normal 124 2 2 6" xfId="20327"/>
    <cellStyle name="Normal 124 2 3" xfId="3959"/>
    <cellStyle name="Normal 124 2 3 2" xfId="7742"/>
    <cellStyle name="Normal 124 2 3 2 2" xfId="15801"/>
    <cellStyle name="Normal 124 2 3 2 2 2" xfId="32648"/>
    <cellStyle name="Normal 124 2 3 2 3" xfId="25081"/>
    <cellStyle name="Normal 124 2 3 3" xfId="12018"/>
    <cellStyle name="Normal 124 2 3 3 2" xfId="28867"/>
    <cellStyle name="Normal 124 2 3 4" xfId="21300"/>
    <cellStyle name="Normal 124 2 4" xfId="5858"/>
    <cellStyle name="Normal 124 2 4 2" xfId="13917"/>
    <cellStyle name="Normal 124 2 4 2 2" xfId="30764"/>
    <cellStyle name="Normal 124 2 4 3" xfId="23197"/>
    <cellStyle name="Normal 124 2 5" xfId="10043"/>
    <cellStyle name="Normal 124 2 5 2" xfId="26983"/>
    <cellStyle name="Normal 124 2 6" xfId="16835"/>
    <cellStyle name="Normal 124 2 7" xfId="19415"/>
    <cellStyle name="Normal 124 3" xfId="2456"/>
    <cellStyle name="Normal 124 3 2" xfId="4420"/>
    <cellStyle name="Normal 124 3 2 2" xfId="8203"/>
    <cellStyle name="Normal 124 3 2 2 2" xfId="16262"/>
    <cellStyle name="Normal 124 3 2 2 2 2" xfId="33109"/>
    <cellStyle name="Normal 124 3 2 2 3" xfId="25542"/>
    <cellStyle name="Normal 124 3 2 3" xfId="12479"/>
    <cellStyle name="Normal 124 3 2 3 2" xfId="29328"/>
    <cellStyle name="Normal 124 3 2 4" xfId="21761"/>
    <cellStyle name="Normal 124 3 3" xfId="6319"/>
    <cellStyle name="Normal 124 3 3 2" xfId="14378"/>
    <cellStyle name="Normal 124 3 3 2 2" xfId="31225"/>
    <cellStyle name="Normal 124 3 3 3" xfId="23658"/>
    <cellStyle name="Normal 124 3 4" xfId="10544"/>
    <cellStyle name="Normal 124 3 4 2" xfId="27444"/>
    <cellStyle name="Normal 124 3 5" xfId="16837"/>
    <cellStyle name="Normal 124 3 6" xfId="19876"/>
    <cellStyle name="Normal 124 4" xfId="3508"/>
    <cellStyle name="Normal 124 4 2" xfId="7291"/>
    <cellStyle name="Normal 124 4 2 2" xfId="15350"/>
    <cellStyle name="Normal 124 4 2 2 2" xfId="32197"/>
    <cellStyle name="Normal 124 4 2 3" xfId="24630"/>
    <cellStyle name="Normal 124 4 3" xfId="11567"/>
    <cellStyle name="Normal 124 4 3 2" xfId="28416"/>
    <cellStyle name="Normal 124 4 4" xfId="20849"/>
    <cellStyle name="Normal 124 5" xfId="5407"/>
    <cellStyle name="Normal 124 5 2" xfId="13466"/>
    <cellStyle name="Normal 124 5 2 2" xfId="30313"/>
    <cellStyle name="Normal 124 5 3" xfId="22746"/>
    <cellStyle name="Normal 124 6" xfId="9570"/>
    <cellStyle name="Normal 124 6 2" xfId="26532"/>
    <cellStyle name="Normal 124 7" xfId="16834"/>
    <cellStyle name="Normal 124 8" xfId="18964"/>
    <cellStyle name="Normal 125" xfId="1417"/>
    <cellStyle name="Normal 125 2" xfId="1911"/>
    <cellStyle name="Normal 125 2 2" xfId="2910"/>
    <cellStyle name="Normal 125 2 2 2" xfId="4872"/>
    <cellStyle name="Normal 125 2 2 2 2" xfId="8655"/>
    <cellStyle name="Normal 125 2 2 2 2 2" xfId="16714"/>
    <cellStyle name="Normal 125 2 2 2 2 2 2" xfId="33561"/>
    <cellStyle name="Normal 125 2 2 2 2 3" xfId="25994"/>
    <cellStyle name="Normal 125 2 2 2 3" xfId="12931"/>
    <cellStyle name="Normal 125 2 2 2 3 2" xfId="29780"/>
    <cellStyle name="Normal 125 2 2 2 4" xfId="22213"/>
    <cellStyle name="Normal 125 2 2 3" xfId="6771"/>
    <cellStyle name="Normal 125 2 2 3 2" xfId="14830"/>
    <cellStyle name="Normal 125 2 2 3 2 2" xfId="31677"/>
    <cellStyle name="Normal 125 2 2 3 3" xfId="24110"/>
    <cellStyle name="Normal 125 2 2 4" xfId="10997"/>
    <cellStyle name="Normal 125 2 2 4 2" xfId="27896"/>
    <cellStyle name="Normal 125 2 2 5" xfId="16840"/>
    <cellStyle name="Normal 125 2 2 6" xfId="20328"/>
    <cellStyle name="Normal 125 2 3" xfId="3960"/>
    <cellStyle name="Normal 125 2 3 2" xfId="7743"/>
    <cellStyle name="Normal 125 2 3 2 2" xfId="15802"/>
    <cellStyle name="Normal 125 2 3 2 2 2" xfId="32649"/>
    <cellStyle name="Normal 125 2 3 2 3" xfId="25082"/>
    <cellStyle name="Normal 125 2 3 3" xfId="12019"/>
    <cellStyle name="Normal 125 2 3 3 2" xfId="28868"/>
    <cellStyle name="Normal 125 2 3 4" xfId="21301"/>
    <cellStyle name="Normal 125 2 4" xfId="5859"/>
    <cellStyle name="Normal 125 2 4 2" xfId="13918"/>
    <cellStyle name="Normal 125 2 4 2 2" xfId="30765"/>
    <cellStyle name="Normal 125 2 4 3" xfId="23198"/>
    <cellStyle name="Normal 125 2 5" xfId="10044"/>
    <cellStyle name="Normal 125 2 5 2" xfId="26984"/>
    <cellStyle name="Normal 125 2 6" xfId="16839"/>
    <cellStyle name="Normal 125 2 7" xfId="19416"/>
    <cellStyle name="Normal 125 3" xfId="2457"/>
    <cellStyle name="Normal 125 3 2" xfId="4421"/>
    <cellStyle name="Normal 125 3 2 2" xfId="8204"/>
    <cellStyle name="Normal 125 3 2 2 2" xfId="16263"/>
    <cellStyle name="Normal 125 3 2 2 2 2" xfId="33110"/>
    <cellStyle name="Normal 125 3 2 2 3" xfId="25543"/>
    <cellStyle name="Normal 125 3 2 3" xfId="12480"/>
    <cellStyle name="Normal 125 3 2 3 2" xfId="29329"/>
    <cellStyle name="Normal 125 3 2 4" xfId="21762"/>
    <cellStyle name="Normal 125 3 3" xfId="6320"/>
    <cellStyle name="Normal 125 3 3 2" xfId="14379"/>
    <cellStyle name="Normal 125 3 3 2 2" xfId="31226"/>
    <cellStyle name="Normal 125 3 3 3" xfId="23659"/>
    <cellStyle name="Normal 125 3 4" xfId="10545"/>
    <cellStyle name="Normal 125 3 4 2" xfId="27445"/>
    <cellStyle name="Normal 125 3 5" xfId="16841"/>
    <cellStyle name="Normal 125 3 6" xfId="19877"/>
    <cellStyle name="Normal 125 4" xfId="3509"/>
    <cellStyle name="Normal 125 4 2" xfId="7292"/>
    <cellStyle name="Normal 125 4 2 2" xfId="15351"/>
    <cellStyle name="Normal 125 4 2 2 2" xfId="32198"/>
    <cellStyle name="Normal 125 4 2 3" xfId="24631"/>
    <cellStyle name="Normal 125 4 3" xfId="11568"/>
    <cellStyle name="Normal 125 4 3 2" xfId="28417"/>
    <cellStyle name="Normal 125 4 4" xfId="20850"/>
    <cellStyle name="Normal 125 5" xfId="5408"/>
    <cellStyle name="Normal 125 5 2" xfId="13467"/>
    <cellStyle name="Normal 125 5 2 2" xfId="30314"/>
    <cellStyle name="Normal 125 5 3" xfId="22747"/>
    <cellStyle name="Normal 125 6" xfId="9571"/>
    <cellStyle name="Normal 125 6 2" xfId="26533"/>
    <cellStyle name="Normal 125 7" xfId="16838"/>
    <cellStyle name="Normal 125 8" xfId="18965"/>
    <cellStyle name="Normal 126" xfId="1418"/>
    <cellStyle name="Normal 126 2" xfId="2458"/>
    <cellStyle name="Normal 126 2 2" xfId="4422"/>
    <cellStyle name="Normal 126 2 2 2" xfId="8205"/>
    <cellStyle name="Normal 126 2 2 2 2" xfId="16264"/>
    <cellStyle name="Normal 126 2 2 2 2 2" xfId="33111"/>
    <cellStyle name="Normal 126 2 2 2 3" xfId="25544"/>
    <cellStyle name="Normal 126 2 2 3" xfId="12481"/>
    <cellStyle name="Normal 126 2 2 3 2" xfId="29330"/>
    <cellStyle name="Normal 126 2 2 4" xfId="21763"/>
    <cellStyle name="Normal 126 2 3" xfId="6321"/>
    <cellStyle name="Normal 126 2 3 2" xfId="14380"/>
    <cellStyle name="Normal 126 2 3 2 2" xfId="31227"/>
    <cellStyle name="Normal 126 2 3 3" xfId="23660"/>
    <cellStyle name="Normal 126 2 4" xfId="10546"/>
    <cellStyle name="Normal 126 2 4 2" xfId="27446"/>
    <cellStyle name="Normal 126 2 5" xfId="16843"/>
    <cellStyle name="Normal 126 2 6" xfId="19878"/>
    <cellStyle name="Normal 126 3" xfId="3510"/>
    <cellStyle name="Normal 126 3 2" xfId="7293"/>
    <cellStyle name="Normal 126 3 2 2" xfId="15352"/>
    <cellStyle name="Normal 126 3 2 2 2" xfId="32199"/>
    <cellStyle name="Normal 126 3 2 3" xfId="24632"/>
    <cellStyle name="Normal 126 3 3" xfId="11569"/>
    <cellStyle name="Normal 126 3 3 2" xfId="28418"/>
    <cellStyle name="Normal 126 3 4" xfId="20851"/>
    <cellStyle name="Normal 126 4" xfId="5409"/>
    <cellStyle name="Normal 126 4 2" xfId="13468"/>
    <cellStyle name="Normal 126 4 2 2" xfId="30315"/>
    <cellStyle name="Normal 126 4 3" xfId="22748"/>
    <cellStyle name="Normal 126 5" xfId="9572"/>
    <cellStyle name="Normal 126 5 2" xfId="26534"/>
    <cellStyle name="Normal 126 6" xfId="16842"/>
    <cellStyle name="Normal 126 7" xfId="18966"/>
    <cellStyle name="Normal 127" xfId="1420"/>
    <cellStyle name="Normal 128" xfId="1419"/>
    <cellStyle name="Normal 128 2" xfId="2459"/>
    <cellStyle name="Normal 128 2 2" xfId="4423"/>
    <cellStyle name="Normal 128 2 2 2" xfId="8206"/>
    <cellStyle name="Normal 128 2 2 2 2" xfId="16265"/>
    <cellStyle name="Normal 128 2 2 2 2 2" xfId="33112"/>
    <cellStyle name="Normal 128 2 2 2 3" xfId="25545"/>
    <cellStyle name="Normal 128 2 2 3" xfId="12482"/>
    <cellStyle name="Normal 128 2 2 3 2" xfId="29331"/>
    <cellStyle name="Normal 128 2 2 4" xfId="21764"/>
    <cellStyle name="Normal 128 2 3" xfId="6322"/>
    <cellStyle name="Normal 128 2 3 2" xfId="14381"/>
    <cellStyle name="Normal 128 2 3 2 2" xfId="31228"/>
    <cellStyle name="Normal 128 2 3 3" xfId="23661"/>
    <cellStyle name="Normal 128 2 4" xfId="10547"/>
    <cellStyle name="Normal 128 2 4 2" xfId="27447"/>
    <cellStyle name="Normal 128 2 5" xfId="16845"/>
    <cellStyle name="Normal 128 2 6" xfId="19879"/>
    <cellStyle name="Normal 128 3" xfId="3511"/>
    <cellStyle name="Normal 128 3 2" xfId="7294"/>
    <cellStyle name="Normal 128 3 2 2" xfId="15353"/>
    <cellStyle name="Normal 128 3 2 2 2" xfId="32200"/>
    <cellStyle name="Normal 128 3 2 3" xfId="24633"/>
    <cellStyle name="Normal 128 3 3" xfId="11570"/>
    <cellStyle name="Normal 128 3 3 2" xfId="28419"/>
    <cellStyle name="Normal 128 3 4" xfId="20852"/>
    <cellStyle name="Normal 128 4" xfId="5410"/>
    <cellStyle name="Normal 128 4 2" xfId="13469"/>
    <cellStyle name="Normal 128 4 2 2" xfId="30316"/>
    <cellStyle name="Normal 128 4 3" xfId="22749"/>
    <cellStyle name="Normal 128 5" xfId="9573"/>
    <cellStyle name="Normal 128 5 2" xfId="26535"/>
    <cellStyle name="Normal 128 6" xfId="16844"/>
    <cellStyle name="Normal 128 7" xfId="18967"/>
    <cellStyle name="Normal 129" xfId="1912"/>
    <cellStyle name="Normal 13" xfId="438"/>
    <cellStyle name="Normal 13 2" xfId="923"/>
    <cellStyle name="Normal 13 3" xfId="907"/>
    <cellStyle name="Normal 13 3 2" xfId="16847"/>
    <cellStyle name="Normal 13 3 3" xfId="34041"/>
    <cellStyle name="Normal 13 4" xfId="16846"/>
    <cellStyle name="Normal 13 5" xfId="18531"/>
    <cellStyle name="Normal 13 6" xfId="34042"/>
    <cellStyle name="Normal 13_INFORME" xfId="929"/>
    <cellStyle name="Normal 130" xfId="1913"/>
    <cellStyle name="Normal 130 2" xfId="2911"/>
    <cellStyle name="Normal 130 2 2" xfId="4873"/>
    <cellStyle name="Normal 130 2 2 2" xfId="8656"/>
    <cellStyle name="Normal 130 2 2 2 2" xfId="16715"/>
    <cellStyle name="Normal 130 2 2 2 2 2" xfId="33562"/>
    <cellStyle name="Normal 130 2 2 2 3" xfId="25995"/>
    <cellStyle name="Normal 130 2 2 3" xfId="12932"/>
    <cellStyle name="Normal 130 2 2 3 2" xfId="29781"/>
    <cellStyle name="Normal 130 2 2 4" xfId="22214"/>
    <cellStyle name="Normal 130 2 3" xfId="6772"/>
    <cellStyle name="Normal 130 2 3 2" xfId="14831"/>
    <cellStyle name="Normal 130 2 3 2 2" xfId="31678"/>
    <cellStyle name="Normal 130 2 3 3" xfId="24111"/>
    <cellStyle name="Normal 130 2 4" xfId="10998"/>
    <cellStyle name="Normal 130 2 4 2" xfId="27897"/>
    <cellStyle name="Normal 130 2 5" xfId="16849"/>
    <cellStyle name="Normal 130 2 6" xfId="20329"/>
    <cellStyle name="Normal 130 3" xfId="3961"/>
    <cellStyle name="Normal 130 3 2" xfId="7744"/>
    <cellStyle name="Normal 130 3 2 2" xfId="15803"/>
    <cellStyle name="Normal 130 3 2 2 2" xfId="32650"/>
    <cellStyle name="Normal 130 3 2 3" xfId="25083"/>
    <cellStyle name="Normal 130 3 3" xfId="12020"/>
    <cellStyle name="Normal 130 3 3 2" xfId="28869"/>
    <cellStyle name="Normal 130 3 4" xfId="21302"/>
    <cellStyle name="Normal 130 4" xfId="5860"/>
    <cellStyle name="Normal 130 4 2" xfId="13919"/>
    <cellStyle name="Normal 130 4 2 2" xfId="30766"/>
    <cellStyle name="Normal 130 4 3" xfId="23199"/>
    <cellStyle name="Normal 130 5" xfId="10045"/>
    <cellStyle name="Normal 130 5 2" xfId="26985"/>
    <cellStyle name="Normal 130 6" xfId="16848"/>
    <cellStyle name="Normal 130 7" xfId="19417"/>
    <cellStyle name="Normal 131" xfId="1914"/>
    <cellStyle name="Normal 131 2" xfId="2912"/>
    <cellStyle name="Normal 131 2 2" xfId="4874"/>
    <cellStyle name="Normal 131 2 2 2" xfId="8657"/>
    <cellStyle name="Normal 131 2 2 2 2" xfId="16716"/>
    <cellStyle name="Normal 131 2 2 2 2 2" xfId="33563"/>
    <cellStyle name="Normal 131 2 2 2 3" xfId="25996"/>
    <cellStyle name="Normal 131 2 2 3" xfId="12933"/>
    <cellStyle name="Normal 131 2 2 3 2" xfId="29782"/>
    <cellStyle name="Normal 131 2 2 4" xfId="22215"/>
    <cellStyle name="Normal 131 2 3" xfId="6773"/>
    <cellStyle name="Normal 131 2 3 2" xfId="14832"/>
    <cellStyle name="Normal 131 2 3 2 2" xfId="31679"/>
    <cellStyle name="Normal 131 2 3 3" xfId="24112"/>
    <cellStyle name="Normal 131 2 4" xfId="10999"/>
    <cellStyle name="Normal 131 2 4 2" xfId="27898"/>
    <cellStyle name="Normal 131 2 5" xfId="16851"/>
    <cellStyle name="Normal 131 2 6" xfId="20330"/>
    <cellStyle name="Normal 131 3" xfId="3962"/>
    <cellStyle name="Normal 131 3 2" xfId="7745"/>
    <cellStyle name="Normal 131 3 2 2" xfId="15804"/>
    <cellStyle name="Normal 131 3 2 2 2" xfId="32651"/>
    <cellStyle name="Normal 131 3 2 3" xfId="25084"/>
    <cellStyle name="Normal 131 3 3" xfId="12021"/>
    <cellStyle name="Normal 131 3 3 2" xfId="28870"/>
    <cellStyle name="Normal 131 3 4" xfId="21303"/>
    <cellStyle name="Normal 131 4" xfId="5861"/>
    <cellStyle name="Normal 131 4 2" xfId="13920"/>
    <cellStyle name="Normal 131 4 2 2" xfId="30767"/>
    <cellStyle name="Normal 131 4 3" xfId="23200"/>
    <cellStyle name="Normal 131 5" xfId="10046"/>
    <cellStyle name="Normal 131 5 2" xfId="26986"/>
    <cellStyle name="Normal 131 6" xfId="16850"/>
    <cellStyle name="Normal 131 7" xfId="19418"/>
    <cellStyle name="Normal 132" xfId="1915"/>
    <cellStyle name="Normal 132 2" xfId="2913"/>
    <cellStyle name="Normal 132 2 2" xfId="4875"/>
    <cellStyle name="Normal 132 2 2 2" xfId="8658"/>
    <cellStyle name="Normal 132 2 2 2 2" xfId="16717"/>
    <cellStyle name="Normal 132 2 2 2 2 2" xfId="33564"/>
    <cellStyle name="Normal 132 2 2 2 3" xfId="25997"/>
    <cellStyle name="Normal 132 2 2 3" xfId="12934"/>
    <cellStyle name="Normal 132 2 2 3 2" xfId="29783"/>
    <cellStyle name="Normal 132 2 2 4" xfId="22216"/>
    <cellStyle name="Normal 132 2 3" xfId="6774"/>
    <cellStyle name="Normal 132 2 3 2" xfId="14833"/>
    <cellStyle name="Normal 132 2 3 2 2" xfId="31680"/>
    <cellStyle name="Normal 132 2 3 3" xfId="24113"/>
    <cellStyle name="Normal 132 2 4" xfId="11000"/>
    <cellStyle name="Normal 132 2 4 2" xfId="27899"/>
    <cellStyle name="Normal 132 2 5" xfId="16853"/>
    <cellStyle name="Normal 132 2 6" xfId="20331"/>
    <cellStyle name="Normal 132 3" xfId="3963"/>
    <cellStyle name="Normal 132 3 2" xfId="7746"/>
    <cellStyle name="Normal 132 3 2 2" xfId="15805"/>
    <cellStyle name="Normal 132 3 2 2 2" xfId="32652"/>
    <cellStyle name="Normal 132 3 2 3" xfId="25085"/>
    <cellStyle name="Normal 132 3 3" xfId="12022"/>
    <cellStyle name="Normal 132 3 3 2" xfId="28871"/>
    <cellStyle name="Normal 132 3 4" xfId="21304"/>
    <cellStyle name="Normal 132 4" xfId="5862"/>
    <cellStyle name="Normal 132 4 2" xfId="13921"/>
    <cellStyle name="Normal 132 4 2 2" xfId="30768"/>
    <cellStyle name="Normal 132 4 3" xfId="23201"/>
    <cellStyle name="Normal 132 5" xfId="10047"/>
    <cellStyle name="Normal 132 5 2" xfId="26987"/>
    <cellStyle name="Normal 132 6" xfId="16852"/>
    <cellStyle name="Normal 132 7" xfId="19419"/>
    <cellStyle name="Normal 133" xfId="1916"/>
    <cellStyle name="Normal 133 2" xfId="2914"/>
    <cellStyle name="Normal 133 2 2" xfId="4876"/>
    <cellStyle name="Normal 133 2 2 2" xfId="8659"/>
    <cellStyle name="Normal 133 2 2 2 2" xfId="16718"/>
    <cellStyle name="Normal 133 2 2 2 2 2" xfId="33565"/>
    <cellStyle name="Normal 133 2 2 2 3" xfId="25998"/>
    <cellStyle name="Normal 133 2 2 3" xfId="12935"/>
    <cellStyle name="Normal 133 2 2 3 2" xfId="29784"/>
    <cellStyle name="Normal 133 2 2 4" xfId="22217"/>
    <cellStyle name="Normal 133 2 3" xfId="6775"/>
    <cellStyle name="Normal 133 2 3 2" xfId="14834"/>
    <cellStyle name="Normal 133 2 3 2 2" xfId="31681"/>
    <cellStyle name="Normal 133 2 3 3" xfId="24114"/>
    <cellStyle name="Normal 133 2 4" xfId="11001"/>
    <cellStyle name="Normal 133 2 4 2" xfId="27900"/>
    <cellStyle name="Normal 133 2 5" xfId="16855"/>
    <cellStyle name="Normal 133 2 6" xfId="20332"/>
    <cellStyle name="Normal 133 3" xfId="3964"/>
    <cellStyle name="Normal 133 3 2" xfId="7747"/>
    <cellStyle name="Normal 133 3 2 2" xfId="15806"/>
    <cellStyle name="Normal 133 3 2 2 2" xfId="32653"/>
    <cellStyle name="Normal 133 3 2 3" xfId="25086"/>
    <cellStyle name="Normal 133 3 3" xfId="12023"/>
    <cellStyle name="Normal 133 3 3 2" xfId="28872"/>
    <cellStyle name="Normal 133 3 4" xfId="21305"/>
    <cellStyle name="Normal 133 4" xfId="5863"/>
    <cellStyle name="Normal 133 4 2" xfId="13922"/>
    <cellStyle name="Normal 133 4 2 2" xfId="30769"/>
    <cellStyle name="Normal 133 4 3" xfId="23202"/>
    <cellStyle name="Normal 133 5" xfId="10048"/>
    <cellStyle name="Normal 133 5 2" xfId="26988"/>
    <cellStyle name="Normal 133 6" xfId="16854"/>
    <cellStyle name="Normal 133 7" xfId="19420"/>
    <cellStyle name="Normal 134" xfId="1917"/>
    <cellStyle name="Normal 134 2" xfId="2915"/>
    <cellStyle name="Normal 134 2 2" xfId="4877"/>
    <cellStyle name="Normal 134 2 2 2" xfId="8660"/>
    <cellStyle name="Normal 134 2 2 2 2" xfId="16719"/>
    <cellStyle name="Normal 134 2 2 2 2 2" xfId="33566"/>
    <cellStyle name="Normal 134 2 2 2 3" xfId="25999"/>
    <cellStyle name="Normal 134 2 2 3" xfId="12936"/>
    <cellStyle name="Normal 134 2 2 3 2" xfId="29785"/>
    <cellStyle name="Normal 134 2 2 4" xfId="22218"/>
    <cellStyle name="Normal 134 2 3" xfId="6776"/>
    <cellStyle name="Normal 134 2 3 2" xfId="14835"/>
    <cellStyle name="Normal 134 2 3 2 2" xfId="31682"/>
    <cellStyle name="Normal 134 2 3 3" xfId="24115"/>
    <cellStyle name="Normal 134 2 4" xfId="11002"/>
    <cellStyle name="Normal 134 2 4 2" xfId="27901"/>
    <cellStyle name="Normal 134 2 5" xfId="16857"/>
    <cellStyle name="Normal 134 2 6" xfId="20333"/>
    <cellStyle name="Normal 134 3" xfId="3965"/>
    <cellStyle name="Normal 134 3 2" xfId="7748"/>
    <cellStyle name="Normal 134 3 2 2" xfId="15807"/>
    <cellStyle name="Normal 134 3 2 2 2" xfId="32654"/>
    <cellStyle name="Normal 134 3 2 3" xfId="25087"/>
    <cellStyle name="Normal 134 3 3" xfId="12024"/>
    <cellStyle name="Normal 134 3 3 2" xfId="28873"/>
    <cellStyle name="Normal 134 3 4" xfId="21306"/>
    <cellStyle name="Normal 134 4" xfId="5864"/>
    <cellStyle name="Normal 134 4 2" xfId="13923"/>
    <cellStyle name="Normal 134 4 2 2" xfId="30770"/>
    <cellStyle name="Normal 134 4 3" xfId="23203"/>
    <cellStyle name="Normal 134 5" xfId="10049"/>
    <cellStyle name="Normal 134 5 2" xfId="26989"/>
    <cellStyle name="Normal 134 6" xfId="16856"/>
    <cellStyle name="Normal 134 7" xfId="19421"/>
    <cellStyle name="Normal 135" xfId="1918"/>
    <cellStyle name="Normal 135 2" xfId="2916"/>
    <cellStyle name="Normal 135 2 2" xfId="4878"/>
    <cellStyle name="Normal 135 2 2 2" xfId="8661"/>
    <cellStyle name="Normal 135 2 2 2 2" xfId="16720"/>
    <cellStyle name="Normal 135 2 2 2 2 2" xfId="33567"/>
    <cellStyle name="Normal 135 2 2 2 3" xfId="26000"/>
    <cellStyle name="Normal 135 2 2 3" xfId="12937"/>
    <cellStyle name="Normal 135 2 2 3 2" xfId="29786"/>
    <cellStyle name="Normal 135 2 2 4" xfId="22219"/>
    <cellStyle name="Normal 135 2 3" xfId="6777"/>
    <cellStyle name="Normal 135 2 3 2" xfId="14836"/>
    <cellStyle name="Normal 135 2 3 2 2" xfId="31683"/>
    <cellStyle name="Normal 135 2 3 3" xfId="24116"/>
    <cellStyle name="Normal 135 2 4" xfId="11003"/>
    <cellStyle name="Normal 135 2 4 2" xfId="27902"/>
    <cellStyle name="Normal 135 2 5" xfId="16859"/>
    <cellStyle name="Normal 135 2 6" xfId="20334"/>
    <cellStyle name="Normal 135 3" xfId="3966"/>
    <cellStyle name="Normal 135 3 2" xfId="7749"/>
    <cellStyle name="Normal 135 3 2 2" xfId="15808"/>
    <cellStyle name="Normal 135 3 2 2 2" xfId="32655"/>
    <cellStyle name="Normal 135 3 2 3" xfId="25088"/>
    <cellStyle name="Normal 135 3 3" xfId="12025"/>
    <cellStyle name="Normal 135 3 3 2" xfId="28874"/>
    <cellStyle name="Normal 135 3 4" xfId="21307"/>
    <cellStyle name="Normal 135 4" xfId="5865"/>
    <cellStyle name="Normal 135 4 2" xfId="13924"/>
    <cellStyle name="Normal 135 4 2 2" xfId="30771"/>
    <cellStyle name="Normal 135 4 3" xfId="23204"/>
    <cellStyle name="Normal 135 5" xfId="10050"/>
    <cellStyle name="Normal 135 5 2" xfId="26990"/>
    <cellStyle name="Normal 135 6" xfId="16858"/>
    <cellStyle name="Normal 135 7" xfId="19422"/>
    <cellStyle name="Normal 136" xfId="1919"/>
    <cellStyle name="Normal 136 2" xfId="2917"/>
    <cellStyle name="Normal 136 2 2" xfId="4879"/>
    <cellStyle name="Normal 136 2 2 2" xfId="8662"/>
    <cellStyle name="Normal 136 2 2 2 2" xfId="16721"/>
    <cellStyle name="Normal 136 2 2 2 2 2" xfId="33568"/>
    <cellStyle name="Normal 136 2 2 2 3" xfId="26001"/>
    <cellStyle name="Normal 136 2 2 3" xfId="12938"/>
    <cellStyle name="Normal 136 2 2 3 2" xfId="29787"/>
    <cellStyle name="Normal 136 2 2 4" xfId="22220"/>
    <cellStyle name="Normal 136 2 3" xfId="6778"/>
    <cellStyle name="Normal 136 2 3 2" xfId="14837"/>
    <cellStyle name="Normal 136 2 3 2 2" xfId="31684"/>
    <cellStyle name="Normal 136 2 3 3" xfId="24117"/>
    <cellStyle name="Normal 136 2 4" xfId="11004"/>
    <cellStyle name="Normal 136 2 4 2" xfId="27903"/>
    <cellStyle name="Normal 136 2 5" xfId="16861"/>
    <cellStyle name="Normal 136 2 6" xfId="20335"/>
    <cellStyle name="Normal 136 3" xfId="3967"/>
    <cellStyle name="Normal 136 3 2" xfId="7750"/>
    <cellStyle name="Normal 136 3 2 2" xfId="15809"/>
    <cellStyle name="Normal 136 3 2 2 2" xfId="32656"/>
    <cellStyle name="Normal 136 3 2 3" xfId="25089"/>
    <cellStyle name="Normal 136 3 3" xfId="12026"/>
    <cellStyle name="Normal 136 3 3 2" xfId="28875"/>
    <cellStyle name="Normal 136 3 4" xfId="21308"/>
    <cellStyle name="Normal 136 4" xfId="5866"/>
    <cellStyle name="Normal 136 4 2" xfId="13925"/>
    <cellStyle name="Normal 136 4 2 2" xfId="30772"/>
    <cellStyle name="Normal 136 4 3" xfId="23205"/>
    <cellStyle name="Normal 136 5" xfId="10051"/>
    <cellStyle name="Normal 136 5 2" xfId="26991"/>
    <cellStyle name="Normal 136 6" xfId="16860"/>
    <cellStyle name="Normal 136 7" xfId="19423"/>
    <cellStyle name="Normal 137" xfId="1920"/>
    <cellStyle name="Normal 137 2" xfId="2918"/>
    <cellStyle name="Normal 137 2 2" xfId="4880"/>
    <cellStyle name="Normal 137 2 2 2" xfId="8663"/>
    <cellStyle name="Normal 137 2 2 2 2" xfId="16722"/>
    <cellStyle name="Normal 137 2 2 2 2 2" xfId="33569"/>
    <cellStyle name="Normal 137 2 2 2 3" xfId="26002"/>
    <cellStyle name="Normal 137 2 2 3" xfId="12939"/>
    <cellStyle name="Normal 137 2 2 3 2" xfId="29788"/>
    <cellStyle name="Normal 137 2 2 4" xfId="22221"/>
    <cellStyle name="Normal 137 2 3" xfId="6779"/>
    <cellStyle name="Normal 137 2 3 2" xfId="14838"/>
    <cellStyle name="Normal 137 2 3 2 2" xfId="31685"/>
    <cellStyle name="Normal 137 2 3 3" xfId="24118"/>
    <cellStyle name="Normal 137 2 4" xfId="11005"/>
    <cellStyle name="Normal 137 2 4 2" xfId="27904"/>
    <cellStyle name="Normal 137 2 5" xfId="16863"/>
    <cellStyle name="Normal 137 2 6" xfId="20336"/>
    <cellStyle name="Normal 137 3" xfId="3968"/>
    <cellStyle name="Normal 137 3 2" xfId="7751"/>
    <cellStyle name="Normal 137 3 2 2" xfId="15810"/>
    <cellStyle name="Normal 137 3 2 2 2" xfId="32657"/>
    <cellStyle name="Normal 137 3 2 3" xfId="25090"/>
    <cellStyle name="Normal 137 3 3" xfId="12027"/>
    <cellStyle name="Normal 137 3 3 2" xfId="28876"/>
    <cellStyle name="Normal 137 3 4" xfId="21309"/>
    <cellStyle name="Normal 137 4" xfId="5867"/>
    <cellStyle name="Normal 137 4 2" xfId="13926"/>
    <cellStyle name="Normal 137 4 2 2" xfId="30773"/>
    <cellStyle name="Normal 137 4 3" xfId="23206"/>
    <cellStyle name="Normal 137 5" xfId="10052"/>
    <cellStyle name="Normal 137 5 2" xfId="26992"/>
    <cellStyle name="Normal 137 6" xfId="16862"/>
    <cellStyle name="Normal 137 7" xfId="19424"/>
    <cellStyle name="Normal 138" xfId="1921"/>
    <cellStyle name="Normal 138 2" xfId="2919"/>
    <cellStyle name="Normal 138 2 2" xfId="4881"/>
    <cellStyle name="Normal 138 2 2 2" xfId="8664"/>
    <cellStyle name="Normal 138 2 2 2 2" xfId="16723"/>
    <cellStyle name="Normal 138 2 2 2 2 2" xfId="33570"/>
    <cellStyle name="Normal 138 2 2 2 3" xfId="26003"/>
    <cellStyle name="Normal 138 2 2 3" xfId="12940"/>
    <cellStyle name="Normal 138 2 2 3 2" xfId="29789"/>
    <cellStyle name="Normal 138 2 2 4" xfId="22222"/>
    <cellStyle name="Normal 138 2 3" xfId="6780"/>
    <cellStyle name="Normal 138 2 3 2" xfId="14839"/>
    <cellStyle name="Normal 138 2 3 2 2" xfId="31686"/>
    <cellStyle name="Normal 138 2 3 3" xfId="24119"/>
    <cellStyle name="Normal 138 2 4" xfId="11006"/>
    <cellStyle name="Normal 138 2 4 2" xfId="27905"/>
    <cellStyle name="Normal 138 2 5" xfId="16865"/>
    <cellStyle name="Normal 138 2 6" xfId="20337"/>
    <cellStyle name="Normal 138 3" xfId="3969"/>
    <cellStyle name="Normal 138 3 2" xfId="7752"/>
    <cellStyle name="Normal 138 3 2 2" xfId="15811"/>
    <cellStyle name="Normal 138 3 2 2 2" xfId="32658"/>
    <cellStyle name="Normal 138 3 2 3" xfId="25091"/>
    <cellStyle name="Normal 138 3 3" xfId="12028"/>
    <cellStyle name="Normal 138 3 3 2" xfId="28877"/>
    <cellStyle name="Normal 138 3 4" xfId="21310"/>
    <cellStyle name="Normal 138 4" xfId="5868"/>
    <cellStyle name="Normal 138 4 2" xfId="13927"/>
    <cellStyle name="Normal 138 4 2 2" xfId="30774"/>
    <cellStyle name="Normal 138 4 3" xfId="23207"/>
    <cellStyle name="Normal 138 5" xfId="10053"/>
    <cellStyle name="Normal 138 5 2" xfId="26993"/>
    <cellStyle name="Normal 138 6" xfId="16864"/>
    <cellStyle name="Normal 138 7" xfId="19425"/>
    <cellStyle name="Normal 139" xfId="1922"/>
    <cellStyle name="Normal 139 2" xfId="2920"/>
    <cellStyle name="Normal 139 2 2" xfId="4882"/>
    <cellStyle name="Normal 139 2 2 2" xfId="8665"/>
    <cellStyle name="Normal 139 2 2 2 2" xfId="16724"/>
    <cellStyle name="Normal 139 2 2 2 2 2" xfId="33571"/>
    <cellStyle name="Normal 139 2 2 2 3" xfId="26004"/>
    <cellStyle name="Normal 139 2 2 3" xfId="12941"/>
    <cellStyle name="Normal 139 2 2 3 2" xfId="29790"/>
    <cellStyle name="Normal 139 2 2 4" xfId="22223"/>
    <cellStyle name="Normal 139 2 3" xfId="6781"/>
    <cellStyle name="Normal 139 2 3 2" xfId="14840"/>
    <cellStyle name="Normal 139 2 3 2 2" xfId="31687"/>
    <cellStyle name="Normal 139 2 3 3" xfId="24120"/>
    <cellStyle name="Normal 139 2 4" xfId="11007"/>
    <cellStyle name="Normal 139 2 4 2" xfId="27906"/>
    <cellStyle name="Normal 139 2 5" xfId="16867"/>
    <cellStyle name="Normal 139 2 6" xfId="20338"/>
    <cellStyle name="Normal 139 3" xfId="3970"/>
    <cellStyle name="Normal 139 3 2" xfId="7753"/>
    <cellStyle name="Normal 139 3 2 2" xfId="15812"/>
    <cellStyle name="Normal 139 3 2 2 2" xfId="32659"/>
    <cellStyle name="Normal 139 3 2 3" xfId="25092"/>
    <cellStyle name="Normal 139 3 3" xfId="12029"/>
    <cellStyle name="Normal 139 3 3 2" xfId="28878"/>
    <cellStyle name="Normal 139 3 4" xfId="21311"/>
    <cellStyle name="Normal 139 4" xfId="5869"/>
    <cellStyle name="Normal 139 4 2" xfId="13928"/>
    <cellStyle name="Normal 139 4 2 2" xfId="30775"/>
    <cellStyle name="Normal 139 4 3" xfId="23208"/>
    <cellStyle name="Normal 139 5" xfId="10054"/>
    <cellStyle name="Normal 139 5 2" xfId="26994"/>
    <cellStyle name="Normal 139 6" xfId="16866"/>
    <cellStyle name="Normal 139 7" xfId="19426"/>
    <cellStyle name="Normal 14" xfId="501"/>
    <cellStyle name="Normal 14 2" xfId="935"/>
    <cellStyle name="Normal 14 2 2" xfId="3115"/>
    <cellStyle name="Normal 14 2 3" xfId="16868"/>
    <cellStyle name="Normal 14 2 4" xfId="34043"/>
    <cellStyle name="Normal 14 3" xfId="18517"/>
    <cellStyle name="Normal 140" xfId="1924"/>
    <cellStyle name="Normal 141" xfId="1923"/>
    <cellStyle name="Normal 141 2" xfId="3971"/>
    <cellStyle name="Normal 141 2 2" xfId="7754"/>
    <cellStyle name="Normal 141 2 2 2" xfId="15813"/>
    <cellStyle name="Normal 141 2 2 2 2" xfId="32660"/>
    <cellStyle name="Normal 141 2 2 3" xfId="25093"/>
    <cellStyle name="Normal 141 2 3" xfId="12030"/>
    <cellStyle name="Normal 141 2 3 2" xfId="28879"/>
    <cellStyle name="Normal 141 2 4" xfId="21312"/>
    <cellStyle name="Normal 141 3" xfId="5870"/>
    <cellStyle name="Normal 141 3 2" xfId="13929"/>
    <cellStyle name="Normal 141 3 2 2" xfId="30776"/>
    <cellStyle name="Normal 141 3 3" xfId="23209"/>
    <cellStyle name="Normal 141 4" xfId="10055"/>
    <cellStyle name="Normal 141 4 2" xfId="26995"/>
    <cellStyle name="Normal 141 5" xfId="16869"/>
    <cellStyle name="Normal 141 6" xfId="19427"/>
    <cellStyle name="Normal 142" xfId="2030"/>
    <cellStyle name="Normal 143" xfId="2921"/>
    <cellStyle name="Normal 144" xfId="2922"/>
    <cellStyle name="Normal 144 2" xfId="16870"/>
    <cellStyle name="Normal 145" xfId="2923"/>
    <cellStyle name="Normal 145 2" xfId="4883"/>
    <cellStyle name="Normal 145 2 2" xfId="8666"/>
    <cellStyle name="Normal 145 2 2 2" xfId="16725"/>
    <cellStyle name="Normal 145 2 2 2 2" xfId="33572"/>
    <cellStyle name="Normal 145 2 2 3" xfId="26005"/>
    <cellStyle name="Normal 145 2 3" xfId="12942"/>
    <cellStyle name="Normal 145 2 3 2" xfId="29791"/>
    <cellStyle name="Normal 145 2 4" xfId="22224"/>
    <cellStyle name="Normal 145 3" xfId="6782"/>
    <cellStyle name="Normal 145 3 2" xfId="14841"/>
    <cellStyle name="Normal 145 3 2 2" xfId="31688"/>
    <cellStyle name="Normal 145 3 3" xfId="24121"/>
    <cellStyle name="Normal 145 4" xfId="11009"/>
    <cellStyle name="Normal 145 4 2" xfId="27907"/>
    <cellStyle name="Normal 145 5" xfId="16871"/>
    <cellStyle name="Normal 145 6" xfId="20339"/>
    <cellStyle name="Normal 146" xfId="2924"/>
    <cellStyle name="Normal 146 2" xfId="4884"/>
    <cellStyle name="Normal 146 2 2" xfId="8667"/>
    <cellStyle name="Normal 146 2 2 2" xfId="16726"/>
    <cellStyle name="Normal 146 2 2 2 2" xfId="33573"/>
    <cellStyle name="Normal 146 2 2 3" xfId="26006"/>
    <cellStyle name="Normal 146 2 3" xfId="12943"/>
    <cellStyle name="Normal 146 2 3 2" xfId="29792"/>
    <cellStyle name="Normal 146 2 4" xfId="22225"/>
    <cellStyle name="Normal 146 3" xfId="6783"/>
    <cellStyle name="Normal 146 3 2" xfId="14842"/>
    <cellStyle name="Normal 146 3 2 2" xfId="31689"/>
    <cellStyle name="Normal 146 3 3" xfId="24122"/>
    <cellStyle name="Normal 146 4" xfId="11010"/>
    <cellStyle name="Normal 146 4 2" xfId="27908"/>
    <cellStyle name="Normal 146 5" xfId="16872"/>
    <cellStyle name="Normal 146 6" xfId="20340"/>
    <cellStyle name="Normal 147" xfId="2925"/>
    <cellStyle name="Normal 147 2" xfId="4885"/>
    <cellStyle name="Normal 147 2 2" xfId="8668"/>
    <cellStyle name="Normal 147 2 2 2" xfId="16727"/>
    <cellStyle name="Normal 147 2 2 2 2" xfId="33574"/>
    <cellStyle name="Normal 147 2 2 3" xfId="26007"/>
    <cellStyle name="Normal 147 2 3" xfId="12944"/>
    <cellStyle name="Normal 147 2 3 2" xfId="29793"/>
    <cellStyle name="Normal 147 2 4" xfId="22226"/>
    <cellStyle name="Normal 147 3" xfId="6784"/>
    <cellStyle name="Normal 147 3 2" xfId="14843"/>
    <cellStyle name="Normal 147 3 2 2" xfId="31690"/>
    <cellStyle name="Normal 147 3 3" xfId="24123"/>
    <cellStyle name="Normal 147 4" xfId="11011"/>
    <cellStyle name="Normal 147 4 2" xfId="27909"/>
    <cellStyle name="Normal 147 5" xfId="16873"/>
    <cellStyle name="Normal 147 6" xfId="20341"/>
    <cellStyle name="Normal 148" xfId="2926"/>
    <cellStyle name="Normal 148 2" xfId="4886"/>
    <cellStyle name="Normal 148 2 2" xfId="8669"/>
    <cellStyle name="Normal 148 2 2 2" xfId="16728"/>
    <cellStyle name="Normal 148 2 2 2 2" xfId="33575"/>
    <cellStyle name="Normal 148 2 2 3" xfId="26008"/>
    <cellStyle name="Normal 148 2 3" xfId="12945"/>
    <cellStyle name="Normal 148 2 3 2" xfId="29794"/>
    <cellStyle name="Normal 148 2 4" xfId="22227"/>
    <cellStyle name="Normal 148 3" xfId="6785"/>
    <cellStyle name="Normal 148 3 2" xfId="14844"/>
    <cellStyle name="Normal 148 3 2 2" xfId="31691"/>
    <cellStyle name="Normal 148 3 3" xfId="24124"/>
    <cellStyle name="Normal 148 4" xfId="11012"/>
    <cellStyle name="Normal 148 4 2" xfId="27910"/>
    <cellStyle name="Normal 148 5" xfId="16874"/>
    <cellStyle name="Normal 148 6" xfId="20342"/>
    <cellStyle name="Normal 149" xfId="2927"/>
    <cellStyle name="Normal 149 2" xfId="4887"/>
    <cellStyle name="Normal 149 2 2" xfId="8670"/>
    <cellStyle name="Normal 149 2 2 2" xfId="16729"/>
    <cellStyle name="Normal 149 2 2 2 2" xfId="33576"/>
    <cellStyle name="Normal 149 2 2 3" xfId="26009"/>
    <cellStyle name="Normal 149 2 3" xfId="12946"/>
    <cellStyle name="Normal 149 2 3 2" xfId="29795"/>
    <cellStyle name="Normal 149 2 4" xfId="22228"/>
    <cellStyle name="Normal 149 3" xfId="6786"/>
    <cellStyle name="Normal 149 3 2" xfId="14845"/>
    <cellStyle name="Normal 149 3 2 2" xfId="31692"/>
    <cellStyle name="Normal 149 3 3" xfId="24125"/>
    <cellStyle name="Normal 149 4" xfId="11013"/>
    <cellStyle name="Normal 149 4 2" xfId="27911"/>
    <cellStyle name="Normal 149 5" xfId="16875"/>
    <cellStyle name="Normal 149 6" xfId="20343"/>
    <cellStyle name="Normal 15" xfId="561"/>
    <cellStyle name="Normal 15 10" xfId="4964"/>
    <cellStyle name="Normal 15 10 2" xfId="13023"/>
    <cellStyle name="Normal 15 10 2 2" xfId="29870"/>
    <cellStyle name="Normal 15 10 3" xfId="22303"/>
    <cellStyle name="Normal 15 11" xfId="8926"/>
    <cellStyle name="Normal 15 11 2" xfId="26089"/>
    <cellStyle name="Normal 15 12" xfId="16876"/>
    <cellStyle name="Normal 15 13" xfId="18519"/>
    <cellStyle name="Normal 15 14" xfId="18598"/>
    <cellStyle name="Normal 15 15" xfId="34044"/>
    <cellStyle name="Normal 15 2" xfId="617"/>
    <cellStyle name="Normal 15 2 10" xfId="16877"/>
    <cellStyle name="Normal 15 2 11" xfId="18533"/>
    <cellStyle name="Normal 15 2 12" xfId="34045"/>
    <cellStyle name="Normal 15 2 2" xfId="735"/>
    <cellStyle name="Normal 15 2 2 10" xfId="18569"/>
    <cellStyle name="Normal 15 2 2 11" xfId="34046"/>
    <cellStyle name="Normal 15 2 2 2" xfId="1069"/>
    <cellStyle name="Normal 15 2 2 2 2" xfId="1330"/>
    <cellStyle name="Normal 15 2 2 2 2 2" xfId="1826"/>
    <cellStyle name="Normal 15 2 2 2 2 2 2" xfId="2825"/>
    <cellStyle name="Normal 15 2 2 2 2 2 2 2" xfId="4787"/>
    <cellStyle name="Normal 15 2 2 2 2 2 2 2 2" xfId="8570"/>
    <cellStyle name="Normal 15 2 2 2 2 2 2 2 2 2" xfId="16629"/>
    <cellStyle name="Normal 15 2 2 2 2 2 2 2 2 2 2" xfId="33476"/>
    <cellStyle name="Normal 15 2 2 2 2 2 2 2 2 3" xfId="25909"/>
    <cellStyle name="Normal 15 2 2 2 2 2 2 2 3" xfId="12846"/>
    <cellStyle name="Normal 15 2 2 2 2 2 2 2 3 2" xfId="29695"/>
    <cellStyle name="Normal 15 2 2 2 2 2 2 2 4" xfId="22128"/>
    <cellStyle name="Normal 15 2 2 2 2 2 2 3" xfId="6686"/>
    <cellStyle name="Normal 15 2 2 2 2 2 2 3 2" xfId="14745"/>
    <cellStyle name="Normal 15 2 2 2 2 2 2 3 2 2" xfId="31592"/>
    <cellStyle name="Normal 15 2 2 2 2 2 2 3 3" xfId="24025"/>
    <cellStyle name="Normal 15 2 2 2 2 2 2 4" xfId="10912"/>
    <cellStyle name="Normal 15 2 2 2 2 2 2 4 2" xfId="27811"/>
    <cellStyle name="Normal 15 2 2 2 2 2 2 5" xfId="16882"/>
    <cellStyle name="Normal 15 2 2 2 2 2 2 6" xfId="20243"/>
    <cellStyle name="Normal 15 2 2 2 2 2 3" xfId="3875"/>
    <cellStyle name="Normal 15 2 2 2 2 2 3 2" xfId="7658"/>
    <cellStyle name="Normal 15 2 2 2 2 2 3 2 2" xfId="15717"/>
    <cellStyle name="Normal 15 2 2 2 2 2 3 2 2 2" xfId="32564"/>
    <cellStyle name="Normal 15 2 2 2 2 2 3 2 3" xfId="24997"/>
    <cellStyle name="Normal 15 2 2 2 2 2 3 3" xfId="11934"/>
    <cellStyle name="Normal 15 2 2 2 2 2 3 3 2" xfId="28783"/>
    <cellStyle name="Normal 15 2 2 2 2 2 3 4" xfId="21216"/>
    <cellStyle name="Normal 15 2 2 2 2 2 4" xfId="5774"/>
    <cellStyle name="Normal 15 2 2 2 2 2 4 2" xfId="13833"/>
    <cellStyle name="Normal 15 2 2 2 2 2 4 2 2" xfId="30680"/>
    <cellStyle name="Normal 15 2 2 2 2 2 4 3" xfId="23113"/>
    <cellStyle name="Normal 15 2 2 2 2 2 5" xfId="9959"/>
    <cellStyle name="Normal 15 2 2 2 2 2 5 2" xfId="26899"/>
    <cellStyle name="Normal 15 2 2 2 2 2 6" xfId="16881"/>
    <cellStyle name="Normal 15 2 2 2 2 2 7" xfId="19331"/>
    <cellStyle name="Normal 15 2 2 2 2 3" xfId="2372"/>
    <cellStyle name="Normal 15 2 2 2 2 3 2" xfId="4336"/>
    <cellStyle name="Normal 15 2 2 2 2 3 2 2" xfId="8119"/>
    <cellStyle name="Normal 15 2 2 2 2 3 2 2 2" xfId="16178"/>
    <cellStyle name="Normal 15 2 2 2 2 3 2 2 2 2" xfId="33025"/>
    <cellStyle name="Normal 15 2 2 2 2 3 2 2 3" xfId="25458"/>
    <cellStyle name="Normal 15 2 2 2 2 3 2 3" xfId="12395"/>
    <cellStyle name="Normal 15 2 2 2 2 3 2 3 2" xfId="29244"/>
    <cellStyle name="Normal 15 2 2 2 2 3 2 4" xfId="21677"/>
    <cellStyle name="Normal 15 2 2 2 2 3 3" xfId="6235"/>
    <cellStyle name="Normal 15 2 2 2 2 3 3 2" xfId="14294"/>
    <cellStyle name="Normal 15 2 2 2 2 3 3 2 2" xfId="31141"/>
    <cellStyle name="Normal 15 2 2 2 2 3 3 3" xfId="23574"/>
    <cellStyle name="Normal 15 2 2 2 2 3 4" xfId="10460"/>
    <cellStyle name="Normal 15 2 2 2 2 3 4 2" xfId="27360"/>
    <cellStyle name="Normal 15 2 2 2 2 3 5" xfId="16883"/>
    <cellStyle name="Normal 15 2 2 2 2 3 6" xfId="19792"/>
    <cellStyle name="Normal 15 2 2 2 2 4" xfId="3424"/>
    <cellStyle name="Normal 15 2 2 2 2 4 2" xfId="7207"/>
    <cellStyle name="Normal 15 2 2 2 2 4 2 2" xfId="15266"/>
    <cellStyle name="Normal 15 2 2 2 2 4 2 2 2" xfId="32113"/>
    <cellStyle name="Normal 15 2 2 2 2 4 2 3" xfId="24546"/>
    <cellStyle name="Normal 15 2 2 2 2 4 3" xfId="11483"/>
    <cellStyle name="Normal 15 2 2 2 2 4 3 2" xfId="28332"/>
    <cellStyle name="Normal 15 2 2 2 2 4 4" xfId="20765"/>
    <cellStyle name="Normal 15 2 2 2 2 5" xfId="5323"/>
    <cellStyle name="Normal 15 2 2 2 2 5 2" xfId="13382"/>
    <cellStyle name="Normal 15 2 2 2 2 5 2 2" xfId="30229"/>
    <cellStyle name="Normal 15 2 2 2 2 5 3" xfId="22662"/>
    <cellStyle name="Normal 15 2 2 2 2 6" xfId="9484"/>
    <cellStyle name="Normal 15 2 2 2 2 6 2" xfId="26448"/>
    <cellStyle name="Normal 15 2 2 2 2 7" xfId="16880"/>
    <cellStyle name="Normal 15 2 2 2 2 8" xfId="18880"/>
    <cellStyle name="Normal 15 2 2 2 3" xfId="1608"/>
    <cellStyle name="Normal 15 2 2 2 3 2" xfId="2607"/>
    <cellStyle name="Normal 15 2 2 2 3 2 2" xfId="4569"/>
    <cellStyle name="Normal 15 2 2 2 3 2 2 2" xfId="8352"/>
    <cellStyle name="Normal 15 2 2 2 3 2 2 2 2" xfId="16411"/>
    <cellStyle name="Normal 15 2 2 2 3 2 2 2 2 2" xfId="33258"/>
    <cellStyle name="Normal 15 2 2 2 3 2 2 2 3" xfId="25691"/>
    <cellStyle name="Normal 15 2 2 2 3 2 2 3" xfId="12628"/>
    <cellStyle name="Normal 15 2 2 2 3 2 2 3 2" xfId="29477"/>
    <cellStyle name="Normal 15 2 2 2 3 2 2 4" xfId="21910"/>
    <cellStyle name="Normal 15 2 2 2 3 2 3" xfId="6468"/>
    <cellStyle name="Normal 15 2 2 2 3 2 3 2" xfId="14527"/>
    <cellStyle name="Normal 15 2 2 2 3 2 3 2 2" xfId="31374"/>
    <cellStyle name="Normal 15 2 2 2 3 2 3 3" xfId="23807"/>
    <cellStyle name="Normal 15 2 2 2 3 2 4" xfId="10694"/>
    <cellStyle name="Normal 15 2 2 2 3 2 4 2" xfId="27593"/>
    <cellStyle name="Normal 15 2 2 2 3 2 5" xfId="16885"/>
    <cellStyle name="Normal 15 2 2 2 3 2 6" xfId="20025"/>
    <cellStyle name="Normal 15 2 2 2 3 3" xfId="3657"/>
    <cellStyle name="Normal 15 2 2 2 3 3 2" xfId="7440"/>
    <cellStyle name="Normal 15 2 2 2 3 3 2 2" xfId="15499"/>
    <cellStyle name="Normal 15 2 2 2 3 3 2 2 2" xfId="32346"/>
    <cellStyle name="Normal 15 2 2 2 3 3 2 3" xfId="24779"/>
    <cellStyle name="Normal 15 2 2 2 3 3 3" xfId="11716"/>
    <cellStyle name="Normal 15 2 2 2 3 3 3 2" xfId="28565"/>
    <cellStyle name="Normal 15 2 2 2 3 3 4" xfId="20998"/>
    <cellStyle name="Normal 15 2 2 2 3 4" xfId="5556"/>
    <cellStyle name="Normal 15 2 2 2 3 4 2" xfId="13615"/>
    <cellStyle name="Normal 15 2 2 2 3 4 2 2" xfId="30462"/>
    <cellStyle name="Normal 15 2 2 2 3 4 3" xfId="22895"/>
    <cellStyle name="Normal 15 2 2 2 3 5" xfId="9741"/>
    <cellStyle name="Normal 15 2 2 2 3 5 2" xfId="26681"/>
    <cellStyle name="Normal 15 2 2 2 3 6" xfId="16884"/>
    <cellStyle name="Normal 15 2 2 2 3 7" xfId="19113"/>
    <cellStyle name="Normal 15 2 2 2 4" xfId="2154"/>
    <cellStyle name="Normal 15 2 2 2 4 2" xfId="4118"/>
    <cellStyle name="Normal 15 2 2 2 4 2 2" xfId="7901"/>
    <cellStyle name="Normal 15 2 2 2 4 2 2 2" xfId="15960"/>
    <cellStyle name="Normal 15 2 2 2 4 2 2 2 2" xfId="32807"/>
    <cellStyle name="Normal 15 2 2 2 4 2 2 3" xfId="25240"/>
    <cellStyle name="Normal 15 2 2 2 4 2 3" xfId="12177"/>
    <cellStyle name="Normal 15 2 2 2 4 2 3 2" xfId="29026"/>
    <cellStyle name="Normal 15 2 2 2 4 2 4" xfId="21459"/>
    <cellStyle name="Normal 15 2 2 2 4 3" xfId="6017"/>
    <cellStyle name="Normal 15 2 2 2 4 3 2" xfId="14076"/>
    <cellStyle name="Normal 15 2 2 2 4 3 2 2" xfId="30923"/>
    <cellStyle name="Normal 15 2 2 2 4 3 3" xfId="23356"/>
    <cellStyle name="Normal 15 2 2 2 4 4" xfId="10242"/>
    <cellStyle name="Normal 15 2 2 2 4 4 2" xfId="27142"/>
    <cellStyle name="Normal 15 2 2 2 4 5" xfId="16886"/>
    <cellStyle name="Normal 15 2 2 2 4 6" xfId="19574"/>
    <cellStyle name="Normal 15 2 2 2 5" xfId="3206"/>
    <cellStyle name="Normal 15 2 2 2 5 2" xfId="6989"/>
    <cellStyle name="Normal 15 2 2 2 5 2 2" xfId="15048"/>
    <cellStyle name="Normal 15 2 2 2 5 2 2 2" xfId="31895"/>
    <cellStyle name="Normal 15 2 2 2 5 2 3" xfId="24328"/>
    <cellStyle name="Normal 15 2 2 2 5 3" xfId="11265"/>
    <cellStyle name="Normal 15 2 2 2 5 3 2" xfId="28114"/>
    <cellStyle name="Normal 15 2 2 2 5 4" xfId="20547"/>
    <cellStyle name="Normal 15 2 2 2 6" xfId="5105"/>
    <cellStyle name="Normal 15 2 2 2 6 2" xfId="13164"/>
    <cellStyle name="Normal 15 2 2 2 6 2 2" xfId="30011"/>
    <cellStyle name="Normal 15 2 2 2 6 3" xfId="22444"/>
    <cellStyle name="Normal 15 2 2 2 7" xfId="9249"/>
    <cellStyle name="Normal 15 2 2 2 7 2" xfId="26230"/>
    <cellStyle name="Normal 15 2 2 2 8" xfId="16879"/>
    <cellStyle name="Normal 15 2 2 2 9" xfId="18662"/>
    <cellStyle name="Normal 15 2 2 3" xfId="1238"/>
    <cellStyle name="Normal 15 2 2 3 2" xfId="1734"/>
    <cellStyle name="Normal 15 2 2 3 2 2" xfId="2733"/>
    <cellStyle name="Normal 15 2 2 3 2 2 2" xfId="4695"/>
    <cellStyle name="Normal 15 2 2 3 2 2 2 2" xfId="8478"/>
    <cellStyle name="Normal 15 2 2 3 2 2 2 2 2" xfId="16537"/>
    <cellStyle name="Normal 15 2 2 3 2 2 2 2 2 2" xfId="33384"/>
    <cellStyle name="Normal 15 2 2 3 2 2 2 2 3" xfId="25817"/>
    <cellStyle name="Normal 15 2 2 3 2 2 2 3" xfId="12754"/>
    <cellStyle name="Normal 15 2 2 3 2 2 2 3 2" xfId="29603"/>
    <cellStyle name="Normal 15 2 2 3 2 2 2 4" xfId="22036"/>
    <cellStyle name="Normal 15 2 2 3 2 2 3" xfId="6594"/>
    <cellStyle name="Normal 15 2 2 3 2 2 3 2" xfId="14653"/>
    <cellStyle name="Normal 15 2 2 3 2 2 3 2 2" xfId="31500"/>
    <cellStyle name="Normal 15 2 2 3 2 2 3 3" xfId="23933"/>
    <cellStyle name="Normal 15 2 2 3 2 2 4" xfId="10820"/>
    <cellStyle name="Normal 15 2 2 3 2 2 4 2" xfId="27719"/>
    <cellStyle name="Normal 15 2 2 3 2 2 5" xfId="16889"/>
    <cellStyle name="Normal 15 2 2 3 2 2 6" xfId="20151"/>
    <cellStyle name="Normal 15 2 2 3 2 3" xfId="3783"/>
    <cellStyle name="Normal 15 2 2 3 2 3 2" xfId="7566"/>
    <cellStyle name="Normal 15 2 2 3 2 3 2 2" xfId="15625"/>
    <cellStyle name="Normal 15 2 2 3 2 3 2 2 2" xfId="32472"/>
    <cellStyle name="Normal 15 2 2 3 2 3 2 3" xfId="24905"/>
    <cellStyle name="Normal 15 2 2 3 2 3 3" xfId="11842"/>
    <cellStyle name="Normal 15 2 2 3 2 3 3 2" xfId="28691"/>
    <cellStyle name="Normal 15 2 2 3 2 3 4" xfId="21124"/>
    <cellStyle name="Normal 15 2 2 3 2 4" xfId="5682"/>
    <cellStyle name="Normal 15 2 2 3 2 4 2" xfId="13741"/>
    <cellStyle name="Normal 15 2 2 3 2 4 2 2" xfId="30588"/>
    <cellStyle name="Normal 15 2 2 3 2 4 3" xfId="23021"/>
    <cellStyle name="Normal 15 2 2 3 2 5" xfId="9867"/>
    <cellStyle name="Normal 15 2 2 3 2 5 2" xfId="26807"/>
    <cellStyle name="Normal 15 2 2 3 2 6" xfId="16888"/>
    <cellStyle name="Normal 15 2 2 3 2 7" xfId="19239"/>
    <cellStyle name="Normal 15 2 2 3 3" xfId="2280"/>
    <cellStyle name="Normal 15 2 2 3 3 2" xfId="4244"/>
    <cellStyle name="Normal 15 2 2 3 3 2 2" xfId="8027"/>
    <cellStyle name="Normal 15 2 2 3 3 2 2 2" xfId="16086"/>
    <cellStyle name="Normal 15 2 2 3 3 2 2 2 2" xfId="32933"/>
    <cellStyle name="Normal 15 2 2 3 3 2 2 3" xfId="25366"/>
    <cellStyle name="Normal 15 2 2 3 3 2 3" xfId="12303"/>
    <cellStyle name="Normal 15 2 2 3 3 2 3 2" xfId="29152"/>
    <cellStyle name="Normal 15 2 2 3 3 2 4" xfId="21585"/>
    <cellStyle name="Normal 15 2 2 3 3 3" xfId="6143"/>
    <cellStyle name="Normal 15 2 2 3 3 3 2" xfId="14202"/>
    <cellStyle name="Normal 15 2 2 3 3 3 2 2" xfId="31049"/>
    <cellStyle name="Normal 15 2 2 3 3 3 3" xfId="23482"/>
    <cellStyle name="Normal 15 2 2 3 3 4" xfId="10368"/>
    <cellStyle name="Normal 15 2 2 3 3 4 2" xfId="27268"/>
    <cellStyle name="Normal 15 2 2 3 3 5" xfId="16890"/>
    <cellStyle name="Normal 15 2 2 3 3 6" xfId="19700"/>
    <cellStyle name="Normal 15 2 2 3 4" xfId="3332"/>
    <cellStyle name="Normal 15 2 2 3 4 2" xfId="7115"/>
    <cellStyle name="Normal 15 2 2 3 4 2 2" xfId="15174"/>
    <cellStyle name="Normal 15 2 2 3 4 2 2 2" xfId="32021"/>
    <cellStyle name="Normal 15 2 2 3 4 2 3" xfId="24454"/>
    <cellStyle name="Normal 15 2 2 3 4 3" xfId="11391"/>
    <cellStyle name="Normal 15 2 2 3 4 3 2" xfId="28240"/>
    <cellStyle name="Normal 15 2 2 3 4 4" xfId="20673"/>
    <cellStyle name="Normal 15 2 2 3 5" xfId="5231"/>
    <cellStyle name="Normal 15 2 2 3 5 2" xfId="13290"/>
    <cellStyle name="Normal 15 2 2 3 5 2 2" xfId="30137"/>
    <cellStyle name="Normal 15 2 2 3 5 3" xfId="22570"/>
    <cellStyle name="Normal 15 2 2 3 6" xfId="9392"/>
    <cellStyle name="Normal 15 2 2 3 6 2" xfId="26356"/>
    <cellStyle name="Normal 15 2 2 3 7" xfId="16887"/>
    <cellStyle name="Normal 15 2 2 3 8" xfId="18788"/>
    <cellStyle name="Normal 15 2 2 4" xfId="1516"/>
    <cellStyle name="Normal 15 2 2 4 2" xfId="2515"/>
    <cellStyle name="Normal 15 2 2 4 2 2" xfId="4477"/>
    <cellStyle name="Normal 15 2 2 4 2 2 2" xfId="8260"/>
    <cellStyle name="Normal 15 2 2 4 2 2 2 2" xfId="16319"/>
    <cellStyle name="Normal 15 2 2 4 2 2 2 2 2" xfId="33166"/>
    <cellStyle name="Normal 15 2 2 4 2 2 2 3" xfId="25599"/>
    <cellStyle name="Normal 15 2 2 4 2 2 3" xfId="12536"/>
    <cellStyle name="Normal 15 2 2 4 2 2 3 2" xfId="29385"/>
    <cellStyle name="Normal 15 2 2 4 2 2 4" xfId="21818"/>
    <cellStyle name="Normal 15 2 2 4 2 3" xfId="6376"/>
    <cellStyle name="Normal 15 2 2 4 2 3 2" xfId="14435"/>
    <cellStyle name="Normal 15 2 2 4 2 3 2 2" xfId="31282"/>
    <cellStyle name="Normal 15 2 2 4 2 3 3" xfId="23715"/>
    <cellStyle name="Normal 15 2 2 4 2 4" xfId="10602"/>
    <cellStyle name="Normal 15 2 2 4 2 4 2" xfId="27501"/>
    <cellStyle name="Normal 15 2 2 4 2 5" xfId="16892"/>
    <cellStyle name="Normal 15 2 2 4 2 6" xfId="19933"/>
    <cellStyle name="Normal 15 2 2 4 3" xfId="3565"/>
    <cellStyle name="Normal 15 2 2 4 3 2" xfId="7348"/>
    <cellStyle name="Normal 15 2 2 4 3 2 2" xfId="15407"/>
    <cellStyle name="Normal 15 2 2 4 3 2 2 2" xfId="32254"/>
    <cellStyle name="Normal 15 2 2 4 3 2 3" xfId="24687"/>
    <cellStyle name="Normal 15 2 2 4 3 3" xfId="11624"/>
    <cellStyle name="Normal 15 2 2 4 3 3 2" xfId="28473"/>
    <cellStyle name="Normal 15 2 2 4 3 4" xfId="20906"/>
    <cellStyle name="Normal 15 2 2 4 4" xfId="5464"/>
    <cellStyle name="Normal 15 2 2 4 4 2" xfId="13523"/>
    <cellStyle name="Normal 15 2 2 4 4 2 2" xfId="30370"/>
    <cellStyle name="Normal 15 2 2 4 4 3" xfId="22803"/>
    <cellStyle name="Normal 15 2 2 4 5" xfId="9649"/>
    <cellStyle name="Normal 15 2 2 4 5 2" xfId="26589"/>
    <cellStyle name="Normal 15 2 2 4 6" xfId="16891"/>
    <cellStyle name="Normal 15 2 2 4 7" xfId="19021"/>
    <cellStyle name="Normal 15 2 2 5" xfId="2045"/>
    <cellStyle name="Normal 15 2 2 5 2" xfId="4026"/>
    <cellStyle name="Normal 15 2 2 5 2 2" xfId="7809"/>
    <cellStyle name="Normal 15 2 2 5 2 2 2" xfId="15868"/>
    <cellStyle name="Normal 15 2 2 5 2 2 2 2" xfId="32715"/>
    <cellStyle name="Normal 15 2 2 5 2 2 3" xfId="25148"/>
    <cellStyle name="Normal 15 2 2 5 2 3" xfId="12085"/>
    <cellStyle name="Normal 15 2 2 5 2 3 2" xfId="28934"/>
    <cellStyle name="Normal 15 2 2 5 2 4" xfId="21367"/>
    <cellStyle name="Normal 15 2 2 5 3" xfId="5925"/>
    <cellStyle name="Normal 15 2 2 5 3 2" xfId="13984"/>
    <cellStyle name="Normal 15 2 2 5 3 2 2" xfId="30831"/>
    <cellStyle name="Normal 15 2 2 5 3 3" xfId="23264"/>
    <cellStyle name="Normal 15 2 2 5 4" xfId="10143"/>
    <cellStyle name="Normal 15 2 2 5 4 2" xfId="27050"/>
    <cellStyle name="Normal 15 2 2 5 5" xfId="16893"/>
    <cellStyle name="Normal 15 2 2 5 6" xfId="19482"/>
    <cellStyle name="Normal 15 2 2 6" xfId="3084"/>
    <cellStyle name="Normal 15 2 2 6 2" xfId="6897"/>
    <cellStyle name="Normal 15 2 2 6 2 2" xfId="14956"/>
    <cellStyle name="Normal 15 2 2 6 2 2 2" xfId="31803"/>
    <cellStyle name="Normal 15 2 2 6 2 3" xfId="24236"/>
    <cellStyle name="Normal 15 2 2 6 3" xfId="11147"/>
    <cellStyle name="Normal 15 2 2 6 3 2" xfId="28022"/>
    <cellStyle name="Normal 15 2 2 6 4" xfId="20455"/>
    <cellStyle name="Normal 15 2 2 7" xfId="5013"/>
    <cellStyle name="Normal 15 2 2 7 2" xfId="13072"/>
    <cellStyle name="Normal 15 2 2 7 2 2" xfId="29919"/>
    <cellStyle name="Normal 15 2 2 7 3" xfId="22352"/>
    <cellStyle name="Normal 15 2 2 8" xfId="9032"/>
    <cellStyle name="Normal 15 2 2 8 2" xfId="26138"/>
    <cellStyle name="Normal 15 2 2 9" xfId="16878"/>
    <cellStyle name="Normal 15 2 3" xfId="1033"/>
    <cellStyle name="Normal 15 2 3 2" xfId="1294"/>
    <cellStyle name="Normal 15 2 3 2 2" xfId="1790"/>
    <cellStyle name="Normal 15 2 3 2 2 2" xfId="2789"/>
    <cellStyle name="Normal 15 2 3 2 2 2 2" xfId="4751"/>
    <cellStyle name="Normal 15 2 3 2 2 2 2 2" xfId="8534"/>
    <cellStyle name="Normal 15 2 3 2 2 2 2 2 2" xfId="16593"/>
    <cellStyle name="Normal 15 2 3 2 2 2 2 2 2 2" xfId="33440"/>
    <cellStyle name="Normal 15 2 3 2 2 2 2 2 3" xfId="25873"/>
    <cellStyle name="Normal 15 2 3 2 2 2 2 3" xfId="12810"/>
    <cellStyle name="Normal 15 2 3 2 2 2 2 3 2" xfId="29659"/>
    <cellStyle name="Normal 15 2 3 2 2 2 2 4" xfId="22092"/>
    <cellStyle name="Normal 15 2 3 2 2 2 3" xfId="6650"/>
    <cellStyle name="Normal 15 2 3 2 2 2 3 2" xfId="14709"/>
    <cellStyle name="Normal 15 2 3 2 2 2 3 2 2" xfId="31556"/>
    <cellStyle name="Normal 15 2 3 2 2 2 3 3" xfId="23989"/>
    <cellStyle name="Normal 15 2 3 2 2 2 4" xfId="10876"/>
    <cellStyle name="Normal 15 2 3 2 2 2 4 2" xfId="27775"/>
    <cellStyle name="Normal 15 2 3 2 2 2 5" xfId="16897"/>
    <cellStyle name="Normal 15 2 3 2 2 2 6" xfId="20207"/>
    <cellStyle name="Normal 15 2 3 2 2 3" xfId="3839"/>
    <cellStyle name="Normal 15 2 3 2 2 3 2" xfId="7622"/>
    <cellStyle name="Normal 15 2 3 2 2 3 2 2" xfId="15681"/>
    <cellStyle name="Normal 15 2 3 2 2 3 2 2 2" xfId="32528"/>
    <cellStyle name="Normal 15 2 3 2 2 3 2 3" xfId="24961"/>
    <cellStyle name="Normal 15 2 3 2 2 3 3" xfId="11898"/>
    <cellStyle name="Normal 15 2 3 2 2 3 3 2" xfId="28747"/>
    <cellStyle name="Normal 15 2 3 2 2 3 4" xfId="21180"/>
    <cellStyle name="Normal 15 2 3 2 2 4" xfId="5738"/>
    <cellStyle name="Normal 15 2 3 2 2 4 2" xfId="13797"/>
    <cellStyle name="Normal 15 2 3 2 2 4 2 2" xfId="30644"/>
    <cellStyle name="Normal 15 2 3 2 2 4 3" xfId="23077"/>
    <cellStyle name="Normal 15 2 3 2 2 5" xfId="9923"/>
    <cellStyle name="Normal 15 2 3 2 2 5 2" xfId="26863"/>
    <cellStyle name="Normal 15 2 3 2 2 6" xfId="16896"/>
    <cellStyle name="Normal 15 2 3 2 2 7" xfId="19295"/>
    <cellStyle name="Normal 15 2 3 2 3" xfId="2336"/>
    <cellStyle name="Normal 15 2 3 2 3 2" xfId="4300"/>
    <cellStyle name="Normal 15 2 3 2 3 2 2" xfId="8083"/>
    <cellStyle name="Normal 15 2 3 2 3 2 2 2" xfId="16142"/>
    <cellStyle name="Normal 15 2 3 2 3 2 2 2 2" xfId="32989"/>
    <cellStyle name="Normal 15 2 3 2 3 2 2 3" xfId="25422"/>
    <cellStyle name="Normal 15 2 3 2 3 2 3" xfId="12359"/>
    <cellStyle name="Normal 15 2 3 2 3 2 3 2" xfId="29208"/>
    <cellStyle name="Normal 15 2 3 2 3 2 4" xfId="21641"/>
    <cellStyle name="Normal 15 2 3 2 3 3" xfId="6199"/>
    <cellStyle name="Normal 15 2 3 2 3 3 2" xfId="14258"/>
    <cellStyle name="Normal 15 2 3 2 3 3 2 2" xfId="31105"/>
    <cellStyle name="Normal 15 2 3 2 3 3 3" xfId="23538"/>
    <cellStyle name="Normal 15 2 3 2 3 4" xfId="10424"/>
    <cellStyle name="Normal 15 2 3 2 3 4 2" xfId="27324"/>
    <cellStyle name="Normal 15 2 3 2 3 5" xfId="16898"/>
    <cellStyle name="Normal 15 2 3 2 3 6" xfId="19756"/>
    <cellStyle name="Normal 15 2 3 2 4" xfId="3388"/>
    <cellStyle name="Normal 15 2 3 2 4 2" xfId="7171"/>
    <cellStyle name="Normal 15 2 3 2 4 2 2" xfId="15230"/>
    <cellStyle name="Normal 15 2 3 2 4 2 2 2" xfId="32077"/>
    <cellStyle name="Normal 15 2 3 2 4 2 3" xfId="24510"/>
    <cellStyle name="Normal 15 2 3 2 4 3" xfId="11447"/>
    <cellStyle name="Normal 15 2 3 2 4 3 2" xfId="28296"/>
    <cellStyle name="Normal 15 2 3 2 4 4" xfId="20729"/>
    <cellStyle name="Normal 15 2 3 2 5" xfId="5287"/>
    <cellStyle name="Normal 15 2 3 2 5 2" xfId="13346"/>
    <cellStyle name="Normal 15 2 3 2 5 2 2" xfId="30193"/>
    <cellStyle name="Normal 15 2 3 2 5 3" xfId="22626"/>
    <cellStyle name="Normal 15 2 3 2 6" xfId="9448"/>
    <cellStyle name="Normal 15 2 3 2 6 2" xfId="26412"/>
    <cellStyle name="Normal 15 2 3 2 7" xfId="16895"/>
    <cellStyle name="Normal 15 2 3 2 8" xfId="18844"/>
    <cellStyle name="Normal 15 2 3 3" xfId="1572"/>
    <cellStyle name="Normal 15 2 3 3 2" xfId="2571"/>
    <cellStyle name="Normal 15 2 3 3 2 2" xfId="4533"/>
    <cellStyle name="Normal 15 2 3 3 2 2 2" xfId="8316"/>
    <cellStyle name="Normal 15 2 3 3 2 2 2 2" xfId="16375"/>
    <cellStyle name="Normal 15 2 3 3 2 2 2 2 2" xfId="33222"/>
    <cellStyle name="Normal 15 2 3 3 2 2 2 3" xfId="25655"/>
    <cellStyle name="Normal 15 2 3 3 2 2 3" xfId="12592"/>
    <cellStyle name="Normal 15 2 3 3 2 2 3 2" xfId="29441"/>
    <cellStyle name="Normal 15 2 3 3 2 2 4" xfId="21874"/>
    <cellStyle name="Normal 15 2 3 3 2 3" xfId="6432"/>
    <cellStyle name="Normal 15 2 3 3 2 3 2" xfId="14491"/>
    <cellStyle name="Normal 15 2 3 3 2 3 2 2" xfId="31338"/>
    <cellStyle name="Normal 15 2 3 3 2 3 3" xfId="23771"/>
    <cellStyle name="Normal 15 2 3 3 2 4" xfId="10658"/>
    <cellStyle name="Normal 15 2 3 3 2 4 2" xfId="27557"/>
    <cellStyle name="Normal 15 2 3 3 2 5" xfId="16900"/>
    <cellStyle name="Normal 15 2 3 3 2 6" xfId="19989"/>
    <cellStyle name="Normal 15 2 3 3 3" xfId="3621"/>
    <cellStyle name="Normal 15 2 3 3 3 2" xfId="7404"/>
    <cellStyle name="Normal 15 2 3 3 3 2 2" xfId="15463"/>
    <cellStyle name="Normal 15 2 3 3 3 2 2 2" xfId="32310"/>
    <cellStyle name="Normal 15 2 3 3 3 2 3" xfId="24743"/>
    <cellStyle name="Normal 15 2 3 3 3 3" xfId="11680"/>
    <cellStyle name="Normal 15 2 3 3 3 3 2" xfId="28529"/>
    <cellStyle name="Normal 15 2 3 3 3 4" xfId="20962"/>
    <cellStyle name="Normal 15 2 3 3 4" xfId="5520"/>
    <cellStyle name="Normal 15 2 3 3 4 2" xfId="13579"/>
    <cellStyle name="Normal 15 2 3 3 4 2 2" xfId="30426"/>
    <cellStyle name="Normal 15 2 3 3 4 3" xfId="22859"/>
    <cellStyle name="Normal 15 2 3 3 5" xfId="9705"/>
    <cellStyle name="Normal 15 2 3 3 5 2" xfId="26645"/>
    <cellStyle name="Normal 15 2 3 3 6" xfId="16899"/>
    <cellStyle name="Normal 15 2 3 3 7" xfId="19077"/>
    <cellStyle name="Normal 15 2 3 4" xfId="2118"/>
    <cellStyle name="Normal 15 2 3 4 2" xfId="4082"/>
    <cellStyle name="Normal 15 2 3 4 2 2" xfId="7865"/>
    <cellStyle name="Normal 15 2 3 4 2 2 2" xfId="15924"/>
    <cellStyle name="Normal 15 2 3 4 2 2 2 2" xfId="32771"/>
    <cellStyle name="Normal 15 2 3 4 2 2 3" xfId="25204"/>
    <cellStyle name="Normal 15 2 3 4 2 3" xfId="12141"/>
    <cellStyle name="Normal 15 2 3 4 2 3 2" xfId="28990"/>
    <cellStyle name="Normal 15 2 3 4 2 4" xfId="21423"/>
    <cellStyle name="Normal 15 2 3 4 3" xfId="5981"/>
    <cellStyle name="Normal 15 2 3 4 3 2" xfId="14040"/>
    <cellStyle name="Normal 15 2 3 4 3 2 2" xfId="30887"/>
    <cellStyle name="Normal 15 2 3 4 3 3" xfId="23320"/>
    <cellStyle name="Normal 15 2 3 4 4" xfId="10206"/>
    <cellStyle name="Normal 15 2 3 4 4 2" xfId="27106"/>
    <cellStyle name="Normal 15 2 3 4 5" xfId="16901"/>
    <cellStyle name="Normal 15 2 3 4 6" xfId="19538"/>
    <cellStyle name="Normal 15 2 3 5" xfId="3170"/>
    <cellStyle name="Normal 15 2 3 5 2" xfId="6953"/>
    <cellStyle name="Normal 15 2 3 5 2 2" xfId="15012"/>
    <cellStyle name="Normal 15 2 3 5 2 2 2" xfId="31859"/>
    <cellStyle name="Normal 15 2 3 5 2 3" xfId="24292"/>
    <cellStyle name="Normal 15 2 3 5 3" xfId="11229"/>
    <cellStyle name="Normal 15 2 3 5 3 2" xfId="28078"/>
    <cellStyle name="Normal 15 2 3 5 4" xfId="20511"/>
    <cellStyle name="Normal 15 2 3 6" xfId="5069"/>
    <cellStyle name="Normal 15 2 3 6 2" xfId="13128"/>
    <cellStyle name="Normal 15 2 3 6 2 2" xfId="29975"/>
    <cellStyle name="Normal 15 2 3 6 3" xfId="22408"/>
    <cellStyle name="Normal 15 2 3 7" xfId="9213"/>
    <cellStyle name="Normal 15 2 3 7 2" xfId="26194"/>
    <cellStyle name="Normal 15 2 3 8" xfId="16894"/>
    <cellStyle name="Normal 15 2 3 9" xfId="18626"/>
    <cellStyle name="Normal 15 2 4" xfId="1202"/>
    <cellStyle name="Normal 15 2 4 2" xfId="1698"/>
    <cellStyle name="Normal 15 2 4 2 2" xfId="2697"/>
    <cellStyle name="Normal 15 2 4 2 2 2" xfId="4659"/>
    <cellStyle name="Normal 15 2 4 2 2 2 2" xfId="8442"/>
    <cellStyle name="Normal 15 2 4 2 2 2 2 2" xfId="16501"/>
    <cellStyle name="Normal 15 2 4 2 2 2 2 2 2" xfId="33348"/>
    <cellStyle name="Normal 15 2 4 2 2 2 2 3" xfId="25781"/>
    <cellStyle name="Normal 15 2 4 2 2 2 3" xfId="12718"/>
    <cellStyle name="Normal 15 2 4 2 2 2 3 2" xfId="29567"/>
    <cellStyle name="Normal 15 2 4 2 2 2 4" xfId="22000"/>
    <cellStyle name="Normal 15 2 4 2 2 3" xfId="6558"/>
    <cellStyle name="Normal 15 2 4 2 2 3 2" xfId="14617"/>
    <cellStyle name="Normal 15 2 4 2 2 3 2 2" xfId="31464"/>
    <cellStyle name="Normal 15 2 4 2 2 3 3" xfId="23897"/>
    <cellStyle name="Normal 15 2 4 2 2 4" xfId="10784"/>
    <cellStyle name="Normal 15 2 4 2 2 4 2" xfId="27683"/>
    <cellStyle name="Normal 15 2 4 2 2 5" xfId="16904"/>
    <cellStyle name="Normal 15 2 4 2 2 6" xfId="20115"/>
    <cellStyle name="Normal 15 2 4 2 3" xfId="3747"/>
    <cellStyle name="Normal 15 2 4 2 3 2" xfId="7530"/>
    <cellStyle name="Normal 15 2 4 2 3 2 2" xfId="15589"/>
    <cellStyle name="Normal 15 2 4 2 3 2 2 2" xfId="32436"/>
    <cellStyle name="Normal 15 2 4 2 3 2 3" xfId="24869"/>
    <cellStyle name="Normal 15 2 4 2 3 3" xfId="11806"/>
    <cellStyle name="Normal 15 2 4 2 3 3 2" xfId="28655"/>
    <cellStyle name="Normal 15 2 4 2 3 4" xfId="21088"/>
    <cellStyle name="Normal 15 2 4 2 4" xfId="5646"/>
    <cellStyle name="Normal 15 2 4 2 4 2" xfId="13705"/>
    <cellStyle name="Normal 15 2 4 2 4 2 2" xfId="30552"/>
    <cellStyle name="Normal 15 2 4 2 4 3" xfId="22985"/>
    <cellStyle name="Normal 15 2 4 2 5" xfId="9831"/>
    <cellStyle name="Normal 15 2 4 2 5 2" xfId="26771"/>
    <cellStyle name="Normal 15 2 4 2 6" xfId="16903"/>
    <cellStyle name="Normal 15 2 4 2 7" xfId="19203"/>
    <cellStyle name="Normal 15 2 4 3" xfId="2244"/>
    <cellStyle name="Normal 15 2 4 3 2" xfId="4208"/>
    <cellStyle name="Normal 15 2 4 3 2 2" xfId="7991"/>
    <cellStyle name="Normal 15 2 4 3 2 2 2" xfId="16050"/>
    <cellStyle name="Normal 15 2 4 3 2 2 2 2" xfId="32897"/>
    <cellStyle name="Normal 15 2 4 3 2 2 3" xfId="25330"/>
    <cellStyle name="Normal 15 2 4 3 2 3" xfId="12267"/>
    <cellStyle name="Normal 15 2 4 3 2 3 2" xfId="29116"/>
    <cellStyle name="Normal 15 2 4 3 2 4" xfId="21549"/>
    <cellStyle name="Normal 15 2 4 3 3" xfId="6107"/>
    <cellStyle name="Normal 15 2 4 3 3 2" xfId="14166"/>
    <cellStyle name="Normal 15 2 4 3 3 2 2" xfId="31013"/>
    <cellStyle name="Normal 15 2 4 3 3 3" xfId="23446"/>
    <cellStyle name="Normal 15 2 4 3 4" xfId="10332"/>
    <cellStyle name="Normal 15 2 4 3 4 2" xfId="27232"/>
    <cellStyle name="Normal 15 2 4 3 5" xfId="16905"/>
    <cellStyle name="Normal 15 2 4 3 6" xfId="19664"/>
    <cellStyle name="Normal 15 2 4 4" xfId="3296"/>
    <cellStyle name="Normal 15 2 4 4 2" xfId="7079"/>
    <cellStyle name="Normal 15 2 4 4 2 2" xfId="15138"/>
    <cellStyle name="Normal 15 2 4 4 2 2 2" xfId="31985"/>
    <cellStyle name="Normal 15 2 4 4 2 3" xfId="24418"/>
    <cellStyle name="Normal 15 2 4 4 3" xfId="11355"/>
    <cellStyle name="Normal 15 2 4 4 3 2" xfId="28204"/>
    <cellStyle name="Normal 15 2 4 4 4" xfId="20637"/>
    <cellStyle name="Normal 15 2 4 5" xfId="5195"/>
    <cellStyle name="Normal 15 2 4 5 2" xfId="13254"/>
    <cellStyle name="Normal 15 2 4 5 2 2" xfId="30101"/>
    <cellStyle name="Normal 15 2 4 5 3" xfId="22534"/>
    <cellStyle name="Normal 15 2 4 6" xfId="9356"/>
    <cellStyle name="Normal 15 2 4 6 2" xfId="26320"/>
    <cellStyle name="Normal 15 2 4 7" xfId="16902"/>
    <cellStyle name="Normal 15 2 4 8" xfId="18752"/>
    <cellStyle name="Normal 15 2 5" xfId="1480"/>
    <cellStyle name="Normal 15 2 5 2" xfId="2479"/>
    <cellStyle name="Normal 15 2 5 2 2" xfId="4441"/>
    <cellStyle name="Normal 15 2 5 2 2 2" xfId="8224"/>
    <cellStyle name="Normal 15 2 5 2 2 2 2" xfId="16283"/>
    <cellStyle name="Normal 15 2 5 2 2 2 2 2" xfId="33130"/>
    <cellStyle name="Normal 15 2 5 2 2 2 3" xfId="25563"/>
    <cellStyle name="Normal 15 2 5 2 2 3" xfId="12500"/>
    <cellStyle name="Normal 15 2 5 2 2 3 2" xfId="29349"/>
    <cellStyle name="Normal 15 2 5 2 2 4" xfId="21782"/>
    <cellStyle name="Normal 15 2 5 2 3" xfId="6340"/>
    <cellStyle name="Normal 15 2 5 2 3 2" xfId="14399"/>
    <cellStyle name="Normal 15 2 5 2 3 2 2" xfId="31246"/>
    <cellStyle name="Normal 15 2 5 2 3 3" xfId="23679"/>
    <cellStyle name="Normal 15 2 5 2 4" xfId="10566"/>
    <cellStyle name="Normal 15 2 5 2 4 2" xfId="27465"/>
    <cellStyle name="Normal 15 2 5 2 5" xfId="16907"/>
    <cellStyle name="Normal 15 2 5 2 6" xfId="19897"/>
    <cellStyle name="Normal 15 2 5 3" xfId="3529"/>
    <cellStyle name="Normal 15 2 5 3 2" xfId="7312"/>
    <cellStyle name="Normal 15 2 5 3 2 2" xfId="15371"/>
    <cellStyle name="Normal 15 2 5 3 2 2 2" xfId="32218"/>
    <cellStyle name="Normal 15 2 5 3 2 3" xfId="24651"/>
    <cellStyle name="Normal 15 2 5 3 3" xfId="11588"/>
    <cellStyle name="Normal 15 2 5 3 3 2" xfId="28437"/>
    <cellStyle name="Normal 15 2 5 3 4" xfId="20870"/>
    <cellStyle name="Normal 15 2 5 4" xfId="5428"/>
    <cellStyle name="Normal 15 2 5 4 2" xfId="13487"/>
    <cellStyle name="Normal 15 2 5 4 2 2" xfId="30334"/>
    <cellStyle name="Normal 15 2 5 4 3" xfId="22767"/>
    <cellStyle name="Normal 15 2 5 5" xfId="9613"/>
    <cellStyle name="Normal 15 2 5 5 2" xfId="26553"/>
    <cellStyle name="Normal 15 2 5 6" xfId="16906"/>
    <cellStyle name="Normal 15 2 5 7" xfId="18985"/>
    <cellStyle name="Normal 15 2 6" xfId="2005"/>
    <cellStyle name="Normal 15 2 6 2" xfId="3990"/>
    <cellStyle name="Normal 15 2 6 2 2" xfId="7773"/>
    <cellStyle name="Normal 15 2 6 2 2 2" xfId="15832"/>
    <cellStyle name="Normal 15 2 6 2 2 2 2" xfId="32679"/>
    <cellStyle name="Normal 15 2 6 2 2 3" xfId="25112"/>
    <cellStyle name="Normal 15 2 6 2 3" xfId="12049"/>
    <cellStyle name="Normal 15 2 6 2 3 2" xfId="28898"/>
    <cellStyle name="Normal 15 2 6 2 4" xfId="21331"/>
    <cellStyle name="Normal 15 2 6 3" xfId="5889"/>
    <cellStyle name="Normal 15 2 6 3 2" xfId="13948"/>
    <cellStyle name="Normal 15 2 6 3 2 2" xfId="30795"/>
    <cellStyle name="Normal 15 2 6 3 3" xfId="23228"/>
    <cellStyle name="Normal 15 2 6 4" xfId="10104"/>
    <cellStyle name="Normal 15 2 6 4 2" xfId="27014"/>
    <cellStyle name="Normal 15 2 6 5" xfId="16908"/>
    <cellStyle name="Normal 15 2 6 6" xfId="19446"/>
    <cellStyle name="Normal 15 2 7" xfId="3048"/>
    <cellStyle name="Normal 15 2 7 2" xfId="6861"/>
    <cellStyle name="Normal 15 2 7 2 2" xfId="14920"/>
    <cellStyle name="Normal 15 2 7 2 2 2" xfId="31767"/>
    <cellStyle name="Normal 15 2 7 2 3" xfId="24200"/>
    <cellStyle name="Normal 15 2 7 3" xfId="11111"/>
    <cellStyle name="Normal 15 2 7 3 2" xfId="27986"/>
    <cellStyle name="Normal 15 2 7 4" xfId="20419"/>
    <cellStyle name="Normal 15 2 8" xfId="4977"/>
    <cellStyle name="Normal 15 2 8 2" xfId="13036"/>
    <cellStyle name="Normal 15 2 8 2 2" xfId="29883"/>
    <cellStyle name="Normal 15 2 8 3" xfId="22316"/>
    <cellStyle name="Normal 15 2 9" xfId="8960"/>
    <cellStyle name="Normal 15 2 9 2" xfId="26102"/>
    <cellStyle name="Normal 15 3" xfId="717"/>
    <cellStyle name="Normal 15 3 10" xfId="18556"/>
    <cellStyle name="Normal 15 3 11" xfId="34047"/>
    <cellStyle name="Normal 15 3 2" xfId="1056"/>
    <cellStyle name="Normal 15 3 2 2" xfId="1317"/>
    <cellStyle name="Normal 15 3 2 2 2" xfId="1813"/>
    <cellStyle name="Normal 15 3 2 2 2 2" xfId="2812"/>
    <cellStyle name="Normal 15 3 2 2 2 2 2" xfId="4774"/>
    <cellStyle name="Normal 15 3 2 2 2 2 2 2" xfId="8557"/>
    <cellStyle name="Normal 15 3 2 2 2 2 2 2 2" xfId="16616"/>
    <cellStyle name="Normal 15 3 2 2 2 2 2 2 2 2" xfId="33463"/>
    <cellStyle name="Normal 15 3 2 2 2 2 2 2 3" xfId="25896"/>
    <cellStyle name="Normal 15 3 2 2 2 2 2 3" xfId="12833"/>
    <cellStyle name="Normal 15 3 2 2 2 2 2 3 2" xfId="29682"/>
    <cellStyle name="Normal 15 3 2 2 2 2 2 4" xfId="22115"/>
    <cellStyle name="Normal 15 3 2 2 2 2 3" xfId="6673"/>
    <cellStyle name="Normal 15 3 2 2 2 2 3 2" xfId="14732"/>
    <cellStyle name="Normal 15 3 2 2 2 2 3 2 2" xfId="31579"/>
    <cellStyle name="Normal 15 3 2 2 2 2 3 3" xfId="24012"/>
    <cellStyle name="Normal 15 3 2 2 2 2 4" xfId="10899"/>
    <cellStyle name="Normal 15 3 2 2 2 2 4 2" xfId="27798"/>
    <cellStyle name="Normal 15 3 2 2 2 2 5" xfId="16913"/>
    <cellStyle name="Normal 15 3 2 2 2 2 6" xfId="20230"/>
    <cellStyle name="Normal 15 3 2 2 2 3" xfId="3862"/>
    <cellStyle name="Normal 15 3 2 2 2 3 2" xfId="7645"/>
    <cellStyle name="Normal 15 3 2 2 2 3 2 2" xfId="15704"/>
    <cellStyle name="Normal 15 3 2 2 2 3 2 2 2" xfId="32551"/>
    <cellStyle name="Normal 15 3 2 2 2 3 2 3" xfId="24984"/>
    <cellStyle name="Normal 15 3 2 2 2 3 3" xfId="11921"/>
    <cellStyle name="Normal 15 3 2 2 2 3 3 2" xfId="28770"/>
    <cellStyle name="Normal 15 3 2 2 2 3 4" xfId="21203"/>
    <cellStyle name="Normal 15 3 2 2 2 4" xfId="5761"/>
    <cellStyle name="Normal 15 3 2 2 2 4 2" xfId="13820"/>
    <cellStyle name="Normal 15 3 2 2 2 4 2 2" xfId="30667"/>
    <cellStyle name="Normal 15 3 2 2 2 4 3" xfId="23100"/>
    <cellStyle name="Normal 15 3 2 2 2 5" xfId="9946"/>
    <cellStyle name="Normal 15 3 2 2 2 5 2" xfId="26886"/>
    <cellStyle name="Normal 15 3 2 2 2 6" xfId="16912"/>
    <cellStyle name="Normal 15 3 2 2 2 7" xfId="19318"/>
    <cellStyle name="Normal 15 3 2 2 3" xfId="2359"/>
    <cellStyle name="Normal 15 3 2 2 3 2" xfId="4323"/>
    <cellStyle name="Normal 15 3 2 2 3 2 2" xfId="8106"/>
    <cellStyle name="Normal 15 3 2 2 3 2 2 2" xfId="16165"/>
    <cellStyle name="Normal 15 3 2 2 3 2 2 2 2" xfId="33012"/>
    <cellStyle name="Normal 15 3 2 2 3 2 2 3" xfId="25445"/>
    <cellStyle name="Normal 15 3 2 2 3 2 3" xfId="12382"/>
    <cellStyle name="Normal 15 3 2 2 3 2 3 2" xfId="29231"/>
    <cellStyle name="Normal 15 3 2 2 3 2 4" xfId="21664"/>
    <cellStyle name="Normal 15 3 2 2 3 3" xfId="6222"/>
    <cellStyle name="Normal 15 3 2 2 3 3 2" xfId="14281"/>
    <cellStyle name="Normal 15 3 2 2 3 3 2 2" xfId="31128"/>
    <cellStyle name="Normal 15 3 2 2 3 3 3" xfId="23561"/>
    <cellStyle name="Normal 15 3 2 2 3 4" xfId="10447"/>
    <cellStyle name="Normal 15 3 2 2 3 4 2" xfId="27347"/>
    <cellStyle name="Normal 15 3 2 2 3 5" xfId="16914"/>
    <cellStyle name="Normal 15 3 2 2 3 6" xfId="19779"/>
    <cellStyle name="Normal 15 3 2 2 4" xfId="3411"/>
    <cellStyle name="Normal 15 3 2 2 4 2" xfId="7194"/>
    <cellStyle name="Normal 15 3 2 2 4 2 2" xfId="15253"/>
    <cellStyle name="Normal 15 3 2 2 4 2 2 2" xfId="32100"/>
    <cellStyle name="Normal 15 3 2 2 4 2 3" xfId="24533"/>
    <cellStyle name="Normal 15 3 2 2 4 3" xfId="11470"/>
    <cellStyle name="Normal 15 3 2 2 4 3 2" xfId="28319"/>
    <cellStyle name="Normal 15 3 2 2 4 4" xfId="20752"/>
    <cellStyle name="Normal 15 3 2 2 5" xfId="5310"/>
    <cellStyle name="Normal 15 3 2 2 5 2" xfId="13369"/>
    <cellStyle name="Normal 15 3 2 2 5 2 2" xfId="30216"/>
    <cellStyle name="Normal 15 3 2 2 5 3" xfId="22649"/>
    <cellStyle name="Normal 15 3 2 2 6" xfId="9471"/>
    <cellStyle name="Normal 15 3 2 2 6 2" xfId="26435"/>
    <cellStyle name="Normal 15 3 2 2 7" xfId="16911"/>
    <cellStyle name="Normal 15 3 2 2 8" xfId="18867"/>
    <cellStyle name="Normal 15 3 2 3" xfId="1595"/>
    <cellStyle name="Normal 15 3 2 3 2" xfId="2594"/>
    <cellStyle name="Normal 15 3 2 3 2 2" xfId="4556"/>
    <cellStyle name="Normal 15 3 2 3 2 2 2" xfId="8339"/>
    <cellStyle name="Normal 15 3 2 3 2 2 2 2" xfId="16398"/>
    <cellStyle name="Normal 15 3 2 3 2 2 2 2 2" xfId="33245"/>
    <cellStyle name="Normal 15 3 2 3 2 2 2 3" xfId="25678"/>
    <cellStyle name="Normal 15 3 2 3 2 2 3" xfId="12615"/>
    <cellStyle name="Normal 15 3 2 3 2 2 3 2" xfId="29464"/>
    <cellStyle name="Normal 15 3 2 3 2 2 4" xfId="21897"/>
    <cellStyle name="Normal 15 3 2 3 2 3" xfId="6455"/>
    <cellStyle name="Normal 15 3 2 3 2 3 2" xfId="14514"/>
    <cellStyle name="Normal 15 3 2 3 2 3 2 2" xfId="31361"/>
    <cellStyle name="Normal 15 3 2 3 2 3 3" xfId="23794"/>
    <cellStyle name="Normal 15 3 2 3 2 4" xfId="10681"/>
    <cellStyle name="Normal 15 3 2 3 2 4 2" xfId="27580"/>
    <cellStyle name="Normal 15 3 2 3 2 5" xfId="16916"/>
    <cellStyle name="Normal 15 3 2 3 2 6" xfId="20012"/>
    <cellStyle name="Normal 15 3 2 3 3" xfId="3644"/>
    <cellStyle name="Normal 15 3 2 3 3 2" xfId="7427"/>
    <cellStyle name="Normal 15 3 2 3 3 2 2" xfId="15486"/>
    <cellStyle name="Normal 15 3 2 3 3 2 2 2" xfId="32333"/>
    <cellStyle name="Normal 15 3 2 3 3 2 3" xfId="24766"/>
    <cellStyle name="Normal 15 3 2 3 3 3" xfId="11703"/>
    <cellStyle name="Normal 15 3 2 3 3 3 2" xfId="28552"/>
    <cellStyle name="Normal 15 3 2 3 3 4" xfId="20985"/>
    <cellStyle name="Normal 15 3 2 3 4" xfId="5543"/>
    <cellStyle name="Normal 15 3 2 3 4 2" xfId="13602"/>
    <cellStyle name="Normal 15 3 2 3 4 2 2" xfId="30449"/>
    <cellStyle name="Normal 15 3 2 3 4 3" xfId="22882"/>
    <cellStyle name="Normal 15 3 2 3 5" xfId="9728"/>
    <cellStyle name="Normal 15 3 2 3 5 2" xfId="26668"/>
    <cellStyle name="Normal 15 3 2 3 6" xfId="16915"/>
    <cellStyle name="Normal 15 3 2 3 7" xfId="19100"/>
    <cellStyle name="Normal 15 3 2 4" xfId="2141"/>
    <cellStyle name="Normal 15 3 2 4 2" xfId="4105"/>
    <cellStyle name="Normal 15 3 2 4 2 2" xfId="7888"/>
    <cellStyle name="Normal 15 3 2 4 2 2 2" xfId="15947"/>
    <cellStyle name="Normal 15 3 2 4 2 2 2 2" xfId="32794"/>
    <cellStyle name="Normal 15 3 2 4 2 2 3" xfId="25227"/>
    <cellStyle name="Normal 15 3 2 4 2 3" xfId="12164"/>
    <cellStyle name="Normal 15 3 2 4 2 3 2" xfId="29013"/>
    <cellStyle name="Normal 15 3 2 4 2 4" xfId="21446"/>
    <cellStyle name="Normal 15 3 2 4 3" xfId="6004"/>
    <cellStyle name="Normal 15 3 2 4 3 2" xfId="14063"/>
    <cellStyle name="Normal 15 3 2 4 3 2 2" xfId="30910"/>
    <cellStyle name="Normal 15 3 2 4 3 3" xfId="23343"/>
    <cellStyle name="Normal 15 3 2 4 4" xfId="10229"/>
    <cellStyle name="Normal 15 3 2 4 4 2" xfId="27129"/>
    <cellStyle name="Normal 15 3 2 4 5" xfId="16917"/>
    <cellStyle name="Normal 15 3 2 4 6" xfId="19561"/>
    <cellStyle name="Normal 15 3 2 5" xfId="3193"/>
    <cellStyle name="Normal 15 3 2 5 2" xfId="6976"/>
    <cellStyle name="Normal 15 3 2 5 2 2" xfId="15035"/>
    <cellStyle name="Normal 15 3 2 5 2 2 2" xfId="31882"/>
    <cellStyle name="Normal 15 3 2 5 2 3" xfId="24315"/>
    <cellStyle name="Normal 15 3 2 5 3" xfId="11252"/>
    <cellStyle name="Normal 15 3 2 5 3 2" xfId="28101"/>
    <cellStyle name="Normal 15 3 2 5 4" xfId="20534"/>
    <cellStyle name="Normal 15 3 2 6" xfId="5092"/>
    <cellStyle name="Normal 15 3 2 6 2" xfId="13151"/>
    <cellStyle name="Normal 15 3 2 6 2 2" xfId="29998"/>
    <cellStyle name="Normal 15 3 2 6 3" xfId="22431"/>
    <cellStyle name="Normal 15 3 2 7" xfId="9236"/>
    <cellStyle name="Normal 15 3 2 7 2" xfId="26217"/>
    <cellStyle name="Normal 15 3 2 8" xfId="16910"/>
    <cellStyle name="Normal 15 3 2 9" xfId="18649"/>
    <cellStyle name="Normal 15 3 3" xfId="1225"/>
    <cellStyle name="Normal 15 3 3 2" xfId="1721"/>
    <cellStyle name="Normal 15 3 3 2 2" xfId="2720"/>
    <cellStyle name="Normal 15 3 3 2 2 2" xfId="4682"/>
    <cellStyle name="Normal 15 3 3 2 2 2 2" xfId="8465"/>
    <cellStyle name="Normal 15 3 3 2 2 2 2 2" xfId="16524"/>
    <cellStyle name="Normal 15 3 3 2 2 2 2 2 2" xfId="33371"/>
    <cellStyle name="Normal 15 3 3 2 2 2 2 3" xfId="25804"/>
    <cellStyle name="Normal 15 3 3 2 2 2 3" xfId="12741"/>
    <cellStyle name="Normal 15 3 3 2 2 2 3 2" xfId="29590"/>
    <cellStyle name="Normal 15 3 3 2 2 2 4" xfId="22023"/>
    <cellStyle name="Normal 15 3 3 2 2 3" xfId="6581"/>
    <cellStyle name="Normal 15 3 3 2 2 3 2" xfId="14640"/>
    <cellStyle name="Normal 15 3 3 2 2 3 2 2" xfId="31487"/>
    <cellStyle name="Normal 15 3 3 2 2 3 3" xfId="23920"/>
    <cellStyle name="Normal 15 3 3 2 2 4" xfId="10807"/>
    <cellStyle name="Normal 15 3 3 2 2 4 2" xfId="27706"/>
    <cellStyle name="Normal 15 3 3 2 2 5" xfId="16920"/>
    <cellStyle name="Normal 15 3 3 2 2 6" xfId="20138"/>
    <cellStyle name="Normal 15 3 3 2 3" xfId="3770"/>
    <cellStyle name="Normal 15 3 3 2 3 2" xfId="7553"/>
    <cellStyle name="Normal 15 3 3 2 3 2 2" xfId="15612"/>
    <cellStyle name="Normal 15 3 3 2 3 2 2 2" xfId="32459"/>
    <cellStyle name="Normal 15 3 3 2 3 2 3" xfId="24892"/>
    <cellStyle name="Normal 15 3 3 2 3 3" xfId="11829"/>
    <cellStyle name="Normal 15 3 3 2 3 3 2" xfId="28678"/>
    <cellStyle name="Normal 15 3 3 2 3 4" xfId="21111"/>
    <cellStyle name="Normal 15 3 3 2 4" xfId="5669"/>
    <cellStyle name="Normal 15 3 3 2 4 2" xfId="13728"/>
    <cellStyle name="Normal 15 3 3 2 4 2 2" xfId="30575"/>
    <cellStyle name="Normal 15 3 3 2 4 3" xfId="23008"/>
    <cellStyle name="Normal 15 3 3 2 5" xfId="9854"/>
    <cellStyle name="Normal 15 3 3 2 5 2" xfId="26794"/>
    <cellStyle name="Normal 15 3 3 2 6" xfId="16919"/>
    <cellStyle name="Normal 15 3 3 2 7" xfId="19226"/>
    <cellStyle name="Normal 15 3 3 3" xfId="2267"/>
    <cellStyle name="Normal 15 3 3 3 2" xfId="4231"/>
    <cellStyle name="Normal 15 3 3 3 2 2" xfId="8014"/>
    <cellStyle name="Normal 15 3 3 3 2 2 2" xfId="16073"/>
    <cellStyle name="Normal 15 3 3 3 2 2 2 2" xfId="32920"/>
    <cellStyle name="Normal 15 3 3 3 2 2 3" xfId="25353"/>
    <cellStyle name="Normal 15 3 3 3 2 3" xfId="12290"/>
    <cellStyle name="Normal 15 3 3 3 2 3 2" xfId="29139"/>
    <cellStyle name="Normal 15 3 3 3 2 4" xfId="21572"/>
    <cellStyle name="Normal 15 3 3 3 3" xfId="6130"/>
    <cellStyle name="Normal 15 3 3 3 3 2" xfId="14189"/>
    <cellStyle name="Normal 15 3 3 3 3 2 2" xfId="31036"/>
    <cellStyle name="Normal 15 3 3 3 3 3" xfId="23469"/>
    <cellStyle name="Normal 15 3 3 3 4" xfId="10355"/>
    <cellStyle name="Normal 15 3 3 3 4 2" xfId="27255"/>
    <cellStyle name="Normal 15 3 3 3 5" xfId="16921"/>
    <cellStyle name="Normal 15 3 3 3 6" xfId="19687"/>
    <cellStyle name="Normal 15 3 3 4" xfId="3319"/>
    <cellStyle name="Normal 15 3 3 4 2" xfId="7102"/>
    <cellStyle name="Normal 15 3 3 4 2 2" xfId="15161"/>
    <cellStyle name="Normal 15 3 3 4 2 2 2" xfId="32008"/>
    <cellStyle name="Normal 15 3 3 4 2 3" xfId="24441"/>
    <cellStyle name="Normal 15 3 3 4 3" xfId="11378"/>
    <cellStyle name="Normal 15 3 3 4 3 2" xfId="28227"/>
    <cellStyle name="Normal 15 3 3 4 4" xfId="20660"/>
    <cellStyle name="Normal 15 3 3 5" xfId="5218"/>
    <cellStyle name="Normal 15 3 3 5 2" xfId="13277"/>
    <cellStyle name="Normal 15 3 3 5 2 2" xfId="30124"/>
    <cellStyle name="Normal 15 3 3 5 3" xfId="22557"/>
    <cellStyle name="Normal 15 3 3 6" xfId="9379"/>
    <cellStyle name="Normal 15 3 3 6 2" xfId="26343"/>
    <cellStyle name="Normal 15 3 3 7" xfId="16918"/>
    <cellStyle name="Normal 15 3 3 8" xfId="18775"/>
    <cellStyle name="Normal 15 3 4" xfId="1503"/>
    <cellStyle name="Normal 15 3 4 2" xfId="2502"/>
    <cellStyle name="Normal 15 3 4 2 2" xfId="4464"/>
    <cellStyle name="Normal 15 3 4 2 2 2" xfId="8247"/>
    <cellStyle name="Normal 15 3 4 2 2 2 2" xfId="16306"/>
    <cellStyle name="Normal 15 3 4 2 2 2 2 2" xfId="33153"/>
    <cellStyle name="Normal 15 3 4 2 2 2 3" xfId="25586"/>
    <cellStyle name="Normal 15 3 4 2 2 3" xfId="12523"/>
    <cellStyle name="Normal 15 3 4 2 2 3 2" xfId="29372"/>
    <cellStyle name="Normal 15 3 4 2 2 4" xfId="21805"/>
    <cellStyle name="Normal 15 3 4 2 3" xfId="6363"/>
    <cellStyle name="Normal 15 3 4 2 3 2" xfId="14422"/>
    <cellStyle name="Normal 15 3 4 2 3 2 2" xfId="31269"/>
    <cellStyle name="Normal 15 3 4 2 3 3" xfId="23702"/>
    <cellStyle name="Normal 15 3 4 2 4" xfId="10589"/>
    <cellStyle name="Normal 15 3 4 2 4 2" xfId="27488"/>
    <cellStyle name="Normal 15 3 4 2 5" xfId="16923"/>
    <cellStyle name="Normal 15 3 4 2 6" xfId="19920"/>
    <cellStyle name="Normal 15 3 4 3" xfId="3552"/>
    <cellStyle name="Normal 15 3 4 3 2" xfId="7335"/>
    <cellStyle name="Normal 15 3 4 3 2 2" xfId="15394"/>
    <cellStyle name="Normal 15 3 4 3 2 2 2" xfId="32241"/>
    <cellStyle name="Normal 15 3 4 3 2 3" xfId="24674"/>
    <cellStyle name="Normal 15 3 4 3 3" xfId="11611"/>
    <cellStyle name="Normal 15 3 4 3 3 2" xfId="28460"/>
    <cellStyle name="Normal 15 3 4 3 4" xfId="20893"/>
    <cellStyle name="Normal 15 3 4 4" xfId="5451"/>
    <cellStyle name="Normal 15 3 4 4 2" xfId="13510"/>
    <cellStyle name="Normal 15 3 4 4 2 2" xfId="30357"/>
    <cellStyle name="Normal 15 3 4 4 3" xfId="22790"/>
    <cellStyle name="Normal 15 3 4 5" xfId="9636"/>
    <cellStyle name="Normal 15 3 4 5 2" xfId="26576"/>
    <cellStyle name="Normal 15 3 4 6" xfId="16922"/>
    <cellStyle name="Normal 15 3 4 7" xfId="19008"/>
    <cellStyle name="Normal 15 3 5" xfId="2032"/>
    <cellStyle name="Normal 15 3 5 2" xfId="4013"/>
    <cellStyle name="Normal 15 3 5 2 2" xfId="7796"/>
    <cellStyle name="Normal 15 3 5 2 2 2" xfId="15855"/>
    <cellStyle name="Normal 15 3 5 2 2 2 2" xfId="32702"/>
    <cellStyle name="Normal 15 3 5 2 2 3" xfId="25135"/>
    <cellStyle name="Normal 15 3 5 2 3" xfId="12072"/>
    <cellStyle name="Normal 15 3 5 2 3 2" xfId="28921"/>
    <cellStyle name="Normal 15 3 5 2 4" xfId="21354"/>
    <cellStyle name="Normal 15 3 5 3" xfId="5912"/>
    <cellStyle name="Normal 15 3 5 3 2" xfId="13971"/>
    <cellStyle name="Normal 15 3 5 3 2 2" xfId="30818"/>
    <cellStyle name="Normal 15 3 5 3 3" xfId="23251"/>
    <cellStyle name="Normal 15 3 5 4" xfId="10130"/>
    <cellStyle name="Normal 15 3 5 4 2" xfId="27037"/>
    <cellStyle name="Normal 15 3 5 5" xfId="16924"/>
    <cellStyle name="Normal 15 3 5 6" xfId="19469"/>
    <cellStyle name="Normal 15 3 6" xfId="3071"/>
    <cellStyle name="Normal 15 3 6 2" xfId="6884"/>
    <cellStyle name="Normal 15 3 6 2 2" xfId="14943"/>
    <cellStyle name="Normal 15 3 6 2 2 2" xfId="31790"/>
    <cellStyle name="Normal 15 3 6 2 3" xfId="24223"/>
    <cellStyle name="Normal 15 3 6 3" xfId="11134"/>
    <cellStyle name="Normal 15 3 6 3 2" xfId="28009"/>
    <cellStyle name="Normal 15 3 6 4" xfId="20442"/>
    <cellStyle name="Normal 15 3 7" xfId="5000"/>
    <cellStyle name="Normal 15 3 7 2" xfId="13059"/>
    <cellStyle name="Normal 15 3 7 2 2" xfId="29906"/>
    <cellStyle name="Normal 15 3 7 3" xfId="22339"/>
    <cellStyle name="Normal 15 3 8" xfId="9017"/>
    <cellStyle name="Normal 15 3 8 2" xfId="26125"/>
    <cellStyle name="Normal 15 3 9" xfId="16909"/>
    <cellStyle name="Normal 15 4" xfId="936"/>
    <cellStyle name="Normal 15 4 2" xfId="3116"/>
    <cellStyle name="Normal 15 4 3" xfId="16925"/>
    <cellStyle name="Normal 15 4 4" xfId="34048"/>
    <cellStyle name="Normal 15 5" xfId="1020"/>
    <cellStyle name="Normal 15 5 2" xfId="1281"/>
    <cellStyle name="Normal 15 5 2 2" xfId="1777"/>
    <cellStyle name="Normal 15 5 2 2 2" xfId="2776"/>
    <cellStyle name="Normal 15 5 2 2 2 2" xfId="4738"/>
    <cellStyle name="Normal 15 5 2 2 2 2 2" xfId="8521"/>
    <cellStyle name="Normal 15 5 2 2 2 2 2 2" xfId="16580"/>
    <cellStyle name="Normal 15 5 2 2 2 2 2 2 2" xfId="33427"/>
    <cellStyle name="Normal 15 5 2 2 2 2 2 3" xfId="25860"/>
    <cellStyle name="Normal 15 5 2 2 2 2 3" xfId="12797"/>
    <cellStyle name="Normal 15 5 2 2 2 2 3 2" xfId="29646"/>
    <cellStyle name="Normal 15 5 2 2 2 2 4" xfId="22079"/>
    <cellStyle name="Normal 15 5 2 2 2 3" xfId="6637"/>
    <cellStyle name="Normal 15 5 2 2 2 3 2" xfId="14696"/>
    <cellStyle name="Normal 15 5 2 2 2 3 2 2" xfId="31543"/>
    <cellStyle name="Normal 15 5 2 2 2 3 3" xfId="23976"/>
    <cellStyle name="Normal 15 5 2 2 2 4" xfId="10863"/>
    <cellStyle name="Normal 15 5 2 2 2 4 2" xfId="27762"/>
    <cellStyle name="Normal 15 5 2 2 2 5" xfId="16929"/>
    <cellStyle name="Normal 15 5 2 2 2 6" xfId="20194"/>
    <cellStyle name="Normal 15 5 2 2 3" xfId="3826"/>
    <cellStyle name="Normal 15 5 2 2 3 2" xfId="7609"/>
    <cellStyle name="Normal 15 5 2 2 3 2 2" xfId="15668"/>
    <cellStyle name="Normal 15 5 2 2 3 2 2 2" xfId="32515"/>
    <cellStyle name="Normal 15 5 2 2 3 2 3" xfId="24948"/>
    <cellStyle name="Normal 15 5 2 2 3 3" xfId="11885"/>
    <cellStyle name="Normal 15 5 2 2 3 3 2" xfId="28734"/>
    <cellStyle name="Normal 15 5 2 2 3 4" xfId="21167"/>
    <cellStyle name="Normal 15 5 2 2 4" xfId="5725"/>
    <cellStyle name="Normal 15 5 2 2 4 2" xfId="13784"/>
    <cellStyle name="Normal 15 5 2 2 4 2 2" xfId="30631"/>
    <cellStyle name="Normal 15 5 2 2 4 3" xfId="23064"/>
    <cellStyle name="Normal 15 5 2 2 5" xfId="9910"/>
    <cellStyle name="Normal 15 5 2 2 5 2" xfId="26850"/>
    <cellStyle name="Normal 15 5 2 2 6" xfId="16928"/>
    <cellStyle name="Normal 15 5 2 2 7" xfId="19282"/>
    <cellStyle name="Normal 15 5 2 3" xfId="2323"/>
    <cellStyle name="Normal 15 5 2 3 2" xfId="4287"/>
    <cellStyle name="Normal 15 5 2 3 2 2" xfId="8070"/>
    <cellStyle name="Normal 15 5 2 3 2 2 2" xfId="16129"/>
    <cellStyle name="Normal 15 5 2 3 2 2 2 2" xfId="32976"/>
    <cellStyle name="Normal 15 5 2 3 2 2 3" xfId="25409"/>
    <cellStyle name="Normal 15 5 2 3 2 3" xfId="12346"/>
    <cellStyle name="Normal 15 5 2 3 2 3 2" xfId="29195"/>
    <cellStyle name="Normal 15 5 2 3 2 4" xfId="21628"/>
    <cellStyle name="Normal 15 5 2 3 3" xfId="6186"/>
    <cellStyle name="Normal 15 5 2 3 3 2" xfId="14245"/>
    <cellStyle name="Normal 15 5 2 3 3 2 2" xfId="31092"/>
    <cellStyle name="Normal 15 5 2 3 3 3" xfId="23525"/>
    <cellStyle name="Normal 15 5 2 3 4" xfId="10411"/>
    <cellStyle name="Normal 15 5 2 3 4 2" xfId="27311"/>
    <cellStyle name="Normal 15 5 2 3 5" xfId="16930"/>
    <cellStyle name="Normal 15 5 2 3 6" xfId="19743"/>
    <cellStyle name="Normal 15 5 2 4" xfId="3375"/>
    <cellStyle name="Normal 15 5 2 4 2" xfId="7158"/>
    <cellStyle name="Normal 15 5 2 4 2 2" xfId="15217"/>
    <cellStyle name="Normal 15 5 2 4 2 2 2" xfId="32064"/>
    <cellStyle name="Normal 15 5 2 4 2 3" xfId="24497"/>
    <cellStyle name="Normal 15 5 2 4 3" xfId="11434"/>
    <cellStyle name="Normal 15 5 2 4 3 2" xfId="28283"/>
    <cellStyle name="Normal 15 5 2 4 4" xfId="20716"/>
    <cellStyle name="Normal 15 5 2 5" xfId="5274"/>
    <cellStyle name="Normal 15 5 2 5 2" xfId="13333"/>
    <cellStyle name="Normal 15 5 2 5 2 2" xfId="30180"/>
    <cellStyle name="Normal 15 5 2 5 3" xfId="22613"/>
    <cellStyle name="Normal 15 5 2 6" xfId="9435"/>
    <cellStyle name="Normal 15 5 2 6 2" xfId="26399"/>
    <cellStyle name="Normal 15 5 2 7" xfId="16927"/>
    <cellStyle name="Normal 15 5 2 8" xfId="18831"/>
    <cellStyle name="Normal 15 5 3" xfId="1559"/>
    <cellStyle name="Normal 15 5 3 2" xfId="2558"/>
    <cellStyle name="Normal 15 5 3 2 2" xfId="4520"/>
    <cellStyle name="Normal 15 5 3 2 2 2" xfId="8303"/>
    <cellStyle name="Normal 15 5 3 2 2 2 2" xfId="16362"/>
    <cellStyle name="Normal 15 5 3 2 2 2 2 2" xfId="33209"/>
    <cellStyle name="Normal 15 5 3 2 2 2 3" xfId="25642"/>
    <cellStyle name="Normal 15 5 3 2 2 3" xfId="12579"/>
    <cellStyle name="Normal 15 5 3 2 2 3 2" xfId="29428"/>
    <cellStyle name="Normal 15 5 3 2 2 4" xfId="21861"/>
    <cellStyle name="Normal 15 5 3 2 3" xfId="6419"/>
    <cellStyle name="Normal 15 5 3 2 3 2" xfId="14478"/>
    <cellStyle name="Normal 15 5 3 2 3 2 2" xfId="31325"/>
    <cellStyle name="Normal 15 5 3 2 3 3" xfId="23758"/>
    <cellStyle name="Normal 15 5 3 2 4" xfId="10645"/>
    <cellStyle name="Normal 15 5 3 2 4 2" xfId="27544"/>
    <cellStyle name="Normal 15 5 3 2 5" xfId="16932"/>
    <cellStyle name="Normal 15 5 3 2 6" xfId="19976"/>
    <cellStyle name="Normal 15 5 3 3" xfId="3608"/>
    <cellStyle name="Normal 15 5 3 3 2" xfId="7391"/>
    <cellStyle name="Normal 15 5 3 3 2 2" xfId="15450"/>
    <cellStyle name="Normal 15 5 3 3 2 2 2" xfId="32297"/>
    <cellStyle name="Normal 15 5 3 3 2 3" xfId="24730"/>
    <cellStyle name="Normal 15 5 3 3 3" xfId="11667"/>
    <cellStyle name="Normal 15 5 3 3 3 2" xfId="28516"/>
    <cellStyle name="Normal 15 5 3 3 4" xfId="20949"/>
    <cellStyle name="Normal 15 5 3 4" xfId="5507"/>
    <cellStyle name="Normal 15 5 3 4 2" xfId="13566"/>
    <cellStyle name="Normal 15 5 3 4 2 2" xfId="30413"/>
    <cellStyle name="Normal 15 5 3 4 3" xfId="22846"/>
    <cellStyle name="Normal 15 5 3 5" xfId="9692"/>
    <cellStyle name="Normal 15 5 3 5 2" xfId="26632"/>
    <cellStyle name="Normal 15 5 3 6" xfId="16931"/>
    <cellStyle name="Normal 15 5 3 7" xfId="19064"/>
    <cellStyle name="Normal 15 5 4" xfId="2105"/>
    <cellStyle name="Normal 15 5 4 2" xfId="4069"/>
    <cellStyle name="Normal 15 5 4 2 2" xfId="7852"/>
    <cellStyle name="Normal 15 5 4 2 2 2" xfId="15911"/>
    <cellStyle name="Normal 15 5 4 2 2 2 2" xfId="32758"/>
    <cellStyle name="Normal 15 5 4 2 2 3" xfId="25191"/>
    <cellStyle name="Normal 15 5 4 2 3" xfId="12128"/>
    <cellStyle name="Normal 15 5 4 2 3 2" xfId="28977"/>
    <cellStyle name="Normal 15 5 4 2 4" xfId="21410"/>
    <cellStyle name="Normal 15 5 4 3" xfId="5968"/>
    <cellStyle name="Normal 15 5 4 3 2" xfId="14027"/>
    <cellStyle name="Normal 15 5 4 3 2 2" xfId="30874"/>
    <cellStyle name="Normal 15 5 4 3 3" xfId="23307"/>
    <cellStyle name="Normal 15 5 4 4" xfId="10193"/>
    <cellStyle name="Normal 15 5 4 4 2" xfId="27093"/>
    <cellStyle name="Normal 15 5 4 5" xfId="16933"/>
    <cellStyle name="Normal 15 5 4 6" xfId="19525"/>
    <cellStyle name="Normal 15 5 5" xfId="3157"/>
    <cellStyle name="Normal 15 5 5 2" xfId="6940"/>
    <cellStyle name="Normal 15 5 5 2 2" xfId="14999"/>
    <cellStyle name="Normal 15 5 5 2 2 2" xfId="31846"/>
    <cellStyle name="Normal 15 5 5 2 3" xfId="24279"/>
    <cellStyle name="Normal 15 5 5 3" xfId="11216"/>
    <cellStyle name="Normal 15 5 5 3 2" xfId="28065"/>
    <cellStyle name="Normal 15 5 5 4" xfId="20498"/>
    <cellStyle name="Normal 15 5 6" xfId="5056"/>
    <cellStyle name="Normal 15 5 6 2" xfId="13115"/>
    <cellStyle name="Normal 15 5 6 2 2" xfId="29962"/>
    <cellStyle name="Normal 15 5 6 3" xfId="22395"/>
    <cellStyle name="Normal 15 5 7" xfId="9200"/>
    <cellStyle name="Normal 15 5 7 2" xfId="26181"/>
    <cellStyle name="Normal 15 5 8" xfId="16926"/>
    <cellStyle name="Normal 15 5 9" xfId="18613"/>
    <cellStyle name="Normal 15 6" xfId="1189"/>
    <cellStyle name="Normal 15 6 2" xfId="1685"/>
    <cellStyle name="Normal 15 6 2 2" xfId="2684"/>
    <cellStyle name="Normal 15 6 2 2 2" xfId="4646"/>
    <cellStyle name="Normal 15 6 2 2 2 2" xfId="8429"/>
    <cellStyle name="Normal 15 6 2 2 2 2 2" xfId="16488"/>
    <cellStyle name="Normal 15 6 2 2 2 2 2 2" xfId="33335"/>
    <cellStyle name="Normal 15 6 2 2 2 2 3" xfId="25768"/>
    <cellStyle name="Normal 15 6 2 2 2 3" xfId="12705"/>
    <cellStyle name="Normal 15 6 2 2 2 3 2" xfId="29554"/>
    <cellStyle name="Normal 15 6 2 2 2 4" xfId="21987"/>
    <cellStyle name="Normal 15 6 2 2 3" xfId="6545"/>
    <cellStyle name="Normal 15 6 2 2 3 2" xfId="14604"/>
    <cellStyle name="Normal 15 6 2 2 3 2 2" xfId="31451"/>
    <cellStyle name="Normal 15 6 2 2 3 3" xfId="23884"/>
    <cellStyle name="Normal 15 6 2 2 4" xfId="10771"/>
    <cellStyle name="Normal 15 6 2 2 4 2" xfId="27670"/>
    <cellStyle name="Normal 15 6 2 2 5" xfId="16936"/>
    <cellStyle name="Normal 15 6 2 2 6" xfId="20102"/>
    <cellStyle name="Normal 15 6 2 3" xfId="3734"/>
    <cellStyle name="Normal 15 6 2 3 2" xfId="7517"/>
    <cellStyle name="Normal 15 6 2 3 2 2" xfId="15576"/>
    <cellStyle name="Normal 15 6 2 3 2 2 2" xfId="32423"/>
    <cellStyle name="Normal 15 6 2 3 2 3" xfId="24856"/>
    <cellStyle name="Normal 15 6 2 3 3" xfId="11793"/>
    <cellStyle name="Normal 15 6 2 3 3 2" xfId="28642"/>
    <cellStyle name="Normal 15 6 2 3 4" xfId="21075"/>
    <cellStyle name="Normal 15 6 2 4" xfId="5633"/>
    <cellStyle name="Normal 15 6 2 4 2" xfId="13692"/>
    <cellStyle name="Normal 15 6 2 4 2 2" xfId="30539"/>
    <cellStyle name="Normal 15 6 2 4 3" xfId="22972"/>
    <cellStyle name="Normal 15 6 2 5" xfId="9818"/>
    <cellStyle name="Normal 15 6 2 5 2" xfId="26758"/>
    <cellStyle name="Normal 15 6 2 6" xfId="16935"/>
    <cellStyle name="Normal 15 6 2 7" xfId="19190"/>
    <cellStyle name="Normal 15 6 3" xfId="2231"/>
    <cellStyle name="Normal 15 6 3 2" xfId="4195"/>
    <cellStyle name="Normal 15 6 3 2 2" xfId="7978"/>
    <cellStyle name="Normal 15 6 3 2 2 2" xfId="16037"/>
    <cellStyle name="Normal 15 6 3 2 2 2 2" xfId="32884"/>
    <cellStyle name="Normal 15 6 3 2 2 3" xfId="25317"/>
    <cellStyle name="Normal 15 6 3 2 3" xfId="12254"/>
    <cellStyle name="Normal 15 6 3 2 3 2" xfId="29103"/>
    <cellStyle name="Normal 15 6 3 2 4" xfId="21536"/>
    <cellStyle name="Normal 15 6 3 3" xfId="6094"/>
    <cellStyle name="Normal 15 6 3 3 2" xfId="14153"/>
    <cellStyle name="Normal 15 6 3 3 2 2" xfId="31000"/>
    <cellStyle name="Normal 15 6 3 3 3" xfId="23433"/>
    <cellStyle name="Normal 15 6 3 4" xfId="10319"/>
    <cellStyle name="Normal 15 6 3 4 2" xfId="27219"/>
    <cellStyle name="Normal 15 6 3 5" xfId="16937"/>
    <cellStyle name="Normal 15 6 3 6" xfId="19651"/>
    <cellStyle name="Normal 15 6 4" xfId="3283"/>
    <cellStyle name="Normal 15 6 4 2" xfId="7066"/>
    <cellStyle name="Normal 15 6 4 2 2" xfId="15125"/>
    <cellStyle name="Normal 15 6 4 2 2 2" xfId="31972"/>
    <cellStyle name="Normal 15 6 4 2 3" xfId="24405"/>
    <cellStyle name="Normal 15 6 4 3" xfId="11342"/>
    <cellStyle name="Normal 15 6 4 3 2" xfId="28191"/>
    <cellStyle name="Normal 15 6 4 4" xfId="20624"/>
    <cellStyle name="Normal 15 6 5" xfId="5182"/>
    <cellStyle name="Normal 15 6 5 2" xfId="13241"/>
    <cellStyle name="Normal 15 6 5 2 2" xfId="30088"/>
    <cellStyle name="Normal 15 6 5 3" xfId="22521"/>
    <cellStyle name="Normal 15 6 6" xfId="9343"/>
    <cellStyle name="Normal 15 6 6 2" xfId="26307"/>
    <cellStyle name="Normal 15 6 7" xfId="16934"/>
    <cellStyle name="Normal 15 6 8" xfId="18739"/>
    <cellStyle name="Normal 15 7" xfId="1467"/>
    <cellStyle name="Normal 15 7 2" xfId="2466"/>
    <cellStyle name="Normal 15 7 2 2" xfId="4428"/>
    <cellStyle name="Normal 15 7 2 2 2" xfId="8211"/>
    <cellStyle name="Normal 15 7 2 2 2 2" xfId="16270"/>
    <cellStyle name="Normal 15 7 2 2 2 2 2" xfId="33117"/>
    <cellStyle name="Normal 15 7 2 2 2 3" xfId="25550"/>
    <cellStyle name="Normal 15 7 2 2 3" xfId="12487"/>
    <cellStyle name="Normal 15 7 2 2 3 2" xfId="29336"/>
    <cellStyle name="Normal 15 7 2 2 4" xfId="21769"/>
    <cellStyle name="Normal 15 7 2 3" xfId="6327"/>
    <cellStyle name="Normal 15 7 2 3 2" xfId="14386"/>
    <cellStyle name="Normal 15 7 2 3 2 2" xfId="31233"/>
    <cellStyle name="Normal 15 7 2 3 3" xfId="23666"/>
    <cellStyle name="Normal 15 7 2 4" xfId="10553"/>
    <cellStyle name="Normal 15 7 2 4 2" xfId="27452"/>
    <cellStyle name="Normal 15 7 2 5" xfId="16939"/>
    <cellStyle name="Normal 15 7 2 6" xfId="19884"/>
    <cellStyle name="Normal 15 7 3" xfId="3516"/>
    <cellStyle name="Normal 15 7 3 2" xfId="7299"/>
    <cellStyle name="Normal 15 7 3 2 2" xfId="15358"/>
    <cellStyle name="Normal 15 7 3 2 2 2" xfId="32205"/>
    <cellStyle name="Normal 15 7 3 2 3" xfId="24638"/>
    <cellStyle name="Normal 15 7 3 3" xfId="11575"/>
    <cellStyle name="Normal 15 7 3 3 2" xfId="28424"/>
    <cellStyle name="Normal 15 7 3 4" xfId="20857"/>
    <cellStyle name="Normal 15 7 4" xfId="5415"/>
    <cellStyle name="Normal 15 7 4 2" xfId="13474"/>
    <cellStyle name="Normal 15 7 4 2 2" xfId="30321"/>
    <cellStyle name="Normal 15 7 4 3" xfId="22754"/>
    <cellStyle name="Normal 15 7 5" xfId="9600"/>
    <cellStyle name="Normal 15 7 5 2" xfId="26540"/>
    <cellStyle name="Normal 15 7 6" xfId="16938"/>
    <cellStyle name="Normal 15 7 7" xfId="18972"/>
    <cellStyle name="Normal 15 8" xfId="1990"/>
    <cellStyle name="Normal 15 8 2" xfId="3977"/>
    <cellStyle name="Normal 15 8 2 2" xfId="7760"/>
    <cellStyle name="Normal 15 8 2 2 2" xfId="15819"/>
    <cellStyle name="Normal 15 8 2 2 2 2" xfId="32666"/>
    <cellStyle name="Normal 15 8 2 2 3" xfId="25099"/>
    <cellStyle name="Normal 15 8 2 3" xfId="12036"/>
    <cellStyle name="Normal 15 8 2 3 2" xfId="28885"/>
    <cellStyle name="Normal 15 8 2 4" xfId="21318"/>
    <cellStyle name="Normal 15 8 3" xfId="5876"/>
    <cellStyle name="Normal 15 8 3 2" xfId="13935"/>
    <cellStyle name="Normal 15 8 3 2 2" xfId="30782"/>
    <cellStyle name="Normal 15 8 3 3" xfId="23215"/>
    <cellStyle name="Normal 15 8 4" xfId="10089"/>
    <cellStyle name="Normal 15 8 4 2" xfId="27001"/>
    <cellStyle name="Normal 15 8 5" xfId="16940"/>
    <cellStyle name="Normal 15 8 6" xfId="19433"/>
    <cellStyle name="Normal 15 9" xfId="3035"/>
    <cellStyle name="Normal 15 9 2" xfId="6848"/>
    <cellStyle name="Normal 15 9 2 2" xfId="14907"/>
    <cellStyle name="Normal 15 9 2 2 2" xfId="31754"/>
    <cellStyle name="Normal 15 9 2 3" xfId="24187"/>
    <cellStyle name="Normal 15 9 3" xfId="11098"/>
    <cellStyle name="Normal 15 9 3 2" xfId="27973"/>
    <cellStyle name="Normal 15 9 4" xfId="20406"/>
    <cellStyle name="Normal 150" xfId="2928"/>
    <cellStyle name="Normal 150 2" xfId="4888"/>
    <cellStyle name="Normal 150 2 2" xfId="8671"/>
    <cellStyle name="Normal 150 2 2 2" xfId="16730"/>
    <cellStyle name="Normal 150 2 2 2 2" xfId="33577"/>
    <cellStyle name="Normal 150 2 2 3" xfId="26010"/>
    <cellStyle name="Normal 150 2 3" xfId="12947"/>
    <cellStyle name="Normal 150 2 3 2" xfId="29796"/>
    <cellStyle name="Normal 150 2 4" xfId="22229"/>
    <cellStyle name="Normal 150 3" xfId="6787"/>
    <cellStyle name="Normal 150 3 2" xfId="14846"/>
    <cellStyle name="Normal 150 3 2 2" xfId="31693"/>
    <cellStyle name="Normal 150 3 3" xfId="24126"/>
    <cellStyle name="Normal 150 4" xfId="11014"/>
    <cellStyle name="Normal 150 4 2" xfId="27912"/>
    <cellStyle name="Normal 150 5" xfId="16941"/>
    <cellStyle name="Normal 150 6" xfId="20344"/>
    <cellStyle name="Normal 151" xfId="2929"/>
    <cellStyle name="Normal 151 2" xfId="4889"/>
    <cellStyle name="Normal 151 2 2" xfId="8672"/>
    <cellStyle name="Normal 151 2 2 2" xfId="16731"/>
    <cellStyle name="Normal 151 2 2 2 2" xfId="33578"/>
    <cellStyle name="Normal 151 2 2 3" xfId="26011"/>
    <cellStyle name="Normal 151 2 3" xfId="12948"/>
    <cellStyle name="Normal 151 2 3 2" xfId="29797"/>
    <cellStyle name="Normal 151 2 4" xfId="22230"/>
    <cellStyle name="Normal 151 3" xfId="6788"/>
    <cellStyle name="Normal 151 3 2" xfId="14847"/>
    <cellStyle name="Normal 151 3 2 2" xfId="31694"/>
    <cellStyle name="Normal 151 3 3" xfId="24127"/>
    <cellStyle name="Normal 151 4" xfId="11015"/>
    <cellStyle name="Normal 151 4 2" xfId="27913"/>
    <cellStyle name="Normal 151 5" xfId="16942"/>
    <cellStyle name="Normal 151 6" xfId="20345"/>
    <cellStyle name="Normal 152" xfId="2930"/>
    <cellStyle name="Normal 152 2" xfId="4890"/>
    <cellStyle name="Normal 152 2 2" xfId="8673"/>
    <cellStyle name="Normal 152 2 2 2" xfId="16732"/>
    <cellStyle name="Normal 152 2 2 2 2" xfId="33579"/>
    <cellStyle name="Normal 152 2 2 3" xfId="26012"/>
    <cellStyle name="Normal 152 2 3" xfId="12949"/>
    <cellStyle name="Normal 152 2 3 2" xfId="29798"/>
    <cellStyle name="Normal 152 2 4" xfId="22231"/>
    <cellStyle name="Normal 152 3" xfId="6789"/>
    <cellStyle name="Normal 152 3 2" xfId="14848"/>
    <cellStyle name="Normal 152 3 2 2" xfId="31695"/>
    <cellStyle name="Normal 152 3 3" xfId="24128"/>
    <cellStyle name="Normal 152 4" xfId="11016"/>
    <cellStyle name="Normal 152 4 2" xfId="27914"/>
    <cellStyle name="Normal 152 5" xfId="16943"/>
    <cellStyle name="Normal 152 6" xfId="20346"/>
    <cellStyle name="Normal 153" xfId="2931"/>
    <cellStyle name="Normal 153 2" xfId="4891"/>
    <cellStyle name="Normal 153 2 2" xfId="8674"/>
    <cellStyle name="Normal 153 2 2 2" xfId="16733"/>
    <cellStyle name="Normal 153 2 2 2 2" xfId="33580"/>
    <cellStyle name="Normal 153 2 2 3" xfId="26013"/>
    <cellStyle name="Normal 153 2 3" xfId="12950"/>
    <cellStyle name="Normal 153 2 3 2" xfId="29799"/>
    <cellStyle name="Normal 153 2 4" xfId="22232"/>
    <cellStyle name="Normal 153 3" xfId="6790"/>
    <cellStyle name="Normal 153 3 2" xfId="14849"/>
    <cellStyle name="Normal 153 3 2 2" xfId="31696"/>
    <cellStyle name="Normal 153 3 3" xfId="24129"/>
    <cellStyle name="Normal 153 4" xfId="11017"/>
    <cellStyle name="Normal 153 4 2" xfId="27915"/>
    <cellStyle name="Normal 153 5" xfId="16944"/>
    <cellStyle name="Normal 153 6" xfId="20347"/>
    <cellStyle name="Normal 154" xfId="2932"/>
    <cellStyle name="Normal 154 2" xfId="4892"/>
    <cellStyle name="Normal 154 2 2" xfId="8675"/>
    <cellStyle name="Normal 154 2 2 2" xfId="16734"/>
    <cellStyle name="Normal 154 2 2 2 2" xfId="33581"/>
    <cellStyle name="Normal 154 2 2 3" xfId="26014"/>
    <cellStyle name="Normal 154 2 3" xfId="12951"/>
    <cellStyle name="Normal 154 2 3 2" xfId="29800"/>
    <cellStyle name="Normal 154 2 4" xfId="22233"/>
    <cellStyle name="Normal 154 3" xfId="6791"/>
    <cellStyle name="Normal 154 3 2" xfId="14850"/>
    <cellStyle name="Normal 154 3 2 2" xfId="31697"/>
    <cellStyle name="Normal 154 3 3" xfId="24130"/>
    <cellStyle name="Normal 154 4" xfId="11018"/>
    <cellStyle name="Normal 154 4 2" xfId="27916"/>
    <cellStyle name="Normal 154 5" xfId="16945"/>
    <cellStyle name="Normal 154 6" xfId="20348"/>
    <cellStyle name="Normal 155" xfId="2933"/>
    <cellStyle name="Normal 155 2" xfId="4893"/>
    <cellStyle name="Normal 155 2 2" xfId="8676"/>
    <cellStyle name="Normal 155 2 2 2" xfId="16735"/>
    <cellStyle name="Normal 155 2 2 2 2" xfId="33582"/>
    <cellStyle name="Normal 155 2 2 3" xfId="26015"/>
    <cellStyle name="Normal 155 2 3" xfId="12952"/>
    <cellStyle name="Normal 155 2 3 2" xfId="29801"/>
    <cellStyle name="Normal 155 2 4" xfId="22234"/>
    <cellStyle name="Normal 155 3" xfId="6792"/>
    <cellStyle name="Normal 155 3 2" xfId="14851"/>
    <cellStyle name="Normal 155 3 2 2" xfId="31698"/>
    <cellStyle name="Normal 155 3 3" xfId="24131"/>
    <cellStyle name="Normal 155 4" xfId="11019"/>
    <cellStyle name="Normal 155 4 2" xfId="27917"/>
    <cellStyle name="Normal 155 5" xfId="16946"/>
    <cellStyle name="Normal 155 6" xfId="20349"/>
    <cellStyle name="Normal 156" xfId="2934"/>
    <cellStyle name="Normal 156 2" xfId="4894"/>
    <cellStyle name="Normal 156 2 2" xfId="8677"/>
    <cellStyle name="Normal 156 2 2 2" xfId="16736"/>
    <cellStyle name="Normal 156 2 2 2 2" xfId="33583"/>
    <cellStyle name="Normal 156 2 2 3" xfId="26016"/>
    <cellStyle name="Normal 156 2 3" xfId="12953"/>
    <cellStyle name="Normal 156 2 3 2" xfId="29802"/>
    <cellStyle name="Normal 156 2 4" xfId="22235"/>
    <cellStyle name="Normal 156 3" xfId="6793"/>
    <cellStyle name="Normal 156 3 2" xfId="14852"/>
    <cellStyle name="Normal 156 3 2 2" xfId="31699"/>
    <cellStyle name="Normal 156 3 3" xfId="24132"/>
    <cellStyle name="Normal 156 4" xfId="11020"/>
    <cellStyle name="Normal 156 4 2" xfId="27918"/>
    <cellStyle name="Normal 156 5" xfId="16947"/>
    <cellStyle name="Normal 156 6" xfId="20350"/>
    <cellStyle name="Normal 157" xfId="2935"/>
    <cellStyle name="Normal 157 2" xfId="4895"/>
    <cellStyle name="Normal 157 2 2" xfId="8678"/>
    <cellStyle name="Normal 157 2 2 2" xfId="16737"/>
    <cellStyle name="Normal 157 2 2 2 2" xfId="33584"/>
    <cellStyle name="Normal 157 2 2 3" xfId="26017"/>
    <cellStyle name="Normal 157 2 3" xfId="12954"/>
    <cellStyle name="Normal 157 2 3 2" xfId="29803"/>
    <cellStyle name="Normal 157 2 4" xfId="22236"/>
    <cellStyle name="Normal 157 3" xfId="6794"/>
    <cellStyle name="Normal 157 3 2" xfId="14853"/>
    <cellStyle name="Normal 157 3 2 2" xfId="31700"/>
    <cellStyle name="Normal 157 3 3" xfId="24133"/>
    <cellStyle name="Normal 157 4" xfId="11021"/>
    <cellStyle name="Normal 157 4 2" xfId="27919"/>
    <cellStyle name="Normal 157 5" xfId="16948"/>
    <cellStyle name="Normal 157 6" xfId="20351"/>
    <cellStyle name="Normal 158" xfId="2936"/>
    <cellStyle name="Normal 158 2" xfId="4896"/>
    <cellStyle name="Normal 158 2 2" xfId="8679"/>
    <cellStyle name="Normal 158 2 2 2" xfId="16738"/>
    <cellStyle name="Normal 158 2 2 2 2" xfId="33585"/>
    <cellStyle name="Normal 158 2 2 3" xfId="26018"/>
    <cellStyle name="Normal 158 2 3" xfId="12955"/>
    <cellStyle name="Normal 158 2 3 2" xfId="29804"/>
    <cellStyle name="Normal 158 2 4" xfId="22237"/>
    <cellStyle name="Normal 158 3" xfId="6795"/>
    <cellStyle name="Normal 158 3 2" xfId="14854"/>
    <cellStyle name="Normal 158 3 2 2" xfId="31701"/>
    <cellStyle name="Normal 158 3 3" xfId="24134"/>
    <cellStyle name="Normal 158 4" xfId="11022"/>
    <cellStyle name="Normal 158 4 2" xfId="27920"/>
    <cellStyle name="Normal 158 5" xfId="16949"/>
    <cellStyle name="Normal 158 6" xfId="20352"/>
    <cellStyle name="Normal 159" xfId="2937"/>
    <cellStyle name="Normal 159 2" xfId="4897"/>
    <cellStyle name="Normal 159 2 2" xfId="8680"/>
    <cellStyle name="Normal 159 2 2 2" xfId="16739"/>
    <cellStyle name="Normal 159 2 2 2 2" xfId="33586"/>
    <cellStyle name="Normal 159 2 2 3" xfId="26019"/>
    <cellStyle name="Normal 159 2 3" xfId="12956"/>
    <cellStyle name="Normal 159 2 3 2" xfId="29805"/>
    <cellStyle name="Normal 159 2 4" xfId="22238"/>
    <cellStyle name="Normal 159 3" xfId="6796"/>
    <cellStyle name="Normal 159 3 2" xfId="14855"/>
    <cellStyle name="Normal 159 3 2 2" xfId="31702"/>
    <cellStyle name="Normal 159 3 3" xfId="24135"/>
    <cellStyle name="Normal 159 4" xfId="11023"/>
    <cellStyle name="Normal 159 4 2" xfId="27921"/>
    <cellStyle name="Normal 159 5" xfId="16950"/>
    <cellStyle name="Normal 159 6" xfId="20353"/>
    <cellStyle name="Normal 16" xfId="562"/>
    <cellStyle name="Normal 16 10" xfId="4965"/>
    <cellStyle name="Normal 16 10 2" xfId="13024"/>
    <cellStyle name="Normal 16 10 2 2" xfId="29871"/>
    <cellStyle name="Normal 16 10 3" xfId="22304"/>
    <cellStyle name="Normal 16 11" xfId="8927"/>
    <cellStyle name="Normal 16 11 2" xfId="26090"/>
    <cellStyle name="Normal 16 12" xfId="16951"/>
    <cellStyle name="Normal 16 13" xfId="18520"/>
    <cellStyle name="Normal 16 14" xfId="18515"/>
    <cellStyle name="Normal 16 15" xfId="34049"/>
    <cellStyle name="Normal 16 2" xfId="618"/>
    <cellStyle name="Normal 16 2 10" xfId="16952"/>
    <cellStyle name="Normal 16 2 11" xfId="18534"/>
    <cellStyle name="Normal 16 2 12" xfId="34050"/>
    <cellStyle name="Normal 16 2 2" xfId="736"/>
    <cellStyle name="Normal 16 2 2 10" xfId="18570"/>
    <cellStyle name="Normal 16 2 2 11" xfId="34051"/>
    <cellStyle name="Normal 16 2 2 2" xfId="1070"/>
    <cellStyle name="Normal 16 2 2 2 2" xfId="1331"/>
    <cellStyle name="Normal 16 2 2 2 2 2" xfId="1827"/>
    <cellStyle name="Normal 16 2 2 2 2 2 2" xfId="2826"/>
    <cellStyle name="Normal 16 2 2 2 2 2 2 2" xfId="4788"/>
    <cellStyle name="Normal 16 2 2 2 2 2 2 2 2" xfId="8571"/>
    <cellStyle name="Normal 16 2 2 2 2 2 2 2 2 2" xfId="16630"/>
    <cellStyle name="Normal 16 2 2 2 2 2 2 2 2 2 2" xfId="33477"/>
    <cellStyle name="Normal 16 2 2 2 2 2 2 2 2 3" xfId="25910"/>
    <cellStyle name="Normal 16 2 2 2 2 2 2 2 3" xfId="12847"/>
    <cellStyle name="Normal 16 2 2 2 2 2 2 2 3 2" xfId="29696"/>
    <cellStyle name="Normal 16 2 2 2 2 2 2 2 4" xfId="22129"/>
    <cellStyle name="Normal 16 2 2 2 2 2 2 3" xfId="6687"/>
    <cellStyle name="Normal 16 2 2 2 2 2 2 3 2" xfId="14746"/>
    <cellStyle name="Normal 16 2 2 2 2 2 2 3 2 2" xfId="31593"/>
    <cellStyle name="Normal 16 2 2 2 2 2 2 3 3" xfId="24026"/>
    <cellStyle name="Normal 16 2 2 2 2 2 2 4" xfId="10913"/>
    <cellStyle name="Normal 16 2 2 2 2 2 2 4 2" xfId="27812"/>
    <cellStyle name="Normal 16 2 2 2 2 2 2 5" xfId="16957"/>
    <cellStyle name="Normal 16 2 2 2 2 2 2 6" xfId="20244"/>
    <cellStyle name="Normal 16 2 2 2 2 2 3" xfId="3876"/>
    <cellStyle name="Normal 16 2 2 2 2 2 3 2" xfId="7659"/>
    <cellStyle name="Normal 16 2 2 2 2 2 3 2 2" xfId="15718"/>
    <cellStyle name="Normal 16 2 2 2 2 2 3 2 2 2" xfId="32565"/>
    <cellStyle name="Normal 16 2 2 2 2 2 3 2 3" xfId="24998"/>
    <cellStyle name="Normal 16 2 2 2 2 2 3 3" xfId="11935"/>
    <cellStyle name="Normal 16 2 2 2 2 2 3 3 2" xfId="28784"/>
    <cellStyle name="Normal 16 2 2 2 2 2 3 4" xfId="21217"/>
    <cellStyle name="Normal 16 2 2 2 2 2 4" xfId="5775"/>
    <cellStyle name="Normal 16 2 2 2 2 2 4 2" xfId="13834"/>
    <cellStyle name="Normal 16 2 2 2 2 2 4 2 2" xfId="30681"/>
    <cellStyle name="Normal 16 2 2 2 2 2 4 3" xfId="23114"/>
    <cellStyle name="Normal 16 2 2 2 2 2 5" xfId="9960"/>
    <cellStyle name="Normal 16 2 2 2 2 2 5 2" xfId="26900"/>
    <cellStyle name="Normal 16 2 2 2 2 2 6" xfId="16956"/>
    <cellStyle name="Normal 16 2 2 2 2 2 7" xfId="19332"/>
    <cellStyle name="Normal 16 2 2 2 2 3" xfId="2373"/>
    <cellStyle name="Normal 16 2 2 2 2 3 2" xfId="4337"/>
    <cellStyle name="Normal 16 2 2 2 2 3 2 2" xfId="8120"/>
    <cellStyle name="Normal 16 2 2 2 2 3 2 2 2" xfId="16179"/>
    <cellStyle name="Normal 16 2 2 2 2 3 2 2 2 2" xfId="33026"/>
    <cellStyle name="Normal 16 2 2 2 2 3 2 2 3" xfId="25459"/>
    <cellStyle name="Normal 16 2 2 2 2 3 2 3" xfId="12396"/>
    <cellStyle name="Normal 16 2 2 2 2 3 2 3 2" xfId="29245"/>
    <cellStyle name="Normal 16 2 2 2 2 3 2 4" xfId="21678"/>
    <cellStyle name="Normal 16 2 2 2 2 3 3" xfId="6236"/>
    <cellStyle name="Normal 16 2 2 2 2 3 3 2" xfId="14295"/>
    <cellStyle name="Normal 16 2 2 2 2 3 3 2 2" xfId="31142"/>
    <cellStyle name="Normal 16 2 2 2 2 3 3 3" xfId="23575"/>
    <cellStyle name="Normal 16 2 2 2 2 3 4" xfId="10461"/>
    <cellStyle name="Normal 16 2 2 2 2 3 4 2" xfId="27361"/>
    <cellStyle name="Normal 16 2 2 2 2 3 5" xfId="16958"/>
    <cellStyle name="Normal 16 2 2 2 2 3 6" xfId="19793"/>
    <cellStyle name="Normal 16 2 2 2 2 4" xfId="3425"/>
    <cellStyle name="Normal 16 2 2 2 2 4 2" xfId="7208"/>
    <cellStyle name="Normal 16 2 2 2 2 4 2 2" xfId="15267"/>
    <cellStyle name="Normal 16 2 2 2 2 4 2 2 2" xfId="32114"/>
    <cellStyle name="Normal 16 2 2 2 2 4 2 3" xfId="24547"/>
    <cellStyle name="Normal 16 2 2 2 2 4 3" xfId="11484"/>
    <cellStyle name="Normal 16 2 2 2 2 4 3 2" xfId="28333"/>
    <cellStyle name="Normal 16 2 2 2 2 4 4" xfId="20766"/>
    <cellStyle name="Normal 16 2 2 2 2 5" xfId="5324"/>
    <cellStyle name="Normal 16 2 2 2 2 5 2" xfId="13383"/>
    <cellStyle name="Normal 16 2 2 2 2 5 2 2" xfId="30230"/>
    <cellStyle name="Normal 16 2 2 2 2 5 3" xfId="22663"/>
    <cellStyle name="Normal 16 2 2 2 2 6" xfId="9485"/>
    <cellStyle name="Normal 16 2 2 2 2 6 2" xfId="26449"/>
    <cellStyle name="Normal 16 2 2 2 2 7" xfId="16955"/>
    <cellStyle name="Normal 16 2 2 2 2 8" xfId="18881"/>
    <cellStyle name="Normal 16 2 2 2 3" xfId="1609"/>
    <cellStyle name="Normal 16 2 2 2 3 2" xfId="2608"/>
    <cellStyle name="Normal 16 2 2 2 3 2 2" xfId="4570"/>
    <cellStyle name="Normal 16 2 2 2 3 2 2 2" xfId="8353"/>
    <cellStyle name="Normal 16 2 2 2 3 2 2 2 2" xfId="16412"/>
    <cellStyle name="Normal 16 2 2 2 3 2 2 2 2 2" xfId="33259"/>
    <cellStyle name="Normal 16 2 2 2 3 2 2 2 3" xfId="25692"/>
    <cellStyle name="Normal 16 2 2 2 3 2 2 3" xfId="12629"/>
    <cellStyle name="Normal 16 2 2 2 3 2 2 3 2" xfId="29478"/>
    <cellStyle name="Normal 16 2 2 2 3 2 2 4" xfId="21911"/>
    <cellStyle name="Normal 16 2 2 2 3 2 3" xfId="6469"/>
    <cellStyle name="Normal 16 2 2 2 3 2 3 2" xfId="14528"/>
    <cellStyle name="Normal 16 2 2 2 3 2 3 2 2" xfId="31375"/>
    <cellStyle name="Normal 16 2 2 2 3 2 3 3" xfId="23808"/>
    <cellStyle name="Normal 16 2 2 2 3 2 4" xfId="10695"/>
    <cellStyle name="Normal 16 2 2 2 3 2 4 2" xfId="27594"/>
    <cellStyle name="Normal 16 2 2 2 3 2 5" xfId="16960"/>
    <cellStyle name="Normal 16 2 2 2 3 2 6" xfId="20026"/>
    <cellStyle name="Normal 16 2 2 2 3 3" xfId="3658"/>
    <cellStyle name="Normal 16 2 2 2 3 3 2" xfId="7441"/>
    <cellStyle name="Normal 16 2 2 2 3 3 2 2" xfId="15500"/>
    <cellStyle name="Normal 16 2 2 2 3 3 2 2 2" xfId="32347"/>
    <cellStyle name="Normal 16 2 2 2 3 3 2 3" xfId="24780"/>
    <cellStyle name="Normal 16 2 2 2 3 3 3" xfId="11717"/>
    <cellStyle name="Normal 16 2 2 2 3 3 3 2" xfId="28566"/>
    <cellStyle name="Normal 16 2 2 2 3 3 4" xfId="20999"/>
    <cellStyle name="Normal 16 2 2 2 3 4" xfId="5557"/>
    <cellStyle name="Normal 16 2 2 2 3 4 2" xfId="13616"/>
    <cellStyle name="Normal 16 2 2 2 3 4 2 2" xfId="30463"/>
    <cellStyle name="Normal 16 2 2 2 3 4 3" xfId="22896"/>
    <cellStyle name="Normal 16 2 2 2 3 5" xfId="9742"/>
    <cellStyle name="Normal 16 2 2 2 3 5 2" xfId="26682"/>
    <cellStyle name="Normal 16 2 2 2 3 6" xfId="16959"/>
    <cellStyle name="Normal 16 2 2 2 3 7" xfId="19114"/>
    <cellStyle name="Normal 16 2 2 2 4" xfId="2155"/>
    <cellStyle name="Normal 16 2 2 2 4 2" xfId="4119"/>
    <cellStyle name="Normal 16 2 2 2 4 2 2" xfId="7902"/>
    <cellStyle name="Normal 16 2 2 2 4 2 2 2" xfId="15961"/>
    <cellStyle name="Normal 16 2 2 2 4 2 2 2 2" xfId="32808"/>
    <cellStyle name="Normal 16 2 2 2 4 2 2 3" xfId="25241"/>
    <cellStyle name="Normal 16 2 2 2 4 2 3" xfId="12178"/>
    <cellStyle name="Normal 16 2 2 2 4 2 3 2" xfId="29027"/>
    <cellStyle name="Normal 16 2 2 2 4 2 4" xfId="21460"/>
    <cellStyle name="Normal 16 2 2 2 4 3" xfId="6018"/>
    <cellStyle name="Normal 16 2 2 2 4 3 2" xfId="14077"/>
    <cellStyle name="Normal 16 2 2 2 4 3 2 2" xfId="30924"/>
    <cellStyle name="Normal 16 2 2 2 4 3 3" xfId="23357"/>
    <cellStyle name="Normal 16 2 2 2 4 4" xfId="10243"/>
    <cellStyle name="Normal 16 2 2 2 4 4 2" xfId="27143"/>
    <cellStyle name="Normal 16 2 2 2 4 5" xfId="16961"/>
    <cellStyle name="Normal 16 2 2 2 4 6" xfId="19575"/>
    <cellStyle name="Normal 16 2 2 2 5" xfId="3207"/>
    <cellStyle name="Normal 16 2 2 2 5 2" xfId="6990"/>
    <cellStyle name="Normal 16 2 2 2 5 2 2" xfId="15049"/>
    <cellStyle name="Normal 16 2 2 2 5 2 2 2" xfId="31896"/>
    <cellStyle name="Normal 16 2 2 2 5 2 3" xfId="24329"/>
    <cellStyle name="Normal 16 2 2 2 5 3" xfId="11266"/>
    <cellStyle name="Normal 16 2 2 2 5 3 2" xfId="28115"/>
    <cellStyle name="Normal 16 2 2 2 5 4" xfId="20548"/>
    <cellStyle name="Normal 16 2 2 2 6" xfId="5106"/>
    <cellStyle name="Normal 16 2 2 2 6 2" xfId="13165"/>
    <cellStyle name="Normal 16 2 2 2 6 2 2" xfId="30012"/>
    <cellStyle name="Normal 16 2 2 2 6 3" xfId="22445"/>
    <cellStyle name="Normal 16 2 2 2 7" xfId="9250"/>
    <cellStyle name="Normal 16 2 2 2 7 2" xfId="26231"/>
    <cellStyle name="Normal 16 2 2 2 8" xfId="16954"/>
    <cellStyle name="Normal 16 2 2 2 9" xfId="18663"/>
    <cellStyle name="Normal 16 2 2 3" xfId="1239"/>
    <cellStyle name="Normal 16 2 2 3 2" xfId="1735"/>
    <cellStyle name="Normal 16 2 2 3 2 2" xfId="2734"/>
    <cellStyle name="Normal 16 2 2 3 2 2 2" xfId="4696"/>
    <cellStyle name="Normal 16 2 2 3 2 2 2 2" xfId="8479"/>
    <cellStyle name="Normal 16 2 2 3 2 2 2 2 2" xfId="16538"/>
    <cellStyle name="Normal 16 2 2 3 2 2 2 2 2 2" xfId="33385"/>
    <cellStyle name="Normal 16 2 2 3 2 2 2 2 3" xfId="25818"/>
    <cellStyle name="Normal 16 2 2 3 2 2 2 3" xfId="12755"/>
    <cellStyle name="Normal 16 2 2 3 2 2 2 3 2" xfId="29604"/>
    <cellStyle name="Normal 16 2 2 3 2 2 2 4" xfId="22037"/>
    <cellStyle name="Normal 16 2 2 3 2 2 3" xfId="6595"/>
    <cellStyle name="Normal 16 2 2 3 2 2 3 2" xfId="14654"/>
    <cellStyle name="Normal 16 2 2 3 2 2 3 2 2" xfId="31501"/>
    <cellStyle name="Normal 16 2 2 3 2 2 3 3" xfId="23934"/>
    <cellStyle name="Normal 16 2 2 3 2 2 4" xfId="10821"/>
    <cellStyle name="Normal 16 2 2 3 2 2 4 2" xfId="27720"/>
    <cellStyle name="Normal 16 2 2 3 2 2 5" xfId="16964"/>
    <cellStyle name="Normal 16 2 2 3 2 2 6" xfId="20152"/>
    <cellStyle name="Normal 16 2 2 3 2 3" xfId="3784"/>
    <cellStyle name="Normal 16 2 2 3 2 3 2" xfId="7567"/>
    <cellStyle name="Normal 16 2 2 3 2 3 2 2" xfId="15626"/>
    <cellStyle name="Normal 16 2 2 3 2 3 2 2 2" xfId="32473"/>
    <cellStyle name="Normal 16 2 2 3 2 3 2 3" xfId="24906"/>
    <cellStyle name="Normal 16 2 2 3 2 3 3" xfId="11843"/>
    <cellStyle name="Normal 16 2 2 3 2 3 3 2" xfId="28692"/>
    <cellStyle name="Normal 16 2 2 3 2 3 4" xfId="21125"/>
    <cellStyle name="Normal 16 2 2 3 2 4" xfId="5683"/>
    <cellStyle name="Normal 16 2 2 3 2 4 2" xfId="13742"/>
    <cellStyle name="Normal 16 2 2 3 2 4 2 2" xfId="30589"/>
    <cellStyle name="Normal 16 2 2 3 2 4 3" xfId="23022"/>
    <cellStyle name="Normal 16 2 2 3 2 5" xfId="9868"/>
    <cellStyle name="Normal 16 2 2 3 2 5 2" xfId="26808"/>
    <cellStyle name="Normal 16 2 2 3 2 6" xfId="16963"/>
    <cellStyle name="Normal 16 2 2 3 2 7" xfId="19240"/>
    <cellStyle name="Normal 16 2 2 3 3" xfId="2281"/>
    <cellStyle name="Normal 16 2 2 3 3 2" xfId="4245"/>
    <cellStyle name="Normal 16 2 2 3 3 2 2" xfId="8028"/>
    <cellStyle name="Normal 16 2 2 3 3 2 2 2" xfId="16087"/>
    <cellStyle name="Normal 16 2 2 3 3 2 2 2 2" xfId="32934"/>
    <cellStyle name="Normal 16 2 2 3 3 2 2 3" xfId="25367"/>
    <cellStyle name="Normal 16 2 2 3 3 2 3" xfId="12304"/>
    <cellStyle name="Normal 16 2 2 3 3 2 3 2" xfId="29153"/>
    <cellStyle name="Normal 16 2 2 3 3 2 4" xfId="21586"/>
    <cellStyle name="Normal 16 2 2 3 3 3" xfId="6144"/>
    <cellStyle name="Normal 16 2 2 3 3 3 2" xfId="14203"/>
    <cellStyle name="Normal 16 2 2 3 3 3 2 2" xfId="31050"/>
    <cellStyle name="Normal 16 2 2 3 3 3 3" xfId="23483"/>
    <cellStyle name="Normal 16 2 2 3 3 4" xfId="10369"/>
    <cellStyle name="Normal 16 2 2 3 3 4 2" xfId="27269"/>
    <cellStyle name="Normal 16 2 2 3 3 5" xfId="16965"/>
    <cellStyle name="Normal 16 2 2 3 3 6" xfId="19701"/>
    <cellStyle name="Normal 16 2 2 3 4" xfId="3333"/>
    <cellStyle name="Normal 16 2 2 3 4 2" xfId="7116"/>
    <cellStyle name="Normal 16 2 2 3 4 2 2" xfId="15175"/>
    <cellStyle name="Normal 16 2 2 3 4 2 2 2" xfId="32022"/>
    <cellStyle name="Normal 16 2 2 3 4 2 3" xfId="24455"/>
    <cellStyle name="Normal 16 2 2 3 4 3" xfId="11392"/>
    <cellStyle name="Normal 16 2 2 3 4 3 2" xfId="28241"/>
    <cellStyle name="Normal 16 2 2 3 4 4" xfId="20674"/>
    <cellStyle name="Normal 16 2 2 3 5" xfId="5232"/>
    <cellStyle name="Normal 16 2 2 3 5 2" xfId="13291"/>
    <cellStyle name="Normal 16 2 2 3 5 2 2" xfId="30138"/>
    <cellStyle name="Normal 16 2 2 3 5 3" xfId="22571"/>
    <cellStyle name="Normal 16 2 2 3 6" xfId="9393"/>
    <cellStyle name="Normal 16 2 2 3 6 2" xfId="26357"/>
    <cellStyle name="Normal 16 2 2 3 7" xfId="16962"/>
    <cellStyle name="Normal 16 2 2 3 8" xfId="18789"/>
    <cellStyle name="Normal 16 2 2 4" xfId="1517"/>
    <cellStyle name="Normal 16 2 2 4 2" xfId="2516"/>
    <cellStyle name="Normal 16 2 2 4 2 2" xfId="4478"/>
    <cellStyle name="Normal 16 2 2 4 2 2 2" xfId="8261"/>
    <cellStyle name="Normal 16 2 2 4 2 2 2 2" xfId="16320"/>
    <cellStyle name="Normal 16 2 2 4 2 2 2 2 2" xfId="33167"/>
    <cellStyle name="Normal 16 2 2 4 2 2 2 3" xfId="25600"/>
    <cellStyle name="Normal 16 2 2 4 2 2 3" xfId="12537"/>
    <cellStyle name="Normal 16 2 2 4 2 2 3 2" xfId="29386"/>
    <cellStyle name="Normal 16 2 2 4 2 2 4" xfId="21819"/>
    <cellStyle name="Normal 16 2 2 4 2 3" xfId="6377"/>
    <cellStyle name="Normal 16 2 2 4 2 3 2" xfId="14436"/>
    <cellStyle name="Normal 16 2 2 4 2 3 2 2" xfId="31283"/>
    <cellStyle name="Normal 16 2 2 4 2 3 3" xfId="23716"/>
    <cellStyle name="Normal 16 2 2 4 2 4" xfId="10603"/>
    <cellStyle name="Normal 16 2 2 4 2 4 2" xfId="27502"/>
    <cellStyle name="Normal 16 2 2 4 2 5" xfId="16967"/>
    <cellStyle name="Normal 16 2 2 4 2 6" xfId="19934"/>
    <cellStyle name="Normal 16 2 2 4 3" xfId="3566"/>
    <cellStyle name="Normal 16 2 2 4 3 2" xfId="7349"/>
    <cellStyle name="Normal 16 2 2 4 3 2 2" xfId="15408"/>
    <cellStyle name="Normal 16 2 2 4 3 2 2 2" xfId="32255"/>
    <cellStyle name="Normal 16 2 2 4 3 2 3" xfId="24688"/>
    <cellStyle name="Normal 16 2 2 4 3 3" xfId="11625"/>
    <cellStyle name="Normal 16 2 2 4 3 3 2" xfId="28474"/>
    <cellStyle name="Normal 16 2 2 4 3 4" xfId="20907"/>
    <cellStyle name="Normal 16 2 2 4 4" xfId="5465"/>
    <cellStyle name="Normal 16 2 2 4 4 2" xfId="13524"/>
    <cellStyle name="Normal 16 2 2 4 4 2 2" xfId="30371"/>
    <cellStyle name="Normal 16 2 2 4 4 3" xfId="22804"/>
    <cellStyle name="Normal 16 2 2 4 5" xfId="9650"/>
    <cellStyle name="Normal 16 2 2 4 5 2" xfId="26590"/>
    <cellStyle name="Normal 16 2 2 4 6" xfId="16966"/>
    <cellStyle name="Normal 16 2 2 4 7" xfId="19022"/>
    <cellStyle name="Normal 16 2 2 5" xfId="2046"/>
    <cellStyle name="Normal 16 2 2 5 2" xfId="4027"/>
    <cellStyle name="Normal 16 2 2 5 2 2" xfId="7810"/>
    <cellStyle name="Normal 16 2 2 5 2 2 2" xfId="15869"/>
    <cellStyle name="Normal 16 2 2 5 2 2 2 2" xfId="32716"/>
    <cellStyle name="Normal 16 2 2 5 2 2 3" xfId="25149"/>
    <cellStyle name="Normal 16 2 2 5 2 3" xfId="12086"/>
    <cellStyle name="Normal 16 2 2 5 2 3 2" xfId="28935"/>
    <cellStyle name="Normal 16 2 2 5 2 4" xfId="21368"/>
    <cellStyle name="Normal 16 2 2 5 3" xfId="5926"/>
    <cellStyle name="Normal 16 2 2 5 3 2" xfId="13985"/>
    <cellStyle name="Normal 16 2 2 5 3 2 2" xfId="30832"/>
    <cellStyle name="Normal 16 2 2 5 3 3" xfId="23265"/>
    <cellStyle name="Normal 16 2 2 5 4" xfId="10144"/>
    <cellStyle name="Normal 16 2 2 5 4 2" xfId="27051"/>
    <cellStyle name="Normal 16 2 2 5 5" xfId="16968"/>
    <cellStyle name="Normal 16 2 2 5 6" xfId="19483"/>
    <cellStyle name="Normal 16 2 2 6" xfId="3085"/>
    <cellStyle name="Normal 16 2 2 6 2" xfId="6898"/>
    <cellStyle name="Normal 16 2 2 6 2 2" xfId="14957"/>
    <cellStyle name="Normal 16 2 2 6 2 2 2" xfId="31804"/>
    <cellStyle name="Normal 16 2 2 6 2 3" xfId="24237"/>
    <cellStyle name="Normal 16 2 2 6 3" xfId="11148"/>
    <cellStyle name="Normal 16 2 2 6 3 2" xfId="28023"/>
    <cellStyle name="Normal 16 2 2 6 4" xfId="20456"/>
    <cellStyle name="Normal 16 2 2 7" xfId="5014"/>
    <cellStyle name="Normal 16 2 2 7 2" xfId="13073"/>
    <cellStyle name="Normal 16 2 2 7 2 2" xfId="29920"/>
    <cellStyle name="Normal 16 2 2 7 3" xfId="22353"/>
    <cellStyle name="Normal 16 2 2 8" xfId="9033"/>
    <cellStyle name="Normal 16 2 2 8 2" xfId="26139"/>
    <cellStyle name="Normal 16 2 2 9" xfId="16953"/>
    <cellStyle name="Normal 16 2 3" xfId="1034"/>
    <cellStyle name="Normal 16 2 3 2" xfId="1295"/>
    <cellStyle name="Normal 16 2 3 2 2" xfId="1791"/>
    <cellStyle name="Normal 16 2 3 2 2 2" xfId="2790"/>
    <cellStyle name="Normal 16 2 3 2 2 2 2" xfId="4752"/>
    <cellStyle name="Normal 16 2 3 2 2 2 2 2" xfId="8535"/>
    <cellStyle name="Normal 16 2 3 2 2 2 2 2 2" xfId="16594"/>
    <cellStyle name="Normal 16 2 3 2 2 2 2 2 2 2" xfId="33441"/>
    <cellStyle name="Normal 16 2 3 2 2 2 2 2 3" xfId="25874"/>
    <cellStyle name="Normal 16 2 3 2 2 2 2 3" xfId="12811"/>
    <cellStyle name="Normal 16 2 3 2 2 2 2 3 2" xfId="29660"/>
    <cellStyle name="Normal 16 2 3 2 2 2 2 4" xfId="22093"/>
    <cellStyle name="Normal 16 2 3 2 2 2 3" xfId="6651"/>
    <cellStyle name="Normal 16 2 3 2 2 2 3 2" xfId="14710"/>
    <cellStyle name="Normal 16 2 3 2 2 2 3 2 2" xfId="31557"/>
    <cellStyle name="Normal 16 2 3 2 2 2 3 3" xfId="23990"/>
    <cellStyle name="Normal 16 2 3 2 2 2 4" xfId="10877"/>
    <cellStyle name="Normal 16 2 3 2 2 2 4 2" xfId="27776"/>
    <cellStyle name="Normal 16 2 3 2 2 2 5" xfId="16972"/>
    <cellStyle name="Normal 16 2 3 2 2 2 6" xfId="20208"/>
    <cellStyle name="Normal 16 2 3 2 2 3" xfId="3840"/>
    <cellStyle name="Normal 16 2 3 2 2 3 2" xfId="7623"/>
    <cellStyle name="Normal 16 2 3 2 2 3 2 2" xfId="15682"/>
    <cellStyle name="Normal 16 2 3 2 2 3 2 2 2" xfId="32529"/>
    <cellStyle name="Normal 16 2 3 2 2 3 2 3" xfId="24962"/>
    <cellStyle name="Normal 16 2 3 2 2 3 3" xfId="11899"/>
    <cellStyle name="Normal 16 2 3 2 2 3 3 2" xfId="28748"/>
    <cellStyle name="Normal 16 2 3 2 2 3 4" xfId="21181"/>
    <cellStyle name="Normal 16 2 3 2 2 4" xfId="5739"/>
    <cellStyle name="Normal 16 2 3 2 2 4 2" xfId="13798"/>
    <cellStyle name="Normal 16 2 3 2 2 4 2 2" xfId="30645"/>
    <cellStyle name="Normal 16 2 3 2 2 4 3" xfId="23078"/>
    <cellStyle name="Normal 16 2 3 2 2 5" xfId="9924"/>
    <cellStyle name="Normal 16 2 3 2 2 5 2" xfId="26864"/>
    <cellStyle name="Normal 16 2 3 2 2 6" xfId="16971"/>
    <cellStyle name="Normal 16 2 3 2 2 7" xfId="19296"/>
    <cellStyle name="Normal 16 2 3 2 3" xfId="2337"/>
    <cellStyle name="Normal 16 2 3 2 3 2" xfId="4301"/>
    <cellStyle name="Normal 16 2 3 2 3 2 2" xfId="8084"/>
    <cellStyle name="Normal 16 2 3 2 3 2 2 2" xfId="16143"/>
    <cellStyle name="Normal 16 2 3 2 3 2 2 2 2" xfId="32990"/>
    <cellStyle name="Normal 16 2 3 2 3 2 2 3" xfId="25423"/>
    <cellStyle name="Normal 16 2 3 2 3 2 3" xfId="12360"/>
    <cellStyle name="Normal 16 2 3 2 3 2 3 2" xfId="29209"/>
    <cellStyle name="Normal 16 2 3 2 3 2 4" xfId="21642"/>
    <cellStyle name="Normal 16 2 3 2 3 3" xfId="6200"/>
    <cellStyle name="Normal 16 2 3 2 3 3 2" xfId="14259"/>
    <cellStyle name="Normal 16 2 3 2 3 3 2 2" xfId="31106"/>
    <cellStyle name="Normal 16 2 3 2 3 3 3" xfId="23539"/>
    <cellStyle name="Normal 16 2 3 2 3 4" xfId="10425"/>
    <cellStyle name="Normal 16 2 3 2 3 4 2" xfId="27325"/>
    <cellStyle name="Normal 16 2 3 2 3 5" xfId="16973"/>
    <cellStyle name="Normal 16 2 3 2 3 6" xfId="19757"/>
    <cellStyle name="Normal 16 2 3 2 4" xfId="3389"/>
    <cellStyle name="Normal 16 2 3 2 4 2" xfId="7172"/>
    <cellStyle name="Normal 16 2 3 2 4 2 2" xfId="15231"/>
    <cellStyle name="Normal 16 2 3 2 4 2 2 2" xfId="32078"/>
    <cellStyle name="Normal 16 2 3 2 4 2 3" xfId="24511"/>
    <cellStyle name="Normal 16 2 3 2 4 3" xfId="11448"/>
    <cellStyle name="Normal 16 2 3 2 4 3 2" xfId="28297"/>
    <cellStyle name="Normal 16 2 3 2 4 4" xfId="20730"/>
    <cellStyle name="Normal 16 2 3 2 5" xfId="5288"/>
    <cellStyle name="Normal 16 2 3 2 5 2" xfId="13347"/>
    <cellStyle name="Normal 16 2 3 2 5 2 2" xfId="30194"/>
    <cellStyle name="Normal 16 2 3 2 5 3" xfId="22627"/>
    <cellStyle name="Normal 16 2 3 2 6" xfId="9449"/>
    <cellStyle name="Normal 16 2 3 2 6 2" xfId="26413"/>
    <cellStyle name="Normal 16 2 3 2 7" xfId="16970"/>
    <cellStyle name="Normal 16 2 3 2 8" xfId="18845"/>
    <cellStyle name="Normal 16 2 3 3" xfId="1573"/>
    <cellStyle name="Normal 16 2 3 3 2" xfId="2572"/>
    <cellStyle name="Normal 16 2 3 3 2 2" xfId="4534"/>
    <cellStyle name="Normal 16 2 3 3 2 2 2" xfId="8317"/>
    <cellStyle name="Normal 16 2 3 3 2 2 2 2" xfId="16376"/>
    <cellStyle name="Normal 16 2 3 3 2 2 2 2 2" xfId="33223"/>
    <cellStyle name="Normal 16 2 3 3 2 2 2 3" xfId="25656"/>
    <cellStyle name="Normal 16 2 3 3 2 2 3" xfId="12593"/>
    <cellStyle name="Normal 16 2 3 3 2 2 3 2" xfId="29442"/>
    <cellStyle name="Normal 16 2 3 3 2 2 4" xfId="21875"/>
    <cellStyle name="Normal 16 2 3 3 2 3" xfId="6433"/>
    <cellStyle name="Normal 16 2 3 3 2 3 2" xfId="14492"/>
    <cellStyle name="Normal 16 2 3 3 2 3 2 2" xfId="31339"/>
    <cellStyle name="Normal 16 2 3 3 2 3 3" xfId="23772"/>
    <cellStyle name="Normal 16 2 3 3 2 4" xfId="10659"/>
    <cellStyle name="Normal 16 2 3 3 2 4 2" xfId="27558"/>
    <cellStyle name="Normal 16 2 3 3 2 5" xfId="16975"/>
    <cellStyle name="Normal 16 2 3 3 2 6" xfId="19990"/>
    <cellStyle name="Normal 16 2 3 3 3" xfId="3622"/>
    <cellStyle name="Normal 16 2 3 3 3 2" xfId="7405"/>
    <cellStyle name="Normal 16 2 3 3 3 2 2" xfId="15464"/>
    <cellStyle name="Normal 16 2 3 3 3 2 2 2" xfId="32311"/>
    <cellStyle name="Normal 16 2 3 3 3 2 3" xfId="24744"/>
    <cellStyle name="Normal 16 2 3 3 3 3" xfId="11681"/>
    <cellStyle name="Normal 16 2 3 3 3 3 2" xfId="28530"/>
    <cellStyle name="Normal 16 2 3 3 3 4" xfId="20963"/>
    <cellStyle name="Normal 16 2 3 3 4" xfId="5521"/>
    <cellStyle name="Normal 16 2 3 3 4 2" xfId="13580"/>
    <cellStyle name="Normal 16 2 3 3 4 2 2" xfId="30427"/>
    <cellStyle name="Normal 16 2 3 3 4 3" xfId="22860"/>
    <cellStyle name="Normal 16 2 3 3 5" xfId="9706"/>
    <cellStyle name="Normal 16 2 3 3 5 2" xfId="26646"/>
    <cellStyle name="Normal 16 2 3 3 6" xfId="16974"/>
    <cellStyle name="Normal 16 2 3 3 7" xfId="19078"/>
    <cellStyle name="Normal 16 2 3 4" xfId="2119"/>
    <cellStyle name="Normal 16 2 3 4 2" xfId="4083"/>
    <cellStyle name="Normal 16 2 3 4 2 2" xfId="7866"/>
    <cellStyle name="Normal 16 2 3 4 2 2 2" xfId="15925"/>
    <cellStyle name="Normal 16 2 3 4 2 2 2 2" xfId="32772"/>
    <cellStyle name="Normal 16 2 3 4 2 2 3" xfId="25205"/>
    <cellStyle name="Normal 16 2 3 4 2 3" xfId="12142"/>
    <cellStyle name="Normal 16 2 3 4 2 3 2" xfId="28991"/>
    <cellStyle name="Normal 16 2 3 4 2 4" xfId="21424"/>
    <cellStyle name="Normal 16 2 3 4 3" xfId="5982"/>
    <cellStyle name="Normal 16 2 3 4 3 2" xfId="14041"/>
    <cellStyle name="Normal 16 2 3 4 3 2 2" xfId="30888"/>
    <cellStyle name="Normal 16 2 3 4 3 3" xfId="23321"/>
    <cellStyle name="Normal 16 2 3 4 4" xfId="10207"/>
    <cellStyle name="Normal 16 2 3 4 4 2" xfId="27107"/>
    <cellStyle name="Normal 16 2 3 4 5" xfId="16976"/>
    <cellStyle name="Normal 16 2 3 4 6" xfId="19539"/>
    <cellStyle name="Normal 16 2 3 5" xfId="3171"/>
    <cellStyle name="Normal 16 2 3 5 2" xfId="6954"/>
    <cellStyle name="Normal 16 2 3 5 2 2" xfId="15013"/>
    <cellStyle name="Normal 16 2 3 5 2 2 2" xfId="31860"/>
    <cellStyle name="Normal 16 2 3 5 2 3" xfId="24293"/>
    <cellStyle name="Normal 16 2 3 5 3" xfId="11230"/>
    <cellStyle name="Normal 16 2 3 5 3 2" xfId="28079"/>
    <cellStyle name="Normal 16 2 3 5 4" xfId="20512"/>
    <cellStyle name="Normal 16 2 3 6" xfId="5070"/>
    <cellStyle name="Normal 16 2 3 6 2" xfId="13129"/>
    <cellStyle name="Normal 16 2 3 6 2 2" xfId="29976"/>
    <cellStyle name="Normal 16 2 3 6 3" xfId="22409"/>
    <cellStyle name="Normal 16 2 3 7" xfId="9214"/>
    <cellStyle name="Normal 16 2 3 7 2" xfId="26195"/>
    <cellStyle name="Normal 16 2 3 8" xfId="16969"/>
    <cellStyle name="Normal 16 2 3 9" xfId="18627"/>
    <cellStyle name="Normal 16 2 4" xfId="1203"/>
    <cellStyle name="Normal 16 2 4 2" xfId="1699"/>
    <cellStyle name="Normal 16 2 4 2 2" xfId="2698"/>
    <cellStyle name="Normal 16 2 4 2 2 2" xfId="4660"/>
    <cellStyle name="Normal 16 2 4 2 2 2 2" xfId="8443"/>
    <cellStyle name="Normal 16 2 4 2 2 2 2 2" xfId="16502"/>
    <cellStyle name="Normal 16 2 4 2 2 2 2 2 2" xfId="33349"/>
    <cellStyle name="Normal 16 2 4 2 2 2 2 3" xfId="25782"/>
    <cellStyle name="Normal 16 2 4 2 2 2 3" xfId="12719"/>
    <cellStyle name="Normal 16 2 4 2 2 2 3 2" xfId="29568"/>
    <cellStyle name="Normal 16 2 4 2 2 2 4" xfId="22001"/>
    <cellStyle name="Normal 16 2 4 2 2 3" xfId="6559"/>
    <cellStyle name="Normal 16 2 4 2 2 3 2" xfId="14618"/>
    <cellStyle name="Normal 16 2 4 2 2 3 2 2" xfId="31465"/>
    <cellStyle name="Normal 16 2 4 2 2 3 3" xfId="23898"/>
    <cellStyle name="Normal 16 2 4 2 2 4" xfId="10785"/>
    <cellStyle name="Normal 16 2 4 2 2 4 2" xfId="27684"/>
    <cellStyle name="Normal 16 2 4 2 2 5" xfId="16979"/>
    <cellStyle name="Normal 16 2 4 2 2 6" xfId="20116"/>
    <cellStyle name="Normal 16 2 4 2 3" xfId="3748"/>
    <cellStyle name="Normal 16 2 4 2 3 2" xfId="7531"/>
    <cellStyle name="Normal 16 2 4 2 3 2 2" xfId="15590"/>
    <cellStyle name="Normal 16 2 4 2 3 2 2 2" xfId="32437"/>
    <cellStyle name="Normal 16 2 4 2 3 2 3" xfId="24870"/>
    <cellStyle name="Normal 16 2 4 2 3 3" xfId="11807"/>
    <cellStyle name="Normal 16 2 4 2 3 3 2" xfId="28656"/>
    <cellStyle name="Normal 16 2 4 2 3 4" xfId="21089"/>
    <cellStyle name="Normal 16 2 4 2 4" xfId="5647"/>
    <cellStyle name="Normal 16 2 4 2 4 2" xfId="13706"/>
    <cellStyle name="Normal 16 2 4 2 4 2 2" xfId="30553"/>
    <cellStyle name="Normal 16 2 4 2 4 3" xfId="22986"/>
    <cellStyle name="Normal 16 2 4 2 5" xfId="9832"/>
    <cellStyle name="Normal 16 2 4 2 5 2" xfId="26772"/>
    <cellStyle name="Normal 16 2 4 2 6" xfId="16978"/>
    <cellStyle name="Normal 16 2 4 2 7" xfId="19204"/>
    <cellStyle name="Normal 16 2 4 3" xfId="2245"/>
    <cellStyle name="Normal 16 2 4 3 2" xfId="4209"/>
    <cellStyle name="Normal 16 2 4 3 2 2" xfId="7992"/>
    <cellStyle name="Normal 16 2 4 3 2 2 2" xfId="16051"/>
    <cellStyle name="Normal 16 2 4 3 2 2 2 2" xfId="32898"/>
    <cellStyle name="Normal 16 2 4 3 2 2 3" xfId="25331"/>
    <cellStyle name="Normal 16 2 4 3 2 3" xfId="12268"/>
    <cellStyle name="Normal 16 2 4 3 2 3 2" xfId="29117"/>
    <cellStyle name="Normal 16 2 4 3 2 4" xfId="21550"/>
    <cellStyle name="Normal 16 2 4 3 3" xfId="6108"/>
    <cellStyle name="Normal 16 2 4 3 3 2" xfId="14167"/>
    <cellStyle name="Normal 16 2 4 3 3 2 2" xfId="31014"/>
    <cellStyle name="Normal 16 2 4 3 3 3" xfId="23447"/>
    <cellStyle name="Normal 16 2 4 3 4" xfId="10333"/>
    <cellStyle name="Normal 16 2 4 3 4 2" xfId="27233"/>
    <cellStyle name="Normal 16 2 4 3 5" xfId="16980"/>
    <cellStyle name="Normal 16 2 4 3 6" xfId="19665"/>
    <cellStyle name="Normal 16 2 4 4" xfId="3297"/>
    <cellStyle name="Normal 16 2 4 4 2" xfId="7080"/>
    <cellStyle name="Normal 16 2 4 4 2 2" xfId="15139"/>
    <cellStyle name="Normal 16 2 4 4 2 2 2" xfId="31986"/>
    <cellStyle name="Normal 16 2 4 4 2 3" xfId="24419"/>
    <cellStyle name="Normal 16 2 4 4 3" xfId="11356"/>
    <cellStyle name="Normal 16 2 4 4 3 2" xfId="28205"/>
    <cellStyle name="Normal 16 2 4 4 4" xfId="20638"/>
    <cellStyle name="Normal 16 2 4 5" xfId="5196"/>
    <cellStyle name="Normal 16 2 4 5 2" xfId="13255"/>
    <cellStyle name="Normal 16 2 4 5 2 2" xfId="30102"/>
    <cellStyle name="Normal 16 2 4 5 3" xfId="22535"/>
    <cellStyle name="Normal 16 2 4 6" xfId="9357"/>
    <cellStyle name="Normal 16 2 4 6 2" xfId="26321"/>
    <cellStyle name="Normal 16 2 4 7" xfId="16977"/>
    <cellStyle name="Normal 16 2 4 8" xfId="18753"/>
    <cellStyle name="Normal 16 2 5" xfId="1481"/>
    <cellStyle name="Normal 16 2 5 2" xfId="2480"/>
    <cellStyle name="Normal 16 2 5 2 2" xfId="4442"/>
    <cellStyle name="Normal 16 2 5 2 2 2" xfId="8225"/>
    <cellStyle name="Normal 16 2 5 2 2 2 2" xfId="16284"/>
    <cellStyle name="Normal 16 2 5 2 2 2 2 2" xfId="33131"/>
    <cellStyle name="Normal 16 2 5 2 2 2 3" xfId="25564"/>
    <cellStyle name="Normal 16 2 5 2 2 3" xfId="12501"/>
    <cellStyle name="Normal 16 2 5 2 2 3 2" xfId="29350"/>
    <cellStyle name="Normal 16 2 5 2 2 4" xfId="21783"/>
    <cellStyle name="Normal 16 2 5 2 3" xfId="6341"/>
    <cellStyle name="Normal 16 2 5 2 3 2" xfId="14400"/>
    <cellStyle name="Normal 16 2 5 2 3 2 2" xfId="31247"/>
    <cellStyle name="Normal 16 2 5 2 3 3" xfId="23680"/>
    <cellStyle name="Normal 16 2 5 2 4" xfId="10567"/>
    <cellStyle name="Normal 16 2 5 2 4 2" xfId="27466"/>
    <cellStyle name="Normal 16 2 5 2 5" xfId="16982"/>
    <cellStyle name="Normal 16 2 5 2 6" xfId="19898"/>
    <cellStyle name="Normal 16 2 5 3" xfId="3530"/>
    <cellStyle name="Normal 16 2 5 3 2" xfId="7313"/>
    <cellStyle name="Normal 16 2 5 3 2 2" xfId="15372"/>
    <cellStyle name="Normal 16 2 5 3 2 2 2" xfId="32219"/>
    <cellStyle name="Normal 16 2 5 3 2 3" xfId="24652"/>
    <cellStyle name="Normal 16 2 5 3 3" xfId="11589"/>
    <cellStyle name="Normal 16 2 5 3 3 2" xfId="28438"/>
    <cellStyle name="Normal 16 2 5 3 4" xfId="20871"/>
    <cellStyle name="Normal 16 2 5 4" xfId="5429"/>
    <cellStyle name="Normal 16 2 5 4 2" xfId="13488"/>
    <cellStyle name="Normal 16 2 5 4 2 2" xfId="30335"/>
    <cellStyle name="Normal 16 2 5 4 3" xfId="22768"/>
    <cellStyle name="Normal 16 2 5 5" xfId="9614"/>
    <cellStyle name="Normal 16 2 5 5 2" xfId="26554"/>
    <cellStyle name="Normal 16 2 5 6" xfId="16981"/>
    <cellStyle name="Normal 16 2 5 7" xfId="18986"/>
    <cellStyle name="Normal 16 2 6" xfId="2006"/>
    <cellStyle name="Normal 16 2 6 2" xfId="3991"/>
    <cellStyle name="Normal 16 2 6 2 2" xfId="7774"/>
    <cellStyle name="Normal 16 2 6 2 2 2" xfId="15833"/>
    <cellStyle name="Normal 16 2 6 2 2 2 2" xfId="32680"/>
    <cellStyle name="Normal 16 2 6 2 2 3" xfId="25113"/>
    <cellStyle name="Normal 16 2 6 2 3" xfId="12050"/>
    <cellStyle name="Normal 16 2 6 2 3 2" xfId="28899"/>
    <cellStyle name="Normal 16 2 6 2 4" xfId="21332"/>
    <cellStyle name="Normal 16 2 6 3" xfId="5890"/>
    <cellStyle name="Normal 16 2 6 3 2" xfId="13949"/>
    <cellStyle name="Normal 16 2 6 3 2 2" xfId="30796"/>
    <cellStyle name="Normal 16 2 6 3 3" xfId="23229"/>
    <cellStyle name="Normal 16 2 6 4" xfId="10105"/>
    <cellStyle name="Normal 16 2 6 4 2" xfId="27015"/>
    <cellStyle name="Normal 16 2 6 5" xfId="16983"/>
    <cellStyle name="Normal 16 2 6 6" xfId="19447"/>
    <cellStyle name="Normal 16 2 7" xfId="3049"/>
    <cellStyle name="Normal 16 2 7 2" xfId="6862"/>
    <cellStyle name="Normal 16 2 7 2 2" xfId="14921"/>
    <cellStyle name="Normal 16 2 7 2 2 2" xfId="31768"/>
    <cellStyle name="Normal 16 2 7 2 3" xfId="24201"/>
    <cellStyle name="Normal 16 2 7 3" xfId="11112"/>
    <cellStyle name="Normal 16 2 7 3 2" xfId="27987"/>
    <cellStyle name="Normal 16 2 7 4" xfId="20420"/>
    <cellStyle name="Normal 16 2 8" xfId="4978"/>
    <cellStyle name="Normal 16 2 8 2" xfId="13037"/>
    <cellStyle name="Normal 16 2 8 2 2" xfId="29884"/>
    <cellStyle name="Normal 16 2 8 3" xfId="22317"/>
    <cellStyle name="Normal 16 2 9" xfId="8961"/>
    <cellStyle name="Normal 16 2 9 2" xfId="26103"/>
    <cellStyle name="Normal 16 3" xfId="718"/>
    <cellStyle name="Normal 16 3 10" xfId="18557"/>
    <cellStyle name="Normal 16 3 11" xfId="34052"/>
    <cellStyle name="Normal 16 3 2" xfId="1057"/>
    <cellStyle name="Normal 16 3 2 2" xfId="1318"/>
    <cellStyle name="Normal 16 3 2 2 2" xfId="1814"/>
    <cellStyle name="Normal 16 3 2 2 2 2" xfId="2813"/>
    <cellStyle name="Normal 16 3 2 2 2 2 2" xfId="4775"/>
    <cellStyle name="Normal 16 3 2 2 2 2 2 2" xfId="8558"/>
    <cellStyle name="Normal 16 3 2 2 2 2 2 2 2" xfId="16617"/>
    <cellStyle name="Normal 16 3 2 2 2 2 2 2 2 2" xfId="33464"/>
    <cellStyle name="Normal 16 3 2 2 2 2 2 2 3" xfId="25897"/>
    <cellStyle name="Normal 16 3 2 2 2 2 2 3" xfId="12834"/>
    <cellStyle name="Normal 16 3 2 2 2 2 2 3 2" xfId="29683"/>
    <cellStyle name="Normal 16 3 2 2 2 2 2 4" xfId="22116"/>
    <cellStyle name="Normal 16 3 2 2 2 2 3" xfId="6674"/>
    <cellStyle name="Normal 16 3 2 2 2 2 3 2" xfId="14733"/>
    <cellStyle name="Normal 16 3 2 2 2 2 3 2 2" xfId="31580"/>
    <cellStyle name="Normal 16 3 2 2 2 2 3 3" xfId="24013"/>
    <cellStyle name="Normal 16 3 2 2 2 2 4" xfId="10900"/>
    <cellStyle name="Normal 16 3 2 2 2 2 4 2" xfId="27799"/>
    <cellStyle name="Normal 16 3 2 2 2 2 5" xfId="16988"/>
    <cellStyle name="Normal 16 3 2 2 2 2 6" xfId="20231"/>
    <cellStyle name="Normal 16 3 2 2 2 3" xfId="3863"/>
    <cellStyle name="Normal 16 3 2 2 2 3 2" xfId="7646"/>
    <cellStyle name="Normal 16 3 2 2 2 3 2 2" xfId="15705"/>
    <cellStyle name="Normal 16 3 2 2 2 3 2 2 2" xfId="32552"/>
    <cellStyle name="Normal 16 3 2 2 2 3 2 3" xfId="24985"/>
    <cellStyle name="Normal 16 3 2 2 2 3 3" xfId="11922"/>
    <cellStyle name="Normal 16 3 2 2 2 3 3 2" xfId="28771"/>
    <cellStyle name="Normal 16 3 2 2 2 3 4" xfId="21204"/>
    <cellStyle name="Normal 16 3 2 2 2 4" xfId="5762"/>
    <cellStyle name="Normal 16 3 2 2 2 4 2" xfId="13821"/>
    <cellStyle name="Normal 16 3 2 2 2 4 2 2" xfId="30668"/>
    <cellStyle name="Normal 16 3 2 2 2 4 3" xfId="23101"/>
    <cellStyle name="Normal 16 3 2 2 2 5" xfId="9947"/>
    <cellStyle name="Normal 16 3 2 2 2 5 2" xfId="26887"/>
    <cellStyle name="Normal 16 3 2 2 2 6" xfId="16987"/>
    <cellStyle name="Normal 16 3 2 2 2 7" xfId="19319"/>
    <cellStyle name="Normal 16 3 2 2 3" xfId="2360"/>
    <cellStyle name="Normal 16 3 2 2 3 2" xfId="4324"/>
    <cellStyle name="Normal 16 3 2 2 3 2 2" xfId="8107"/>
    <cellStyle name="Normal 16 3 2 2 3 2 2 2" xfId="16166"/>
    <cellStyle name="Normal 16 3 2 2 3 2 2 2 2" xfId="33013"/>
    <cellStyle name="Normal 16 3 2 2 3 2 2 3" xfId="25446"/>
    <cellStyle name="Normal 16 3 2 2 3 2 3" xfId="12383"/>
    <cellStyle name="Normal 16 3 2 2 3 2 3 2" xfId="29232"/>
    <cellStyle name="Normal 16 3 2 2 3 2 4" xfId="21665"/>
    <cellStyle name="Normal 16 3 2 2 3 3" xfId="6223"/>
    <cellStyle name="Normal 16 3 2 2 3 3 2" xfId="14282"/>
    <cellStyle name="Normal 16 3 2 2 3 3 2 2" xfId="31129"/>
    <cellStyle name="Normal 16 3 2 2 3 3 3" xfId="23562"/>
    <cellStyle name="Normal 16 3 2 2 3 4" xfId="10448"/>
    <cellStyle name="Normal 16 3 2 2 3 4 2" xfId="27348"/>
    <cellStyle name="Normal 16 3 2 2 3 5" xfId="16989"/>
    <cellStyle name="Normal 16 3 2 2 3 6" xfId="19780"/>
    <cellStyle name="Normal 16 3 2 2 4" xfId="3412"/>
    <cellStyle name="Normal 16 3 2 2 4 2" xfId="7195"/>
    <cellStyle name="Normal 16 3 2 2 4 2 2" xfId="15254"/>
    <cellStyle name="Normal 16 3 2 2 4 2 2 2" xfId="32101"/>
    <cellStyle name="Normal 16 3 2 2 4 2 3" xfId="24534"/>
    <cellStyle name="Normal 16 3 2 2 4 3" xfId="11471"/>
    <cellStyle name="Normal 16 3 2 2 4 3 2" xfId="28320"/>
    <cellStyle name="Normal 16 3 2 2 4 4" xfId="20753"/>
    <cellStyle name="Normal 16 3 2 2 5" xfId="5311"/>
    <cellStyle name="Normal 16 3 2 2 5 2" xfId="13370"/>
    <cellStyle name="Normal 16 3 2 2 5 2 2" xfId="30217"/>
    <cellStyle name="Normal 16 3 2 2 5 3" xfId="22650"/>
    <cellStyle name="Normal 16 3 2 2 6" xfId="9472"/>
    <cellStyle name="Normal 16 3 2 2 6 2" xfId="26436"/>
    <cellStyle name="Normal 16 3 2 2 7" xfId="16986"/>
    <cellStyle name="Normal 16 3 2 2 8" xfId="18868"/>
    <cellStyle name="Normal 16 3 2 3" xfId="1596"/>
    <cellStyle name="Normal 16 3 2 3 2" xfId="2595"/>
    <cellStyle name="Normal 16 3 2 3 2 2" xfId="4557"/>
    <cellStyle name="Normal 16 3 2 3 2 2 2" xfId="8340"/>
    <cellStyle name="Normal 16 3 2 3 2 2 2 2" xfId="16399"/>
    <cellStyle name="Normal 16 3 2 3 2 2 2 2 2" xfId="33246"/>
    <cellStyle name="Normal 16 3 2 3 2 2 2 3" xfId="25679"/>
    <cellStyle name="Normal 16 3 2 3 2 2 3" xfId="12616"/>
    <cellStyle name="Normal 16 3 2 3 2 2 3 2" xfId="29465"/>
    <cellStyle name="Normal 16 3 2 3 2 2 4" xfId="21898"/>
    <cellStyle name="Normal 16 3 2 3 2 3" xfId="6456"/>
    <cellStyle name="Normal 16 3 2 3 2 3 2" xfId="14515"/>
    <cellStyle name="Normal 16 3 2 3 2 3 2 2" xfId="31362"/>
    <cellStyle name="Normal 16 3 2 3 2 3 3" xfId="23795"/>
    <cellStyle name="Normal 16 3 2 3 2 4" xfId="10682"/>
    <cellStyle name="Normal 16 3 2 3 2 4 2" xfId="27581"/>
    <cellStyle name="Normal 16 3 2 3 2 5" xfId="16991"/>
    <cellStyle name="Normal 16 3 2 3 2 6" xfId="20013"/>
    <cellStyle name="Normal 16 3 2 3 3" xfId="3645"/>
    <cellStyle name="Normal 16 3 2 3 3 2" xfId="7428"/>
    <cellStyle name="Normal 16 3 2 3 3 2 2" xfId="15487"/>
    <cellStyle name="Normal 16 3 2 3 3 2 2 2" xfId="32334"/>
    <cellStyle name="Normal 16 3 2 3 3 2 3" xfId="24767"/>
    <cellStyle name="Normal 16 3 2 3 3 3" xfId="11704"/>
    <cellStyle name="Normal 16 3 2 3 3 3 2" xfId="28553"/>
    <cellStyle name="Normal 16 3 2 3 3 4" xfId="20986"/>
    <cellStyle name="Normal 16 3 2 3 4" xfId="5544"/>
    <cellStyle name="Normal 16 3 2 3 4 2" xfId="13603"/>
    <cellStyle name="Normal 16 3 2 3 4 2 2" xfId="30450"/>
    <cellStyle name="Normal 16 3 2 3 4 3" xfId="22883"/>
    <cellStyle name="Normal 16 3 2 3 5" xfId="9729"/>
    <cellStyle name="Normal 16 3 2 3 5 2" xfId="26669"/>
    <cellStyle name="Normal 16 3 2 3 6" xfId="16990"/>
    <cellStyle name="Normal 16 3 2 3 7" xfId="19101"/>
    <cellStyle name="Normal 16 3 2 4" xfId="2142"/>
    <cellStyle name="Normal 16 3 2 4 2" xfId="4106"/>
    <cellStyle name="Normal 16 3 2 4 2 2" xfId="7889"/>
    <cellStyle name="Normal 16 3 2 4 2 2 2" xfId="15948"/>
    <cellStyle name="Normal 16 3 2 4 2 2 2 2" xfId="32795"/>
    <cellStyle name="Normal 16 3 2 4 2 2 3" xfId="25228"/>
    <cellStyle name="Normal 16 3 2 4 2 3" xfId="12165"/>
    <cellStyle name="Normal 16 3 2 4 2 3 2" xfId="29014"/>
    <cellStyle name="Normal 16 3 2 4 2 4" xfId="21447"/>
    <cellStyle name="Normal 16 3 2 4 3" xfId="6005"/>
    <cellStyle name="Normal 16 3 2 4 3 2" xfId="14064"/>
    <cellStyle name="Normal 16 3 2 4 3 2 2" xfId="30911"/>
    <cellStyle name="Normal 16 3 2 4 3 3" xfId="23344"/>
    <cellStyle name="Normal 16 3 2 4 4" xfId="10230"/>
    <cellStyle name="Normal 16 3 2 4 4 2" xfId="27130"/>
    <cellStyle name="Normal 16 3 2 4 5" xfId="16992"/>
    <cellStyle name="Normal 16 3 2 4 6" xfId="19562"/>
    <cellStyle name="Normal 16 3 2 5" xfId="3194"/>
    <cellStyle name="Normal 16 3 2 5 2" xfId="6977"/>
    <cellStyle name="Normal 16 3 2 5 2 2" xfId="15036"/>
    <cellStyle name="Normal 16 3 2 5 2 2 2" xfId="31883"/>
    <cellStyle name="Normal 16 3 2 5 2 3" xfId="24316"/>
    <cellStyle name="Normal 16 3 2 5 3" xfId="11253"/>
    <cellStyle name="Normal 16 3 2 5 3 2" xfId="28102"/>
    <cellStyle name="Normal 16 3 2 5 4" xfId="20535"/>
    <cellStyle name="Normal 16 3 2 6" xfId="5093"/>
    <cellStyle name="Normal 16 3 2 6 2" xfId="13152"/>
    <cellStyle name="Normal 16 3 2 6 2 2" xfId="29999"/>
    <cellStyle name="Normal 16 3 2 6 3" xfId="22432"/>
    <cellStyle name="Normal 16 3 2 7" xfId="9237"/>
    <cellStyle name="Normal 16 3 2 7 2" xfId="26218"/>
    <cellStyle name="Normal 16 3 2 8" xfId="16985"/>
    <cellStyle name="Normal 16 3 2 9" xfId="18650"/>
    <cellStyle name="Normal 16 3 3" xfId="1226"/>
    <cellStyle name="Normal 16 3 3 2" xfId="1722"/>
    <cellStyle name="Normal 16 3 3 2 2" xfId="2721"/>
    <cellStyle name="Normal 16 3 3 2 2 2" xfId="4683"/>
    <cellStyle name="Normal 16 3 3 2 2 2 2" xfId="8466"/>
    <cellStyle name="Normal 16 3 3 2 2 2 2 2" xfId="16525"/>
    <cellStyle name="Normal 16 3 3 2 2 2 2 2 2" xfId="33372"/>
    <cellStyle name="Normal 16 3 3 2 2 2 2 3" xfId="25805"/>
    <cellStyle name="Normal 16 3 3 2 2 2 3" xfId="12742"/>
    <cellStyle name="Normal 16 3 3 2 2 2 3 2" xfId="29591"/>
    <cellStyle name="Normal 16 3 3 2 2 2 4" xfId="22024"/>
    <cellStyle name="Normal 16 3 3 2 2 3" xfId="6582"/>
    <cellStyle name="Normal 16 3 3 2 2 3 2" xfId="14641"/>
    <cellStyle name="Normal 16 3 3 2 2 3 2 2" xfId="31488"/>
    <cellStyle name="Normal 16 3 3 2 2 3 3" xfId="23921"/>
    <cellStyle name="Normal 16 3 3 2 2 4" xfId="10808"/>
    <cellStyle name="Normal 16 3 3 2 2 4 2" xfId="27707"/>
    <cellStyle name="Normal 16 3 3 2 2 5" xfId="16995"/>
    <cellStyle name="Normal 16 3 3 2 2 6" xfId="20139"/>
    <cellStyle name="Normal 16 3 3 2 3" xfId="3771"/>
    <cellStyle name="Normal 16 3 3 2 3 2" xfId="7554"/>
    <cellStyle name="Normal 16 3 3 2 3 2 2" xfId="15613"/>
    <cellStyle name="Normal 16 3 3 2 3 2 2 2" xfId="32460"/>
    <cellStyle name="Normal 16 3 3 2 3 2 3" xfId="24893"/>
    <cellStyle name="Normal 16 3 3 2 3 3" xfId="11830"/>
    <cellStyle name="Normal 16 3 3 2 3 3 2" xfId="28679"/>
    <cellStyle name="Normal 16 3 3 2 3 4" xfId="21112"/>
    <cellStyle name="Normal 16 3 3 2 4" xfId="5670"/>
    <cellStyle name="Normal 16 3 3 2 4 2" xfId="13729"/>
    <cellStyle name="Normal 16 3 3 2 4 2 2" xfId="30576"/>
    <cellStyle name="Normal 16 3 3 2 4 3" xfId="23009"/>
    <cellStyle name="Normal 16 3 3 2 5" xfId="9855"/>
    <cellStyle name="Normal 16 3 3 2 5 2" xfId="26795"/>
    <cellStyle name="Normal 16 3 3 2 6" xfId="16994"/>
    <cellStyle name="Normal 16 3 3 2 7" xfId="19227"/>
    <cellStyle name="Normal 16 3 3 3" xfId="2268"/>
    <cellStyle name="Normal 16 3 3 3 2" xfId="4232"/>
    <cellStyle name="Normal 16 3 3 3 2 2" xfId="8015"/>
    <cellStyle name="Normal 16 3 3 3 2 2 2" xfId="16074"/>
    <cellStyle name="Normal 16 3 3 3 2 2 2 2" xfId="32921"/>
    <cellStyle name="Normal 16 3 3 3 2 2 3" xfId="25354"/>
    <cellStyle name="Normal 16 3 3 3 2 3" xfId="12291"/>
    <cellStyle name="Normal 16 3 3 3 2 3 2" xfId="29140"/>
    <cellStyle name="Normal 16 3 3 3 2 4" xfId="21573"/>
    <cellStyle name="Normal 16 3 3 3 3" xfId="6131"/>
    <cellStyle name="Normal 16 3 3 3 3 2" xfId="14190"/>
    <cellStyle name="Normal 16 3 3 3 3 2 2" xfId="31037"/>
    <cellStyle name="Normal 16 3 3 3 3 3" xfId="23470"/>
    <cellStyle name="Normal 16 3 3 3 4" xfId="10356"/>
    <cellStyle name="Normal 16 3 3 3 4 2" xfId="27256"/>
    <cellStyle name="Normal 16 3 3 3 5" xfId="16996"/>
    <cellStyle name="Normal 16 3 3 3 6" xfId="19688"/>
    <cellStyle name="Normal 16 3 3 4" xfId="3320"/>
    <cellStyle name="Normal 16 3 3 4 2" xfId="7103"/>
    <cellStyle name="Normal 16 3 3 4 2 2" xfId="15162"/>
    <cellStyle name="Normal 16 3 3 4 2 2 2" xfId="32009"/>
    <cellStyle name="Normal 16 3 3 4 2 3" xfId="24442"/>
    <cellStyle name="Normal 16 3 3 4 3" xfId="11379"/>
    <cellStyle name="Normal 16 3 3 4 3 2" xfId="28228"/>
    <cellStyle name="Normal 16 3 3 4 4" xfId="20661"/>
    <cellStyle name="Normal 16 3 3 5" xfId="5219"/>
    <cellStyle name="Normal 16 3 3 5 2" xfId="13278"/>
    <cellStyle name="Normal 16 3 3 5 2 2" xfId="30125"/>
    <cellStyle name="Normal 16 3 3 5 3" xfId="22558"/>
    <cellStyle name="Normal 16 3 3 6" xfId="9380"/>
    <cellStyle name="Normal 16 3 3 6 2" xfId="26344"/>
    <cellStyle name="Normal 16 3 3 7" xfId="16993"/>
    <cellStyle name="Normal 16 3 3 8" xfId="18776"/>
    <cellStyle name="Normal 16 3 4" xfId="1504"/>
    <cellStyle name="Normal 16 3 4 2" xfId="2503"/>
    <cellStyle name="Normal 16 3 4 2 2" xfId="4465"/>
    <cellStyle name="Normal 16 3 4 2 2 2" xfId="8248"/>
    <cellStyle name="Normal 16 3 4 2 2 2 2" xfId="16307"/>
    <cellStyle name="Normal 16 3 4 2 2 2 2 2" xfId="33154"/>
    <cellStyle name="Normal 16 3 4 2 2 2 3" xfId="25587"/>
    <cellStyle name="Normal 16 3 4 2 2 3" xfId="12524"/>
    <cellStyle name="Normal 16 3 4 2 2 3 2" xfId="29373"/>
    <cellStyle name="Normal 16 3 4 2 2 4" xfId="21806"/>
    <cellStyle name="Normal 16 3 4 2 3" xfId="6364"/>
    <cellStyle name="Normal 16 3 4 2 3 2" xfId="14423"/>
    <cellStyle name="Normal 16 3 4 2 3 2 2" xfId="31270"/>
    <cellStyle name="Normal 16 3 4 2 3 3" xfId="23703"/>
    <cellStyle name="Normal 16 3 4 2 4" xfId="10590"/>
    <cellStyle name="Normal 16 3 4 2 4 2" xfId="27489"/>
    <cellStyle name="Normal 16 3 4 2 5" xfId="16998"/>
    <cellStyle name="Normal 16 3 4 2 6" xfId="19921"/>
    <cellStyle name="Normal 16 3 4 3" xfId="3553"/>
    <cellStyle name="Normal 16 3 4 3 2" xfId="7336"/>
    <cellStyle name="Normal 16 3 4 3 2 2" xfId="15395"/>
    <cellStyle name="Normal 16 3 4 3 2 2 2" xfId="32242"/>
    <cellStyle name="Normal 16 3 4 3 2 3" xfId="24675"/>
    <cellStyle name="Normal 16 3 4 3 3" xfId="11612"/>
    <cellStyle name="Normal 16 3 4 3 3 2" xfId="28461"/>
    <cellStyle name="Normal 16 3 4 3 4" xfId="20894"/>
    <cellStyle name="Normal 16 3 4 4" xfId="5452"/>
    <cellStyle name="Normal 16 3 4 4 2" xfId="13511"/>
    <cellStyle name="Normal 16 3 4 4 2 2" xfId="30358"/>
    <cellStyle name="Normal 16 3 4 4 3" xfId="22791"/>
    <cellStyle name="Normal 16 3 4 5" xfId="9637"/>
    <cellStyle name="Normal 16 3 4 5 2" xfId="26577"/>
    <cellStyle name="Normal 16 3 4 6" xfId="16997"/>
    <cellStyle name="Normal 16 3 4 7" xfId="19009"/>
    <cellStyle name="Normal 16 3 5" xfId="2033"/>
    <cellStyle name="Normal 16 3 5 2" xfId="4014"/>
    <cellStyle name="Normal 16 3 5 2 2" xfId="7797"/>
    <cellStyle name="Normal 16 3 5 2 2 2" xfId="15856"/>
    <cellStyle name="Normal 16 3 5 2 2 2 2" xfId="32703"/>
    <cellStyle name="Normal 16 3 5 2 2 3" xfId="25136"/>
    <cellStyle name="Normal 16 3 5 2 3" xfId="12073"/>
    <cellStyle name="Normal 16 3 5 2 3 2" xfId="28922"/>
    <cellStyle name="Normal 16 3 5 2 4" xfId="21355"/>
    <cellStyle name="Normal 16 3 5 3" xfId="5913"/>
    <cellStyle name="Normal 16 3 5 3 2" xfId="13972"/>
    <cellStyle name="Normal 16 3 5 3 2 2" xfId="30819"/>
    <cellStyle name="Normal 16 3 5 3 3" xfId="23252"/>
    <cellStyle name="Normal 16 3 5 4" xfId="10131"/>
    <cellStyle name="Normal 16 3 5 4 2" xfId="27038"/>
    <cellStyle name="Normal 16 3 5 5" xfId="16999"/>
    <cellStyle name="Normal 16 3 5 6" xfId="19470"/>
    <cellStyle name="Normal 16 3 6" xfId="3072"/>
    <cellStyle name="Normal 16 3 6 2" xfId="6885"/>
    <cellStyle name="Normal 16 3 6 2 2" xfId="14944"/>
    <cellStyle name="Normal 16 3 6 2 2 2" xfId="31791"/>
    <cellStyle name="Normal 16 3 6 2 3" xfId="24224"/>
    <cellStyle name="Normal 16 3 6 3" xfId="11135"/>
    <cellStyle name="Normal 16 3 6 3 2" xfId="28010"/>
    <cellStyle name="Normal 16 3 6 4" xfId="20443"/>
    <cellStyle name="Normal 16 3 7" xfId="5001"/>
    <cellStyle name="Normal 16 3 7 2" xfId="13060"/>
    <cellStyle name="Normal 16 3 7 2 2" xfId="29907"/>
    <cellStyle name="Normal 16 3 7 3" xfId="22340"/>
    <cellStyle name="Normal 16 3 8" xfId="9018"/>
    <cellStyle name="Normal 16 3 8 2" xfId="26126"/>
    <cellStyle name="Normal 16 3 9" xfId="16984"/>
    <cellStyle name="Normal 16 4" xfId="937"/>
    <cellStyle name="Normal 16 4 2" xfId="3117"/>
    <cellStyle name="Normal 16 4 3" xfId="17000"/>
    <cellStyle name="Normal 16 4 4" xfId="34053"/>
    <cellStyle name="Normal 16 5" xfId="1021"/>
    <cellStyle name="Normal 16 5 2" xfId="1282"/>
    <cellStyle name="Normal 16 5 2 2" xfId="1778"/>
    <cellStyle name="Normal 16 5 2 2 2" xfId="2777"/>
    <cellStyle name="Normal 16 5 2 2 2 2" xfId="4739"/>
    <cellStyle name="Normal 16 5 2 2 2 2 2" xfId="8522"/>
    <cellStyle name="Normal 16 5 2 2 2 2 2 2" xfId="16581"/>
    <cellStyle name="Normal 16 5 2 2 2 2 2 2 2" xfId="33428"/>
    <cellStyle name="Normal 16 5 2 2 2 2 2 3" xfId="25861"/>
    <cellStyle name="Normal 16 5 2 2 2 2 3" xfId="12798"/>
    <cellStyle name="Normal 16 5 2 2 2 2 3 2" xfId="29647"/>
    <cellStyle name="Normal 16 5 2 2 2 2 4" xfId="22080"/>
    <cellStyle name="Normal 16 5 2 2 2 3" xfId="6638"/>
    <cellStyle name="Normal 16 5 2 2 2 3 2" xfId="14697"/>
    <cellStyle name="Normal 16 5 2 2 2 3 2 2" xfId="31544"/>
    <cellStyle name="Normal 16 5 2 2 2 3 3" xfId="23977"/>
    <cellStyle name="Normal 16 5 2 2 2 4" xfId="10864"/>
    <cellStyle name="Normal 16 5 2 2 2 4 2" xfId="27763"/>
    <cellStyle name="Normal 16 5 2 2 2 5" xfId="17004"/>
    <cellStyle name="Normal 16 5 2 2 2 6" xfId="20195"/>
    <cellStyle name="Normal 16 5 2 2 3" xfId="3827"/>
    <cellStyle name="Normal 16 5 2 2 3 2" xfId="7610"/>
    <cellStyle name="Normal 16 5 2 2 3 2 2" xfId="15669"/>
    <cellStyle name="Normal 16 5 2 2 3 2 2 2" xfId="32516"/>
    <cellStyle name="Normal 16 5 2 2 3 2 3" xfId="24949"/>
    <cellStyle name="Normal 16 5 2 2 3 3" xfId="11886"/>
    <cellStyle name="Normal 16 5 2 2 3 3 2" xfId="28735"/>
    <cellStyle name="Normal 16 5 2 2 3 4" xfId="21168"/>
    <cellStyle name="Normal 16 5 2 2 4" xfId="5726"/>
    <cellStyle name="Normal 16 5 2 2 4 2" xfId="13785"/>
    <cellStyle name="Normal 16 5 2 2 4 2 2" xfId="30632"/>
    <cellStyle name="Normal 16 5 2 2 4 3" xfId="23065"/>
    <cellStyle name="Normal 16 5 2 2 5" xfId="9911"/>
    <cellStyle name="Normal 16 5 2 2 5 2" xfId="26851"/>
    <cellStyle name="Normal 16 5 2 2 6" xfId="17003"/>
    <cellStyle name="Normal 16 5 2 2 7" xfId="19283"/>
    <cellStyle name="Normal 16 5 2 3" xfId="2324"/>
    <cellStyle name="Normal 16 5 2 3 2" xfId="4288"/>
    <cellStyle name="Normal 16 5 2 3 2 2" xfId="8071"/>
    <cellStyle name="Normal 16 5 2 3 2 2 2" xfId="16130"/>
    <cellStyle name="Normal 16 5 2 3 2 2 2 2" xfId="32977"/>
    <cellStyle name="Normal 16 5 2 3 2 2 3" xfId="25410"/>
    <cellStyle name="Normal 16 5 2 3 2 3" xfId="12347"/>
    <cellStyle name="Normal 16 5 2 3 2 3 2" xfId="29196"/>
    <cellStyle name="Normal 16 5 2 3 2 4" xfId="21629"/>
    <cellStyle name="Normal 16 5 2 3 3" xfId="6187"/>
    <cellStyle name="Normal 16 5 2 3 3 2" xfId="14246"/>
    <cellStyle name="Normal 16 5 2 3 3 2 2" xfId="31093"/>
    <cellStyle name="Normal 16 5 2 3 3 3" xfId="23526"/>
    <cellStyle name="Normal 16 5 2 3 4" xfId="10412"/>
    <cellStyle name="Normal 16 5 2 3 4 2" xfId="27312"/>
    <cellStyle name="Normal 16 5 2 3 5" xfId="17005"/>
    <cellStyle name="Normal 16 5 2 3 6" xfId="19744"/>
    <cellStyle name="Normal 16 5 2 4" xfId="3376"/>
    <cellStyle name="Normal 16 5 2 4 2" xfId="7159"/>
    <cellStyle name="Normal 16 5 2 4 2 2" xfId="15218"/>
    <cellStyle name="Normal 16 5 2 4 2 2 2" xfId="32065"/>
    <cellStyle name="Normal 16 5 2 4 2 3" xfId="24498"/>
    <cellStyle name="Normal 16 5 2 4 3" xfId="11435"/>
    <cellStyle name="Normal 16 5 2 4 3 2" xfId="28284"/>
    <cellStyle name="Normal 16 5 2 4 4" xfId="20717"/>
    <cellStyle name="Normal 16 5 2 5" xfId="5275"/>
    <cellStyle name="Normal 16 5 2 5 2" xfId="13334"/>
    <cellStyle name="Normal 16 5 2 5 2 2" xfId="30181"/>
    <cellStyle name="Normal 16 5 2 5 3" xfId="22614"/>
    <cellStyle name="Normal 16 5 2 6" xfId="9436"/>
    <cellStyle name="Normal 16 5 2 6 2" xfId="26400"/>
    <cellStyle name="Normal 16 5 2 7" xfId="17002"/>
    <cellStyle name="Normal 16 5 2 8" xfId="18832"/>
    <cellStyle name="Normal 16 5 3" xfId="1560"/>
    <cellStyle name="Normal 16 5 3 2" xfId="2559"/>
    <cellStyle name="Normal 16 5 3 2 2" xfId="4521"/>
    <cellStyle name="Normal 16 5 3 2 2 2" xfId="8304"/>
    <cellStyle name="Normal 16 5 3 2 2 2 2" xfId="16363"/>
    <cellStyle name="Normal 16 5 3 2 2 2 2 2" xfId="33210"/>
    <cellStyle name="Normal 16 5 3 2 2 2 3" xfId="25643"/>
    <cellStyle name="Normal 16 5 3 2 2 3" xfId="12580"/>
    <cellStyle name="Normal 16 5 3 2 2 3 2" xfId="29429"/>
    <cellStyle name="Normal 16 5 3 2 2 4" xfId="21862"/>
    <cellStyle name="Normal 16 5 3 2 3" xfId="6420"/>
    <cellStyle name="Normal 16 5 3 2 3 2" xfId="14479"/>
    <cellStyle name="Normal 16 5 3 2 3 2 2" xfId="31326"/>
    <cellStyle name="Normal 16 5 3 2 3 3" xfId="23759"/>
    <cellStyle name="Normal 16 5 3 2 4" xfId="10646"/>
    <cellStyle name="Normal 16 5 3 2 4 2" xfId="27545"/>
    <cellStyle name="Normal 16 5 3 2 5" xfId="17007"/>
    <cellStyle name="Normal 16 5 3 2 6" xfId="19977"/>
    <cellStyle name="Normal 16 5 3 3" xfId="3609"/>
    <cellStyle name="Normal 16 5 3 3 2" xfId="7392"/>
    <cellStyle name="Normal 16 5 3 3 2 2" xfId="15451"/>
    <cellStyle name="Normal 16 5 3 3 2 2 2" xfId="32298"/>
    <cellStyle name="Normal 16 5 3 3 2 3" xfId="24731"/>
    <cellStyle name="Normal 16 5 3 3 3" xfId="11668"/>
    <cellStyle name="Normal 16 5 3 3 3 2" xfId="28517"/>
    <cellStyle name="Normal 16 5 3 3 4" xfId="20950"/>
    <cellStyle name="Normal 16 5 3 4" xfId="5508"/>
    <cellStyle name="Normal 16 5 3 4 2" xfId="13567"/>
    <cellStyle name="Normal 16 5 3 4 2 2" xfId="30414"/>
    <cellStyle name="Normal 16 5 3 4 3" xfId="22847"/>
    <cellStyle name="Normal 16 5 3 5" xfId="9693"/>
    <cellStyle name="Normal 16 5 3 5 2" xfId="26633"/>
    <cellStyle name="Normal 16 5 3 6" xfId="17006"/>
    <cellStyle name="Normal 16 5 3 7" xfId="19065"/>
    <cellStyle name="Normal 16 5 4" xfId="2106"/>
    <cellStyle name="Normal 16 5 4 2" xfId="4070"/>
    <cellStyle name="Normal 16 5 4 2 2" xfId="7853"/>
    <cellStyle name="Normal 16 5 4 2 2 2" xfId="15912"/>
    <cellStyle name="Normal 16 5 4 2 2 2 2" xfId="32759"/>
    <cellStyle name="Normal 16 5 4 2 2 3" xfId="25192"/>
    <cellStyle name="Normal 16 5 4 2 3" xfId="12129"/>
    <cellStyle name="Normal 16 5 4 2 3 2" xfId="28978"/>
    <cellStyle name="Normal 16 5 4 2 4" xfId="21411"/>
    <cellStyle name="Normal 16 5 4 3" xfId="5969"/>
    <cellStyle name="Normal 16 5 4 3 2" xfId="14028"/>
    <cellStyle name="Normal 16 5 4 3 2 2" xfId="30875"/>
    <cellStyle name="Normal 16 5 4 3 3" xfId="23308"/>
    <cellStyle name="Normal 16 5 4 4" xfId="10194"/>
    <cellStyle name="Normal 16 5 4 4 2" xfId="27094"/>
    <cellStyle name="Normal 16 5 4 5" xfId="17008"/>
    <cellStyle name="Normal 16 5 4 6" xfId="19526"/>
    <cellStyle name="Normal 16 5 5" xfId="3158"/>
    <cellStyle name="Normal 16 5 5 2" xfId="6941"/>
    <cellStyle name="Normal 16 5 5 2 2" xfId="15000"/>
    <cellStyle name="Normal 16 5 5 2 2 2" xfId="31847"/>
    <cellStyle name="Normal 16 5 5 2 3" xfId="24280"/>
    <cellStyle name="Normal 16 5 5 3" xfId="11217"/>
    <cellStyle name="Normal 16 5 5 3 2" xfId="28066"/>
    <cellStyle name="Normal 16 5 5 4" xfId="20499"/>
    <cellStyle name="Normal 16 5 6" xfId="5057"/>
    <cellStyle name="Normal 16 5 6 2" xfId="13116"/>
    <cellStyle name="Normal 16 5 6 2 2" xfId="29963"/>
    <cellStyle name="Normal 16 5 6 3" xfId="22396"/>
    <cellStyle name="Normal 16 5 7" xfId="9201"/>
    <cellStyle name="Normal 16 5 7 2" xfId="26182"/>
    <cellStyle name="Normal 16 5 8" xfId="17001"/>
    <cellStyle name="Normal 16 5 9" xfId="18614"/>
    <cellStyle name="Normal 16 6" xfId="1190"/>
    <cellStyle name="Normal 16 6 2" xfId="1686"/>
    <cellStyle name="Normal 16 6 2 2" xfId="2685"/>
    <cellStyle name="Normal 16 6 2 2 2" xfId="4647"/>
    <cellStyle name="Normal 16 6 2 2 2 2" xfId="8430"/>
    <cellStyle name="Normal 16 6 2 2 2 2 2" xfId="16489"/>
    <cellStyle name="Normal 16 6 2 2 2 2 2 2" xfId="33336"/>
    <cellStyle name="Normal 16 6 2 2 2 2 3" xfId="25769"/>
    <cellStyle name="Normal 16 6 2 2 2 3" xfId="12706"/>
    <cellStyle name="Normal 16 6 2 2 2 3 2" xfId="29555"/>
    <cellStyle name="Normal 16 6 2 2 2 4" xfId="21988"/>
    <cellStyle name="Normal 16 6 2 2 3" xfId="6546"/>
    <cellStyle name="Normal 16 6 2 2 3 2" xfId="14605"/>
    <cellStyle name="Normal 16 6 2 2 3 2 2" xfId="31452"/>
    <cellStyle name="Normal 16 6 2 2 3 3" xfId="23885"/>
    <cellStyle name="Normal 16 6 2 2 4" xfId="10772"/>
    <cellStyle name="Normal 16 6 2 2 4 2" xfId="27671"/>
    <cellStyle name="Normal 16 6 2 2 5" xfId="17011"/>
    <cellStyle name="Normal 16 6 2 2 6" xfId="20103"/>
    <cellStyle name="Normal 16 6 2 3" xfId="3735"/>
    <cellStyle name="Normal 16 6 2 3 2" xfId="7518"/>
    <cellStyle name="Normal 16 6 2 3 2 2" xfId="15577"/>
    <cellStyle name="Normal 16 6 2 3 2 2 2" xfId="32424"/>
    <cellStyle name="Normal 16 6 2 3 2 3" xfId="24857"/>
    <cellStyle name="Normal 16 6 2 3 3" xfId="11794"/>
    <cellStyle name="Normal 16 6 2 3 3 2" xfId="28643"/>
    <cellStyle name="Normal 16 6 2 3 4" xfId="21076"/>
    <cellStyle name="Normal 16 6 2 4" xfId="5634"/>
    <cellStyle name="Normal 16 6 2 4 2" xfId="13693"/>
    <cellStyle name="Normal 16 6 2 4 2 2" xfId="30540"/>
    <cellStyle name="Normal 16 6 2 4 3" xfId="22973"/>
    <cellStyle name="Normal 16 6 2 5" xfId="9819"/>
    <cellStyle name="Normal 16 6 2 5 2" xfId="26759"/>
    <cellStyle name="Normal 16 6 2 6" xfId="17010"/>
    <cellStyle name="Normal 16 6 2 7" xfId="19191"/>
    <cellStyle name="Normal 16 6 3" xfId="2232"/>
    <cellStyle name="Normal 16 6 3 2" xfId="4196"/>
    <cellStyle name="Normal 16 6 3 2 2" xfId="7979"/>
    <cellStyle name="Normal 16 6 3 2 2 2" xfId="16038"/>
    <cellStyle name="Normal 16 6 3 2 2 2 2" xfId="32885"/>
    <cellStyle name="Normal 16 6 3 2 2 3" xfId="25318"/>
    <cellStyle name="Normal 16 6 3 2 3" xfId="12255"/>
    <cellStyle name="Normal 16 6 3 2 3 2" xfId="29104"/>
    <cellStyle name="Normal 16 6 3 2 4" xfId="21537"/>
    <cellStyle name="Normal 16 6 3 3" xfId="6095"/>
    <cellStyle name="Normal 16 6 3 3 2" xfId="14154"/>
    <cellStyle name="Normal 16 6 3 3 2 2" xfId="31001"/>
    <cellStyle name="Normal 16 6 3 3 3" xfId="23434"/>
    <cellStyle name="Normal 16 6 3 4" xfId="10320"/>
    <cellStyle name="Normal 16 6 3 4 2" xfId="27220"/>
    <cellStyle name="Normal 16 6 3 5" xfId="17012"/>
    <cellStyle name="Normal 16 6 3 6" xfId="19652"/>
    <cellStyle name="Normal 16 6 4" xfId="3284"/>
    <cellStyle name="Normal 16 6 4 2" xfId="7067"/>
    <cellStyle name="Normal 16 6 4 2 2" xfId="15126"/>
    <cellStyle name="Normal 16 6 4 2 2 2" xfId="31973"/>
    <cellStyle name="Normal 16 6 4 2 3" xfId="24406"/>
    <cellStyle name="Normal 16 6 4 3" xfId="11343"/>
    <cellStyle name="Normal 16 6 4 3 2" xfId="28192"/>
    <cellStyle name="Normal 16 6 4 4" xfId="20625"/>
    <cellStyle name="Normal 16 6 5" xfId="5183"/>
    <cellStyle name="Normal 16 6 5 2" xfId="13242"/>
    <cellStyle name="Normal 16 6 5 2 2" xfId="30089"/>
    <cellStyle name="Normal 16 6 5 3" xfId="22522"/>
    <cellStyle name="Normal 16 6 6" xfId="9344"/>
    <cellStyle name="Normal 16 6 6 2" xfId="26308"/>
    <cellStyle name="Normal 16 6 7" xfId="17009"/>
    <cellStyle name="Normal 16 6 8" xfId="18740"/>
    <cellStyle name="Normal 16 7" xfId="1468"/>
    <cellStyle name="Normal 16 7 2" xfId="2467"/>
    <cellStyle name="Normal 16 7 2 2" xfId="4429"/>
    <cellStyle name="Normal 16 7 2 2 2" xfId="8212"/>
    <cellStyle name="Normal 16 7 2 2 2 2" xfId="16271"/>
    <cellStyle name="Normal 16 7 2 2 2 2 2" xfId="33118"/>
    <cellStyle name="Normal 16 7 2 2 2 3" xfId="25551"/>
    <cellStyle name="Normal 16 7 2 2 3" xfId="12488"/>
    <cellStyle name="Normal 16 7 2 2 3 2" xfId="29337"/>
    <cellStyle name="Normal 16 7 2 2 4" xfId="21770"/>
    <cellStyle name="Normal 16 7 2 3" xfId="6328"/>
    <cellStyle name="Normal 16 7 2 3 2" xfId="14387"/>
    <cellStyle name="Normal 16 7 2 3 2 2" xfId="31234"/>
    <cellStyle name="Normal 16 7 2 3 3" xfId="23667"/>
    <cellStyle name="Normal 16 7 2 4" xfId="10554"/>
    <cellStyle name="Normal 16 7 2 4 2" xfId="27453"/>
    <cellStyle name="Normal 16 7 2 5" xfId="17014"/>
    <cellStyle name="Normal 16 7 2 6" xfId="19885"/>
    <cellStyle name="Normal 16 7 3" xfId="3517"/>
    <cellStyle name="Normal 16 7 3 2" xfId="7300"/>
    <cellStyle name="Normal 16 7 3 2 2" xfId="15359"/>
    <cellStyle name="Normal 16 7 3 2 2 2" xfId="32206"/>
    <cellStyle name="Normal 16 7 3 2 3" xfId="24639"/>
    <cellStyle name="Normal 16 7 3 3" xfId="11576"/>
    <cellStyle name="Normal 16 7 3 3 2" xfId="28425"/>
    <cellStyle name="Normal 16 7 3 4" xfId="20858"/>
    <cellStyle name="Normal 16 7 4" xfId="5416"/>
    <cellStyle name="Normal 16 7 4 2" xfId="13475"/>
    <cellStyle name="Normal 16 7 4 2 2" xfId="30322"/>
    <cellStyle name="Normal 16 7 4 3" xfId="22755"/>
    <cellStyle name="Normal 16 7 5" xfId="9601"/>
    <cellStyle name="Normal 16 7 5 2" xfId="26541"/>
    <cellStyle name="Normal 16 7 6" xfId="17013"/>
    <cellStyle name="Normal 16 7 7" xfId="18973"/>
    <cellStyle name="Normal 16 8" xfId="1991"/>
    <cellStyle name="Normal 16 8 2" xfId="3978"/>
    <cellStyle name="Normal 16 8 2 2" xfId="7761"/>
    <cellStyle name="Normal 16 8 2 2 2" xfId="15820"/>
    <cellStyle name="Normal 16 8 2 2 2 2" xfId="32667"/>
    <cellStyle name="Normal 16 8 2 2 3" xfId="25100"/>
    <cellStyle name="Normal 16 8 2 3" xfId="12037"/>
    <cellStyle name="Normal 16 8 2 3 2" xfId="28886"/>
    <cellStyle name="Normal 16 8 2 4" xfId="21319"/>
    <cellStyle name="Normal 16 8 3" xfId="5877"/>
    <cellStyle name="Normal 16 8 3 2" xfId="13936"/>
    <cellStyle name="Normal 16 8 3 2 2" xfId="30783"/>
    <cellStyle name="Normal 16 8 3 3" xfId="23216"/>
    <cellStyle name="Normal 16 8 4" xfId="10090"/>
    <cellStyle name="Normal 16 8 4 2" xfId="27002"/>
    <cellStyle name="Normal 16 8 5" xfId="17015"/>
    <cellStyle name="Normal 16 8 6" xfId="19434"/>
    <cellStyle name="Normal 16 9" xfId="3036"/>
    <cellStyle name="Normal 16 9 2" xfId="6849"/>
    <cellStyle name="Normal 16 9 2 2" xfId="14908"/>
    <cellStyle name="Normal 16 9 2 2 2" xfId="31755"/>
    <cellStyle name="Normal 16 9 2 3" xfId="24188"/>
    <cellStyle name="Normal 16 9 3" xfId="11099"/>
    <cellStyle name="Normal 16 9 3 2" xfId="27974"/>
    <cellStyle name="Normal 16 9 4" xfId="20407"/>
    <cellStyle name="Normal 160" xfId="2938"/>
    <cellStyle name="Normal 160 2" xfId="4898"/>
    <cellStyle name="Normal 160 2 2" xfId="8681"/>
    <cellStyle name="Normal 160 2 2 2" xfId="16740"/>
    <cellStyle name="Normal 160 2 2 2 2" xfId="33587"/>
    <cellStyle name="Normal 160 2 2 3" xfId="26020"/>
    <cellStyle name="Normal 160 2 3" xfId="12957"/>
    <cellStyle name="Normal 160 2 3 2" xfId="29806"/>
    <cellStyle name="Normal 160 2 4" xfId="22239"/>
    <cellStyle name="Normal 160 3" xfId="6797"/>
    <cellStyle name="Normal 160 3 2" xfId="14856"/>
    <cellStyle name="Normal 160 3 2 2" xfId="31703"/>
    <cellStyle name="Normal 160 3 3" xfId="24136"/>
    <cellStyle name="Normal 160 4" xfId="11024"/>
    <cellStyle name="Normal 160 4 2" xfId="27922"/>
    <cellStyle name="Normal 160 5" xfId="17016"/>
    <cellStyle name="Normal 160 6" xfId="20354"/>
    <cellStyle name="Normal 161" xfId="2939"/>
    <cellStyle name="Normal 161 2" xfId="4899"/>
    <cellStyle name="Normal 161 2 2" xfId="8682"/>
    <cellStyle name="Normal 161 2 2 2" xfId="16741"/>
    <cellStyle name="Normal 161 2 2 2 2" xfId="33588"/>
    <cellStyle name="Normal 161 2 2 3" xfId="26021"/>
    <cellStyle name="Normal 161 2 3" xfId="12958"/>
    <cellStyle name="Normal 161 2 3 2" xfId="29807"/>
    <cellStyle name="Normal 161 2 4" xfId="22240"/>
    <cellStyle name="Normal 161 3" xfId="6798"/>
    <cellStyle name="Normal 161 3 2" xfId="14857"/>
    <cellStyle name="Normal 161 3 2 2" xfId="31704"/>
    <cellStyle name="Normal 161 3 3" xfId="24137"/>
    <cellStyle name="Normal 161 4" xfId="11025"/>
    <cellStyle name="Normal 161 4 2" xfId="27923"/>
    <cellStyle name="Normal 161 5" xfId="17017"/>
    <cellStyle name="Normal 161 6" xfId="20355"/>
    <cellStyle name="Normal 162" xfId="2940"/>
    <cellStyle name="Normal 162 2" xfId="4900"/>
    <cellStyle name="Normal 162 2 2" xfId="8683"/>
    <cellStyle name="Normal 162 2 2 2" xfId="16742"/>
    <cellStyle name="Normal 162 2 2 2 2" xfId="33589"/>
    <cellStyle name="Normal 162 2 2 3" xfId="26022"/>
    <cellStyle name="Normal 162 2 3" xfId="12959"/>
    <cellStyle name="Normal 162 2 3 2" xfId="29808"/>
    <cellStyle name="Normal 162 2 4" xfId="22241"/>
    <cellStyle name="Normal 162 3" xfId="6799"/>
    <cellStyle name="Normal 162 3 2" xfId="14858"/>
    <cellStyle name="Normal 162 3 2 2" xfId="31705"/>
    <cellStyle name="Normal 162 3 3" xfId="24138"/>
    <cellStyle name="Normal 162 4" xfId="11026"/>
    <cellStyle name="Normal 162 4 2" xfId="27924"/>
    <cellStyle name="Normal 162 5" xfId="17018"/>
    <cellStyle name="Normal 162 6" xfId="20356"/>
    <cellStyle name="Normal 163" xfId="2941"/>
    <cellStyle name="Normal 163 2" xfId="4901"/>
    <cellStyle name="Normal 163 2 2" xfId="8684"/>
    <cellStyle name="Normal 163 2 2 2" xfId="16743"/>
    <cellStyle name="Normal 163 2 2 2 2" xfId="33590"/>
    <cellStyle name="Normal 163 2 2 3" xfId="26023"/>
    <cellStyle name="Normal 163 2 3" xfId="12960"/>
    <cellStyle name="Normal 163 2 3 2" xfId="29809"/>
    <cellStyle name="Normal 163 2 4" xfId="22242"/>
    <cellStyle name="Normal 163 3" xfId="6800"/>
    <cellStyle name="Normal 163 3 2" xfId="14859"/>
    <cellStyle name="Normal 163 3 2 2" xfId="31706"/>
    <cellStyle name="Normal 163 3 3" xfId="24139"/>
    <cellStyle name="Normal 163 4" xfId="11027"/>
    <cellStyle name="Normal 163 4 2" xfId="27925"/>
    <cellStyle name="Normal 163 5" xfId="17019"/>
    <cellStyle name="Normal 163 6" xfId="20357"/>
    <cellStyle name="Normal 164" xfId="2942"/>
    <cellStyle name="Normal 164 2" xfId="4902"/>
    <cellStyle name="Normal 164 2 2" xfId="8685"/>
    <cellStyle name="Normal 164 2 2 2" xfId="16744"/>
    <cellStyle name="Normal 164 2 2 2 2" xfId="33591"/>
    <cellStyle name="Normal 164 2 2 3" xfId="26024"/>
    <cellStyle name="Normal 164 2 3" xfId="12961"/>
    <cellStyle name="Normal 164 2 3 2" xfId="29810"/>
    <cellStyle name="Normal 164 2 4" xfId="22243"/>
    <cellStyle name="Normal 164 3" xfId="6801"/>
    <cellStyle name="Normal 164 3 2" xfId="14860"/>
    <cellStyle name="Normal 164 3 2 2" xfId="31707"/>
    <cellStyle name="Normal 164 3 3" xfId="24140"/>
    <cellStyle name="Normal 164 4" xfId="11028"/>
    <cellStyle name="Normal 164 4 2" xfId="27926"/>
    <cellStyle name="Normal 164 5" xfId="17020"/>
    <cellStyle name="Normal 164 6" xfId="20358"/>
    <cellStyle name="Normal 165" xfId="2943"/>
    <cellStyle name="Normal 165 2" xfId="4903"/>
    <cellStyle name="Normal 165 2 2" xfId="8686"/>
    <cellStyle name="Normal 165 2 2 2" xfId="16745"/>
    <cellStyle name="Normal 165 2 2 2 2" xfId="33592"/>
    <cellStyle name="Normal 165 2 2 3" xfId="26025"/>
    <cellStyle name="Normal 165 2 3" xfId="12962"/>
    <cellStyle name="Normal 165 2 3 2" xfId="29811"/>
    <cellStyle name="Normal 165 2 4" xfId="22244"/>
    <cellStyle name="Normal 165 3" xfId="6802"/>
    <cellStyle name="Normal 165 3 2" xfId="14861"/>
    <cellStyle name="Normal 165 3 2 2" xfId="31708"/>
    <cellStyle name="Normal 165 3 3" xfId="24141"/>
    <cellStyle name="Normal 165 4" xfId="11029"/>
    <cellStyle name="Normal 165 4 2" xfId="27927"/>
    <cellStyle name="Normal 165 5" xfId="17021"/>
    <cellStyle name="Normal 165 6" xfId="20359"/>
    <cellStyle name="Normal 166" xfId="2944"/>
    <cellStyle name="Normal 166 2" xfId="4904"/>
    <cellStyle name="Normal 166 2 2" xfId="8687"/>
    <cellStyle name="Normal 166 2 2 2" xfId="16746"/>
    <cellStyle name="Normal 166 2 2 2 2" xfId="33593"/>
    <cellStyle name="Normal 166 2 2 3" xfId="26026"/>
    <cellStyle name="Normal 166 2 3" xfId="12963"/>
    <cellStyle name="Normal 166 2 3 2" xfId="29812"/>
    <cellStyle name="Normal 166 2 4" xfId="22245"/>
    <cellStyle name="Normal 166 3" xfId="6803"/>
    <cellStyle name="Normal 166 3 2" xfId="14862"/>
    <cellStyle name="Normal 166 3 2 2" xfId="31709"/>
    <cellStyle name="Normal 166 3 3" xfId="24142"/>
    <cellStyle name="Normal 166 4" xfId="11030"/>
    <cellStyle name="Normal 166 4 2" xfId="27928"/>
    <cellStyle name="Normal 166 5" xfId="17022"/>
    <cellStyle name="Normal 166 6" xfId="20360"/>
    <cellStyle name="Normal 167" xfId="2945"/>
    <cellStyle name="Normal 167 2" xfId="4905"/>
    <cellStyle name="Normal 167 2 2" xfId="8688"/>
    <cellStyle name="Normal 167 2 2 2" xfId="16747"/>
    <cellStyle name="Normal 167 2 2 2 2" xfId="33594"/>
    <cellStyle name="Normal 167 2 2 3" xfId="26027"/>
    <cellStyle name="Normal 167 2 3" xfId="12964"/>
    <cellStyle name="Normal 167 2 3 2" xfId="29813"/>
    <cellStyle name="Normal 167 2 4" xfId="22246"/>
    <cellStyle name="Normal 167 3" xfId="6804"/>
    <cellStyle name="Normal 167 3 2" xfId="14863"/>
    <cellStyle name="Normal 167 3 2 2" xfId="31710"/>
    <cellStyle name="Normal 167 3 3" xfId="24143"/>
    <cellStyle name="Normal 167 4" xfId="11031"/>
    <cellStyle name="Normal 167 4 2" xfId="27929"/>
    <cellStyle name="Normal 167 5" xfId="17023"/>
    <cellStyle name="Normal 167 6" xfId="20361"/>
    <cellStyle name="Normal 168" xfId="2946"/>
    <cellStyle name="Normal 168 2" xfId="4906"/>
    <cellStyle name="Normal 168 2 2" xfId="8689"/>
    <cellStyle name="Normal 168 2 2 2" xfId="16748"/>
    <cellStyle name="Normal 168 2 2 2 2" xfId="33595"/>
    <cellStyle name="Normal 168 2 2 3" xfId="26028"/>
    <cellStyle name="Normal 168 2 3" xfId="12965"/>
    <cellStyle name="Normal 168 2 3 2" xfId="29814"/>
    <cellStyle name="Normal 168 2 4" xfId="22247"/>
    <cellStyle name="Normal 168 3" xfId="6805"/>
    <cellStyle name="Normal 168 3 2" xfId="14864"/>
    <cellStyle name="Normal 168 3 2 2" xfId="31711"/>
    <cellStyle name="Normal 168 3 3" xfId="24144"/>
    <cellStyle name="Normal 168 4" xfId="11032"/>
    <cellStyle name="Normal 168 4 2" xfId="27930"/>
    <cellStyle name="Normal 168 5" xfId="17024"/>
    <cellStyle name="Normal 168 6" xfId="20362"/>
    <cellStyle name="Normal 169" xfId="2947"/>
    <cellStyle name="Normal 169 2" xfId="4907"/>
    <cellStyle name="Normal 169 2 2" xfId="8690"/>
    <cellStyle name="Normal 169 2 2 2" xfId="16749"/>
    <cellStyle name="Normal 169 2 2 2 2" xfId="33596"/>
    <cellStyle name="Normal 169 2 2 3" xfId="26029"/>
    <cellStyle name="Normal 169 2 3" xfId="12966"/>
    <cellStyle name="Normal 169 2 3 2" xfId="29815"/>
    <cellStyle name="Normal 169 2 4" xfId="22248"/>
    <cellStyle name="Normal 169 3" xfId="6806"/>
    <cellStyle name="Normal 169 3 2" xfId="14865"/>
    <cellStyle name="Normal 169 3 2 2" xfId="31712"/>
    <cellStyle name="Normal 169 3 3" xfId="24145"/>
    <cellStyle name="Normal 169 4" xfId="11033"/>
    <cellStyle name="Normal 169 4 2" xfId="27931"/>
    <cellStyle name="Normal 169 5" xfId="17025"/>
    <cellStyle name="Normal 169 6" xfId="20363"/>
    <cellStyle name="Normal 17" xfId="563"/>
    <cellStyle name="Normal 17 10" xfId="4966"/>
    <cellStyle name="Normal 17 10 2" xfId="13025"/>
    <cellStyle name="Normal 17 10 2 2" xfId="29872"/>
    <cellStyle name="Normal 17 10 3" xfId="22305"/>
    <cellStyle name="Normal 17 11" xfId="8928"/>
    <cellStyle name="Normal 17 11 2" xfId="26091"/>
    <cellStyle name="Normal 17 12" xfId="17026"/>
    <cellStyle name="Normal 17 13" xfId="18521"/>
    <cellStyle name="Normal 17 14" xfId="34054"/>
    <cellStyle name="Normal 17 2" xfId="619"/>
    <cellStyle name="Normal 17 2 10" xfId="17027"/>
    <cellStyle name="Normal 17 2 11" xfId="18535"/>
    <cellStyle name="Normal 17 2 12" xfId="34055"/>
    <cellStyle name="Normal 17 2 2" xfId="737"/>
    <cellStyle name="Normal 17 2 2 10" xfId="18571"/>
    <cellStyle name="Normal 17 2 2 11" xfId="34056"/>
    <cellStyle name="Normal 17 2 2 2" xfId="1071"/>
    <cellStyle name="Normal 17 2 2 2 2" xfId="1332"/>
    <cellStyle name="Normal 17 2 2 2 2 2" xfId="1828"/>
    <cellStyle name="Normal 17 2 2 2 2 2 2" xfId="2827"/>
    <cellStyle name="Normal 17 2 2 2 2 2 2 2" xfId="4789"/>
    <cellStyle name="Normal 17 2 2 2 2 2 2 2 2" xfId="8572"/>
    <cellStyle name="Normal 17 2 2 2 2 2 2 2 2 2" xfId="16631"/>
    <cellStyle name="Normal 17 2 2 2 2 2 2 2 2 2 2" xfId="33478"/>
    <cellStyle name="Normal 17 2 2 2 2 2 2 2 2 3" xfId="25911"/>
    <cellStyle name="Normal 17 2 2 2 2 2 2 2 3" xfId="12848"/>
    <cellStyle name="Normal 17 2 2 2 2 2 2 2 3 2" xfId="29697"/>
    <cellStyle name="Normal 17 2 2 2 2 2 2 2 4" xfId="22130"/>
    <cellStyle name="Normal 17 2 2 2 2 2 2 3" xfId="6688"/>
    <cellStyle name="Normal 17 2 2 2 2 2 2 3 2" xfId="14747"/>
    <cellStyle name="Normal 17 2 2 2 2 2 2 3 2 2" xfId="31594"/>
    <cellStyle name="Normal 17 2 2 2 2 2 2 3 3" xfId="24027"/>
    <cellStyle name="Normal 17 2 2 2 2 2 2 4" xfId="10914"/>
    <cellStyle name="Normal 17 2 2 2 2 2 2 4 2" xfId="27813"/>
    <cellStyle name="Normal 17 2 2 2 2 2 2 5" xfId="17032"/>
    <cellStyle name="Normal 17 2 2 2 2 2 2 6" xfId="20245"/>
    <cellStyle name="Normal 17 2 2 2 2 2 3" xfId="3877"/>
    <cellStyle name="Normal 17 2 2 2 2 2 3 2" xfId="7660"/>
    <cellStyle name="Normal 17 2 2 2 2 2 3 2 2" xfId="15719"/>
    <cellStyle name="Normal 17 2 2 2 2 2 3 2 2 2" xfId="32566"/>
    <cellStyle name="Normal 17 2 2 2 2 2 3 2 3" xfId="24999"/>
    <cellStyle name="Normal 17 2 2 2 2 2 3 3" xfId="11936"/>
    <cellStyle name="Normal 17 2 2 2 2 2 3 3 2" xfId="28785"/>
    <cellStyle name="Normal 17 2 2 2 2 2 3 4" xfId="21218"/>
    <cellStyle name="Normal 17 2 2 2 2 2 4" xfId="5776"/>
    <cellStyle name="Normal 17 2 2 2 2 2 4 2" xfId="13835"/>
    <cellStyle name="Normal 17 2 2 2 2 2 4 2 2" xfId="30682"/>
    <cellStyle name="Normal 17 2 2 2 2 2 4 3" xfId="23115"/>
    <cellStyle name="Normal 17 2 2 2 2 2 5" xfId="9961"/>
    <cellStyle name="Normal 17 2 2 2 2 2 5 2" xfId="26901"/>
    <cellStyle name="Normal 17 2 2 2 2 2 6" xfId="17031"/>
    <cellStyle name="Normal 17 2 2 2 2 2 7" xfId="19333"/>
    <cellStyle name="Normal 17 2 2 2 2 3" xfId="2374"/>
    <cellStyle name="Normal 17 2 2 2 2 3 2" xfId="4338"/>
    <cellStyle name="Normal 17 2 2 2 2 3 2 2" xfId="8121"/>
    <cellStyle name="Normal 17 2 2 2 2 3 2 2 2" xfId="16180"/>
    <cellStyle name="Normal 17 2 2 2 2 3 2 2 2 2" xfId="33027"/>
    <cellStyle name="Normal 17 2 2 2 2 3 2 2 3" xfId="25460"/>
    <cellStyle name="Normal 17 2 2 2 2 3 2 3" xfId="12397"/>
    <cellStyle name="Normal 17 2 2 2 2 3 2 3 2" xfId="29246"/>
    <cellStyle name="Normal 17 2 2 2 2 3 2 4" xfId="21679"/>
    <cellStyle name="Normal 17 2 2 2 2 3 3" xfId="6237"/>
    <cellStyle name="Normal 17 2 2 2 2 3 3 2" xfId="14296"/>
    <cellStyle name="Normal 17 2 2 2 2 3 3 2 2" xfId="31143"/>
    <cellStyle name="Normal 17 2 2 2 2 3 3 3" xfId="23576"/>
    <cellStyle name="Normal 17 2 2 2 2 3 4" xfId="10462"/>
    <cellStyle name="Normal 17 2 2 2 2 3 4 2" xfId="27362"/>
    <cellStyle name="Normal 17 2 2 2 2 3 5" xfId="17033"/>
    <cellStyle name="Normal 17 2 2 2 2 3 6" xfId="19794"/>
    <cellStyle name="Normal 17 2 2 2 2 4" xfId="3426"/>
    <cellStyle name="Normal 17 2 2 2 2 4 2" xfId="7209"/>
    <cellStyle name="Normal 17 2 2 2 2 4 2 2" xfId="15268"/>
    <cellStyle name="Normal 17 2 2 2 2 4 2 2 2" xfId="32115"/>
    <cellStyle name="Normal 17 2 2 2 2 4 2 3" xfId="24548"/>
    <cellStyle name="Normal 17 2 2 2 2 4 3" xfId="11485"/>
    <cellStyle name="Normal 17 2 2 2 2 4 3 2" xfId="28334"/>
    <cellStyle name="Normal 17 2 2 2 2 4 4" xfId="20767"/>
    <cellStyle name="Normal 17 2 2 2 2 5" xfId="5325"/>
    <cellStyle name="Normal 17 2 2 2 2 5 2" xfId="13384"/>
    <cellStyle name="Normal 17 2 2 2 2 5 2 2" xfId="30231"/>
    <cellStyle name="Normal 17 2 2 2 2 5 3" xfId="22664"/>
    <cellStyle name="Normal 17 2 2 2 2 6" xfId="9486"/>
    <cellStyle name="Normal 17 2 2 2 2 6 2" xfId="26450"/>
    <cellStyle name="Normal 17 2 2 2 2 7" xfId="17030"/>
    <cellStyle name="Normal 17 2 2 2 2 8" xfId="18882"/>
    <cellStyle name="Normal 17 2 2 2 3" xfId="1610"/>
    <cellStyle name="Normal 17 2 2 2 3 2" xfId="2609"/>
    <cellStyle name="Normal 17 2 2 2 3 2 2" xfId="4571"/>
    <cellStyle name="Normal 17 2 2 2 3 2 2 2" xfId="8354"/>
    <cellStyle name="Normal 17 2 2 2 3 2 2 2 2" xfId="16413"/>
    <cellStyle name="Normal 17 2 2 2 3 2 2 2 2 2" xfId="33260"/>
    <cellStyle name="Normal 17 2 2 2 3 2 2 2 3" xfId="25693"/>
    <cellStyle name="Normal 17 2 2 2 3 2 2 3" xfId="12630"/>
    <cellStyle name="Normal 17 2 2 2 3 2 2 3 2" xfId="29479"/>
    <cellStyle name="Normal 17 2 2 2 3 2 2 4" xfId="21912"/>
    <cellStyle name="Normal 17 2 2 2 3 2 3" xfId="6470"/>
    <cellStyle name="Normal 17 2 2 2 3 2 3 2" xfId="14529"/>
    <cellStyle name="Normal 17 2 2 2 3 2 3 2 2" xfId="31376"/>
    <cellStyle name="Normal 17 2 2 2 3 2 3 3" xfId="23809"/>
    <cellStyle name="Normal 17 2 2 2 3 2 4" xfId="10696"/>
    <cellStyle name="Normal 17 2 2 2 3 2 4 2" xfId="27595"/>
    <cellStyle name="Normal 17 2 2 2 3 2 5" xfId="17035"/>
    <cellStyle name="Normal 17 2 2 2 3 2 6" xfId="20027"/>
    <cellStyle name="Normal 17 2 2 2 3 3" xfId="3659"/>
    <cellStyle name="Normal 17 2 2 2 3 3 2" xfId="7442"/>
    <cellStyle name="Normal 17 2 2 2 3 3 2 2" xfId="15501"/>
    <cellStyle name="Normal 17 2 2 2 3 3 2 2 2" xfId="32348"/>
    <cellStyle name="Normal 17 2 2 2 3 3 2 3" xfId="24781"/>
    <cellStyle name="Normal 17 2 2 2 3 3 3" xfId="11718"/>
    <cellStyle name="Normal 17 2 2 2 3 3 3 2" xfId="28567"/>
    <cellStyle name="Normal 17 2 2 2 3 3 4" xfId="21000"/>
    <cellStyle name="Normal 17 2 2 2 3 4" xfId="5558"/>
    <cellStyle name="Normal 17 2 2 2 3 4 2" xfId="13617"/>
    <cellStyle name="Normal 17 2 2 2 3 4 2 2" xfId="30464"/>
    <cellStyle name="Normal 17 2 2 2 3 4 3" xfId="22897"/>
    <cellStyle name="Normal 17 2 2 2 3 5" xfId="9743"/>
    <cellStyle name="Normal 17 2 2 2 3 5 2" xfId="26683"/>
    <cellStyle name="Normal 17 2 2 2 3 6" xfId="17034"/>
    <cellStyle name="Normal 17 2 2 2 3 7" xfId="19115"/>
    <cellStyle name="Normal 17 2 2 2 4" xfId="2156"/>
    <cellStyle name="Normal 17 2 2 2 4 2" xfId="4120"/>
    <cellStyle name="Normal 17 2 2 2 4 2 2" xfId="7903"/>
    <cellStyle name="Normal 17 2 2 2 4 2 2 2" xfId="15962"/>
    <cellStyle name="Normal 17 2 2 2 4 2 2 2 2" xfId="32809"/>
    <cellStyle name="Normal 17 2 2 2 4 2 2 3" xfId="25242"/>
    <cellStyle name="Normal 17 2 2 2 4 2 3" xfId="12179"/>
    <cellStyle name="Normal 17 2 2 2 4 2 3 2" xfId="29028"/>
    <cellStyle name="Normal 17 2 2 2 4 2 4" xfId="21461"/>
    <cellStyle name="Normal 17 2 2 2 4 3" xfId="6019"/>
    <cellStyle name="Normal 17 2 2 2 4 3 2" xfId="14078"/>
    <cellStyle name="Normal 17 2 2 2 4 3 2 2" xfId="30925"/>
    <cellStyle name="Normal 17 2 2 2 4 3 3" xfId="23358"/>
    <cellStyle name="Normal 17 2 2 2 4 4" xfId="10244"/>
    <cellStyle name="Normal 17 2 2 2 4 4 2" xfId="27144"/>
    <cellStyle name="Normal 17 2 2 2 4 5" xfId="17036"/>
    <cellStyle name="Normal 17 2 2 2 4 6" xfId="19576"/>
    <cellStyle name="Normal 17 2 2 2 5" xfId="3208"/>
    <cellStyle name="Normal 17 2 2 2 5 2" xfId="6991"/>
    <cellStyle name="Normal 17 2 2 2 5 2 2" xfId="15050"/>
    <cellStyle name="Normal 17 2 2 2 5 2 2 2" xfId="31897"/>
    <cellStyle name="Normal 17 2 2 2 5 2 3" xfId="24330"/>
    <cellStyle name="Normal 17 2 2 2 5 3" xfId="11267"/>
    <cellStyle name="Normal 17 2 2 2 5 3 2" xfId="28116"/>
    <cellStyle name="Normal 17 2 2 2 5 4" xfId="20549"/>
    <cellStyle name="Normal 17 2 2 2 6" xfId="5107"/>
    <cellStyle name="Normal 17 2 2 2 6 2" xfId="13166"/>
    <cellStyle name="Normal 17 2 2 2 6 2 2" xfId="30013"/>
    <cellStyle name="Normal 17 2 2 2 6 3" xfId="22446"/>
    <cellStyle name="Normal 17 2 2 2 7" xfId="9251"/>
    <cellStyle name="Normal 17 2 2 2 7 2" xfId="26232"/>
    <cellStyle name="Normal 17 2 2 2 8" xfId="17029"/>
    <cellStyle name="Normal 17 2 2 2 9" xfId="18664"/>
    <cellStyle name="Normal 17 2 2 3" xfId="1240"/>
    <cellStyle name="Normal 17 2 2 3 2" xfId="1736"/>
    <cellStyle name="Normal 17 2 2 3 2 2" xfId="2735"/>
    <cellStyle name="Normal 17 2 2 3 2 2 2" xfId="4697"/>
    <cellStyle name="Normal 17 2 2 3 2 2 2 2" xfId="8480"/>
    <cellStyle name="Normal 17 2 2 3 2 2 2 2 2" xfId="16539"/>
    <cellStyle name="Normal 17 2 2 3 2 2 2 2 2 2" xfId="33386"/>
    <cellStyle name="Normal 17 2 2 3 2 2 2 2 3" xfId="25819"/>
    <cellStyle name="Normal 17 2 2 3 2 2 2 3" xfId="12756"/>
    <cellStyle name="Normal 17 2 2 3 2 2 2 3 2" xfId="29605"/>
    <cellStyle name="Normal 17 2 2 3 2 2 2 4" xfId="22038"/>
    <cellStyle name="Normal 17 2 2 3 2 2 3" xfId="6596"/>
    <cellStyle name="Normal 17 2 2 3 2 2 3 2" xfId="14655"/>
    <cellStyle name="Normal 17 2 2 3 2 2 3 2 2" xfId="31502"/>
    <cellStyle name="Normal 17 2 2 3 2 2 3 3" xfId="23935"/>
    <cellStyle name="Normal 17 2 2 3 2 2 4" xfId="10822"/>
    <cellStyle name="Normal 17 2 2 3 2 2 4 2" xfId="27721"/>
    <cellStyle name="Normal 17 2 2 3 2 2 5" xfId="17039"/>
    <cellStyle name="Normal 17 2 2 3 2 2 6" xfId="20153"/>
    <cellStyle name="Normal 17 2 2 3 2 3" xfId="3785"/>
    <cellStyle name="Normal 17 2 2 3 2 3 2" xfId="7568"/>
    <cellStyle name="Normal 17 2 2 3 2 3 2 2" xfId="15627"/>
    <cellStyle name="Normal 17 2 2 3 2 3 2 2 2" xfId="32474"/>
    <cellStyle name="Normal 17 2 2 3 2 3 2 3" xfId="24907"/>
    <cellStyle name="Normal 17 2 2 3 2 3 3" xfId="11844"/>
    <cellStyle name="Normal 17 2 2 3 2 3 3 2" xfId="28693"/>
    <cellStyle name="Normal 17 2 2 3 2 3 4" xfId="21126"/>
    <cellStyle name="Normal 17 2 2 3 2 4" xfId="5684"/>
    <cellStyle name="Normal 17 2 2 3 2 4 2" xfId="13743"/>
    <cellStyle name="Normal 17 2 2 3 2 4 2 2" xfId="30590"/>
    <cellStyle name="Normal 17 2 2 3 2 4 3" xfId="23023"/>
    <cellStyle name="Normal 17 2 2 3 2 5" xfId="9869"/>
    <cellStyle name="Normal 17 2 2 3 2 5 2" xfId="26809"/>
    <cellStyle name="Normal 17 2 2 3 2 6" xfId="17038"/>
    <cellStyle name="Normal 17 2 2 3 2 7" xfId="19241"/>
    <cellStyle name="Normal 17 2 2 3 3" xfId="2282"/>
    <cellStyle name="Normal 17 2 2 3 3 2" xfId="4246"/>
    <cellStyle name="Normal 17 2 2 3 3 2 2" xfId="8029"/>
    <cellStyle name="Normal 17 2 2 3 3 2 2 2" xfId="16088"/>
    <cellStyle name="Normal 17 2 2 3 3 2 2 2 2" xfId="32935"/>
    <cellStyle name="Normal 17 2 2 3 3 2 2 3" xfId="25368"/>
    <cellStyle name="Normal 17 2 2 3 3 2 3" xfId="12305"/>
    <cellStyle name="Normal 17 2 2 3 3 2 3 2" xfId="29154"/>
    <cellStyle name="Normal 17 2 2 3 3 2 4" xfId="21587"/>
    <cellStyle name="Normal 17 2 2 3 3 3" xfId="6145"/>
    <cellStyle name="Normal 17 2 2 3 3 3 2" xfId="14204"/>
    <cellStyle name="Normal 17 2 2 3 3 3 2 2" xfId="31051"/>
    <cellStyle name="Normal 17 2 2 3 3 3 3" xfId="23484"/>
    <cellStyle name="Normal 17 2 2 3 3 4" xfId="10370"/>
    <cellStyle name="Normal 17 2 2 3 3 4 2" xfId="27270"/>
    <cellStyle name="Normal 17 2 2 3 3 5" xfId="17040"/>
    <cellStyle name="Normal 17 2 2 3 3 6" xfId="19702"/>
    <cellStyle name="Normal 17 2 2 3 4" xfId="3334"/>
    <cellStyle name="Normal 17 2 2 3 4 2" xfId="7117"/>
    <cellStyle name="Normal 17 2 2 3 4 2 2" xfId="15176"/>
    <cellStyle name="Normal 17 2 2 3 4 2 2 2" xfId="32023"/>
    <cellStyle name="Normal 17 2 2 3 4 2 3" xfId="24456"/>
    <cellStyle name="Normal 17 2 2 3 4 3" xfId="11393"/>
    <cellStyle name="Normal 17 2 2 3 4 3 2" xfId="28242"/>
    <cellStyle name="Normal 17 2 2 3 4 4" xfId="20675"/>
    <cellStyle name="Normal 17 2 2 3 5" xfId="5233"/>
    <cellStyle name="Normal 17 2 2 3 5 2" xfId="13292"/>
    <cellStyle name="Normal 17 2 2 3 5 2 2" xfId="30139"/>
    <cellStyle name="Normal 17 2 2 3 5 3" xfId="22572"/>
    <cellStyle name="Normal 17 2 2 3 6" xfId="9394"/>
    <cellStyle name="Normal 17 2 2 3 6 2" xfId="26358"/>
    <cellStyle name="Normal 17 2 2 3 7" xfId="17037"/>
    <cellStyle name="Normal 17 2 2 3 8" xfId="18790"/>
    <cellStyle name="Normal 17 2 2 4" xfId="1518"/>
    <cellStyle name="Normal 17 2 2 4 2" xfId="2517"/>
    <cellStyle name="Normal 17 2 2 4 2 2" xfId="4479"/>
    <cellStyle name="Normal 17 2 2 4 2 2 2" xfId="8262"/>
    <cellStyle name="Normal 17 2 2 4 2 2 2 2" xfId="16321"/>
    <cellStyle name="Normal 17 2 2 4 2 2 2 2 2" xfId="33168"/>
    <cellStyle name="Normal 17 2 2 4 2 2 2 3" xfId="25601"/>
    <cellStyle name="Normal 17 2 2 4 2 2 3" xfId="12538"/>
    <cellStyle name="Normal 17 2 2 4 2 2 3 2" xfId="29387"/>
    <cellStyle name="Normal 17 2 2 4 2 2 4" xfId="21820"/>
    <cellStyle name="Normal 17 2 2 4 2 3" xfId="6378"/>
    <cellStyle name="Normal 17 2 2 4 2 3 2" xfId="14437"/>
    <cellStyle name="Normal 17 2 2 4 2 3 2 2" xfId="31284"/>
    <cellStyle name="Normal 17 2 2 4 2 3 3" xfId="23717"/>
    <cellStyle name="Normal 17 2 2 4 2 4" xfId="10604"/>
    <cellStyle name="Normal 17 2 2 4 2 4 2" xfId="27503"/>
    <cellStyle name="Normal 17 2 2 4 2 5" xfId="17042"/>
    <cellStyle name="Normal 17 2 2 4 2 6" xfId="19935"/>
    <cellStyle name="Normal 17 2 2 4 3" xfId="3567"/>
    <cellStyle name="Normal 17 2 2 4 3 2" xfId="7350"/>
    <cellStyle name="Normal 17 2 2 4 3 2 2" xfId="15409"/>
    <cellStyle name="Normal 17 2 2 4 3 2 2 2" xfId="32256"/>
    <cellStyle name="Normal 17 2 2 4 3 2 3" xfId="24689"/>
    <cellStyle name="Normal 17 2 2 4 3 3" xfId="11626"/>
    <cellStyle name="Normal 17 2 2 4 3 3 2" xfId="28475"/>
    <cellStyle name="Normal 17 2 2 4 3 4" xfId="20908"/>
    <cellStyle name="Normal 17 2 2 4 4" xfId="5466"/>
    <cellStyle name="Normal 17 2 2 4 4 2" xfId="13525"/>
    <cellStyle name="Normal 17 2 2 4 4 2 2" xfId="30372"/>
    <cellStyle name="Normal 17 2 2 4 4 3" xfId="22805"/>
    <cellStyle name="Normal 17 2 2 4 5" xfId="9651"/>
    <cellStyle name="Normal 17 2 2 4 5 2" xfId="26591"/>
    <cellStyle name="Normal 17 2 2 4 6" xfId="17041"/>
    <cellStyle name="Normal 17 2 2 4 7" xfId="19023"/>
    <cellStyle name="Normal 17 2 2 5" xfId="2047"/>
    <cellStyle name="Normal 17 2 2 5 2" xfId="4028"/>
    <cellStyle name="Normal 17 2 2 5 2 2" xfId="7811"/>
    <cellStyle name="Normal 17 2 2 5 2 2 2" xfId="15870"/>
    <cellStyle name="Normal 17 2 2 5 2 2 2 2" xfId="32717"/>
    <cellStyle name="Normal 17 2 2 5 2 2 3" xfId="25150"/>
    <cellStyle name="Normal 17 2 2 5 2 3" xfId="12087"/>
    <cellStyle name="Normal 17 2 2 5 2 3 2" xfId="28936"/>
    <cellStyle name="Normal 17 2 2 5 2 4" xfId="21369"/>
    <cellStyle name="Normal 17 2 2 5 3" xfId="5927"/>
    <cellStyle name="Normal 17 2 2 5 3 2" xfId="13986"/>
    <cellStyle name="Normal 17 2 2 5 3 2 2" xfId="30833"/>
    <cellStyle name="Normal 17 2 2 5 3 3" xfId="23266"/>
    <cellStyle name="Normal 17 2 2 5 4" xfId="10145"/>
    <cellStyle name="Normal 17 2 2 5 4 2" xfId="27052"/>
    <cellStyle name="Normal 17 2 2 5 5" xfId="17043"/>
    <cellStyle name="Normal 17 2 2 5 6" xfId="19484"/>
    <cellStyle name="Normal 17 2 2 6" xfId="3086"/>
    <cellStyle name="Normal 17 2 2 6 2" xfId="6899"/>
    <cellStyle name="Normal 17 2 2 6 2 2" xfId="14958"/>
    <cellStyle name="Normal 17 2 2 6 2 2 2" xfId="31805"/>
    <cellStyle name="Normal 17 2 2 6 2 3" xfId="24238"/>
    <cellStyle name="Normal 17 2 2 6 3" xfId="11149"/>
    <cellStyle name="Normal 17 2 2 6 3 2" xfId="28024"/>
    <cellStyle name="Normal 17 2 2 6 4" xfId="20457"/>
    <cellStyle name="Normal 17 2 2 7" xfId="5015"/>
    <cellStyle name="Normal 17 2 2 7 2" xfId="13074"/>
    <cellStyle name="Normal 17 2 2 7 2 2" xfId="29921"/>
    <cellStyle name="Normal 17 2 2 7 3" xfId="22354"/>
    <cellStyle name="Normal 17 2 2 8" xfId="9034"/>
    <cellStyle name="Normal 17 2 2 8 2" xfId="26140"/>
    <cellStyle name="Normal 17 2 2 9" xfId="17028"/>
    <cellStyle name="Normal 17 2 3" xfId="1035"/>
    <cellStyle name="Normal 17 2 3 2" xfId="1296"/>
    <cellStyle name="Normal 17 2 3 2 2" xfId="1792"/>
    <cellStyle name="Normal 17 2 3 2 2 2" xfId="2791"/>
    <cellStyle name="Normal 17 2 3 2 2 2 2" xfId="4753"/>
    <cellStyle name="Normal 17 2 3 2 2 2 2 2" xfId="8536"/>
    <cellStyle name="Normal 17 2 3 2 2 2 2 2 2" xfId="16595"/>
    <cellStyle name="Normal 17 2 3 2 2 2 2 2 2 2" xfId="33442"/>
    <cellStyle name="Normal 17 2 3 2 2 2 2 2 3" xfId="25875"/>
    <cellStyle name="Normal 17 2 3 2 2 2 2 3" xfId="12812"/>
    <cellStyle name="Normal 17 2 3 2 2 2 2 3 2" xfId="29661"/>
    <cellStyle name="Normal 17 2 3 2 2 2 2 4" xfId="22094"/>
    <cellStyle name="Normal 17 2 3 2 2 2 3" xfId="6652"/>
    <cellStyle name="Normal 17 2 3 2 2 2 3 2" xfId="14711"/>
    <cellStyle name="Normal 17 2 3 2 2 2 3 2 2" xfId="31558"/>
    <cellStyle name="Normal 17 2 3 2 2 2 3 3" xfId="23991"/>
    <cellStyle name="Normal 17 2 3 2 2 2 4" xfId="10878"/>
    <cellStyle name="Normal 17 2 3 2 2 2 4 2" xfId="27777"/>
    <cellStyle name="Normal 17 2 3 2 2 2 5" xfId="17047"/>
    <cellStyle name="Normal 17 2 3 2 2 2 6" xfId="20209"/>
    <cellStyle name="Normal 17 2 3 2 2 3" xfId="3841"/>
    <cellStyle name="Normal 17 2 3 2 2 3 2" xfId="7624"/>
    <cellStyle name="Normal 17 2 3 2 2 3 2 2" xfId="15683"/>
    <cellStyle name="Normal 17 2 3 2 2 3 2 2 2" xfId="32530"/>
    <cellStyle name="Normal 17 2 3 2 2 3 2 3" xfId="24963"/>
    <cellStyle name="Normal 17 2 3 2 2 3 3" xfId="11900"/>
    <cellStyle name="Normal 17 2 3 2 2 3 3 2" xfId="28749"/>
    <cellStyle name="Normal 17 2 3 2 2 3 4" xfId="21182"/>
    <cellStyle name="Normal 17 2 3 2 2 4" xfId="5740"/>
    <cellStyle name="Normal 17 2 3 2 2 4 2" xfId="13799"/>
    <cellStyle name="Normal 17 2 3 2 2 4 2 2" xfId="30646"/>
    <cellStyle name="Normal 17 2 3 2 2 4 3" xfId="23079"/>
    <cellStyle name="Normal 17 2 3 2 2 5" xfId="9925"/>
    <cellStyle name="Normal 17 2 3 2 2 5 2" xfId="26865"/>
    <cellStyle name="Normal 17 2 3 2 2 6" xfId="17046"/>
    <cellStyle name="Normal 17 2 3 2 2 7" xfId="19297"/>
    <cellStyle name="Normal 17 2 3 2 3" xfId="2338"/>
    <cellStyle name="Normal 17 2 3 2 3 2" xfId="4302"/>
    <cellStyle name="Normal 17 2 3 2 3 2 2" xfId="8085"/>
    <cellStyle name="Normal 17 2 3 2 3 2 2 2" xfId="16144"/>
    <cellStyle name="Normal 17 2 3 2 3 2 2 2 2" xfId="32991"/>
    <cellStyle name="Normal 17 2 3 2 3 2 2 3" xfId="25424"/>
    <cellStyle name="Normal 17 2 3 2 3 2 3" xfId="12361"/>
    <cellStyle name="Normal 17 2 3 2 3 2 3 2" xfId="29210"/>
    <cellStyle name="Normal 17 2 3 2 3 2 4" xfId="21643"/>
    <cellStyle name="Normal 17 2 3 2 3 3" xfId="6201"/>
    <cellStyle name="Normal 17 2 3 2 3 3 2" xfId="14260"/>
    <cellStyle name="Normal 17 2 3 2 3 3 2 2" xfId="31107"/>
    <cellStyle name="Normal 17 2 3 2 3 3 3" xfId="23540"/>
    <cellStyle name="Normal 17 2 3 2 3 4" xfId="10426"/>
    <cellStyle name="Normal 17 2 3 2 3 4 2" xfId="27326"/>
    <cellStyle name="Normal 17 2 3 2 3 5" xfId="17048"/>
    <cellStyle name="Normal 17 2 3 2 3 6" xfId="19758"/>
    <cellStyle name="Normal 17 2 3 2 4" xfId="3390"/>
    <cellStyle name="Normal 17 2 3 2 4 2" xfId="7173"/>
    <cellStyle name="Normal 17 2 3 2 4 2 2" xfId="15232"/>
    <cellStyle name="Normal 17 2 3 2 4 2 2 2" xfId="32079"/>
    <cellStyle name="Normal 17 2 3 2 4 2 3" xfId="24512"/>
    <cellStyle name="Normal 17 2 3 2 4 3" xfId="11449"/>
    <cellStyle name="Normal 17 2 3 2 4 3 2" xfId="28298"/>
    <cellStyle name="Normal 17 2 3 2 4 4" xfId="20731"/>
    <cellStyle name="Normal 17 2 3 2 5" xfId="5289"/>
    <cellStyle name="Normal 17 2 3 2 5 2" xfId="13348"/>
    <cellStyle name="Normal 17 2 3 2 5 2 2" xfId="30195"/>
    <cellStyle name="Normal 17 2 3 2 5 3" xfId="22628"/>
    <cellStyle name="Normal 17 2 3 2 6" xfId="9450"/>
    <cellStyle name="Normal 17 2 3 2 6 2" xfId="26414"/>
    <cellStyle name="Normal 17 2 3 2 7" xfId="17045"/>
    <cellStyle name="Normal 17 2 3 2 8" xfId="18846"/>
    <cellStyle name="Normal 17 2 3 3" xfId="1574"/>
    <cellStyle name="Normal 17 2 3 3 2" xfId="2573"/>
    <cellStyle name="Normal 17 2 3 3 2 2" xfId="4535"/>
    <cellStyle name="Normal 17 2 3 3 2 2 2" xfId="8318"/>
    <cellStyle name="Normal 17 2 3 3 2 2 2 2" xfId="16377"/>
    <cellStyle name="Normal 17 2 3 3 2 2 2 2 2" xfId="33224"/>
    <cellStyle name="Normal 17 2 3 3 2 2 2 3" xfId="25657"/>
    <cellStyle name="Normal 17 2 3 3 2 2 3" xfId="12594"/>
    <cellStyle name="Normal 17 2 3 3 2 2 3 2" xfId="29443"/>
    <cellStyle name="Normal 17 2 3 3 2 2 4" xfId="21876"/>
    <cellStyle name="Normal 17 2 3 3 2 3" xfId="6434"/>
    <cellStyle name="Normal 17 2 3 3 2 3 2" xfId="14493"/>
    <cellStyle name="Normal 17 2 3 3 2 3 2 2" xfId="31340"/>
    <cellStyle name="Normal 17 2 3 3 2 3 3" xfId="23773"/>
    <cellStyle name="Normal 17 2 3 3 2 4" xfId="10660"/>
    <cellStyle name="Normal 17 2 3 3 2 4 2" xfId="27559"/>
    <cellStyle name="Normal 17 2 3 3 2 5" xfId="17050"/>
    <cellStyle name="Normal 17 2 3 3 2 6" xfId="19991"/>
    <cellStyle name="Normal 17 2 3 3 3" xfId="3623"/>
    <cellStyle name="Normal 17 2 3 3 3 2" xfId="7406"/>
    <cellStyle name="Normal 17 2 3 3 3 2 2" xfId="15465"/>
    <cellStyle name="Normal 17 2 3 3 3 2 2 2" xfId="32312"/>
    <cellStyle name="Normal 17 2 3 3 3 2 3" xfId="24745"/>
    <cellStyle name="Normal 17 2 3 3 3 3" xfId="11682"/>
    <cellStyle name="Normal 17 2 3 3 3 3 2" xfId="28531"/>
    <cellStyle name="Normal 17 2 3 3 3 4" xfId="20964"/>
    <cellStyle name="Normal 17 2 3 3 4" xfId="5522"/>
    <cellStyle name="Normal 17 2 3 3 4 2" xfId="13581"/>
    <cellStyle name="Normal 17 2 3 3 4 2 2" xfId="30428"/>
    <cellStyle name="Normal 17 2 3 3 4 3" xfId="22861"/>
    <cellStyle name="Normal 17 2 3 3 5" xfId="9707"/>
    <cellStyle name="Normal 17 2 3 3 5 2" xfId="26647"/>
    <cellStyle name="Normal 17 2 3 3 6" xfId="17049"/>
    <cellStyle name="Normal 17 2 3 3 7" xfId="19079"/>
    <cellStyle name="Normal 17 2 3 4" xfId="2120"/>
    <cellStyle name="Normal 17 2 3 4 2" xfId="4084"/>
    <cellStyle name="Normal 17 2 3 4 2 2" xfId="7867"/>
    <cellStyle name="Normal 17 2 3 4 2 2 2" xfId="15926"/>
    <cellStyle name="Normal 17 2 3 4 2 2 2 2" xfId="32773"/>
    <cellStyle name="Normal 17 2 3 4 2 2 3" xfId="25206"/>
    <cellStyle name="Normal 17 2 3 4 2 3" xfId="12143"/>
    <cellStyle name="Normal 17 2 3 4 2 3 2" xfId="28992"/>
    <cellStyle name="Normal 17 2 3 4 2 4" xfId="21425"/>
    <cellStyle name="Normal 17 2 3 4 3" xfId="5983"/>
    <cellStyle name="Normal 17 2 3 4 3 2" xfId="14042"/>
    <cellStyle name="Normal 17 2 3 4 3 2 2" xfId="30889"/>
    <cellStyle name="Normal 17 2 3 4 3 3" xfId="23322"/>
    <cellStyle name="Normal 17 2 3 4 4" xfId="10208"/>
    <cellStyle name="Normal 17 2 3 4 4 2" xfId="27108"/>
    <cellStyle name="Normal 17 2 3 4 5" xfId="17051"/>
    <cellStyle name="Normal 17 2 3 4 6" xfId="19540"/>
    <cellStyle name="Normal 17 2 3 5" xfId="3172"/>
    <cellStyle name="Normal 17 2 3 5 2" xfId="6955"/>
    <cellStyle name="Normal 17 2 3 5 2 2" xfId="15014"/>
    <cellStyle name="Normal 17 2 3 5 2 2 2" xfId="31861"/>
    <cellStyle name="Normal 17 2 3 5 2 3" xfId="24294"/>
    <cellStyle name="Normal 17 2 3 5 3" xfId="11231"/>
    <cellStyle name="Normal 17 2 3 5 3 2" xfId="28080"/>
    <cellStyle name="Normal 17 2 3 5 4" xfId="20513"/>
    <cellStyle name="Normal 17 2 3 6" xfId="5071"/>
    <cellStyle name="Normal 17 2 3 6 2" xfId="13130"/>
    <cellStyle name="Normal 17 2 3 6 2 2" xfId="29977"/>
    <cellStyle name="Normal 17 2 3 6 3" xfId="22410"/>
    <cellStyle name="Normal 17 2 3 7" xfId="9215"/>
    <cellStyle name="Normal 17 2 3 7 2" xfId="26196"/>
    <cellStyle name="Normal 17 2 3 8" xfId="17044"/>
    <cellStyle name="Normal 17 2 3 9" xfId="18628"/>
    <cellStyle name="Normal 17 2 4" xfId="1204"/>
    <cellStyle name="Normal 17 2 4 2" xfId="1700"/>
    <cellStyle name="Normal 17 2 4 2 2" xfId="2699"/>
    <cellStyle name="Normal 17 2 4 2 2 2" xfId="4661"/>
    <cellStyle name="Normal 17 2 4 2 2 2 2" xfId="8444"/>
    <cellStyle name="Normal 17 2 4 2 2 2 2 2" xfId="16503"/>
    <cellStyle name="Normal 17 2 4 2 2 2 2 2 2" xfId="33350"/>
    <cellStyle name="Normal 17 2 4 2 2 2 2 3" xfId="25783"/>
    <cellStyle name="Normal 17 2 4 2 2 2 3" xfId="12720"/>
    <cellStyle name="Normal 17 2 4 2 2 2 3 2" xfId="29569"/>
    <cellStyle name="Normal 17 2 4 2 2 2 4" xfId="22002"/>
    <cellStyle name="Normal 17 2 4 2 2 3" xfId="6560"/>
    <cellStyle name="Normal 17 2 4 2 2 3 2" xfId="14619"/>
    <cellStyle name="Normal 17 2 4 2 2 3 2 2" xfId="31466"/>
    <cellStyle name="Normal 17 2 4 2 2 3 3" xfId="23899"/>
    <cellStyle name="Normal 17 2 4 2 2 4" xfId="10786"/>
    <cellStyle name="Normal 17 2 4 2 2 4 2" xfId="27685"/>
    <cellStyle name="Normal 17 2 4 2 2 5" xfId="17054"/>
    <cellStyle name="Normal 17 2 4 2 2 6" xfId="20117"/>
    <cellStyle name="Normal 17 2 4 2 3" xfId="3749"/>
    <cellStyle name="Normal 17 2 4 2 3 2" xfId="7532"/>
    <cellStyle name="Normal 17 2 4 2 3 2 2" xfId="15591"/>
    <cellStyle name="Normal 17 2 4 2 3 2 2 2" xfId="32438"/>
    <cellStyle name="Normal 17 2 4 2 3 2 3" xfId="24871"/>
    <cellStyle name="Normal 17 2 4 2 3 3" xfId="11808"/>
    <cellStyle name="Normal 17 2 4 2 3 3 2" xfId="28657"/>
    <cellStyle name="Normal 17 2 4 2 3 4" xfId="21090"/>
    <cellStyle name="Normal 17 2 4 2 4" xfId="5648"/>
    <cellStyle name="Normal 17 2 4 2 4 2" xfId="13707"/>
    <cellStyle name="Normal 17 2 4 2 4 2 2" xfId="30554"/>
    <cellStyle name="Normal 17 2 4 2 4 3" xfId="22987"/>
    <cellStyle name="Normal 17 2 4 2 5" xfId="9833"/>
    <cellStyle name="Normal 17 2 4 2 5 2" xfId="26773"/>
    <cellStyle name="Normal 17 2 4 2 6" xfId="17053"/>
    <cellStyle name="Normal 17 2 4 2 7" xfId="19205"/>
    <cellStyle name="Normal 17 2 4 3" xfId="2246"/>
    <cellStyle name="Normal 17 2 4 3 2" xfId="4210"/>
    <cellStyle name="Normal 17 2 4 3 2 2" xfId="7993"/>
    <cellStyle name="Normal 17 2 4 3 2 2 2" xfId="16052"/>
    <cellStyle name="Normal 17 2 4 3 2 2 2 2" xfId="32899"/>
    <cellStyle name="Normal 17 2 4 3 2 2 3" xfId="25332"/>
    <cellStyle name="Normal 17 2 4 3 2 3" xfId="12269"/>
    <cellStyle name="Normal 17 2 4 3 2 3 2" xfId="29118"/>
    <cellStyle name="Normal 17 2 4 3 2 4" xfId="21551"/>
    <cellStyle name="Normal 17 2 4 3 3" xfId="6109"/>
    <cellStyle name="Normal 17 2 4 3 3 2" xfId="14168"/>
    <cellStyle name="Normal 17 2 4 3 3 2 2" xfId="31015"/>
    <cellStyle name="Normal 17 2 4 3 3 3" xfId="23448"/>
    <cellStyle name="Normal 17 2 4 3 4" xfId="10334"/>
    <cellStyle name="Normal 17 2 4 3 4 2" xfId="27234"/>
    <cellStyle name="Normal 17 2 4 3 5" xfId="17055"/>
    <cellStyle name="Normal 17 2 4 3 6" xfId="19666"/>
    <cellStyle name="Normal 17 2 4 4" xfId="3298"/>
    <cellStyle name="Normal 17 2 4 4 2" xfId="7081"/>
    <cellStyle name="Normal 17 2 4 4 2 2" xfId="15140"/>
    <cellStyle name="Normal 17 2 4 4 2 2 2" xfId="31987"/>
    <cellStyle name="Normal 17 2 4 4 2 3" xfId="24420"/>
    <cellStyle name="Normal 17 2 4 4 3" xfId="11357"/>
    <cellStyle name="Normal 17 2 4 4 3 2" xfId="28206"/>
    <cellStyle name="Normal 17 2 4 4 4" xfId="20639"/>
    <cellStyle name="Normal 17 2 4 5" xfId="5197"/>
    <cellStyle name="Normal 17 2 4 5 2" xfId="13256"/>
    <cellStyle name="Normal 17 2 4 5 2 2" xfId="30103"/>
    <cellStyle name="Normal 17 2 4 5 3" xfId="22536"/>
    <cellStyle name="Normal 17 2 4 6" xfId="9358"/>
    <cellStyle name="Normal 17 2 4 6 2" xfId="26322"/>
    <cellStyle name="Normal 17 2 4 7" xfId="17052"/>
    <cellStyle name="Normal 17 2 4 8" xfId="18754"/>
    <cellStyle name="Normal 17 2 5" xfId="1482"/>
    <cellStyle name="Normal 17 2 5 2" xfId="2481"/>
    <cellStyle name="Normal 17 2 5 2 2" xfId="4443"/>
    <cellStyle name="Normal 17 2 5 2 2 2" xfId="8226"/>
    <cellStyle name="Normal 17 2 5 2 2 2 2" xfId="16285"/>
    <cellStyle name="Normal 17 2 5 2 2 2 2 2" xfId="33132"/>
    <cellStyle name="Normal 17 2 5 2 2 2 3" xfId="25565"/>
    <cellStyle name="Normal 17 2 5 2 2 3" xfId="12502"/>
    <cellStyle name="Normal 17 2 5 2 2 3 2" xfId="29351"/>
    <cellStyle name="Normal 17 2 5 2 2 4" xfId="21784"/>
    <cellStyle name="Normal 17 2 5 2 3" xfId="6342"/>
    <cellStyle name="Normal 17 2 5 2 3 2" xfId="14401"/>
    <cellStyle name="Normal 17 2 5 2 3 2 2" xfId="31248"/>
    <cellStyle name="Normal 17 2 5 2 3 3" xfId="23681"/>
    <cellStyle name="Normal 17 2 5 2 4" xfId="10568"/>
    <cellStyle name="Normal 17 2 5 2 4 2" xfId="27467"/>
    <cellStyle name="Normal 17 2 5 2 5" xfId="17057"/>
    <cellStyle name="Normal 17 2 5 2 6" xfId="19899"/>
    <cellStyle name="Normal 17 2 5 3" xfId="3531"/>
    <cellStyle name="Normal 17 2 5 3 2" xfId="7314"/>
    <cellStyle name="Normal 17 2 5 3 2 2" xfId="15373"/>
    <cellStyle name="Normal 17 2 5 3 2 2 2" xfId="32220"/>
    <cellStyle name="Normal 17 2 5 3 2 3" xfId="24653"/>
    <cellStyle name="Normal 17 2 5 3 3" xfId="11590"/>
    <cellStyle name="Normal 17 2 5 3 3 2" xfId="28439"/>
    <cellStyle name="Normal 17 2 5 3 4" xfId="20872"/>
    <cellStyle name="Normal 17 2 5 4" xfId="5430"/>
    <cellStyle name="Normal 17 2 5 4 2" xfId="13489"/>
    <cellStyle name="Normal 17 2 5 4 2 2" xfId="30336"/>
    <cellStyle name="Normal 17 2 5 4 3" xfId="22769"/>
    <cellStyle name="Normal 17 2 5 5" xfId="9615"/>
    <cellStyle name="Normal 17 2 5 5 2" xfId="26555"/>
    <cellStyle name="Normal 17 2 5 6" xfId="17056"/>
    <cellStyle name="Normal 17 2 5 7" xfId="18987"/>
    <cellStyle name="Normal 17 2 6" xfId="2007"/>
    <cellStyle name="Normal 17 2 6 2" xfId="3992"/>
    <cellStyle name="Normal 17 2 6 2 2" xfId="7775"/>
    <cellStyle name="Normal 17 2 6 2 2 2" xfId="15834"/>
    <cellStyle name="Normal 17 2 6 2 2 2 2" xfId="32681"/>
    <cellStyle name="Normal 17 2 6 2 2 3" xfId="25114"/>
    <cellStyle name="Normal 17 2 6 2 3" xfId="12051"/>
    <cellStyle name="Normal 17 2 6 2 3 2" xfId="28900"/>
    <cellStyle name="Normal 17 2 6 2 4" xfId="21333"/>
    <cellStyle name="Normal 17 2 6 3" xfId="5891"/>
    <cellStyle name="Normal 17 2 6 3 2" xfId="13950"/>
    <cellStyle name="Normal 17 2 6 3 2 2" xfId="30797"/>
    <cellStyle name="Normal 17 2 6 3 3" xfId="23230"/>
    <cellStyle name="Normal 17 2 6 4" xfId="10106"/>
    <cellStyle name="Normal 17 2 6 4 2" xfId="27016"/>
    <cellStyle name="Normal 17 2 6 5" xfId="17058"/>
    <cellStyle name="Normal 17 2 6 6" xfId="19448"/>
    <cellStyle name="Normal 17 2 7" xfId="3050"/>
    <cellStyle name="Normal 17 2 7 2" xfId="6863"/>
    <cellStyle name="Normal 17 2 7 2 2" xfId="14922"/>
    <cellStyle name="Normal 17 2 7 2 2 2" xfId="31769"/>
    <cellStyle name="Normal 17 2 7 2 3" xfId="24202"/>
    <cellStyle name="Normal 17 2 7 3" xfId="11113"/>
    <cellStyle name="Normal 17 2 7 3 2" xfId="27988"/>
    <cellStyle name="Normal 17 2 7 4" xfId="20421"/>
    <cellStyle name="Normal 17 2 8" xfId="4979"/>
    <cellStyle name="Normal 17 2 8 2" xfId="13038"/>
    <cellStyle name="Normal 17 2 8 2 2" xfId="29885"/>
    <cellStyle name="Normal 17 2 8 3" xfId="22318"/>
    <cellStyle name="Normal 17 2 9" xfId="8962"/>
    <cellStyle name="Normal 17 2 9 2" xfId="26104"/>
    <cellStyle name="Normal 17 3" xfId="719"/>
    <cellStyle name="Normal 17 3 10" xfId="18558"/>
    <cellStyle name="Normal 17 3 11" xfId="34057"/>
    <cellStyle name="Normal 17 3 2" xfId="1058"/>
    <cellStyle name="Normal 17 3 2 2" xfId="1319"/>
    <cellStyle name="Normal 17 3 2 2 2" xfId="1815"/>
    <cellStyle name="Normal 17 3 2 2 2 2" xfId="2814"/>
    <cellStyle name="Normal 17 3 2 2 2 2 2" xfId="4776"/>
    <cellStyle name="Normal 17 3 2 2 2 2 2 2" xfId="8559"/>
    <cellStyle name="Normal 17 3 2 2 2 2 2 2 2" xfId="16618"/>
    <cellStyle name="Normal 17 3 2 2 2 2 2 2 2 2" xfId="33465"/>
    <cellStyle name="Normal 17 3 2 2 2 2 2 2 3" xfId="25898"/>
    <cellStyle name="Normal 17 3 2 2 2 2 2 3" xfId="12835"/>
    <cellStyle name="Normal 17 3 2 2 2 2 2 3 2" xfId="29684"/>
    <cellStyle name="Normal 17 3 2 2 2 2 2 4" xfId="22117"/>
    <cellStyle name="Normal 17 3 2 2 2 2 3" xfId="6675"/>
    <cellStyle name="Normal 17 3 2 2 2 2 3 2" xfId="14734"/>
    <cellStyle name="Normal 17 3 2 2 2 2 3 2 2" xfId="31581"/>
    <cellStyle name="Normal 17 3 2 2 2 2 3 3" xfId="24014"/>
    <cellStyle name="Normal 17 3 2 2 2 2 4" xfId="10901"/>
    <cellStyle name="Normal 17 3 2 2 2 2 4 2" xfId="27800"/>
    <cellStyle name="Normal 17 3 2 2 2 2 5" xfId="17063"/>
    <cellStyle name="Normal 17 3 2 2 2 2 6" xfId="20232"/>
    <cellStyle name="Normal 17 3 2 2 2 3" xfId="3864"/>
    <cellStyle name="Normal 17 3 2 2 2 3 2" xfId="7647"/>
    <cellStyle name="Normal 17 3 2 2 2 3 2 2" xfId="15706"/>
    <cellStyle name="Normal 17 3 2 2 2 3 2 2 2" xfId="32553"/>
    <cellStyle name="Normal 17 3 2 2 2 3 2 3" xfId="24986"/>
    <cellStyle name="Normal 17 3 2 2 2 3 3" xfId="11923"/>
    <cellStyle name="Normal 17 3 2 2 2 3 3 2" xfId="28772"/>
    <cellStyle name="Normal 17 3 2 2 2 3 4" xfId="21205"/>
    <cellStyle name="Normal 17 3 2 2 2 4" xfId="5763"/>
    <cellStyle name="Normal 17 3 2 2 2 4 2" xfId="13822"/>
    <cellStyle name="Normal 17 3 2 2 2 4 2 2" xfId="30669"/>
    <cellStyle name="Normal 17 3 2 2 2 4 3" xfId="23102"/>
    <cellStyle name="Normal 17 3 2 2 2 5" xfId="9948"/>
    <cellStyle name="Normal 17 3 2 2 2 5 2" xfId="26888"/>
    <cellStyle name="Normal 17 3 2 2 2 6" xfId="17062"/>
    <cellStyle name="Normal 17 3 2 2 2 7" xfId="19320"/>
    <cellStyle name="Normal 17 3 2 2 3" xfId="2361"/>
    <cellStyle name="Normal 17 3 2 2 3 2" xfId="4325"/>
    <cellStyle name="Normal 17 3 2 2 3 2 2" xfId="8108"/>
    <cellStyle name="Normal 17 3 2 2 3 2 2 2" xfId="16167"/>
    <cellStyle name="Normal 17 3 2 2 3 2 2 2 2" xfId="33014"/>
    <cellStyle name="Normal 17 3 2 2 3 2 2 3" xfId="25447"/>
    <cellStyle name="Normal 17 3 2 2 3 2 3" xfId="12384"/>
    <cellStyle name="Normal 17 3 2 2 3 2 3 2" xfId="29233"/>
    <cellStyle name="Normal 17 3 2 2 3 2 4" xfId="21666"/>
    <cellStyle name="Normal 17 3 2 2 3 3" xfId="6224"/>
    <cellStyle name="Normal 17 3 2 2 3 3 2" xfId="14283"/>
    <cellStyle name="Normal 17 3 2 2 3 3 2 2" xfId="31130"/>
    <cellStyle name="Normal 17 3 2 2 3 3 3" xfId="23563"/>
    <cellStyle name="Normal 17 3 2 2 3 4" xfId="10449"/>
    <cellStyle name="Normal 17 3 2 2 3 4 2" xfId="27349"/>
    <cellStyle name="Normal 17 3 2 2 3 5" xfId="17064"/>
    <cellStyle name="Normal 17 3 2 2 3 6" xfId="19781"/>
    <cellStyle name="Normal 17 3 2 2 4" xfId="3413"/>
    <cellStyle name="Normal 17 3 2 2 4 2" xfId="7196"/>
    <cellStyle name="Normal 17 3 2 2 4 2 2" xfId="15255"/>
    <cellStyle name="Normal 17 3 2 2 4 2 2 2" xfId="32102"/>
    <cellStyle name="Normal 17 3 2 2 4 2 3" xfId="24535"/>
    <cellStyle name="Normal 17 3 2 2 4 3" xfId="11472"/>
    <cellStyle name="Normal 17 3 2 2 4 3 2" xfId="28321"/>
    <cellStyle name="Normal 17 3 2 2 4 4" xfId="20754"/>
    <cellStyle name="Normal 17 3 2 2 5" xfId="5312"/>
    <cellStyle name="Normal 17 3 2 2 5 2" xfId="13371"/>
    <cellStyle name="Normal 17 3 2 2 5 2 2" xfId="30218"/>
    <cellStyle name="Normal 17 3 2 2 5 3" xfId="22651"/>
    <cellStyle name="Normal 17 3 2 2 6" xfId="9473"/>
    <cellStyle name="Normal 17 3 2 2 6 2" xfId="26437"/>
    <cellStyle name="Normal 17 3 2 2 7" xfId="17061"/>
    <cellStyle name="Normal 17 3 2 2 8" xfId="18869"/>
    <cellStyle name="Normal 17 3 2 3" xfId="1597"/>
    <cellStyle name="Normal 17 3 2 3 2" xfId="2596"/>
    <cellStyle name="Normal 17 3 2 3 2 2" xfId="4558"/>
    <cellStyle name="Normal 17 3 2 3 2 2 2" xfId="8341"/>
    <cellStyle name="Normal 17 3 2 3 2 2 2 2" xfId="16400"/>
    <cellStyle name="Normal 17 3 2 3 2 2 2 2 2" xfId="33247"/>
    <cellStyle name="Normal 17 3 2 3 2 2 2 3" xfId="25680"/>
    <cellStyle name="Normal 17 3 2 3 2 2 3" xfId="12617"/>
    <cellStyle name="Normal 17 3 2 3 2 2 3 2" xfId="29466"/>
    <cellStyle name="Normal 17 3 2 3 2 2 4" xfId="21899"/>
    <cellStyle name="Normal 17 3 2 3 2 3" xfId="6457"/>
    <cellStyle name="Normal 17 3 2 3 2 3 2" xfId="14516"/>
    <cellStyle name="Normal 17 3 2 3 2 3 2 2" xfId="31363"/>
    <cellStyle name="Normal 17 3 2 3 2 3 3" xfId="23796"/>
    <cellStyle name="Normal 17 3 2 3 2 4" xfId="10683"/>
    <cellStyle name="Normal 17 3 2 3 2 4 2" xfId="27582"/>
    <cellStyle name="Normal 17 3 2 3 2 5" xfId="17066"/>
    <cellStyle name="Normal 17 3 2 3 2 6" xfId="20014"/>
    <cellStyle name="Normal 17 3 2 3 3" xfId="3646"/>
    <cellStyle name="Normal 17 3 2 3 3 2" xfId="7429"/>
    <cellStyle name="Normal 17 3 2 3 3 2 2" xfId="15488"/>
    <cellStyle name="Normal 17 3 2 3 3 2 2 2" xfId="32335"/>
    <cellStyle name="Normal 17 3 2 3 3 2 3" xfId="24768"/>
    <cellStyle name="Normal 17 3 2 3 3 3" xfId="11705"/>
    <cellStyle name="Normal 17 3 2 3 3 3 2" xfId="28554"/>
    <cellStyle name="Normal 17 3 2 3 3 4" xfId="20987"/>
    <cellStyle name="Normal 17 3 2 3 4" xfId="5545"/>
    <cellStyle name="Normal 17 3 2 3 4 2" xfId="13604"/>
    <cellStyle name="Normal 17 3 2 3 4 2 2" xfId="30451"/>
    <cellStyle name="Normal 17 3 2 3 4 3" xfId="22884"/>
    <cellStyle name="Normal 17 3 2 3 5" xfId="9730"/>
    <cellStyle name="Normal 17 3 2 3 5 2" xfId="26670"/>
    <cellStyle name="Normal 17 3 2 3 6" xfId="17065"/>
    <cellStyle name="Normal 17 3 2 3 7" xfId="19102"/>
    <cellStyle name="Normal 17 3 2 4" xfId="2143"/>
    <cellStyle name="Normal 17 3 2 4 2" xfId="4107"/>
    <cellStyle name="Normal 17 3 2 4 2 2" xfId="7890"/>
    <cellStyle name="Normal 17 3 2 4 2 2 2" xfId="15949"/>
    <cellStyle name="Normal 17 3 2 4 2 2 2 2" xfId="32796"/>
    <cellStyle name="Normal 17 3 2 4 2 2 3" xfId="25229"/>
    <cellStyle name="Normal 17 3 2 4 2 3" xfId="12166"/>
    <cellStyle name="Normal 17 3 2 4 2 3 2" xfId="29015"/>
    <cellStyle name="Normal 17 3 2 4 2 4" xfId="21448"/>
    <cellStyle name="Normal 17 3 2 4 3" xfId="6006"/>
    <cellStyle name="Normal 17 3 2 4 3 2" xfId="14065"/>
    <cellStyle name="Normal 17 3 2 4 3 2 2" xfId="30912"/>
    <cellStyle name="Normal 17 3 2 4 3 3" xfId="23345"/>
    <cellStyle name="Normal 17 3 2 4 4" xfId="10231"/>
    <cellStyle name="Normal 17 3 2 4 4 2" xfId="27131"/>
    <cellStyle name="Normal 17 3 2 4 5" xfId="17067"/>
    <cellStyle name="Normal 17 3 2 4 6" xfId="19563"/>
    <cellStyle name="Normal 17 3 2 5" xfId="3195"/>
    <cellStyle name="Normal 17 3 2 5 2" xfId="6978"/>
    <cellStyle name="Normal 17 3 2 5 2 2" xfId="15037"/>
    <cellStyle name="Normal 17 3 2 5 2 2 2" xfId="31884"/>
    <cellStyle name="Normal 17 3 2 5 2 3" xfId="24317"/>
    <cellStyle name="Normal 17 3 2 5 3" xfId="11254"/>
    <cellStyle name="Normal 17 3 2 5 3 2" xfId="28103"/>
    <cellStyle name="Normal 17 3 2 5 4" xfId="20536"/>
    <cellStyle name="Normal 17 3 2 6" xfId="5094"/>
    <cellStyle name="Normal 17 3 2 6 2" xfId="13153"/>
    <cellStyle name="Normal 17 3 2 6 2 2" xfId="30000"/>
    <cellStyle name="Normal 17 3 2 6 3" xfId="22433"/>
    <cellStyle name="Normal 17 3 2 7" xfId="9238"/>
    <cellStyle name="Normal 17 3 2 7 2" xfId="26219"/>
    <cellStyle name="Normal 17 3 2 8" xfId="17060"/>
    <cellStyle name="Normal 17 3 2 9" xfId="18651"/>
    <cellStyle name="Normal 17 3 3" xfId="1227"/>
    <cellStyle name="Normal 17 3 3 2" xfId="1723"/>
    <cellStyle name="Normal 17 3 3 2 2" xfId="2722"/>
    <cellStyle name="Normal 17 3 3 2 2 2" xfId="4684"/>
    <cellStyle name="Normal 17 3 3 2 2 2 2" xfId="8467"/>
    <cellStyle name="Normal 17 3 3 2 2 2 2 2" xfId="16526"/>
    <cellStyle name="Normal 17 3 3 2 2 2 2 2 2" xfId="33373"/>
    <cellStyle name="Normal 17 3 3 2 2 2 2 3" xfId="25806"/>
    <cellStyle name="Normal 17 3 3 2 2 2 3" xfId="12743"/>
    <cellStyle name="Normal 17 3 3 2 2 2 3 2" xfId="29592"/>
    <cellStyle name="Normal 17 3 3 2 2 2 4" xfId="22025"/>
    <cellStyle name="Normal 17 3 3 2 2 3" xfId="6583"/>
    <cellStyle name="Normal 17 3 3 2 2 3 2" xfId="14642"/>
    <cellStyle name="Normal 17 3 3 2 2 3 2 2" xfId="31489"/>
    <cellStyle name="Normal 17 3 3 2 2 3 3" xfId="23922"/>
    <cellStyle name="Normal 17 3 3 2 2 4" xfId="10809"/>
    <cellStyle name="Normal 17 3 3 2 2 4 2" xfId="27708"/>
    <cellStyle name="Normal 17 3 3 2 2 5" xfId="17070"/>
    <cellStyle name="Normal 17 3 3 2 2 6" xfId="20140"/>
    <cellStyle name="Normal 17 3 3 2 3" xfId="3772"/>
    <cellStyle name="Normal 17 3 3 2 3 2" xfId="7555"/>
    <cellStyle name="Normal 17 3 3 2 3 2 2" xfId="15614"/>
    <cellStyle name="Normal 17 3 3 2 3 2 2 2" xfId="32461"/>
    <cellStyle name="Normal 17 3 3 2 3 2 3" xfId="24894"/>
    <cellStyle name="Normal 17 3 3 2 3 3" xfId="11831"/>
    <cellStyle name="Normal 17 3 3 2 3 3 2" xfId="28680"/>
    <cellStyle name="Normal 17 3 3 2 3 4" xfId="21113"/>
    <cellStyle name="Normal 17 3 3 2 4" xfId="5671"/>
    <cellStyle name="Normal 17 3 3 2 4 2" xfId="13730"/>
    <cellStyle name="Normal 17 3 3 2 4 2 2" xfId="30577"/>
    <cellStyle name="Normal 17 3 3 2 4 3" xfId="23010"/>
    <cellStyle name="Normal 17 3 3 2 5" xfId="9856"/>
    <cellStyle name="Normal 17 3 3 2 5 2" xfId="26796"/>
    <cellStyle name="Normal 17 3 3 2 6" xfId="17069"/>
    <cellStyle name="Normal 17 3 3 2 7" xfId="19228"/>
    <cellStyle name="Normal 17 3 3 3" xfId="2269"/>
    <cellStyle name="Normal 17 3 3 3 2" xfId="4233"/>
    <cellStyle name="Normal 17 3 3 3 2 2" xfId="8016"/>
    <cellStyle name="Normal 17 3 3 3 2 2 2" xfId="16075"/>
    <cellStyle name="Normal 17 3 3 3 2 2 2 2" xfId="32922"/>
    <cellStyle name="Normal 17 3 3 3 2 2 3" xfId="25355"/>
    <cellStyle name="Normal 17 3 3 3 2 3" xfId="12292"/>
    <cellStyle name="Normal 17 3 3 3 2 3 2" xfId="29141"/>
    <cellStyle name="Normal 17 3 3 3 2 4" xfId="21574"/>
    <cellStyle name="Normal 17 3 3 3 3" xfId="6132"/>
    <cellStyle name="Normal 17 3 3 3 3 2" xfId="14191"/>
    <cellStyle name="Normal 17 3 3 3 3 2 2" xfId="31038"/>
    <cellStyle name="Normal 17 3 3 3 3 3" xfId="23471"/>
    <cellStyle name="Normal 17 3 3 3 4" xfId="10357"/>
    <cellStyle name="Normal 17 3 3 3 4 2" xfId="27257"/>
    <cellStyle name="Normal 17 3 3 3 5" xfId="17071"/>
    <cellStyle name="Normal 17 3 3 3 6" xfId="19689"/>
    <cellStyle name="Normal 17 3 3 4" xfId="3321"/>
    <cellStyle name="Normal 17 3 3 4 2" xfId="7104"/>
    <cellStyle name="Normal 17 3 3 4 2 2" xfId="15163"/>
    <cellStyle name="Normal 17 3 3 4 2 2 2" xfId="32010"/>
    <cellStyle name="Normal 17 3 3 4 2 3" xfId="24443"/>
    <cellStyle name="Normal 17 3 3 4 3" xfId="11380"/>
    <cellStyle name="Normal 17 3 3 4 3 2" xfId="28229"/>
    <cellStyle name="Normal 17 3 3 4 4" xfId="20662"/>
    <cellStyle name="Normal 17 3 3 5" xfId="5220"/>
    <cellStyle name="Normal 17 3 3 5 2" xfId="13279"/>
    <cellStyle name="Normal 17 3 3 5 2 2" xfId="30126"/>
    <cellStyle name="Normal 17 3 3 5 3" xfId="22559"/>
    <cellStyle name="Normal 17 3 3 6" xfId="9381"/>
    <cellStyle name="Normal 17 3 3 6 2" xfId="26345"/>
    <cellStyle name="Normal 17 3 3 7" xfId="17068"/>
    <cellStyle name="Normal 17 3 3 8" xfId="18777"/>
    <cellStyle name="Normal 17 3 4" xfId="1505"/>
    <cellStyle name="Normal 17 3 4 2" xfId="2504"/>
    <cellStyle name="Normal 17 3 4 2 2" xfId="4466"/>
    <cellStyle name="Normal 17 3 4 2 2 2" xfId="8249"/>
    <cellStyle name="Normal 17 3 4 2 2 2 2" xfId="16308"/>
    <cellStyle name="Normal 17 3 4 2 2 2 2 2" xfId="33155"/>
    <cellStyle name="Normal 17 3 4 2 2 2 3" xfId="25588"/>
    <cellStyle name="Normal 17 3 4 2 2 3" xfId="12525"/>
    <cellStyle name="Normal 17 3 4 2 2 3 2" xfId="29374"/>
    <cellStyle name="Normal 17 3 4 2 2 4" xfId="21807"/>
    <cellStyle name="Normal 17 3 4 2 3" xfId="6365"/>
    <cellStyle name="Normal 17 3 4 2 3 2" xfId="14424"/>
    <cellStyle name="Normal 17 3 4 2 3 2 2" xfId="31271"/>
    <cellStyle name="Normal 17 3 4 2 3 3" xfId="23704"/>
    <cellStyle name="Normal 17 3 4 2 4" xfId="10591"/>
    <cellStyle name="Normal 17 3 4 2 4 2" xfId="27490"/>
    <cellStyle name="Normal 17 3 4 2 5" xfId="17073"/>
    <cellStyle name="Normal 17 3 4 2 6" xfId="19922"/>
    <cellStyle name="Normal 17 3 4 3" xfId="3554"/>
    <cellStyle name="Normal 17 3 4 3 2" xfId="7337"/>
    <cellStyle name="Normal 17 3 4 3 2 2" xfId="15396"/>
    <cellStyle name="Normal 17 3 4 3 2 2 2" xfId="32243"/>
    <cellStyle name="Normal 17 3 4 3 2 3" xfId="24676"/>
    <cellStyle name="Normal 17 3 4 3 3" xfId="11613"/>
    <cellStyle name="Normal 17 3 4 3 3 2" xfId="28462"/>
    <cellStyle name="Normal 17 3 4 3 4" xfId="20895"/>
    <cellStyle name="Normal 17 3 4 4" xfId="5453"/>
    <cellStyle name="Normal 17 3 4 4 2" xfId="13512"/>
    <cellStyle name="Normal 17 3 4 4 2 2" xfId="30359"/>
    <cellStyle name="Normal 17 3 4 4 3" xfId="22792"/>
    <cellStyle name="Normal 17 3 4 5" xfId="9638"/>
    <cellStyle name="Normal 17 3 4 5 2" xfId="26578"/>
    <cellStyle name="Normal 17 3 4 6" xfId="17072"/>
    <cellStyle name="Normal 17 3 4 7" xfId="19010"/>
    <cellStyle name="Normal 17 3 5" xfId="2034"/>
    <cellStyle name="Normal 17 3 5 2" xfId="4015"/>
    <cellStyle name="Normal 17 3 5 2 2" xfId="7798"/>
    <cellStyle name="Normal 17 3 5 2 2 2" xfId="15857"/>
    <cellStyle name="Normal 17 3 5 2 2 2 2" xfId="32704"/>
    <cellStyle name="Normal 17 3 5 2 2 3" xfId="25137"/>
    <cellStyle name="Normal 17 3 5 2 3" xfId="12074"/>
    <cellStyle name="Normal 17 3 5 2 3 2" xfId="28923"/>
    <cellStyle name="Normal 17 3 5 2 4" xfId="21356"/>
    <cellStyle name="Normal 17 3 5 3" xfId="5914"/>
    <cellStyle name="Normal 17 3 5 3 2" xfId="13973"/>
    <cellStyle name="Normal 17 3 5 3 2 2" xfId="30820"/>
    <cellStyle name="Normal 17 3 5 3 3" xfId="23253"/>
    <cellStyle name="Normal 17 3 5 4" xfId="10132"/>
    <cellStyle name="Normal 17 3 5 4 2" xfId="27039"/>
    <cellStyle name="Normal 17 3 5 5" xfId="17074"/>
    <cellStyle name="Normal 17 3 5 6" xfId="19471"/>
    <cellStyle name="Normal 17 3 6" xfId="3073"/>
    <cellStyle name="Normal 17 3 6 2" xfId="6886"/>
    <cellStyle name="Normal 17 3 6 2 2" xfId="14945"/>
    <cellStyle name="Normal 17 3 6 2 2 2" xfId="31792"/>
    <cellStyle name="Normal 17 3 6 2 3" xfId="24225"/>
    <cellStyle name="Normal 17 3 6 3" xfId="11136"/>
    <cellStyle name="Normal 17 3 6 3 2" xfId="28011"/>
    <cellStyle name="Normal 17 3 6 4" xfId="20444"/>
    <cellStyle name="Normal 17 3 7" xfId="5002"/>
    <cellStyle name="Normal 17 3 7 2" xfId="13061"/>
    <cellStyle name="Normal 17 3 7 2 2" xfId="29908"/>
    <cellStyle name="Normal 17 3 7 3" xfId="22341"/>
    <cellStyle name="Normal 17 3 8" xfId="9019"/>
    <cellStyle name="Normal 17 3 8 2" xfId="26127"/>
    <cellStyle name="Normal 17 3 9" xfId="17059"/>
    <cellStyle name="Normal 17 4" xfId="938"/>
    <cellStyle name="Normal 17 4 2" xfId="3118"/>
    <cellStyle name="Normal 17 4 3" xfId="17075"/>
    <cellStyle name="Normal 17 4 4" xfId="34058"/>
    <cellStyle name="Normal 17 5" xfId="1022"/>
    <cellStyle name="Normal 17 5 2" xfId="1283"/>
    <cellStyle name="Normal 17 5 2 2" xfId="1779"/>
    <cellStyle name="Normal 17 5 2 2 2" xfId="2778"/>
    <cellStyle name="Normal 17 5 2 2 2 2" xfId="4740"/>
    <cellStyle name="Normal 17 5 2 2 2 2 2" xfId="8523"/>
    <cellStyle name="Normal 17 5 2 2 2 2 2 2" xfId="16582"/>
    <cellStyle name="Normal 17 5 2 2 2 2 2 2 2" xfId="33429"/>
    <cellStyle name="Normal 17 5 2 2 2 2 2 3" xfId="25862"/>
    <cellStyle name="Normal 17 5 2 2 2 2 3" xfId="12799"/>
    <cellStyle name="Normal 17 5 2 2 2 2 3 2" xfId="29648"/>
    <cellStyle name="Normal 17 5 2 2 2 2 4" xfId="22081"/>
    <cellStyle name="Normal 17 5 2 2 2 3" xfId="6639"/>
    <cellStyle name="Normal 17 5 2 2 2 3 2" xfId="14698"/>
    <cellStyle name="Normal 17 5 2 2 2 3 2 2" xfId="31545"/>
    <cellStyle name="Normal 17 5 2 2 2 3 3" xfId="23978"/>
    <cellStyle name="Normal 17 5 2 2 2 4" xfId="10865"/>
    <cellStyle name="Normal 17 5 2 2 2 4 2" xfId="27764"/>
    <cellStyle name="Normal 17 5 2 2 2 5" xfId="17079"/>
    <cellStyle name="Normal 17 5 2 2 2 6" xfId="20196"/>
    <cellStyle name="Normal 17 5 2 2 3" xfId="3828"/>
    <cellStyle name="Normal 17 5 2 2 3 2" xfId="7611"/>
    <cellStyle name="Normal 17 5 2 2 3 2 2" xfId="15670"/>
    <cellStyle name="Normal 17 5 2 2 3 2 2 2" xfId="32517"/>
    <cellStyle name="Normal 17 5 2 2 3 2 3" xfId="24950"/>
    <cellStyle name="Normal 17 5 2 2 3 3" xfId="11887"/>
    <cellStyle name="Normal 17 5 2 2 3 3 2" xfId="28736"/>
    <cellStyle name="Normal 17 5 2 2 3 4" xfId="21169"/>
    <cellStyle name="Normal 17 5 2 2 4" xfId="5727"/>
    <cellStyle name="Normal 17 5 2 2 4 2" xfId="13786"/>
    <cellStyle name="Normal 17 5 2 2 4 2 2" xfId="30633"/>
    <cellStyle name="Normal 17 5 2 2 4 3" xfId="23066"/>
    <cellStyle name="Normal 17 5 2 2 5" xfId="9912"/>
    <cellStyle name="Normal 17 5 2 2 5 2" xfId="26852"/>
    <cellStyle name="Normal 17 5 2 2 6" xfId="17078"/>
    <cellStyle name="Normal 17 5 2 2 7" xfId="19284"/>
    <cellStyle name="Normal 17 5 2 3" xfId="2325"/>
    <cellStyle name="Normal 17 5 2 3 2" xfId="4289"/>
    <cellStyle name="Normal 17 5 2 3 2 2" xfId="8072"/>
    <cellStyle name="Normal 17 5 2 3 2 2 2" xfId="16131"/>
    <cellStyle name="Normal 17 5 2 3 2 2 2 2" xfId="32978"/>
    <cellStyle name="Normal 17 5 2 3 2 2 3" xfId="25411"/>
    <cellStyle name="Normal 17 5 2 3 2 3" xfId="12348"/>
    <cellStyle name="Normal 17 5 2 3 2 3 2" xfId="29197"/>
    <cellStyle name="Normal 17 5 2 3 2 4" xfId="21630"/>
    <cellStyle name="Normal 17 5 2 3 3" xfId="6188"/>
    <cellStyle name="Normal 17 5 2 3 3 2" xfId="14247"/>
    <cellStyle name="Normal 17 5 2 3 3 2 2" xfId="31094"/>
    <cellStyle name="Normal 17 5 2 3 3 3" xfId="23527"/>
    <cellStyle name="Normal 17 5 2 3 4" xfId="10413"/>
    <cellStyle name="Normal 17 5 2 3 4 2" xfId="27313"/>
    <cellStyle name="Normal 17 5 2 3 5" xfId="17080"/>
    <cellStyle name="Normal 17 5 2 3 6" xfId="19745"/>
    <cellStyle name="Normal 17 5 2 4" xfId="3377"/>
    <cellStyle name="Normal 17 5 2 4 2" xfId="7160"/>
    <cellStyle name="Normal 17 5 2 4 2 2" xfId="15219"/>
    <cellStyle name="Normal 17 5 2 4 2 2 2" xfId="32066"/>
    <cellStyle name="Normal 17 5 2 4 2 3" xfId="24499"/>
    <cellStyle name="Normal 17 5 2 4 3" xfId="11436"/>
    <cellStyle name="Normal 17 5 2 4 3 2" xfId="28285"/>
    <cellStyle name="Normal 17 5 2 4 4" xfId="20718"/>
    <cellStyle name="Normal 17 5 2 5" xfId="5276"/>
    <cellStyle name="Normal 17 5 2 5 2" xfId="13335"/>
    <cellStyle name="Normal 17 5 2 5 2 2" xfId="30182"/>
    <cellStyle name="Normal 17 5 2 5 3" xfId="22615"/>
    <cellStyle name="Normal 17 5 2 6" xfId="9437"/>
    <cellStyle name="Normal 17 5 2 6 2" xfId="26401"/>
    <cellStyle name="Normal 17 5 2 7" xfId="17077"/>
    <cellStyle name="Normal 17 5 2 8" xfId="18833"/>
    <cellStyle name="Normal 17 5 3" xfId="1561"/>
    <cellStyle name="Normal 17 5 3 2" xfId="2560"/>
    <cellStyle name="Normal 17 5 3 2 2" xfId="4522"/>
    <cellStyle name="Normal 17 5 3 2 2 2" xfId="8305"/>
    <cellStyle name="Normal 17 5 3 2 2 2 2" xfId="16364"/>
    <cellStyle name="Normal 17 5 3 2 2 2 2 2" xfId="33211"/>
    <cellStyle name="Normal 17 5 3 2 2 2 3" xfId="25644"/>
    <cellStyle name="Normal 17 5 3 2 2 3" xfId="12581"/>
    <cellStyle name="Normal 17 5 3 2 2 3 2" xfId="29430"/>
    <cellStyle name="Normal 17 5 3 2 2 4" xfId="21863"/>
    <cellStyle name="Normal 17 5 3 2 3" xfId="6421"/>
    <cellStyle name="Normal 17 5 3 2 3 2" xfId="14480"/>
    <cellStyle name="Normal 17 5 3 2 3 2 2" xfId="31327"/>
    <cellStyle name="Normal 17 5 3 2 3 3" xfId="23760"/>
    <cellStyle name="Normal 17 5 3 2 4" xfId="10647"/>
    <cellStyle name="Normal 17 5 3 2 4 2" xfId="27546"/>
    <cellStyle name="Normal 17 5 3 2 5" xfId="17082"/>
    <cellStyle name="Normal 17 5 3 2 6" xfId="19978"/>
    <cellStyle name="Normal 17 5 3 3" xfId="3610"/>
    <cellStyle name="Normal 17 5 3 3 2" xfId="7393"/>
    <cellStyle name="Normal 17 5 3 3 2 2" xfId="15452"/>
    <cellStyle name="Normal 17 5 3 3 2 2 2" xfId="32299"/>
    <cellStyle name="Normal 17 5 3 3 2 3" xfId="24732"/>
    <cellStyle name="Normal 17 5 3 3 3" xfId="11669"/>
    <cellStyle name="Normal 17 5 3 3 3 2" xfId="28518"/>
    <cellStyle name="Normal 17 5 3 3 4" xfId="20951"/>
    <cellStyle name="Normal 17 5 3 4" xfId="5509"/>
    <cellStyle name="Normal 17 5 3 4 2" xfId="13568"/>
    <cellStyle name="Normal 17 5 3 4 2 2" xfId="30415"/>
    <cellStyle name="Normal 17 5 3 4 3" xfId="22848"/>
    <cellStyle name="Normal 17 5 3 5" xfId="9694"/>
    <cellStyle name="Normal 17 5 3 5 2" xfId="26634"/>
    <cellStyle name="Normal 17 5 3 6" xfId="17081"/>
    <cellStyle name="Normal 17 5 3 7" xfId="19066"/>
    <cellStyle name="Normal 17 5 4" xfId="2107"/>
    <cellStyle name="Normal 17 5 4 2" xfId="4071"/>
    <cellStyle name="Normal 17 5 4 2 2" xfId="7854"/>
    <cellStyle name="Normal 17 5 4 2 2 2" xfId="15913"/>
    <cellStyle name="Normal 17 5 4 2 2 2 2" xfId="32760"/>
    <cellStyle name="Normal 17 5 4 2 2 3" xfId="25193"/>
    <cellStyle name="Normal 17 5 4 2 3" xfId="12130"/>
    <cellStyle name="Normal 17 5 4 2 3 2" xfId="28979"/>
    <cellStyle name="Normal 17 5 4 2 4" xfId="21412"/>
    <cellStyle name="Normal 17 5 4 3" xfId="5970"/>
    <cellStyle name="Normal 17 5 4 3 2" xfId="14029"/>
    <cellStyle name="Normal 17 5 4 3 2 2" xfId="30876"/>
    <cellStyle name="Normal 17 5 4 3 3" xfId="23309"/>
    <cellStyle name="Normal 17 5 4 4" xfId="10195"/>
    <cellStyle name="Normal 17 5 4 4 2" xfId="27095"/>
    <cellStyle name="Normal 17 5 4 5" xfId="17083"/>
    <cellStyle name="Normal 17 5 4 6" xfId="19527"/>
    <cellStyle name="Normal 17 5 5" xfId="3159"/>
    <cellStyle name="Normal 17 5 5 2" xfId="6942"/>
    <cellStyle name="Normal 17 5 5 2 2" xfId="15001"/>
    <cellStyle name="Normal 17 5 5 2 2 2" xfId="31848"/>
    <cellStyle name="Normal 17 5 5 2 3" xfId="24281"/>
    <cellStyle name="Normal 17 5 5 3" xfId="11218"/>
    <cellStyle name="Normal 17 5 5 3 2" xfId="28067"/>
    <cellStyle name="Normal 17 5 5 4" xfId="20500"/>
    <cellStyle name="Normal 17 5 6" xfId="5058"/>
    <cellStyle name="Normal 17 5 6 2" xfId="13117"/>
    <cellStyle name="Normal 17 5 6 2 2" xfId="29964"/>
    <cellStyle name="Normal 17 5 6 3" xfId="22397"/>
    <cellStyle name="Normal 17 5 7" xfId="9202"/>
    <cellStyle name="Normal 17 5 7 2" xfId="26183"/>
    <cellStyle name="Normal 17 5 8" xfId="17076"/>
    <cellStyle name="Normal 17 5 9" xfId="18615"/>
    <cellStyle name="Normal 17 6" xfId="1191"/>
    <cellStyle name="Normal 17 6 2" xfId="1687"/>
    <cellStyle name="Normal 17 6 2 2" xfId="2686"/>
    <cellStyle name="Normal 17 6 2 2 2" xfId="4648"/>
    <cellStyle name="Normal 17 6 2 2 2 2" xfId="8431"/>
    <cellStyle name="Normal 17 6 2 2 2 2 2" xfId="16490"/>
    <cellStyle name="Normal 17 6 2 2 2 2 2 2" xfId="33337"/>
    <cellStyle name="Normal 17 6 2 2 2 2 3" xfId="25770"/>
    <cellStyle name="Normal 17 6 2 2 2 3" xfId="12707"/>
    <cellStyle name="Normal 17 6 2 2 2 3 2" xfId="29556"/>
    <cellStyle name="Normal 17 6 2 2 2 4" xfId="21989"/>
    <cellStyle name="Normal 17 6 2 2 3" xfId="6547"/>
    <cellStyle name="Normal 17 6 2 2 3 2" xfId="14606"/>
    <cellStyle name="Normal 17 6 2 2 3 2 2" xfId="31453"/>
    <cellStyle name="Normal 17 6 2 2 3 3" xfId="23886"/>
    <cellStyle name="Normal 17 6 2 2 4" xfId="10773"/>
    <cellStyle name="Normal 17 6 2 2 4 2" xfId="27672"/>
    <cellStyle name="Normal 17 6 2 2 5" xfId="17086"/>
    <cellStyle name="Normal 17 6 2 2 6" xfId="20104"/>
    <cellStyle name="Normal 17 6 2 3" xfId="3736"/>
    <cellStyle name="Normal 17 6 2 3 2" xfId="7519"/>
    <cellStyle name="Normal 17 6 2 3 2 2" xfId="15578"/>
    <cellStyle name="Normal 17 6 2 3 2 2 2" xfId="32425"/>
    <cellStyle name="Normal 17 6 2 3 2 3" xfId="24858"/>
    <cellStyle name="Normal 17 6 2 3 3" xfId="11795"/>
    <cellStyle name="Normal 17 6 2 3 3 2" xfId="28644"/>
    <cellStyle name="Normal 17 6 2 3 4" xfId="21077"/>
    <cellStyle name="Normal 17 6 2 4" xfId="5635"/>
    <cellStyle name="Normal 17 6 2 4 2" xfId="13694"/>
    <cellStyle name="Normal 17 6 2 4 2 2" xfId="30541"/>
    <cellStyle name="Normal 17 6 2 4 3" xfId="22974"/>
    <cellStyle name="Normal 17 6 2 5" xfId="9820"/>
    <cellStyle name="Normal 17 6 2 5 2" xfId="26760"/>
    <cellStyle name="Normal 17 6 2 6" xfId="17085"/>
    <cellStyle name="Normal 17 6 2 7" xfId="19192"/>
    <cellStyle name="Normal 17 6 3" xfId="2233"/>
    <cellStyle name="Normal 17 6 3 2" xfId="4197"/>
    <cellStyle name="Normal 17 6 3 2 2" xfId="7980"/>
    <cellStyle name="Normal 17 6 3 2 2 2" xfId="16039"/>
    <cellStyle name="Normal 17 6 3 2 2 2 2" xfId="32886"/>
    <cellStyle name="Normal 17 6 3 2 2 3" xfId="25319"/>
    <cellStyle name="Normal 17 6 3 2 3" xfId="12256"/>
    <cellStyle name="Normal 17 6 3 2 3 2" xfId="29105"/>
    <cellStyle name="Normal 17 6 3 2 4" xfId="21538"/>
    <cellStyle name="Normal 17 6 3 3" xfId="6096"/>
    <cellStyle name="Normal 17 6 3 3 2" xfId="14155"/>
    <cellStyle name="Normal 17 6 3 3 2 2" xfId="31002"/>
    <cellStyle name="Normal 17 6 3 3 3" xfId="23435"/>
    <cellStyle name="Normal 17 6 3 4" xfId="10321"/>
    <cellStyle name="Normal 17 6 3 4 2" xfId="27221"/>
    <cellStyle name="Normal 17 6 3 5" xfId="17087"/>
    <cellStyle name="Normal 17 6 3 6" xfId="19653"/>
    <cellStyle name="Normal 17 6 4" xfId="3285"/>
    <cellStyle name="Normal 17 6 4 2" xfId="7068"/>
    <cellStyle name="Normal 17 6 4 2 2" xfId="15127"/>
    <cellStyle name="Normal 17 6 4 2 2 2" xfId="31974"/>
    <cellStyle name="Normal 17 6 4 2 3" xfId="24407"/>
    <cellStyle name="Normal 17 6 4 3" xfId="11344"/>
    <cellStyle name="Normal 17 6 4 3 2" xfId="28193"/>
    <cellStyle name="Normal 17 6 4 4" xfId="20626"/>
    <cellStyle name="Normal 17 6 5" xfId="5184"/>
    <cellStyle name="Normal 17 6 5 2" xfId="13243"/>
    <cellStyle name="Normal 17 6 5 2 2" xfId="30090"/>
    <cellStyle name="Normal 17 6 5 3" xfId="22523"/>
    <cellStyle name="Normal 17 6 6" xfId="9345"/>
    <cellStyle name="Normal 17 6 6 2" xfId="26309"/>
    <cellStyle name="Normal 17 6 7" xfId="17084"/>
    <cellStyle name="Normal 17 6 8" xfId="18741"/>
    <cellStyle name="Normal 17 7" xfId="1469"/>
    <cellStyle name="Normal 17 7 2" xfId="2468"/>
    <cellStyle name="Normal 17 7 2 2" xfId="4430"/>
    <cellStyle name="Normal 17 7 2 2 2" xfId="8213"/>
    <cellStyle name="Normal 17 7 2 2 2 2" xfId="16272"/>
    <cellStyle name="Normal 17 7 2 2 2 2 2" xfId="33119"/>
    <cellStyle name="Normal 17 7 2 2 2 3" xfId="25552"/>
    <cellStyle name="Normal 17 7 2 2 3" xfId="12489"/>
    <cellStyle name="Normal 17 7 2 2 3 2" xfId="29338"/>
    <cellStyle name="Normal 17 7 2 2 4" xfId="21771"/>
    <cellStyle name="Normal 17 7 2 3" xfId="6329"/>
    <cellStyle name="Normal 17 7 2 3 2" xfId="14388"/>
    <cellStyle name="Normal 17 7 2 3 2 2" xfId="31235"/>
    <cellStyle name="Normal 17 7 2 3 3" xfId="23668"/>
    <cellStyle name="Normal 17 7 2 4" xfId="10555"/>
    <cellStyle name="Normal 17 7 2 4 2" xfId="27454"/>
    <cellStyle name="Normal 17 7 2 5" xfId="17089"/>
    <cellStyle name="Normal 17 7 2 6" xfId="19886"/>
    <cellStyle name="Normal 17 7 3" xfId="3518"/>
    <cellStyle name="Normal 17 7 3 2" xfId="7301"/>
    <cellStyle name="Normal 17 7 3 2 2" xfId="15360"/>
    <cellStyle name="Normal 17 7 3 2 2 2" xfId="32207"/>
    <cellStyle name="Normal 17 7 3 2 3" xfId="24640"/>
    <cellStyle name="Normal 17 7 3 3" xfId="11577"/>
    <cellStyle name="Normal 17 7 3 3 2" xfId="28426"/>
    <cellStyle name="Normal 17 7 3 4" xfId="20859"/>
    <cellStyle name="Normal 17 7 4" xfId="5417"/>
    <cellStyle name="Normal 17 7 4 2" xfId="13476"/>
    <cellStyle name="Normal 17 7 4 2 2" xfId="30323"/>
    <cellStyle name="Normal 17 7 4 3" xfId="22756"/>
    <cellStyle name="Normal 17 7 5" xfId="9602"/>
    <cellStyle name="Normal 17 7 5 2" xfId="26542"/>
    <cellStyle name="Normal 17 7 6" xfId="17088"/>
    <cellStyle name="Normal 17 7 7" xfId="18974"/>
    <cellStyle name="Normal 17 8" xfId="1992"/>
    <cellStyle name="Normal 17 8 2" xfId="3979"/>
    <cellStyle name="Normal 17 8 2 2" xfId="7762"/>
    <cellStyle name="Normal 17 8 2 2 2" xfId="15821"/>
    <cellStyle name="Normal 17 8 2 2 2 2" xfId="32668"/>
    <cellStyle name="Normal 17 8 2 2 3" xfId="25101"/>
    <cellStyle name="Normal 17 8 2 3" xfId="12038"/>
    <cellStyle name="Normal 17 8 2 3 2" xfId="28887"/>
    <cellStyle name="Normal 17 8 2 4" xfId="21320"/>
    <cellStyle name="Normal 17 8 3" xfId="5878"/>
    <cellStyle name="Normal 17 8 3 2" xfId="13937"/>
    <cellStyle name="Normal 17 8 3 2 2" xfId="30784"/>
    <cellStyle name="Normal 17 8 3 3" xfId="23217"/>
    <cellStyle name="Normal 17 8 4" xfId="10091"/>
    <cellStyle name="Normal 17 8 4 2" xfId="27003"/>
    <cellStyle name="Normal 17 8 5" xfId="17090"/>
    <cellStyle name="Normal 17 8 6" xfId="19435"/>
    <cellStyle name="Normal 17 9" xfId="3037"/>
    <cellStyle name="Normal 17 9 2" xfId="6850"/>
    <cellStyle name="Normal 17 9 2 2" xfId="14909"/>
    <cellStyle name="Normal 17 9 2 2 2" xfId="31756"/>
    <cellStyle name="Normal 17 9 2 3" xfId="24189"/>
    <cellStyle name="Normal 17 9 3" xfId="11100"/>
    <cellStyle name="Normal 17 9 3 2" xfId="27975"/>
    <cellStyle name="Normal 17 9 4" xfId="20408"/>
    <cellStyle name="Normal 170" xfId="2948"/>
    <cellStyle name="Normal 170 2" xfId="4908"/>
    <cellStyle name="Normal 170 2 2" xfId="8691"/>
    <cellStyle name="Normal 170 2 2 2" xfId="16750"/>
    <cellStyle name="Normal 170 2 2 2 2" xfId="33597"/>
    <cellStyle name="Normal 170 2 2 3" xfId="26030"/>
    <cellStyle name="Normal 170 2 3" xfId="12967"/>
    <cellStyle name="Normal 170 2 3 2" xfId="29816"/>
    <cellStyle name="Normal 170 2 4" xfId="22249"/>
    <cellStyle name="Normal 170 3" xfId="6807"/>
    <cellStyle name="Normal 170 3 2" xfId="14866"/>
    <cellStyle name="Normal 170 3 2 2" xfId="31713"/>
    <cellStyle name="Normal 170 3 3" xfId="24146"/>
    <cellStyle name="Normal 170 4" xfId="11034"/>
    <cellStyle name="Normal 170 4 2" xfId="27932"/>
    <cellStyle name="Normal 170 5" xfId="17091"/>
    <cellStyle name="Normal 170 6" xfId="20364"/>
    <cellStyle name="Normal 171" xfId="2949"/>
    <cellStyle name="Normal 171 2" xfId="4909"/>
    <cellStyle name="Normal 171 2 2" xfId="8692"/>
    <cellStyle name="Normal 171 2 2 2" xfId="16751"/>
    <cellStyle name="Normal 171 2 2 2 2" xfId="33598"/>
    <cellStyle name="Normal 171 2 2 3" xfId="26031"/>
    <cellStyle name="Normal 171 2 3" xfId="12968"/>
    <cellStyle name="Normal 171 2 3 2" xfId="29817"/>
    <cellStyle name="Normal 171 2 4" xfId="22250"/>
    <cellStyle name="Normal 171 3" xfId="6808"/>
    <cellStyle name="Normal 171 3 2" xfId="14867"/>
    <cellStyle name="Normal 171 3 2 2" xfId="31714"/>
    <cellStyle name="Normal 171 3 3" xfId="24147"/>
    <cellStyle name="Normal 171 4" xfId="11035"/>
    <cellStyle name="Normal 171 4 2" xfId="27933"/>
    <cellStyle name="Normal 171 5" xfId="17092"/>
    <cellStyle name="Normal 171 6" xfId="20365"/>
    <cellStyle name="Normal 172" xfId="2950"/>
    <cellStyle name="Normal 172 2" xfId="4910"/>
    <cellStyle name="Normal 172 2 2" xfId="8693"/>
    <cellStyle name="Normal 172 2 2 2" xfId="16752"/>
    <cellStyle name="Normal 172 2 2 2 2" xfId="33599"/>
    <cellStyle name="Normal 172 2 2 3" xfId="26032"/>
    <cellStyle name="Normal 172 2 3" xfId="12969"/>
    <cellStyle name="Normal 172 2 3 2" xfId="29818"/>
    <cellStyle name="Normal 172 2 4" xfId="22251"/>
    <cellStyle name="Normal 172 3" xfId="6809"/>
    <cellStyle name="Normal 172 3 2" xfId="14868"/>
    <cellStyle name="Normal 172 3 2 2" xfId="31715"/>
    <cellStyle name="Normal 172 3 3" xfId="24148"/>
    <cellStyle name="Normal 172 4" xfId="11036"/>
    <cellStyle name="Normal 172 4 2" xfId="27934"/>
    <cellStyle name="Normal 172 5" xfId="17093"/>
    <cellStyle name="Normal 172 6" xfId="20366"/>
    <cellStyle name="Normal 173" xfId="2951"/>
    <cellStyle name="Normal 173 2" xfId="4911"/>
    <cellStyle name="Normal 173 2 2" xfId="8694"/>
    <cellStyle name="Normal 173 2 2 2" xfId="16753"/>
    <cellStyle name="Normal 173 2 2 2 2" xfId="33600"/>
    <cellStyle name="Normal 173 2 2 3" xfId="26033"/>
    <cellStyle name="Normal 173 2 3" xfId="12970"/>
    <cellStyle name="Normal 173 2 3 2" xfId="29819"/>
    <cellStyle name="Normal 173 2 4" xfId="22252"/>
    <cellStyle name="Normal 173 3" xfId="6810"/>
    <cellStyle name="Normal 173 3 2" xfId="14869"/>
    <cellStyle name="Normal 173 3 2 2" xfId="31716"/>
    <cellStyle name="Normal 173 3 3" xfId="24149"/>
    <cellStyle name="Normal 173 4" xfId="11037"/>
    <cellStyle name="Normal 173 4 2" xfId="27935"/>
    <cellStyle name="Normal 173 5" xfId="17094"/>
    <cellStyle name="Normal 173 6" xfId="20367"/>
    <cellStyle name="Normal 173 7" xfId="33805"/>
    <cellStyle name="Normal 174" xfId="2952"/>
    <cellStyle name="Normal 174 2" xfId="4912"/>
    <cellStyle name="Normal 174 2 2" xfId="8695"/>
    <cellStyle name="Normal 174 2 2 2" xfId="16754"/>
    <cellStyle name="Normal 174 2 2 2 2" xfId="33601"/>
    <cellStyle name="Normal 174 2 2 3" xfId="26034"/>
    <cellStyle name="Normal 174 2 3" xfId="12971"/>
    <cellStyle name="Normal 174 2 3 2" xfId="29820"/>
    <cellStyle name="Normal 174 2 4" xfId="22253"/>
    <cellStyle name="Normal 174 3" xfId="6811"/>
    <cellStyle name="Normal 174 3 2" xfId="14870"/>
    <cellStyle name="Normal 174 3 2 2" xfId="31717"/>
    <cellStyle name="Normal 174 3 3" xfId="24150"/>
    <cellStyle name="Normal 174 4" xfId="11038"/>
    <cellStyle name="Normal 174 4 2" xfId="27936"/>
    <cellStyle name="Normal 174 5" xfId="17095"/>
    <cellStyle name="Normal 174 6" xfId="20368"/>
    <cellStyle name="Normal 174 7" xfId="33806"/>
    <cellStyle name="Normal 175" xfId="2953"/>
    <cellStyle name="Normal 175 2" xfId="4913"/>
    <cellStyle name="Normal 175 2 2" xfId="8696"/>
    <cellStyle name="Normal 175 2 2 2" xfId="16755"/>
    <cellStyle name="Normal 175 2 2 2 2" xfId="33602"/>
    <cellStyle name="Normal 175 2 2 3" xfId="26035"/>
    <cellStyle name="Normal 175 2 3" xfId="12972"/>
    <cellStyle name="Normal 175 2 3 2" xfId="29821"/>
    <cellStyle name="Normal 175 2 4" xfId="22254"/>
    <cellStyle name="Normal 175 3" xfId="6812"/>
    <cellStyle name="Normal 175 3 2" xfId="14871"/>
    <cellStyle name="Normal 175 3 2 2" xfId="31718"/>
    <cellStyle name="Normal 175 3 3" xfId="24151"/>
    <cellStyle name="Normal 175 4" xfId="11039"/>
    <cellStyle name="Normal 175 4 2" xfId="27937"/>
    <cellStyle name="Normal 175 5" xfId="17096"/>
    <cellStyle name="Normal 175 6" xfId="20369"/>
    <cellStyle name="Normal 175 7" xfId="33807"/>
    <cellStyle name="Normal 176" xfId="2954"/>
    <cellStyle name="Normal 176 2" xfId="4914"/>
    <cellStyle name="Normal 176 2 2" xfId="8697"/>
    <cellStyle name="Normal 176 2 2 2" xfId="16756"/>
    <cellStyle name="Normal 176 2 2 2 2" xfId="33603"/>
    <cellStyle name="Normal 176 2 2 3" xfId="26036"/>
    <cellStyle name="Normal 176 2 3" xfId="12973"/>
    <cellStyle name="Normal 176 2 3 2" xfId="29822"/>
    <cellStyle name="Normal 176 2 4" xfId="22255"/>
    <cellStyle name="Normal 176 3" xfId="6813"/>
    <cellStyle name="Normal 176 3 2" xfId="14872"/>
    <cellStyle name="Normal 176 3 2 2" xfId="31719"/>
    <cellStyle name="Normal 176 3 3" xfId="24152"/>
    <cellStyle name="Normal 176 4" xfId="11040"/>
    <cellStyle name="Normal 176 4 2" xfId="27938"/>
    <cellStyle name="Normal 176 5" xfId="20370"/>
    <cellStyle name="Normal 176 6" xfId="33808"/>
    <cellStyle name="Normal 177" xfId="2955"/>
    <cellStyle name="Normal 177 2" xfId="4915"/>
    <cellStyle name="Normal 177 2 2" xfId="8698"/>
    <cellStyle name="Normal 177 2 2 2" xfId="16757"/>
    <cellStyle name="Normal 177 2 2 2 2" xfId="33604"/>
    <cellStyle name="Normal 177 2 2 3" xfId="26037"/>
    <cellStyle name="Normal 177 2 3" xfId="12974"/>
    <cellStyle name="Normal 177 2 3 2" xfId="29823"/>
    <cellStyle name="Normal 177 2 4" xfId="22256"/>
    <cellStyle name="Normal 177 3" xfId="6814"/>
    <cellStyle name="Normal 177 3 2" xfId="14873"/>
    <cellStyle name="Normal 177 3 2 2" xfId="31720"/>
    <cellStyle name="Normal 177 3 3" xfId="24153"/>
    <cellStyle name="Normal 177 4" xfId="11041"/>
    <cellStyle name="Normal 177 4 2" xfId="27939"/>
    <cellStyle name="Normal 177 5" xfId="20371"/>
    <cellStyle name="Normal 177 6" xfId="33809"/>
    <cellStyle name="Normal 178" xfId="2956"/>
    <cellStyle name="Normal 178 2" xfId="4916"/>
    <cellStyle name="Normal 178 2 2" xfId="8699"/>
    <cellStyle name="Normal 178 2 2 2" xfId="16758"/>
    <cellStyle name="Normal 178 2 2 2 2" xfId="33605"/>
    <cellStyle name="Normal 178 2 2 3" xfId="26038"/>
    <cellStyle name="Normal 178 2 3" xfId="12975"/>
    <cellStyle name="Normal 178 2 3 2" xfId="29824"/>
    <cellStyle name="Normal 178 2 4" xfId="22257"/>
    <cellStyle name="Normal 178 3" xfId="6815"/>
    <cellStyle name="Normal 178 3 2" xfId="14874"/>
    <cellStyle name="Normal 178 3 2 2" xfId="31721"/>
    <cellStyle name="Normal 178 3 3" xfId="24154"/>
    <cellStyle name="Normal 178 4" xfId="11042"/>
    <cellStyle name="Normal 178 4 2" xfId="27940"/>
    <cellStyle name="Normal 178 5" xfId="20372"/>
    <cellStyle name="Normal 178 6" xfId="33810"/>
    <cellStyle name="Normal 179" xfId="2957"/>
    <cellStyle name="Normal 179 2" xfId="4917"/>
    <cellStyle name="Normal 179 2 2" xfId="8700"/>
    <cellStyle name="Normal 179 2 2 2" xfId="16759"/>
    <cellStyle name="Normal 179 2 2 2 2" xfId="33606"/>
    <cellStyle name="Normal 179 2 2 3" xfId="26039"/>
    <cellStyle name="Normal 179 2 3" xfId="12976"/>
    <cellStyle name="Normal 179 2 3 2" xfId="29825"/>
    <cellStyle name="Normal 179 2 4" xfId="22258"/>
    <cellStyle name="Normal 179 3" xfId="6816"/>
    <cellStyle name="Normal 179 3 2" xfId="14875"/>
    <cellStyle name="Normal 179 3 2 2" xfId="31722"/>
    <cellStyle name="Normal 179 3 3" xfId="24155"/>
    <cellStyle name="Normal 179 4" xfId="11043"/>
    <cellStyle name="Normal 179 4 2" xfId="27941"/>
    <cellStyle name="Normal 179 5" xfId="20373"/>
    <cellStyle name="Normal 179 6" xfId="33811"/>
    <cellStyle name="Normal 18" xfId="564"/>
    <cellStyle name="Normal 18 10" xfId="4967"/>
    <cellStyle name="Normal 18 10 2" xfId="13026"/>
    <cellStyle name="Normal 18 10 2 2" xfId="29873"/>
    <cellStyle name="Normal 18 10 3" xfId="22306"/>
    <cellStyle name="Normal 18 11" xfId="8929"/>
    <cellStyle name="Normal 18 11 2" xfId="26092"/>
    <cellStyle name="Normal 18 12" xfId="17097"/>
    <cellStyle name="Normal 18 13" xfId="18522"/>
    <cellStyle name="Normal 18 14" xfId="34059"/>
    <cellStyle name="Normal 18 2" xfId="620"/>
    <cellStyle name="Normal 18 2 10" xfId="17098"/>
    <cellStyle name="Normal 18 2 11" xfId="18536"/>
    <cellStyle name="Normal 18 2 12" xfId="34060"/>
    <cellStyle name="Normal 18 2 2" xfId="738"/>
    <cellStyle name="Normal 18 2 2 10" xfId="18572"/>
    <cellStyle name="Normal 18 2 2 11" xfId="34061"/>
    <cellStyle name="Normal 18 2 2 2" xfId="1072"/>
    <cellStyle name="Normal 18 2 2 2 2" xfId="1333"/>
    <cellStyle name="Normal 18 2 2 2 2 2" xfId="1829"/>
    <cellStyle name="Normal 18 2 2 2 2 2 2" xfId="2828"/>
    <cellStyle name="Normal 18 2 2 2 2 2 2 2" xfId="4790"/>
    <cellStyle name="Normal 18 2 2 2 2 2 2 2 2" xfId="8573"/>
    <cellStyle name="Normal 18 2 2 2 2 2 2 2 2 2" xfId="16632"/>
    <cellStyle name="Normal 18 2 2 2 2 2 2 2 2 2 2" xfId="33479"/>
    <cellStyle name="Normal 18 2 2 2 2 2 2 2 2 3" xfId="25912"/>
    <cellStyle name="Normal 18 2 2 2 2 2 2 2 3" xfId="12849"/>
    <cellStyle name="Normal 18 2 2 2 2 2 2 2 3 2" xfId="29698"/>
    <cellStyle name="Normal 18 2 2 2 2 2 2 2 4" xfId="22131"/>
    <cellStyle name="Normal 18 2 2 2 2 2 2 3" xfId="6689"/>
    <cellStyle name="Normal 18 2 2 2 2 2 2 3 2" xfId="14748"/>
    <cellStyle name="Normal 18 2 2 2 2 2 2 3 2 2" xfId="31595"/>
    <cellStyle name="Normal 18 2 2 2 2 2 2 3 3" xfId="24028"/>
    <cellStyle name="Normal 18 2 2 2 2 2 2 4" xfId="10915"/>
    <cellStyle name="Normal 18 2 2 2 2 2 2 4 2" xfId="27814"/>
    <cellStyle name="Normal 18 2 2 2 2 2 2 5" xfId="17103"/>
    <cellStyle name="Normal 18 2 2 2 2 2 2 6" xfId="20246"/>
    <cellStyle name="Normal 18 2 2 2 2 2 3" xfId="3878"/>
    <cellStyle name="Normal 18 2 2 2 2 2 3 2" xfId="7661"/>
    <cellStyle name="Normal 18 2 2 2 2 2 3 2 2" xfId="15720"/>
    <cellStyle name="Normal 18 2 2 2 2 2 3 2 2 2" xfId="32567"/>
    <cellStyle name="Normal 18 2 2 2 2 2 3 2 3" xfId="25000"/>
    <cellStyle name="Normal 18 2 2 2 2 2 3 3" xfId="11937"/>
    <cellStyle name="Normal 18 2 2 2 2 2 3 3 2" xfId="28786"/>
    <cellStyle name="Normal 18 2 2 2 2 2 3 4" xfId="21219"/>
    <cellStyle name="Normal 18 2 2 2 2 2 4" xfId="5777"/>
    <cellStyle name="Normal 18 2 2 2 2 2 4 2" xfId="13836"/>
    <cellStyle name="Normal 18 2 2 2 2 2 4 2 2" xfId="30683"/>
    <cellStyle name="Normal 18 2 2 2 2 2 4 3" xfId="23116"/>
    <cellStyle name="Normal 18 2 2 2 2 2 5" xfId="9962"/>
    <cellStyle name="Normal 18 2 2 2 2 2 5 2" xfId="26902"/>
    <cellStyle name="Normal 18 2 2 2 2 2 6" xfId="17102"/>
    <cellStyle name="Normal 18 2 2 2 2 2 7" xfId="19334"/>
    <cellStyle name="Normal 18 2 2 2 2 3" xfId="2375"/>
    <cellStyle name="Normal 18 2 2 2 2 3 2" xfId="4339"/>
    <cellStyle name="Normal 18 2 2 2 2 3 2 2" xfId="8122"/>
    <cellStyle name="Normal 18 2 2 2 2 3 2 2 2" xfId="16181"/>
    <cellStyle name="Normal 18 2 2 2 2 3 2 2 2 2" xfId="33028"/>
    <cellStyle name="Normal 18 2 2 2 2 3 2 2 3" xfId="25461"/>
    <cellStyle name="Normal 18 2 2 2 2 3 2 3" xfId="12398"/>
    <cellStyle name="Normal 18 2 2 2 2 3 2 3 2" xfId="29247"/>
    <cellStyle name="Normal 18 2 2 2 2 3 2 4" xfId="21680"/>
    <cellStyle name="Normal 18 2 2 2 2 3 3" xfId="6238"/>
    <cellStyle name="Normal 18 2 2 2 2 3 3 2" xfId="14297"/>
    <cellStyle name="Normal 18 2 2 2 2 3 3 2 2" xfId="31144"/>
    <cellStyle name="Normal 18 2 2 2 2 3 3 3" xfId="23577"/>
    <cellStyle name="Normal 18 2 2 2 2 3 4" xfId="10463"/>
    <cellStyle name="Normal 18 2 2 2 2 3 4 2" xfId="27363"/>
    <cellStyle name="Normal 18 2 2 2 2 3 5" xfId="17104"/>
    <cellStyle name="Normal 18 2 2 2 2 3 6" xfId="19795"/>
    <cellStyle name="Normal 18 2 2 2 2 4" xfId="3427"/>
    <cellStyle name="Normal 18 2 2 2 2 4 2" xfId="7210"/>
    <cellStyle name="Normal 18 2 2 2 2 4 2 2" xfId="15269"/>
    <cellStyle name="Normal 18 2 2 2 2 4 2 2 2" xfId="32116"/>
    <cellStyle name="Normal 18 2 2 2 2 4 2 3" xfId="24549"/>
    <cellStyle name="Normal 18 2 2 2 2 4 3" xfId="11486"/>
    <cellStyle name="Normal 18 2 2 2 2 4 3 2" xfId="28335"/>
    <cellStyle name="Normal 18 2 2 2 2 4 4" xfId="20768"/>
    <cellStyle name="Normal 18 2 2 2 2 5" xfId="5326"/>
    <cellStyle name="Normal 18 2 2 2 2 5 2" xfId="13385"/>
    <cellStyle name="Normal 18 2 2 2 2 5 2 2" xfId="30232"/>
    <cellStyle name="Normal 18 2 2 2 2 5 3" xfId="22665"/>
    <cellStyle name="Normal 18 2 2 2 2 6" xfId="9487"/>
    <cellStyle name="Normal 18 2 2 2 2 6 2" xfId="26451"/>
    <cellStyle name="Normal 18 2 2 2 2 7" xfId="17101"/>
    <cellStyle name="Normal 18 2 2 2 2 8" xfId="18883"/>
    <cellStyle name="Normal 18 2 2 2 3" xfId="1611"/>
    <cellStyle name="Normal 18 2 2 2 3 2" xfId="2610"/>
    <cellStyle name="Normal 18 2 2 2 3 2 2" xfId="4572"/>
    <cellStyle name="Normal 18 2 2 2 3 2 2 2" xfId="8355"/>
    <cellStyle name="Normal 18 2 2 2 3 2 2 2 2" xfId="16414"/>
    <cellStyle name="Normal 18 2 2 2 3 2 2 2 2 2" xfId="33261"/>
    <cellStyle name="Normal 18 2 2 2 3 2 2 2 3" xfId="25694"/>
    <cellStyle name="Normal 18 2 2 2 3 2 2 3" xfId="12631"/>
    <cellStyle name="Normal 18 2 2 2 3 2 2 3 2" xfId="29480"/>
    <cellStyle name="Normal 18 2 2 2 3 2 2 4" xfId="21913"/>
    <cellStyle name="Normal 18 2 2 2 3 2 3" xfId="6471"/>
    <cellStyle name="Normal 18 2 2 2 3 2 3 2" xfId="14530"/>
    <cellStyle name="Normal 18 2 2 2 3 2 3 2 2" xfId="31377"/>
    <cellStyle name="Normal 18 2 2 2 3 2 3 3" xfId="23810"/>
    <cellStyle name="Normal 18 2 2 2 3 2 4" xfId="10697"/>
    <cellStyle name="Normal 18 2 2 2 3 2 4 2" xfId="27596"/>
    <cellStyle name="Normal 18 2 2 2 3 2 5" xfId="17106"/>
    <cellStyle name="Normal 18 2 2 2 3 2 6" xfId="20028"/>
    <cellStyle name="Normal 18 2 2 2 3 3" xfId="3660"/>
    <cellStyle name="Normal 18 2 2 2 3 3 2" xfId="7443"/>
    <cellStyle name="Normal 18 2 2 2 3 3 2 2" xfId="15502"/>
    <cellStyle name="Normal 18 2 2 2 3 3 2 2 2" xfId="32349"/>
    <cellStyle name="Normal 18 2 2 2 3 3 2 3" xfId="24782"/>
    <cellStyle name="Normal 18 2 2 2 3 3 3" xfId="11719"/>
    <cellStyle name="Normal 18 2 2 2 3 3 3 2" xfId="28568"/>
    <cellStyle name="Normal 18 2 2 2 3 3 4" xfId="21001"/>
    <cellStyle name="Normal 18 2 2 2 3 4" xfId="5559"/>
    <cellStyle name="Normal 18 2 2 2 3 4 2" xfId="13618"/>
    <cellStyle name="Normal 18 2 2 2 3 4 2 2" xfId="30465"/>
    <cellStyle name="Normal 18 2 2 2 3 4 3" xfId="22898"/>
    <cellStyle name="Normal 18 2 2 2 3 5" xfId="9744"/>
    <cellStyle name="Normal 18 2 2 2 3 5 2" xfId="26684"/>
    <cellStyle name="Normal 18 2 2 2 3 6" xfId="17105"/>
    <cellStyle name="Normal 18 2 2 2 3 7" xfId="19116"/>
    <cellStyle name="Normal 18 2 2 2 4" xfId="2157"/>
    <cellStyle name="Normal 18 2 2 2 4 2" xfId="4121"/>
    <cellStyle name="Normal 18 2 2 2 4 2 2" xfId="7904"/>
    <cellStyle name="Normal 18 2 2 2 4 2 2 2" xfId="15963"/>
    <cellStyle name="Normal 18 2 2 2 4 2 2 2 2" xfId="32810"/>
    <cellStyle name="Normal 18 2 2 2 4 2 2 3" xfId="25243"/>
    <cellStyle name="Normal 18 2 2 2 4 2 3" xfId="12180"/>
    <cellStyle name="Normal 18 2 2 2 4 2 3 2" xfId="29029"/>
    <cellStyle name="Normal 18 2 2 2 4 2 4" xfId="21462"/>
    <cellStyle name="Normal 18 2 2 2 4 3" xfId="6020"/>
    <cellStyle name="Normal 18 2 2 2 4 3 2" xfId="14079"/>
    <cellStyle name="Normal 18 2 2 2 4 3 2 2" xfId="30926"/>
    <cellStyle name="Normal 18 2 2 2 4 3 3" xfId="23359"/>
    <cellStyle name="Normal 18 2 2 2 4 4" xfId="10245"/>
    <cellStyle name="Normal 18 2 2 2 4 4 2" xfId="27145"/>
    <cellStyle name="Normal 18 2 2 2 4 5" xfId="17107"/>
    <cellStyle name="Normal 18 2 2 2 4 6" xfId="19577"/>
    <cellStyle name="Normal 18 2 2 2 5" xfId="3209"/>
    <cellStyle name="Normal 18 2 2 2 5 2" xfId="6992"/>
    <cellStyle name="Normal 18 2 2 2 5 2 2" xfId="15051"/>
    <cellStyle name="Normal 18 2 2 2 5 2 2 2" xfId="31898"/>
    <cellStyle name="Normal 18 2 2 2 5 2 3" xfId="24331"/>
    <cellStyle name="Normal 18 2 2 2 5 3" xfId="11268"/>
    <cellStyle name="Normal 18 2 2 2 5 3 2" xfId="28117"/>
    <cellStyle name="Normal 18 2 2 2 5 4" xfId="20550"/>
    <cellStyle name="Normal 18 2 2 2 6" xfId="5108"/>
    <cellStyle name="Normal 18 2 2 2 6 2" xfId="13167"/>
    <cellStyle name="Normal 18 2 2 2 6 2 2" xfId="30014"/>
    <cellStyle name="Normal 18 2 2 2 6 3" xfId="22447"/>
    <cellStyle name="Normal 18 2 2 2 7" xfId="9252"/>
    <cellStyle name="Normal 18 2 2 2 7 2" xfId="26233"/>
    <cellStyle name="Normal 18 2 2 2 8" xfId="17100"/>
    <cellStyle name="Normal 18 2 2 2 9" xfId="18665"/>
    <cellStyle name="Normal 18 2 2 3" xfId="1241"/>
    <cellStyle name="Normal 18 2 2 3 2" xfId="1737"/>
    <cellStyle name="Normal 18 2 2 3 2 2" xfId="2736"/>
    <cellStyle name="Normal 18 2 2 3 2 2 2" xfId="4698"/>
    <cellStyle name="Normal 18 2 2 3 2 2 2 2" xfId="8481"/>
    <cellStyle name="Normal 18 2 2 3 2 2 2 2 2" xfId="16540"/>
    <cellStyle name="Normal 18 2 2 3 2 2 2 2 2 2" xfId="33387"/>
    <cellStyle name="Normal 18 2 2 3 2 2 2 2 3" xfId="25820"/>
    <cellStyle name="Normal 18 2 2 3 2 2 2 3" xfId="12757"/>
    <cellStyle name="Normal 18 2 2 3 2 2 2 3 2" xfId="29606"/>
    <cellStyle name="Normal 18 2 2 3 2 2 2 4" xfId="22039"/>
    <cellStyle name="Normal 18 2 2 3 2 2 3" xfId="6597"/>
    <cellStyle name="Normal 18 2 2 3 2 2 3 2" xfId="14656"/>
    <cellStyle name="Normal 18 2 2 3 2 2 3 2 2" xfId="31503"/>
    <cellStyle name="Normal 18 2 2 3 2 2 3 3" xfId="23936"/>
    <cellStyle name="Normal 18 2 2 3 2 2 4" xfId="10823"/>
    <cellStyle name="Normal 18 2 2 3 2 2 4 2" xfId="27722"/>
    <cellStyle name="Normal 18 2 2 3 2 2 5" xfId="17110"/>
    <cellStyle name="Normal 18 2 2 3 2 2 6" xfId="20154"/>
    <cellStyle name="Normal 18 2 2 3 2 3" xfId="3786"/>
    <cellStyle name="Normal 18 2 2 3 2 3 2" xfId="7569"/>
    <cellStyle name="Normal 18 2 2 3 2 3 2 2" xfId="15628"/>
    <cellStyle name="Normal 18 2 2 3 2 3 2 2 2" xfId="32475"/>
    <cellStyle name="Normal 18 2 2 3 2 3 2 3" xfId="24908"/>
    <cellStyle name="Normal 18 2 2 3 2 3 3" xfId="11845"/>
    <cellStyle name="Normal 18 2 2 3 2 3 3 2" xfId="28694"/>
    <cellStyle name="Normal 18 2 2 3 2 3 4" xfId="21127"/>
    <cellStyle name="Normal 18 2 2 3 2 4" xfId="5685"/>
    <cellStyle name="Normal 18 2 2 3 2 4 2" xfId="13744"/>
    <cellStyle name="Normal 18 2 2 3 2 4 2 2" xfId="30591"/>
    <cellStyle name="Normal 18 2 2 3 2 4 3" xfId="23024"/>
    <cellStyle name="Normal 18 2 2 3 2 5" xfId="9870"/>
    <cellStyle name="Normal 18 2 2 3 2 5 2" xfId="26810"/>
    <cellStyle name="Normal 18 2 2 3 2 6" xfId="17109"/>
    <cellStyle name="Normal 18 2 2 3 2 7" xfId="19242"/>
    <cellStyle name="Normal 18 2 2 3 3" xfId="2283"/>
    <cellStyle name="Normal 18 2 2 3 3 2" xfId="4247"/>
    <cellStyle name="Normal 18 2 2 3 3 2 2" xfId="8030"/>
    <cellStyle name="Normal 18 2 2 3 3 2 2 2" xfId="16089"/>
    <cellStyle name="Normal 18 2 2 3 3 2 2 2 2" xfId="32936"/>
    <cellStyle name="Normal 18 2 2 3 3 2 2 3" xfId="25369"/>
    <cellStyle name="Normal 18 2 2 3 3 2 3" xfId="12306"/>
    <cellStyle name="Normal 18 2 2 3 3 2 3 2" xfId="29155"/>
    <cellStyle name="Normal 18 2 2 3 3 2 4" xfId="21588"/>
    <cellStyle name="Normal 18 2 2 3 3 3" xfId="6146"/>
    <cellStyle name="Normal 18 2 2 3 3 3 2" xfId="14205"/>
    <cellStyle name="Normal 18 2 2 3 3 3 2 2" xfId="31052"/>
    <cellStyle name="Normal 18 2 2 3 3 3 3" xfId="23485"/>
    <cellStyle name="Normal 18 2 2 3 3 4" xfId="10371"/>
    <cellStyle name="Normal 18 2 2 3 3 4 2" xfId="27271"/>
    <cellStyle name="Normal 18 2 2 3 3 5" xfId="17111"/>
    <cellStyle name="Normal 18 2 2 3 3 6" xfId="19703"/>
    <cellStyle name="Normal 18 2 2 3 4" xfId="3335"/>
    <cellStyle name="Normal 18 2 2 3 4 2" xfId="7118"/>
    <cellStyle name="Normal 18 2 2 3 4 2 2" xfId="15177"/>
    <cellStyle name="Normal 18 2 2 3 4 2 2 2" xfId="32024"/>
    <cellStyle name="Normal 18 2 2 3 4 2 3" xfId="24457"/>
    <cellStyle name="Normal 18 2 2 3 4 3" xfId="11394"/>
    <cellStyle name="Normal 18 2 2 3 4 3 2" xfId="28243"/>
    <cellStyle name="Normal 18 2 2 3 4 4" xfId="20676"/>
    <cellStyle name="Normal 18 2 2 3 5" xfId="5234"/>
    <cellStyle name="Normal 18 2 2 3 5 2" xfId="13293"/>
    <cellStyle name="Normal 18 2 2 3 5 2 2" xfId="30140"/>
    <cellStyle name="Normal 18 2 2 3 5 3" xfId="22573"/>
    <cellStyle name="Normal 18 2 2 3 6" xfId="9395"/>
    <cellStyle name="Normal 18 2 2 3 6 2" xfId="26359"/>
    <cellStyle name="Normal 18 2 2 3 7" xfId="17108"/>
    <cellStyle name="Normal 18 2 2 3 8" xfId="18791"/>
    <cellStyle name="Normal 18 2 2 4" xfId="1519"/>
    <cellStyle name="Normal 18 2 2 4 2" xfId="2518"/>
    <cellStyle name="Normal 18 2 2 4 2 2" xfId="4480"/>
    <cellStyle name="Normal 18 2 2 4 2 2 2" xfId="8263"/>
    <cellStyle name="Normal 18 2 2 4 2 2 2 2" xfId="16322"/>
    <cellStyle name="Normal 18 2 2 4 2 2 2 2 2" xfId="33169"/>
    <cellStyle name="Normal 18 2 2 4 2 2 2 3" xfId="25602"/>
    <cellStyle name="Normal 18 2 2 4 2 2 3" xfId="12539"/>
    <cellStyle name="Normal 18 2 2 4 2 2 3 2" xfId="29388"/>
    <cellStyle name="Normal 18 2 2 4 2 2 4" xfId="21821"/>
    <cellStyle name="Normal 18 2 2 4 2 3" xfId="6379"/>
    <cellStyle name="Normal 18 2 2 4 2 3 2" xfId="14438"/>
    <cellStyle name="Normal 18 2 2 4 2 3 2 2" xfId="31285"/>
    <cellStyle name="Normal 18 2 2 4 2 3 3" xfId="23718"/>
    <cellStyle name="Normal 18 2 2 4 2 4" xfId="10605"/>
    <cellStyle name="Normal 18 2 2 4 2 4 2" xfId="27504"/>
    <cellStyle name="Normal 18 2 2 4 2 5" xfId="17113"/>
    <cellStyle name="Normal 18 2 2 4 2 6" xfId="19936"/>
    <cellStyle name="Normal 18 2 2 4 3" xfId="3568"/>
    <cellStyle name="Normal 18 2 2 4 3 2" xfId="7351"/>
    <cellStyle name="Normal 18 2 2 4 3 2 2" xfId="15410"/>
    <cellStyle name="Normal 18 2 2 4 3 2 2 2" xfId="32257"/>
    <cellStyle name="Normal 18 2 2 4 3 2 3" xfId="24690"/>
    <cellStyle name="Normal 18 2 2 4 3 3" xfId="11627"/>
    <cellStyle name="Normal 18 2 2 4 3 3 2" xfId="28476"/>
    <cellStyle name="Normal 18 2 2 4 3 4" xfId="20909"/>
    <cellStyle name="Normal 18 2 2 4 4" xfId="5467"/>
    <cellStyle name="Normal 18 2 2 4 4 2" xfId="13526"/>
    <cellStyle name="Normal 18 2 2 4 4 2 2" xfId="30373"/>
    <cellStyle name="Normal 18 2 2 4 4 3" xfId="22806"/>
    <cellStyle name="Normal 18 2 2 4 5" xfId="9652"/>
    <cellStyle name="Normal 18 2 2 4 5 2" xfId="26592"/>
    <cellStyle name="Normal 18 2 2 4 6" xfId="17112"/>
    <cellStyle name="Normal 18 2 2 4 7" xfId="19024"/>
    <cellStyle name="Normal 18 2 2 5" xfId="2048"/>
    <cellStyle name="Normal 18 2 2 5 2" xfId="4029"/>
    <cellStyle name="Normal 18 2 2 5 2 2" xfId="7812"/>
    <cellStyle name="Normal 18 2 2 5 2 2 2" xfId="15871"/>
    <cellStyle name="Normal 18 2 2 5 2 2 2 2" xfId="32718"/>
    <cellStyle name="Normal 18 2 2 5 2 2 3" xfId="25151"/>
    <cellStyle name="Normal 18 2 2 5 2 3" xfId="12088"/>
    <cellStyle name="Normal 18 2 2 5 2 3 2" xfId="28937"/>
    <cellStyle name="Normal 18 2 2 5 2 4" xfId="21370"/>
    <cellStyle name="Normal 18 2 2 5 3" xfId="5928"/>
    <cellStyle name="Normal 18 2 2 5 3 2" xfId="13987"/>
    <cellStyle name="Normal 18 2 2 5 3 2 2" xfId="30834"/>
    <cellStyle name="Normal 18 2 2 5 3 3" xfId="23267"/>
    <cellStyle name="Normal 18 2 2 5 4" xfId="10146"/>
    <cellStyle name="Normal 18 2 2 5 4 2" xfId="27053"/>
    <cellStyle name="Normal 18 2 2 5 5" xfId="17114"/>
    <cellStyle name="Normal 18 2 2 5 6" xfId="19485"/>
    <cellStyle name="Normal 18 2 2 6" xfId="3087"/>
    <cellStyle name="Normal 18 2 2 6 2" xfId="6900"/>
    <cellStyle name="Normal 18 2 2 6 2 2" xfId="14959"/>
    <cellStyle name="Normal 18 2 2 6 2 2 2" xfId="31806"/>
    <cellStyle name="Normal 18 2 2 6 2 3" xfId="24239"/>
    <cellStyle name="Normal 18 2 2 6 3" xfId="11150"/>
    <cellStyle name="Normal 18 2 2 6 3 2" xfId="28025"/>
    <cellStyle name="Normal 18 2 2 6 4" xfId="20458"/>
    <cellStyle name="Normal 18 2 2 7" xfId="5016"/>
    <cellStyle name="Normal 18 2 2 7 2" xfId="13075"/>
    <cellStyle name="Normal 18 2 2 7 2 2" xfId="29922"/>
    <cellStyle name="Normal 18 2 2 7 3" xfId="22355"/>
    <cellStyle name="Normal 18 2 2 8" xfId="9035"/>
    <cellStyle name="Normal 18 2 2 8 2" xfId="26141"/>
    <cellStyle name="Normal 18 2 2 9" xfId="17099"/>
    <cellStyle name="Normal 18 2 3" xfId="1036"/>
    <cellStyle name="Normal 18 2 3 2" xfId="1297"/>
    <cellStyle name="Normal 18 2 3 2 2" xfId="1793"/>
    <cellStyle name="Normal 18 2 3 2 2 2" xfId="2792"/>
    <cellStyle name="Normal 18 2 3 2 2 2 2" xfId="4754"/>
    <cellStyle name="Normal 18 2 3 2 2 2 2 2" xfId="8537"/>
    <cellStyle name="Normal 18 2 3 2 2 2 2 2 2" xfId="16596"/>
    <cellStyle name="Normal 18 2 3 2 2 2 2 2 2 2" xfId="33443"/>
    <cellStyle name="Normal 18 2 3 2 2 2 2 2 3" xfId="25876"/>
    <cellStyle name="Normal 18 2 3 2 2 2 2 3" xfId="12813"/>
    <cellStyle name="Normal 18 2 3 2 2 2 2 3 2" xfId="29662"/>
    <cellStyle name="Normal 18 2 3 2 2 2 2 4" xfId="22095"/>
    <cellStyle name="Normal 18 2 3 2 2 2 3" xfId="6653"/>
    <cellStyle name="Normal 18 2 3 2 2 2 3 2" xfId="14712"/>
    <cellStyle name="Normal 18 2 3 2 2 2 3 2 2" xfId="31559"/>
    <cellStyle name="Normal 18 2 3 2 2 2 3 3" xfId="23992"/>
    <cellStyle name="Normal 18 2 3 2 2 2 4" xfId="10879"/>
    <cellStyle name="Normal 18 2 3 2 2 2 4 2" xfId="27778"/>
    <cellStyle name="Normal 18 2 3 2 2 2 5" xfId="17118"/>
    <cellStyle name="Normal 18 2 3 2 2 2 6" xfId="20210"/>
    <cellStyle name="Normal 18 2 3 2 2 3" xfId="3842"/>
    <cellStyle name="Normal 18 2 3 2 2 3 2" xfId="7625"/>
    <cellStyle name="Normal 18 2 3 2 2 3 2 2" xfId="15684"/>
    <cellStyle name="Normal 18 2 3 2 2 3 2 2 2" xfId="32531"/>
    <cellStyle name="Normal 18 2 3 2 2 3 2 3" xfId="24964"/>
    <cellStyle name="Normal 18 2 3 2 2 3 3" xfId="11901"/>
    <cellStyle name="Normal 18 2 3 2 2 3 3 2" xfId="28750"/>
    <cellStyle name="Normal 18 2 3 2 2 3 4" xfId="21183"/>
    <cellStyle name="Normal 18 2 3 2 2 4" xfId="5741"/>
    <cellStyle name="Normal 18 2 3 2 2 4 2" xfId="13800"/>
    <cellStyle name="Normal 18 2 3 2 2 4 2 2" xfId="30647"/>
    <cellStyle name="Normal 18 2 3 2 2 4 3" xfId="23080"/>
    <cellStyle name="Normal 18 2 3 2 2 5" xfId="9926"/>
    <cellStyle name="Normal 18 2 3 2 2 5 2" xfId="26866"/>
    <cellStyle name="Normal 18 2 3 2 2 6" xfId="17117"/>
    <cellStyle name="Normal 18 2 3 2 2 7" xfId="19298"/>
    <cellStyle name="Normal 18 2 3 2 3" xfId="2339"/>
    <cellStyle name="Normal 18 2 3 2 3 2" xfId="4303"/>
    <cellStyle name="Normal 18 2 3 2 3 2 2" xfId="8086"/>
    <cellStyle name="Normal 18 2 3 2 3 2 2 2" xfId="16145"/>
    <cellStyle name="Normal 18 2 3 2 3 2 2 2 2" xfId="32992"/>
    <cellStyle name="Normal 18 2 3 2 3 2 2 3" xfId="25425"/>
    <cellStyle name="Normal 18 2 3 2 3 2 3" xfId="12362"/>
    <cellStyle name="Normal 18 2 3 2 3 2 3 2" xfId="29211"/>
    <cellStyle name="Normal 18 2 3 2 3 2 4" xfId="21644"/>
    <cellStyle name="Normal 18 2 3 2 3 3" xfId="6202"/>
    <cellStyle name="Normal 18 2 3 2 3 3 2" xfId="14261"/>
    <cellStyle name="Normal 18 2 3 2 3 3 2 2" xfId="31108"/>
    <cellStyle name="Normal 18 2 3 2 3 3 3" xfId="23541"/>
    <cellStyle name="Normal 18 2 3 2 3 4" xfId="10427"/>
    <cellStyle name="Normal 18 2 3 2 3 4 2" xfId="27327"/>
    <cellStyle name="Normal 18 2 3 2 3 5" xfId="17119"/>
    <cellStyle name="Normal 18 2 3 2 3 6" xfId="19759"/>
    <cellStyle name="Normal 18 2 3 2 4" xfId="3391"/>
    <cellStyle name="Normal 18 2 3 2 4 2" xfId="7174"/>
    <cellStyle name="Normal 18 2 3 2 4 2 2" xfId="15233"/>
    <cellStyle name="Normal 18 2 3 2 4 2 2 2" xfId="32080"/>
    <cellStyle name="Normal 18 2 3 2 4 2 3" xfId="24513"/>
    <cellStyle name="Normal 18 2 3 2 4 3" xfId="11450"/>
    <cellStyle name="Normal 18 2 3 2 4 3 2" xfId="28299"/>
    <cellStyle name="Normal 18 2 3 2 4 4" xfId="20732"/>
    <cellStyle name="Normal 18 2 3 2 5" xfId="5290"/>
    <cellStyle name="Normal 18 2 3 2 5 2" xfId="13349"/>
    <cellStyle name="Normal 18 2 3 2 5 2 2" xfId="30196"/>
    <cellStyle name="Normal 18 2 3 2 5 3" xfId="22629"/>
    <cellStyle name="Normal 18 2 3 2 6" xfId="9451"/>
    <cellStyle name="Normal 18 2 3 2 6 2" xfId="26415"/>
    <cellStyle name="Normal 18 2 3 2 7" xfId="17116"/>
    <cellStyle name="Normal 18 2 3 2 8" xfId="18847"/>
    <cellStyle name="Normal 18 2 3 3" xfId="1575"/>
    <cellStyle name="Normal 18 2 3 3 2" xfId="2574"/>
    <cellStyle name="Normal 18 2 3 3 2 2" xfId="4536"/>
    <cellStyle name="Normal 18 2 3 3 2 2 2" xfId="8319"/>
    <cellStyle name="Normal 18 2 3 3 2 2 2 2" xfId="16378"/>
    <cellStyle name="Normal 18 2 3 3 2 2 2 2 2" xfId="33225"/>
    <cellStyle name="Normal 18 2 3 3 2 2 2 3" xfId="25658"/>
    <cellStyle name="Normal 18 2 3 3 2 2 3" xfId="12595"/>
    <cellStyle name="Normal 18 2 3 3 2 2 3 2" xfId="29444"/>
    <cellStyle name="Normal 18 2 3 3 2 2 4" xfId="21877"/>
    <cellStyle name="Normal 18 2 3 3 2 3" xfId="6435"/>
    <cellStyle name="Normal 18 2 3 3 2 3 2" xfId="14494"/>
    <cellStyle name="Normal 18 2 3 3 2 3 2 2" xfId="31341"/>
    <cellStyle name="Normal 18 2 3 3 2 3 3" xfId="23774"/>
    <cellStyle name="Normal 18 2 3 3 2 4" xfId="10661"/>
    <cellStyle name="Normal 18 2 3 3 2 4 2" xfId="27560"/>
    <cellStyle name="Normal 18 2 3 3 2 5" xfId="17121"/>
    <cellStyle name="Normal 18 2 3 3 2 6" xfId="19992"/>
    <cellStyle name="Normal 18 2 3 3 3" xfId="3624"/>
    <cellStyle name="Normal 18 2 3 3 3 2" xfId="7407"/>
    <cellStyle name="Normal 18 2 3 3 3 2 2" xfId="15466"/>
    <cellStyle name="Normal 18 2 3 3 3 2 2 2" xfId="32313"/>
    <cellStyle name="Normal 18 2 3 3 3 2 3" xfId="24746"/>
    <cellStyle name="Normal 18 2 3 3 3 3" xfId="11683"/>
    <cellStyle name="Normal 18 2 3 3 3 3 2" xfId="28532"/>
    <cellStyle name="Normal 18 2 3 3 3 4" xfId="20965"/>
    <cellStyle name="Normal 18 2 3 3 4" xfId="5523"/>
    <cellStyle name="Normal 18 2 3 3 4 2" xfId="13582"/>
    <cellStyle name="Normal 18 2 3 3 4 2 2" xfId="30429"/>
    <cellStyle name="Normal 18 2 3 3 4 3" xfId="22862"/>
    <cellStyle name="Normal 18 2 3 3 5" xfId="9708"/>
    <cellStyle name="Normal 18 2 3 3 5 2" xfId="26648"/>
    <cellStyle name="Normal 18 2 3 3 6" xfId="17120"/>
    <cellStyle name="Normal 18 2 3 3 7" xfId="19080"/>
    <cellStyle name="Normal 18 2 3 4" xfId="2121"/>
    <cellStyle name="Normal 18 2 3 4 2" xfId="4085"/>
    <cellStyle name="Normal 18 2 3 4 2 2" xfId="7868"/>
    <cellStyle name="Normal 18 2 3 4 2 2 2" xfId="15927"/>
    <cellStyle name="Normal 18 2 3 4 2 2 2 2" xfId="32774"/>
    <cellStyle name="Normal 18 2 3 4 2 2 3" xfId="25207"/>
    <cellStyle name="Normal 18 2 3 4 2 3" xfId="12144"/>
    <cellStyle name="Normal 18 2 3 4 2 3 2" xfId="28993"/>
    <cellStyle name="Normal 18 2 3 4 2 4" xfId="21426"/>
    <cellStyle name="Normal 18 2 3 4 3" xfId="5984"/>
    <cellStyle name="Normal 18 2 3 4 3 2" xfId="14043"/>
    <cellStyle name="Normal 18 2 3 4 3 2 2" xfId="30890"/>
    <cellStyle name="Normal 18 2 3 4 3 3" xfId="23323"/>
    <cellStyle name="Normal 18 2 3 4 4" xfId="10209"/>
    <cellStyle name="Normal 18 2 3 4 4 2" xfId="27109"/>
    <cellStyle name="Normal 18 2 3 4 5" xfId="17122"/>
    <cellStyle name="Normal 18 2 3 4 6" xfId="19541"/>
    <cellStyle name="Normal 18 2 3 5" xfId="3173"/>
    <cellStyle name="Normal 18 2 3 5 2" xfId="6956"/>
    <cellStyle name="Normal 18 2 3 5 2 2" xfId="15015"/>
    <cellStyle name="Normal 18 2 3 5 2 2 2" xfId="31862"/>
    <cellStyle name="Normal 18 2 3 5 2 3" xfId="24295"/>
    <cellStyle name="Normal 18 2 3 5 3" xfId="11232"/>
    <cellStyle name="Normal 18 2 3 5 3 2" xfId="28081"/>
    <cellStyle name="Normal 18 2 3 5 4" xfId="20514"/>
    <cellStyle name="Normal 18 2 3 6" xfId="5072"/>
    <cellStyle name="Normal 18 2 3 6 2" xfId="13131"/>
    <cellStyle name="Normal 18 2 3 6 2 2" xfId="29978"/>
    <cellStyle name="Normal 18 2 3 6 3" xfId="22411"/>
    <cellStyle name="Normal 18 2 3 7" xfId="9216"/>
    <cellStyle name="Normal 18 2 3 7 2" xfId="26197"/>
    <cellStyle name="Normal 18 2 3 8" xfId="17115"/>
    <cellStyle name="Normal 18 2 3 9" xfId="18629"/>
    <cellStyle name="Normal 18 2 4" xfId="1205"/>
    <cellStyle name="Normal 18 2 4 2" xfId="1701"/>
    <cellStyle name="Normal 18 2 4 2 2" xfId="2700"/>
    <cellStyle name="Normal 18 2 4 2 2 2" xfId="4662"/>
    <cellStyle name="Normal 18 2 4 2 2 2 2" xfId="8445"/>
    <cellStyle name="Normal 18 2 4 2 2 2 2 2" xfId="16504"/>
    <cellStyle name="Normal 18 2 4 2 2 2 2 2 2" xfId="33351"/>
    <cellStyle name="Normal 18 2 4 2 2 2 2 3" xfId="25784"/>
    <cellStyle name="Normal 18 2 4 2 2 2 3" xfId="12721"/>
    <cellStyle name="Normal 18 2 4 2 2 2 3 2" xfId="29570"/>
    <cellStyle name="Normal 18 2 4 2 2 2 4" xfId="22003"/>
    <cellStyle name="Normal 18 2 4 2 2 3" xfId="6561"/>
    <cellStyle name="Normal 18 2 4 2 2 3 2" xfId="14620"/>
    <cellStyle name="Normal 18 2 4 2 2 3 2 2" xfId="31467"/>
    <cellStyle name="Normal 18 2 4 2 2 3 3" xfId="23900"/>
    <cellStyle name="Normal 18 2 4 2 2 4" xfId="10787"/>
    <cellStyle name="Normal 18 2 4 2 2 4 2" xfId="27686"/>
    <cellStyle name="Normal 18 2 4 2 2 5" xfId="17125"/>
    <cellStyle name="Normal 18 2 4 2 2 6" xfId="20118"/>
    <cellStyle name="Normal 18 2 4 2 3" xfId="3750"/>
    <cellStyle name="Normal 18 2 4 2 3 2" xfId="7533"/>
    <cellStyle name="Normal 18 2 4 2 3 2 2" xfId="15592"/>
    <cellStyle name="Normal 18 2 4 2 3 2 2 2" xfId="32439"/>
    <cellStyle name="Normal 18 2 4 2 3 2 3" xfId="24872"/>
    <cellStyle name="Normal 18 2 4 2 3 3" xfId="11809"/>
    <cellStyle name="Normal 18 2 4 2 3 3 2" xfId="28658"/>
    <cellStyle name="Normal 18 2 4 2 3 4" xfId="21091"/>
    <cellStyle name="Normal 18 2 4 2 4" xfId="5649"/>
    <cellStyle name="Normal 18 2 4 2 4 2" xfId="13708"/>
    <cellStyle name="Normal 18 2 4 2 4 2 2" xfId="30555"/>
    <cellStyle name="Normal 18 2 4 2 4 3" xfId="22988"/>
    <cellStyle name="Normal 18 2 4 2 5" xfId="9834"/>
    <cellStyle name="Normal 18 2 4 2 5 2" xfId="26774"/>
    <cellStyle name="Normal 18 2 4 2 6" xfId="17124"/>
    <cellStyle name="Normal 18 2 4 2 7" xfId="19206"/>
    <cellStyle name="Normal 18 2 4 3" xfId="2247"/>
    <cellStyle name="Normal 18 2 4 3 2" xfId="4211"/>
    <cellStyle name="Normal 18 2 4 3 2 2" xfId="7994"/>
    <cellStyle name="Normal 18 2 4 3 2 2 2" xfId="16053"/>
    <cellStyle name="Normal 18 2 4 3 2 2 2 2" xfId="32900"/>
    <cellStyle name="Normal 18 2 4 3 2 2 3" xfId="25333"/>
    <cellStyle name="Normal 18 2 4 3 2 3" xfId="12270"/>
    <cellStyle name="Normal 18 2 4 3 2 3 2" xfId="29119"/>
    <cellStyle name="Normal 18 2 4 3 2 4" xfId="21552"/>
    <cellStyle name="Normal 18 2 4 3 3" xfId="6110"/>
    <cellStyle name="Normal 18 2 4 3 3 2" xfId="14169"/>
    <cellStyle name="Normal 18 2 4 3 3 2 2" xfId="31016"/>
    <cellStyle name="Normal 18 2 4 3 3 3" xfId="23449"/>
    <cellStyle name="Normal 18 2 4 3 4" xfId="10335"/>
    <cellStyle name="Normal 18 2 4 3 4 2" xfId="27235"/>
    <cellStyle name="Normal 18 2 4 3 5" xfId="17126"/>
    <cellStyle name="Normal 18 2 4 3 6" xfId="19667"/>
    <cellStyle name="Normal 18 2 4 4" xfId="3299"/>
    <cellStyle name="Normal 18 2 4 4 2" xfId="7082"/>
    <cellStyle name="Normal 18 2 4 4 2 2" xfId="15141"/>
    <cellStyle name="Normal 18 2 4 4 2 2 2" xfId="31988"/>
    <cellStyle name="Normal 18 2 4 4 2 3" xfId="24421"/>
    <cellStyle name="Normal 18 2 4 4 3" xfId="11358"/>
    <cellStyle name="Normal 18 2 4 4 3 2" xfId="28207"/>
    <cellStyle name="Normal 18 2 4 4 4" xfId="20640"/>
    <cellStyle name="Normal 18 2 4 5" xfId="5198"/>
    <cellStyle name="Normal 18 2 4 5 2" xfId="13257"/>
    <cellStyle name="Normal 18 2 4 5 2 2" xfId="30104"/>
    <cellStyle name="Normal 18 2 4 5 3" xfId="22537"/>
    <cellStyle name="Normal 18 2 4 6" xfId="9359"/>
    <cellStyle name="Normal 18 2 4 6 2" xfId="26323"/>
    <cellStyle name="Normal 18 2 4 7" xfId="17123"/>
    <cellStyle name="Normal 18 2 4 8" xfId="18755"/>
    <cellStyle name="Normal 18 2 5" xfId="1483"/>
    <cellStyle name="Normal 18 2 5 2" xfId="2482"/>
    <cellStyle name="Normal 18 2 5 2 2" xfId="4444"/>
    <cellStyle name="Normal 18 2 5 2 2 2" xfId="8227"/>
    <cellStyle name="Normal 18 2 5 2 2 2 2" xfId="16286"/>
    <cellStyle name="Normal 18 2 5 2 2 2 2 2" xfId="33133"/>
    <cellStyle name="Normal 18 2 5 2 2 2 3" xfId="25566"/>
    <cellStyle name="Normal 18 2 5 2 2 3" xfId="12503"/>
    <cellStyle name="Normal 18 2 5 2 2 3 2" xfId="29352"/>
    <cellStyle name="Normal 18 2 5 2 2 4" xfId="21785"/>
    <cellStyle name="Normal 18 2 5 2 3" xfId="6343"/>
    <cellStyle name="Normal 18 2 5 2 3 2" xfId="14402"/>
    <cellStyle name="Normal 18 2 5 2 3 2 2" xfId="31249"/>
    <cellStyle name="Normal 18 2 5 2 3 3" xfId="23682"/>
    <cellStyle name="Normal 18 2 5 2 4" xfId="10569"/>
    <cellStyle name="Normal 18 2 5 2 4 2" xfId="27468"/>
    <cellStyle name="Normal 18 2 5 2 5" xfId="17128"/>
    <cellStyle name="Normal 18 2 5 2 6" xfId="19900"/>
    <cellStyle name="Normal 18 2 5 3" xfId="3532"/>
    <cellStyle name="Normal 18 2 5 3 2" xfId="7315"/>
    <cellStyle name="Normal 18 2 5 3 2 2" xfId="15374"/>
    <cellStyle name="Normal 18 2 5 3 2 2 2" xfId="32221"/>
    <cellStyle name="Normal 18 2 5 3 2 3" xfId="24654"/>
    <cellStyle name="Normal 18 2 5 3 3" xfId="11591"/>
    <cellStyle name="Normal 18 2 5 3 3 2" xfId="28440"/>
    <cellStyle name="Normal 18 2 5 3 4" xfId="20873"/>
    <cellStyle name="Normal 18 2 5 4" xfId="5431"/>
    <cellStyle name="Normal 18 2 5 4 2" xfId="13490"/>
    <cellStyle name="Normal 18 2 5 4 2 2" xfId="30337"/>
    <cellStyle name="Normal 18 2 5 4 3" xfId="22770"/>
    <cellStyle name="Normal 18 2 5 5" xfId="9616"/>
    <cellStyle name="Normal 18 2 5 5 2" xfId="26556"/>
    <cellStyle name="Normal 18 2 5 6" xfId="17127"/>
    <cellStyle name="Normal 18 2 5 7" xfId="18988"/>
    <cellStyle name="Normal 18 2 6" xfId="2008"/>
    <cellStyle name="Normal 18 2 6 2" xfId="3993"/>
    <cellStyle name="Normal 18 2 6 2 2" xfId="7776"/>
    <cellStyle name="Normal 18 2 6 2 2 2" xfId="15835"/>
    <cellStyle name="Normal 18 2 6 2 2 2 2" xfId="32682"/>
    <cellStyle name="Normal 18 2 6 2 2 3" xfId="25115"/>
    <cellStyle name="Normal 18 2 6 2 3" xfId="12052"/>
    <cellStyle name="Normal 18 2 6 2 3 2" xfId="28901"/>
    <cellStyle name="Normal 18 2 6 2 4" xfId="21334"/>
    <cellStyle name="Normal 18 2 6 3" xfId="5892"/>
    <cellStyle name="Normal 18 2 6 3 2" xfId="13951"/>
    <cellStyle name="Normal 18 2 6 3 2 2" xfId="30798"/>
    <cellStyle name="Normal 18 2 6 3 3" xfId="23231"/>
    <cellStyle name="Normal 18 2 6 4" xfId="10107"/>
    <cellStyle name="Normal 18 2 6 4 2" xfId="27017"/>
    <cellStyle name="Normal 18 2 6 5" xfId="17129"/>
    <cellStyle name="Normal 18 2 6 6" xfId="19449"/>
    <cellStyle name="Normal 18 2 7" xfId="3051"/>
    <cellStyle name="Normal 18 2 7 2" xfId="6864"/>
    <cellStyle name="Normal 18 2 7 2 2" xfId="14923"/>
    <cellStyle name="Normal 18 2 7 2 2 2" xfId="31770"/>
    <cellStyle name="Normal 18 2 7 2 3" xfId="24203"/>
    <cellStyle name="Normal 18 2 7 3" xfId="11114"/>
    <cellStyle name="Normal 18 2 7 3 2" xfId="27989"/>
    <cellStyle name="Normal 18 2 7 4" xfId="20422"/>
    <cellStyle name="Normal 18 2 8" xfId="4980"/>
    <cellStyle name="Normal 18 2 8 2" xfId="13039"/>
    <cellStyle name="Normal 18 2 8 2 2" xfId="29886"/>
    <cellStyle name="Normal 18 2 8 3" xfId="22319"/>
    <cellStyle name="Normal 18 2 9" xfId="8963"/>
    <cellStyle name="Normal 18 2 9 2" xfId="26105"/>
    <cellStyle name="Normal 18 3" xfId="720"/>
    <cellStyle name="Normal 18 3 10" xfId="18559"/>
    <cellStyle name="Normal 18 3 11" xfId="34062"/>
    <cellStyle name="Normal 18 3 2" xfId="1059"/>
    <cellStyle name="Normal 18 3 2 2" xfId="1320"/>
    <cellStyle name="Normal 18 3 2 2 2" xfId="1816"/>
    <cellStyle name="Normal 18 3 2 2 2 2" xfId="2815"/>
    <cellStyle name="Normal 18 3 2 2 2 2 2" xfId="4777"/>
    <cellStyle name="Normal 18 3 2 2 2 2 2 2" xfId="8560"/>
    <cellStyle name="Normal 18 3 2 2 2 2 2 2 2" xfId="16619"/>
    <cellStyle name="Normal 18 3 2 2 2 2 2 2 2 2" xfId="33466"/>
    <cellStyle name="Normal 18 3 2 2 2 2 2 2 3" xfId="25899"/>
    <cellStyle name="Normal 18 3 2 2 2 2 2 3" xfId="12836"/>
    <cellStyle name="Normal 18 3 2 2 2 2 2 3 2" xfId="29685"/>
    <cellStyle name="Normal 18 3 2 2 2 2 2 4" xfId="22118"/>
    <cellStyle name="Normal 18 3 2 2 2 2 3" xfId="6676"/>
    <cellStyle name="Normal 18 3 2 2 2 2 3 2" xfId="14735"/>
    <cellStyle name="Normal 18 3 2 2 2 2 3 2 2" xfId="31582"/>
    <cellStyle name="Normal 18 3 2 2 2 2 3 3" xfId="24015"/>
    <cellStyle name="Normal 18 3 2 2 2 2 4" xfId="10902"/>
    <cellStyle name="Normal 18 3 2 2 2 2 4 2" xfId="27801"/>
    <cellStyle name="Normal 18 3 2 2 2 2 5" xfId="17134"/>
    <cellStyle name="Normal 18 3 2 2 2 2 6" xfId="20233"/>
    <cellStyle name="Normal 18 3 2 2 2 3" xfId="3865"/>
    <cellStyle name="Normal 18 3 2 2 2 3 2" xfId="7648"/>
    <cellStyle name="Normal 18 3 2 2 2 3 2 2" xfId="15707"/>
    <cellStyle name="Normal 18 3 2 2 2 3 2 2 2" xfId="32554"/>
    <cellStyle name="Normal 18 3 2 2 2 3 2 3" xfId="24987"/>
    <cellStyle name="Normal 18 3 2 2 2 3 3" xfId="11924"/>
    <cellStyle name="Normal 18 3 2 2 2 3 3 2" xfId="28773"/>
    <cellStyle name="Normal 18 3 2 2 2 3 4" xfId="21206"/>
    <cellStyle name="Normal 18 3 2 2 2 4" xfId="5764"/>
    <cellStyle name="Normal 18 3 2 2 2 4 2" xfId="13823"/>
    <cellStyle name="Normal 18 3 2 2 2 4 2 2" xfId="30670"/>
    <cellStyle name="Normal 18 3 2 2 2 4 3" xfId="23103"/>
    <cellStyle name="Normal 18 3 2 2 2 5" xfId="9949"/>
    <cellStyle name="Normal 18 3 2 2 2 5 2" xfId="26889"/>
    <cellStyle name="Normal 18 3 2 2 2 6" xfId="17133"/>
    <cellStyle name="Normal 18 3 2 2 2 7" xfId="19321"/>
    <cellStyle name="Normal 18 3 2 2 3" xfId="2362"/>
    <cellStyle name="Normal 18 3 2 2 3 2" xfId="4326"/>
    <cellStyle name="Normal 18 3 2 2 3 2 2" xfId="8109"/>
    <cellStyle name="Normal 18 3 2 2 3 2 2 2" xfId="16168"/>
    <cellStyle name="Normal 18 3 2 2 3 2 2 2 2" xfId="33015"/>
    <cellStyle name="Normal 18 3 2 2 3 2 2 3" xfId="25448"/>
    <cellStyle name="Normal 18 3 2 2 3 2 3" xfId="12385"/>
    <cellStyle name="Normal 18 3 2 2 3 2 3 2" xfId="29234"/>
    <cellStyle name="Normal 18 3 2 2 3 2 4" xfId="21667"/>
    <cellStyle name="Normal 18 3 2 2 3 3" xfId="6225"/>
    <cellStyle name="Normal 18 3 2 2 3 3 2" xfId="14284"/>
    <cellStyle name="Normal 18 3 2 2 3 3 2 2" xfId="31131"/>
    <cellStyle name="Normal 18 3 2 2 3 3 3" xfId="23564"/>
    <cellStyle name="Normal 18 3 2 2 3 4" xfId="10450"/>
    <cellStyle name="Normal 18 3 2 2 3 4 2" xfId="27350"/>
    <cellStyle name="Normal 18 3 2 2 3 5" xfId="17135"/>
    <cellStyle name="Normal 18 3 2 2 3 6" xfId="19782"/>
    <cellStyle name="Normal 18 3 2 2 4" xfId="3414"/>
    <cellStyle name="Normal 18 3 2 2 4 2" xfId="7197"/>
    <cellStyle name="Normal 18 3 2 2 4 2 2" xfId="15256"/>
    <cellStyle name="Normal 18 3 2 2 4 2 2 2" xfId="32103"/>
    <cellStyle name="Normal 18 3 2 2 4 2 3" xfId="24536"/>
    <cellStyle name="Normal 18 3 2 2 4 3" xfId="11473"/>
    <cellStyle name="Normal 18 3 2 2 4 3 2" xfId="28322"/>
    <cellStyle name="Normal 18 3 2 2 4 4" xfId="20755"/>
    <cellStyle name="Normal 18 3 2 2 5" xfId="5313"/>
    <cellStyle name="Normal 18 3 2 2 5 2" xfId="13372"/>
    <cellStyle name="Normal 18 3 2 2 5 2 2" xfId="30219"/>
    <cellStyle name="Normal 18 3 2 2 5 3" xfId="22652"/>
    <cellStyle name="Normal 18 3 2 2 6" xfId="9474"/>
    <cellStyle name="Normal 18 3 2 2 6 2" xfId="26438"/>
    <cellStyle name="Normal 18 3 2 2 7" xfId="17132"/>
    <cellStyle name="Normal 18 3 2 2 8" xfId="18870"/>
    <cellStyle name="Normal 18 3 2 3" xfId="1598"/>
    <cellStyle name="Normal 18 3 2 3 2" xfId="2597"/>
    <cellStyle name="Normal 18 3 2 3 2 2" xfId="4559"/>
    <cellStyle name="Normal 18 3 2 3 2 2 2" xfId="8342"/>
    <cellStyle name="Normal 18 3 2 3 2 2 2 2" xfId="16401"/>
    <cellStyle name="Normal 18 3 2 3 2 2 2 2 2" xfId="33248"/>
    <cellStyle name="Normal 18 3 2 3 2 2 2 3" xfId="25681"/>
    <cellStyle name="Normal 18 3 2 3 2 2 3" xfId="12618"/>
    <cellStyle name="Normal 18 3 2 3 2 2 3 2" xfId="29467"/>
    <cellStyle name="Normal 18 3 2 3 2 2 4" xfId="21900"/>
    <cellStyle name="Normal 18 3 2 3 2 3" xfId="6458"/>
    <cellStyle name="Normal 18 3 2 3 2 3 2" xfId="14517"/>
    <cellStyle name="Normal 18 3 2 3 2 3 2 2" xfId="31364"/>
    <cellStyle name="Normal 18 3 2 3 2 3 3" xfId="23797"/>
    <cellStyle name="Normal 18 3 2 3 2 4" xfId="10684"/>
    <cellStyle name="Normal 18 3 2 3 2 4 2" xfId="27583"/>
    <cellStyle name="Normal 18 3 2 3 2 5" xfId="17137"/>
    <cellStyle name="Normal 18 3 2 3 2 6" xfId="20015"/>
    <cellStyle name="Normal 18 3 2 3 3" xfId="3647"/>
    <cellStyle name="Normal 18 3 2 3 3 2" xfId="7430"/>
    <cellStyle name="Normal 18 3 2 3 3 2 2" xfId="15489"/>
    <cellStyle name="Normal 18 3 2 3 3 2 2 2" xfId="32336"/>
    <cellStyle name="Normal 18 3 2 3 3 2 3" xfId="24769"/>
    <cellStyle name="Normal 18 3 2 3 3 3" xfId="11706"/>
    <cellStyle name="Normal 18 3 2 3 3 3 2" xfId="28555"/>
    <cellStyle name="Normal 18 3 2 3 3 4" xfId="20988"/>
    <cellStyle name="Normal 18 3 2 3 4" xfId="5546"/>
    <cellStyle name="Normal 18 3 2 3 4 2" xfId="13605"/>
    <cellStyle name="Normal 18 3 2 3 4 2 2" xfId="30452"/>
    <cellStyle name="Normal 18 3 2 3 4 3" xfId="22885"/>
    <cellStyle name="Normal 18 3 2 3 5" xfId="9731"/>
    <cellStyle name="Normal 18 3 2 3 5 2" xfId="26671"/>
    <cellStyle name="Normal 18 3 2 3 6" xfId="17136"/>
    <cellStyle name="Normal 18 3 2 3 7" xfId="19103"/>
    <cellStyle name="Normal 18 3 2 4" xfId="2144"/>
    <cellStyle name="Normal 18 3 2 4 2" xfId="4108"/>
    <cellStyle name="Normal 18 3 2 4 2 2" xfId="7891"/>
    <cellStyle name="Normal 18 3 2 4 2 2 2" xfId="15950"/>
    <cellStyle name="Normal 18 3 2 4 2 2 2 2" xfId="32797"/>
    <cellStyle name="Normal 18 3 2 4 2 2 3" xfId="25230"/>
    <cellStyle name="Normal 18 3 2 4 2 3" xfId="12167"/>
    <cellStyle name="Normal 18 3 2 4 2 3 2" xfId="29016"/>
    <cellStyle name="Normal 18 3 2 4 2 4" xfId="21449"/>
    <cellStyle name="Normal 18 3 2 4 3" xfId="6007"/>
    <cellStyle name="Normal 18 3 2 4 3 2" xfId="14066"/>
    <cellStyle name="Normal 18 3 2 4 3 2 2" xfId="30913"/>
    <cellStyle name="Normal 18 3 2 4 3 3" xfId="23346"/>
    <cellStyle name="Normal 18 3 2 4 4" xfId="10232"/>
    <cellStyle name="Normal 18 3 2 4 4 2" xfId="27132"/>
    <cellStyle name="Normal 18 3 2 4 5" xfId="17138"/>
    <cellStyle name="Normal 18 3 2 4 6" xfId="19564"/>
    <cellStyle name="Normal 18 3 2 5" xfId="3196"/>
    <cellStyle name="Normal 18 3 2 5 2" xfId="6979"/>
    <cellStyle name="Normal 18 3 2 5 2 2" xfId="15038"/>
    <cellStyle name="Normal 18 3 2 5 2 2 2" xfId="31885"/>
    <cellStyle name="Normal 18 3 2 5 2 3" xfId="24318"/>
    <cellStyle name="Normal 18 3 2 5 3" xfId="11255"/>
    <cellStyle name="Normal 18 3 2 5 3 2" xfId="28104"/>
    <cellStyle name="Normal 18 3 2 5 4" xfId="20537"/>
    <cellStyle name="Normal 18 3 2 6" xfId="5095"/>
    <cellStyle name="Normal 18 3 2 6 2" xfId="13154"/>
    <cellStyle name="Normal 18 3 2 6 2 2" xfId="30001"/>
    <cellStyle name="Normal 18 3 2 6 3" xfId="22434"/>
    <cellStyle name="Normal 18 3 2 7" xfId="9239"/>
    <cellStyle name="Normal 18 3 2 7 2" xfId="26220"/>
    <cellStyle name="Normal 18 3 2 8" xfId="17131"/>
    <cellStyle name="Normal 18 3 2 9" xfId="18652"/>
    <cellStyle name="Normal 18 3 3" xfId="1228"/>
    <cellStyle name="Normal 18 3 3 2" xfId="1724"/>
    <cellStyle name="Normal 18 3 3 2 2" xfId="2723"/>
    <cellStyle name="Normal 18 3 3 2 2 2" xfId="4685"/>
    <cellStyle name="Normal 18 3 3 2 2 2 2" xfId="8468"/>
    <cellStyle name="Normal 18 3 3 2 2 2 2 2" xfId="16527"/>
    <cellStyle name="Normal 18 3 3 2 2 2 2 2 2" xfId="33374"/>
    <cellStyle name="Normal 18 3 3 2 2 2 2 3" xfId="25807"/>
    <cellStyle name="Normal 18 3 3 2 2 2 3" xfId="12744"/>
    <cellStyle name="Normal 18 3 3 2 2 2 3 2" xfId="29593"/>
    <cellStyle name="Normal 18 3 3 2 2 2 4" xfId="22026"/>
    <cellStyle name="Normal 18 3 3 2 2 3" xfId="6584"/>
    <cellStyle name="Normal 18 3 3 2 2 3 2" xfId="14643"/>
    <cellStyle name="Normal 18 3 3 2 2 3 2 2" xfId="31490"/>
    <cellStyle name="Normal 18 3 3 2 2 3 3" xfId="23923"/>
    <cellStyle name="Normal 18 3 3 2 2 4" xfId="10810"/>
    <cellStyle name="Normal 18 3 3 2 2 4 2" xfId="27709"/>
    <cellStyle name="Normal 18 3 3 2 2 5" xfId="17141"/>
    <cellStyle name="Normal 18 3 3 2 2 6" xfId="20141"/>
    <cellStyle name="Normal 18 3 3 2 3" xfId="3773"/>
    <cellStyle name="Normal 18 3 3 2 3 2" xfId="7556"/>
    <cellStyle name="Normal 18 3 3 2 3 2 2" xfId="15615"/>
    <cellStyle name="Normal 18 3 3 2 3 2 2 2" xfId="32462"/>
    <cellStyle name="Normal 18 3 3 2 3 2 3" xfId="24895"/>
    <cellStyle name="Normal 18 3 3 2 3 3" xfId="11832"/>
    <cellStyle name="Normal 18 3 3 2 3 3 2" xfId="28681"/>
    <cellStyle name="Normal 18 3 3 2 3 4" xfId="21114"/>
    <cellStyle name="Normal 18 3 3 2 4" xfId="5672"/>
    <cellStyle name="Normal 18 3 3 2 4 2" xfId="13731"/>
    <cellStyle name="Normal 18 3 3 2 4 2 2" xfId="30578"/>
    <cellStyle name="Normal 18 3 3 2 4 3" xfId="23011"/>
    <cellStyle name="Normal 18 3 3 2 5" xfId="9857"/>
    <cellStyle name="Normal 18 3 3 2 5 2" xfId="26797"/>
    <cellStyle name="Normal 18 3 3 2 6" xfId="17140"/>
    <cellStyle name="Normal 18 3 3 2 7" xfId="19229"/>
    <cellStyle name="Normal 18 3 3 3" xfId="2270"/>
    <cellStyle name="Normal 18 3 3 3 2" xfId="4234"/>
    <cellStyle name="Normal 18 3 3 3 2 2" xfId="8017"/>
    <cellStyle name="Normal 18 3 3 3 2 2 2" xfId="16076"/>
    <cellStyle name="Normal 18 3 3 3 2 2 2 2" xfId="32923"/>
    <cellStyle name="Normal 18 3 3 3 2 2 3" xfId="25356"/>
    <cellStyle name="Normal 18 3 3 3 2 3" xfId="12293"/>
    <cellStyle name="Normal 18 3 3 3 2 3 2" xfId="29142"/>
    <cellStyle name="Normal 18 3 3 3 2 4" xfId="21575"/>
    <cellStyle name="Normal 18 3 3 3 3" xfId="6133"/>
    <cellStyle name="Normal 18 3 3 3 3 2" xfId="14192"/>
    <cellStyle name="Normal 18 3 3 3 3 2 2" xfId="31039"/>
    <cellStyle name="Normal 18 3 3 3 3 3" xfId="23472"/>
    <cellStyle name="Normal 18 3 3 3 4" xfId="10358"/>
    <cellStyle name="Normal 18 3 3 3 4 2" xfId="27258"/>
    <cellStyle name="Normal 18 3 3 3 5" xfId="17142"/>
    <cellStyle name="Normal 18 3 3 3 6" xfId="19690"/>
    <cellStyle name="Normal 18 3 3 4" xfId="3322"/>
    <cellStyle name="Normal 18 3 3 4 2" xfId="7105"/>
    <cellStyle name="Normal 18 3 3 4 2 2" xfId="15164"/>
    <cellStyle name="Normal 18 3 3 4 2 2 2" xfId="32011"/>
    <cellStyle name="Normal 18 3 3 4 2 3" xfId="24444"/>
    <cellStyle name="Normal 18 3 3 4 3" xfId="11381"/>
    <cellStyle name="Normal 18 3 3 4 3 2" xfId="28230"/>
    <cellStyle name="Normal 18 3 3 4 4" xfId="20663"/>
    <cellStyle name="Normal 18 3 3 5" xfId="5221"/>
    <cellStyle name="Normal 18 3 3 5 2" xfId="13280"/>
    <cellStyle name="Normal 18 3 3 5 2 2" xfId="30127"/>
    <cellStyle name="Normal 18 3 3 5 3" xfId="22560"/>
    <cellStyle name="Normal 18 3 3 6" xfId="9382"/>
    <cellStyle name="Normal 18 3 3 6 2" xfId="26346"/>
    <cellStyle name="Normal 18 3 3 7" xfId="17139"/>
    <cellStyle name="Normal 18 3 3 8" xfId="18778"/>
    <cellStyle name="Normal 18 3 4" xfId="1506"/>
    <cellStyle name="Normal 18 3 4 2" xfId="2505"/>
    <cellStyle name="Normal 18 3 4 2 2" xfId="4467"/>
    <cellStyle name="Normal 18 3 4 2 2 2" xfId="8250"/>
    <cellStyle name="Normal 18 3 4 2 2 2 2" xfId="16309"/>
    <cellStyle name="Normal 18 3 4 2 2 2 2 2" xfId="33156"/>
    <cellStyle name="Normal 18 3 4 2 2 2 3" xfId="25589"/>
    <cellStyle name="Normal 18 3 4 2 2 3" xfId="12526"/>
    <cellStyle name="Normal 18 3 4 2 2 3 2" xfId="29375"/>
    <cellStyle name="Normal 18 3 4 2 2 4" xfId="21808"/>
    <cellStyle name="Normal 18 3 4 2 3" xfId="6366"/>
    <cellStyle name="Normal 18 3 4 2 3 2" xfId="14425"/>
    <cellStyle name="Normal 18 3 4 2 3 2 2" xfId="31272"/>
    <cellStyle name="Normal 18 3 4 2 3 3" xfId="23705"/>
    <cellStyle name="Normal 18 3 4 2 4" xfId="10592"/>
    <cellStyle name="Normal 18 3 4 2 4 2" xfId="27491"/>
    <cellStyle name="Normal 18 3 4 2 5" xfId="17144"/>
    <cellStyle name="Normal 18 3 4 2 6" xfId="19923"/>
    <cellStyle name="Normal 18 3 4 3" xfId="3555"/>
    <cellStyle name="Normal 18 3 4 3 2" xfId="7338"/>
    <cellStyle name="Normal 18 3 4 3 2 2" xfId="15397"/>
    <cellStyle name="Normal 18 3 4 3 2 2 2" xfId="32244"/>
    <cellStyle name="Normal 18 3 4 3 2 3" xfId="24677"/>
    <cellStyle name="Normal 18 3 4 3 3" xfId="11614"/>
    <cellStyle name="Normal 18 3 4 3 3 2" xfId="28463"/>
    <cellStyle name="Normal 18 3 4 3 4" xfId="20896"/>
    <cellStyle name="Normal 18 3 4 4" xfId="5454"/>
    <cellStyle name="Normal 18 3 4 4 2" xfId="13513"/>
    <cellStyle name="Normal 18 3 4 4 2 2" xfId="30360"/>
    <cellStyle name="Normal 18 3 4 4 3" xfId="22793"/>
    <cellStyle name="Normal 18 3 4 5" xfId="9639"/>
    <cellStyle name="Normal 18 3 4 5 2" xfId="26579"/>
    <cellStyle name="Normal 18 3 4 6" xfId="17143"/>
    <cellStyle name="Normal 18 3 4 7" xfId="19011"/>
    <cellStyle name="Normal 18 3 5" xfId="2035"/>
    <cellStyle name="Normal 18 3 5 2" xfId="4016"/>
    <cellStyle name="Normal 18 3 5 2 2" xfId="7799"/>
    <cellStyle name="Normal 18 3 5 2 2 2" xfId="15858"/>
    <cellStyle name="Normal 18 3 5 2 2 2 2" xfId="32705"/>
    <cellStyle name="Normal 18 3 5 2 2 3" xfId="25138"/>
    <cellStyle name="Normal 18 3 5 2 3" xfId="12075"/>
    <cellStyle name="Normal 18 3 5 2 3 2" xfId="28924"/>
    <cellStyle name="Normal 18 3 5 2 4" xfId="21357"/>
    <cellStyle name="Normal 18 3 5 3" xfId="5915"/>
    <cellStyle name="Normal 18 3 5 3 2" xfId="13974"/>
    <cellStyle name="Normal 18 3 5 3 2 2" xfId="30821"/>
    <cellStyle name="Normal 18 3 5 3 3" xfId="23254"/>
    <cellStyle name="Normal 18 3 5 4" xfId="10133"/>
    <cellStyle name="Normal 18 3 5 4 2" xfId="27040"/>
    <cellStyle name="Normal 18 3 5 5" xfId="17145"/>
    <cellStyle name="Normal 18 3 5 6" xfId="19472"/>
    <cellStyle name="Normal 18 3 6" xfId="3074"/>
    <cellStyle name="Normal 18 3 6 2" xfId="6887"/>
    <cellStyle name="Normal 18 3 6 2 2" xfId="14946"/>
    <cellStyle name="Normal 18 3 6 2 2 2" xfId="31793"/>
    <cellStyle name="Normal 18 3 6 2 3" xfId="24226"/>
    <cellStyle name="Normal 18 3 6 3" xfId="11137"/>
    <cellStyle name="Normal 18 3 6 3 2" xfId="28012"/>
    <cellStyle name="Normal 18 3 6 4" xfId="20445"/>
    <cellStyle name="Normal 18 3 7" xfId="5003"/>
    <cellStyle name="Normal 18 3 7 2" xfId="13062"/>
    <cellStyle name="Normal 18 3 7 2 2" xfId="29909"/>
    <cellStyle name="Normal 18 3 7 3" xfId="22342"/>
    <cellStyle name="Normal 18 3 8" xfId="9020"/>
    <cellStyle name="Normal 18 3 8 2" xfId="26128"/>
    <cellStyle name="Normal 18 3 9" xfId="17130"/>
    <cellStyle name="Normal 18 4" xfId="939"/>
    <cellStyle name="Normal 18 4 2" xfId="3119"/>
    <cellStyle name="Normal 18 4 3" xfId="17146"/>
    <cellStyle name="Normal 18 4 4" xfId="34063"/>
    <cellStyle name="Normal 18 5" xfId="1023"/>
    <cellStyle name="Normal 18 5 2" xfId="1284"/>
    <cellStyle name="Normal 18 5 2 2" xfId="1780"/>
    <cellStyle name="Normal 18 5 2 2 2" xfId="2779"/>
    <cellStyle name="Normal 18 5 2 2 2 2" xfId="4741"/>
    <cellStyle name="Normal 18 5 2 2 2 2 2" xfId="8524"/>
    <cellStyle name="Normal 18 5 2 2 2 2 2 2" xfId="16583"/>
    <cellStyle name="Normal 18 5 2 2 2 2 2 2 2" xfId="33430"/>
    <cellStyle name="Normal 18 5 2 2 2 2 2 3" xfId="25863"/>
    <cellStyle name="Normal 18 5 2 2 2 2 3" xfId="12800"/>
    <cellStyle name="Normal 18 5 2 2 2 2 3 2" xfId="29649"/>
    <cellStyle name="Normal 18 5 2 2 2 2 4" xfId="22082"/>
    <cellStyle name="Normal 18 5 2 2 2 3" xfId="6640"/>
    <cellStyle name="Normal 18 5 2 2 2 3 2" xfId="14699"/>
    <cellStyle name="Normal 18 5 2 2 2 3 2 2" xfId="31546"/>
    <cellStyle name="Normal 18 5 2 2 2 3 3" xfId="23979"/>
    <cellStyle name="Normal 18 5 2 2 2 4" xfId="10866"/>
    <cellStyle name="Normal 18 5 2 2 2 4 2" xfId="27765"/>
    <cellStyle name="Normal 18 5 2 2 2 5" xfId="17150"/>
    <cellStyle name="Normal 18 5 2 2 2 6" xfId="20197"/>
    <cellStyle name="Normal 18 5 2 2 3" xfId="3829"/>
    <cellStyle name="Normal 18 5 2 2 3 2" xfId="7612"/>
    <cellStyle name="Normal 18 5 2 2 3 2 2" xfId="15671"/>
    <cellStyle name="Normal 18 5 2 2 3 2 2 2" xfId="32518"/>
    <cellStyle name="Normal 18 5 2 2 3 2 3" xfId="24951"/>
    <cellStyle name="Normal 18 5 2 2 3 3" xfId="11888"/>
    <cellStyle name="Normal 18 5 2 2 3 3 2" xfId="28737"/>
    <cellStyle name="Normal 18 5 2 2 3 4" xfId="21170"/>
    <cellStyle name="Normal 18 5 2 2 4" xfId="5728"/>
    <cellStyle name="Normal 18 5 2 2 4 2" xfId="13787"/>
    <cellStyle name="Normal 18 5 2 2 4 2 2" xfId="30634"/>
    <cellStyle name="Normal 18 5 2 2 4 3" xfId="23067"/>
    <cellStyle name="Normal 18 5 2 2 5" xfId="9913"/>
    <cellStyle name="Normal 18 5 2 2 5 2" xfId="26853"/>
    <cellStyle name="Normal 18 5 2 2 6" xfId="17149"/>
    <cellStyle name="Normal 18 5 2 2 7" xfId="19285"/>
    <cellStyle name="Normal 18 5 2 3" xfId="2326"/>
    <cellStyle name="Normal 18 5 2 3 2" xfId="4290"/>
    <cellStyle name="Normal 18 5 2 3 2 2" xfId="8073"/>
    <cellStyle name="Normal 18 5 2 3 2 2 2" xfId="16132"/>
    <cellStyle name="Normal 18 5 2 3 2 2 2 2" xfId="32979"/>
    <cellStyle name="Normal 18 5 2 3 2 2 3" xfId="25412"/>
    <cellStyle name="Normal 18 5 2 3 2 3" xfId="12349"/>
    <cellStyle name="Normal 18 5 2 3 2 3 2" xfId="29198"/>
    <cellStyle name="Normal 18 5 2 3 2 4" xfId="21631"/>
    <cellStyle name="Normal 18 5 2 3 3" xfId="6189"/>
    <cellStyle name="Normal 18 5 2 3 3 2" xfId="14248"/>
    <cellStyle name="Normal 18 5 2 3 3 2 2" xfId="31095"/>
    <cellStyle name="Normal 18 5 2 3 3 3" xfId="23528"/>
    <cellStyle name="Normal 18 5 2 3 4" xfId="10414"/>
    <cellStyle name="Normal 18 5 2 3 4 2" xfId="27314"/>
    <cellStyle name="Normal 18 5 2 3 5" xfId="17151"/>
    <cellStyle name="Normal 18 5 2 3 6" xfId="19746"/>
    <cellStyle name="Normal 18 5 2 4" xfId="3378"/>
    <cellStyle name="Normal 18 5 2 4 2" xfId="7161"/>
    <cellStyle name="Normal 18 5 2 4 2 2" xfId="15220"/>
    <cellStyle name="Normal 18 5 2 4 2 2 2" xfId="32067"/>
    <cellStyle name="Normal 18 5 2 4 2 3" xfId="24500"/>
    <cellStyle name="Normal 18 5 2 4 3" xfId="11437"/>
    <cellStyle name="Normal 18 5 2 4 3 2" xfId="28286"/>
    <cellStyle name="Normal 18 5 2 4 4" xfId="20719"/>
    <cellStyle name="Normal 18 5 2 5" xfId="5277"/>
    <cellStyle name="Normal 18 5 2 5 2" xfId="13336"/>
    <cellStyle name="Normal 18 5 2 5 2 2" xfId="30183"/>
    <cellStyle name="Normal 18 5 2 5 3" xfId="22616"/>
    <cellStyle name="Normal 18 5 2 6" xfId="9438"/>
    <cellStyle name="Normal 18 5 2 6 2" xfId="26402"/>
    <cellStyle name="Normal 18 5 2 7" xfId="17148"/>
    <cellStyle name="Normal 18 5 2 8" xfId="18834"/>
    <cellStyle name="Normal 18 5 3" xfId="1562"/>
    <cellStyle name="Normal 18 5 3 2" xfId="2561"/>
    <cellStyle name="Normal 18 5 3 2 2" xfId="4523"/>
    <cellStyle name="Normal 18 5 3 2 2 2" xfId="8306"/>
    <cellStyle name="Normal 18 5 3 2 2 2 2" xfId="16365"/>
    <cellStyle name="Normal 18 5 3 2 2 2 2 2" xfId="33212"/>
    <cellStyle name="Normal 18 5 3 2 2 2 3" xfId="25645"/>
    <cellStyle name="Normal 18 5 3 2 2 3" xfId="12582"/>
    <cellStyle name="Normal 18 5 3 2 2 3 2" xfId="29431"/>
    <cellStyle name="Normal 18 5 3 2 2 4" xfId="21864"/>
    <cellStyle name="Normal 18 5 3 2 3" xfId="6422"/>
    <cellStyle name="Normal 18 5 3 2 3 2" xfId="14481"/>
    <cellStyle name="Normal 18 5 3 2 3 2 2" xfId="31328"/>
    <cellStyle name="Normal 18 5 3 2 3 3" xfId="23761"/>
    <cellStyle name="Normal 18 5 3 2 4" xfId="10648"/>
    <cellStyle name="Normal 18 5 3 2 4 2" xfId="27547"/>
    <cellStyle name="Normal 18 5 3 2 5" xfId="17153"/>
    <cellStyle name="Normal 18 5 3 2 6" xfId="19979"/>
    <cellStyle name="Normal 18 5 3 3" xfId="3611"/>
    <cellStyle name="Normal 18 5 3 3 2" xfId="7394"/>
    <cellStyle name="Normal 18 5 3 3 2 2" xfId="15453"/>
    <cellStyle name="Normal 18 5 3 3 2 2 2" xfId="32300"/>
    <cellStyle name="Normal 18 5 3 3 2 3" xfId="24733"/>
    <cellStyle name="Normal 18 5 3 3 3" xfId="11670"/>
    <cellStyle name="Normal 18 5 3 3 3 2" xfId="28519"/>
    <cellStyle name="Normal 18 5 3 3 4" xfId="20952"/>
    <cellStyle name="Normal 18 5 3 4" xfId="5510"/>
    <cellStyle name="Normal 18 5 3 4 2" xfId="13569"/>
    <cellStyle name="Normal 18 5 3 4 2 2" xfId="30416"/>
    <cellStyle name="Normal 18 5 3 4 3" xfId="22849"/>
    <cellStyle name="Normal 18 5 3 5" xfId="9695"/>
    <cellStyle name="Normal 18 5 3 5 2" xfId="26635"/>
    <cellStyle name="Normal 18 5 3 6" xfId="17152"/>
    <cellStyle name="Normal 18 5 3 7" xfId="19067"/>
    <cellStyle name="Normal 18 5 4" xfId="2108"/>
    <cellStyle name="Normal 18 5 4 2" xfId="4072"/>
    <cellStyle name="Normal 18 5 4 2 2" xfId="7855"/>
    <cellStyle name="Normal 18 5 4 2 2 2" xfId="15914"/>
    <cellStyle name="Normal 18 5 4 2 2 2 2" xfId="32761"/>
    <cellStyle name="Normal 18 5 4 2 2 3" xfId="25194"/>
    <cellStyle name="Normal 18 5 4 2 3" xfId="12131"/>
    <cellStyle name="Normal 18 5 4 2 3 2" xfId="28980"/>
    <cellStyle name="Normal 18 5 4 2 4" xfId="21413"/>
    <cellStyle name="Normal 18 5 4 3" xfId="5971"/>
    <cellStyle name="Normal 18 5 4 3 2" xfId="14030"/>
    <cellStyle name="Normal 18 5 4 3 2 2" xfId="30877"/>
    <cellStyle name="Normal 18 5 4 3 3" xfId="23310"/>
    <cellStyle name="Normal 18 5 4 4" xfId="10196"/>
    <cellStyle name="Normal 18 5 4 4 2" xfId="27096"/>
    <cellStyle name="Normal 18 5 4 5" xfId="17154"/>
    <cellStyle name="Normal 18 5 4 6" xfId="19528"/>
    <cellStyle name="Normal 18 5 5" xfId="3160"/>
    <cellStyle name="Normal 18 5 5 2" xfId="6943"/>
    <cellStyle name="Normal 18 5 5 2 2" xfId="15002"/>
    <cellStyle name="Normal 18 5 5 2 2 2" xfId="31849"/>
    <cellStyle name="Normal 18 5 5 2 3" xfId="24282"/>
    <cellStyle name="Normal 18 5 5 3" xfId="11219"/>
    <cellStyle name="Normal 18 5 5 3 2" xfId="28068"/>
    <cellStyle name="Normal 18 5 5 4" xfId="20501"/>
    <cellStyle name="Normal 18 5 6" xfId="5059"/>
    <cellStyle name="Normal 18 5 6 2" xfId="13118"/>
    <cellStyle name="Normal 18 5 6 2 2" xfId="29965"/>
    <cellStyle name="Normal 18 5 6 3" xfId="22398"/>
    <cellStyle name="Normal 18 5 7" xfId="9203"/>
    <cellStyle name="Normal 18 5 7 2" xfId="26184"/>
    <cellStyle name="Normal 18 5 8" xfId="17147"/>
    <cellStyle name="Normal 18 5 9" xfId="18616"/>
    <cellStyle name="Normal 18 6" xfId="1192"/>
    <cellStyle name="Normal 18 6 2" xfId="1688"/>
    <cellStyle name="Normal 18 6 2 2" xfId="2687"/>
    <cellStyle name="Normal 18 6 2 2 2" xfId="4649"/>
    <cellStyle name="Normal 18 6 2 2 2 2" xfId="8432"/>
    <cellStyle name="Normal 18 6 2 2 2 2 2" xfId="16491"/>
    <cellStyle name="Normal 18 6 2 2 2 2 2 2" xfId="33338"/>
    <cellStyle name="Normal 18 6 2 2 2 2 3" xfId="25771"/>
    <cellStyle name="Normal 18 6 2 2 2 3" xfId="12708"/>
    <cellStyle name="Normal 18 6 2 2 2 3 2" xfId="29557"/>
    <cellStyle name="Normal 18 6 2 2 2 4" xfId="21990"/>
    <cellStyle name="Normal 18 6 2 2 3" xfId="6548"/>
    <cellStyle name="Normal 18 6 2 2 3 2" xfId="14607"/>
    <cellStyle name="Normal 18 6 2 2 3 2 2" xfId="31454"/>
    <cellStyle name="Normal 18 6 2 2 3 3" xfId="23887"/>
    <cellStyle name="Normal 18 6 2 2 4" xfId="10774"/>
    <cellStyle name="Normal 18 6 2 2 4 2" xfId="27673"/>
    <cellStyle name="Normal 18 6 2 2 5" xfId="17157"/>
    <cellStyle name="Normal 18 6 2 2 6" xfId="20105"/>
    <cellStyle name="Normal 18 6 2 3" xfId="3737"/>
    <cellStyle name="Normal 18 6 2 3 2" xfId="7520"/>
    <cellStyle name="Normal 18 6 2 3 2 2" xfId="15579"/>
    <cellStyle name="Normal 18 6 2 3 2 2 2" xfId="32426"/>
    <cellStyle name="Normal 18 6 2 3 2 3" xfId="24859"/>
    <cellStyle name="Normal 18 6 2 3 3" xfId="11796"/>
    <cellStyle name="Normal 18 6 2 3 3 2" xfId="28645"/>
    <cellStyle name="Normal 18 6 2 3 4" xfId="21078"/>
    <cellStyle name="Normal 18 6 2 4" xfId="5636"/>
    <cellStyle name="Normal 18 6 2 4 2" xfId="13695"/>
    <cellStyle name="Normal 18 6 2 4 2 2" xfId="30542"/>
    <cellStyle name="Normal 18 6 2 4 3" xfId="22975"/>
    <cellStyle name="Normal 18 6 2 5" xfId="9821"/>
    <cellStyle name="Normal 18 6 2 5 2" xfId="26761"/>
    <cellStyle name="Normal 18 6 2 6" xfId="17156"/>
    <cellStyle name="Normal 18 6 2 7" xfId="19193"/>
    <cellStyle name="Normal 18 6 3" xfId="2234"/>
    <cellStyle name="Normal 18 6 3 2" xfId="4198"/>
    <cellStyle name="Normal 18 6 3 2 2" xfId="7981"/>
    <cellStyle name="Normal 18 6 3 2 2 2" xfId="16040"/>
    <cellStyle name="Normal 18 6 3 2 2 2 2" xfId="32887"/>
    <cellStyle name="Normal 18 6 3 2 2 3" xfId="25320"/>
    <cellStyle name="Normal 18 6 3 2 3" xfId="12257"/>
    <cellStyle name="Normal 18 6 3 2 3 2" xfId="29106"/>
    <cellStyle name="Normal 18 6 3 2 4" xfId="21539"/>
    <cellStyle name="Normal 18 6 3 3" xfId="6097"/>
    <cellStyle name="Normal 18 6 3 3 2" xfId="14156"/>
    <cellStyle name="Normal 18 6 3 3 2 2" xfId="31003"/>
    <cellStyle name="Normal 18 6 3 3 3" xfId="23436"/>
    <cellStyle name="Normal 18 6 3 4" xfId="10322"/>
    <cellStyle name="Normal 18 6 3 4 2" xfId="27222"/>
    <cellStyle name="Normal 18 6 3 5" xfId="17158"/>
    <cellStyle name="Normal 18 6 3 6" xfId="19654"/>
    <cellStyle name="Normal 18 6 4" xfId="3286"/>
    <cellStyle name="Normal 18 6 4 2" xfId="7069"/>
    <cellStyle name="Normal 18 6 4 2 2" xfId="15128"/>
    <cellStyle name="Normal 18 6 4 2 2 2" xfId="31975"/>
    <cellStyle name="Normal 18 6 4 2 3" xfId="24408"/>
    <cellStyle name="Normal 18 6 4 3" xfId="11345"/>
    <cellStyle name="Normal 18 6 4 3 2" xfId="28194"/>
    <cellStyle name="Normal 18 6 4 4" xfId="20627"/>
    <cellStyle name="Normal 18 6 5" xfId="5185"/>
    <cellStyle name="Normal 18 6 5 2" xfId="13244"/>
    <cellStyle name="Normal 18 6 5 2 2" xfId="30091"/>
    <cellStyle name="Normal 18 6 5 3" xfId="22524"/>
    <cellStyle name="Normal 18 6 6" xfId="9346"/>
    <cellStyle name="Normal 18 6 6 2" xfId="26310"/>
    <cellStyle name="Normal 18 6 7" xfId="17155"/>
    <cellStyle name="Normal 18 6 8" xfId="18742"/>
    <cellStyle name="Normal 18 7" xfId="1470"/>
    <cellStyle name="Normal 18 7 2" xfId="2469"/>
    <cellStyle name="Normal 18 7 2 2" xfId="4431"/>
    <cellStyle name="Normal 18 7 2 2 2" xfId="8214"/>
    <cellStyle name="Normal 18 7 2 2 2 2" xfId="16273"/>
    <cellStyle name="Normal 18 7 2 2 2 2 2" xfId="33120"/>
    <cellStyle name="Normal 18 7 2 2 2 3" xfId="25553"/>
    <cellStyle name="Normal 18 7 2 2 3" xfId="12490"/>
    <cellStyle name="Normal 18 7 2 2 3 2" xfId="29339"/>
    <cellStyle name="Normal 18 7 2 2 4" xfId="21772"/>
    <cellStyle name="Normal 18 7 2 3" xfId="6330"/>
    <cellStyle name="Normal 18 7 2 3 2" xfId="14389"/>
    <cellStyle name="Normal 18 7 2 3 2 2" xfId="31236"/>
    <cellStyle name="Normal 18 7 2 3 3" xfId="23669"/>
    <cellStyle name="Normal 18 7 2 4" xfId="10556"/>
    <cellStyle name="Normal 18 7 2 4 2" xfId="27455"/>
    <cellStyle name="Normal 18 7 2 5" xfId="17160"/>
    <cellStyle name="Normal 18 7 2 6" xfId="19887"/>
    <cellStyle name="Normal 18 7 3" xfId="3519"/>
    <cellStyle name="Normal 18 7 3 2" xfId="7302"/>
    <cellStyle name="Normal 18 7 3 2 2" xfId="15361"/>
    <cellStyle name="Normal 18 7 3 2 2 2" xfId="32208"/>
    <cellStyle name="Normal 18 7 3 2 3" xfId="24641"/>
    <cellStyle name="Normal 18 7 3 3" xfId="11578"/>
    <cellStyle name="Normal 18 7 3 3 2" xfId="28427"/>
    <cellStyle name="Normal 18 7 3 4" xfId="20860"/>
    <cellStyle name="Normal 18 7 4" xfId="5418"/>
    <cellStyle name="Normal 18 7 4 2" xfId="13477"/>
    <cellStyle name="Normal 18 7 4 2 2" xfId="30324"/>
    <cellStyle name="Normal 18 7 4 3" xfId="22757"/>
    <cellStyle name="Normal 18 7 5" xfId="9603"/>
    <cellStyle name="Normal 18 7 5 2" xfId="26543"/>
    <cellStyle name="Normal 18 7 6" xfId="17159"/>
    <cellStyle name="Normal 18 7 7" xfId="18975"/>
    <cellStyle name="Normal 18 8" xfId="1993"/>
    <cellStyle name="Normal 18 8 2" xfId="3980"/>
    <cellStyle name="Normal 18 8 2 2" xfId="7763"/>
    <cellStyle name="Normal 18 8 2 2 2" xfId="15822"/>
    <cellStyle name="Normal 18 8 2 2 2 2" xfId="32669"/>
    <cellStyle name="Normal 18 8 2 2 3" xfId="25102"/>
    <cellStyle name="Normal 18 8 2 3" xfId="12039"/>
    <cellStyle name="Normal 18 8 2 3 2" xfId="28888"/>
    <cellStyle name="Normal 18 8 2 4" xfId="21321"/>
    <cellStyle name="Normal 18 8 3" xfId="5879"/>
    <cellStyle name="Normal 18 8 3 2" xfId="13938"/>
    <cellStyle name="Normal 18 8 3 2 2" xfId="30785"/>
    <cellStyle name="Normal 18 8 3 3" xfId="23218"/>
    <cellStyle name="Normal 18 8 4" xfId="10092"/>
    <cellStyle name="Normal 18 8 4 2" xfId="27004"/>
    <cellStyle name="Normal 18 8 5" xfId="17161"/>
    <cellStyle name="Normal 18 8 6" xfId="19436"/>
    <cellStyle name="Normal 18 9" xfId="3038"/>
    <cellStyle name="Normal 18 9 2" xfId="6851"/>
    <cellStyle name="Normal 18 9 2 2" xfId="14910"/>
    <cellStyle name="Normal 18 9 2 2 2" xfId="31757"/>
    <cellStyle name="Normal 18 9 2 3" xfId="24190"/>
    <cellStyle name="Normal 18 9 3" xfId="11101"/>
    <cellStyle name="Normal 18 9 3 2" xfId="27976"/>
    <cellStyle name="Normal 18 9 4" xfId="20409"/>
    <cellStyle name="Normal 180" xfId="2958"/>
    <cellStyle name="Normal 180 2" xfId="4918"/>
    <cellStyle name="Normal 180 2 2" xfId="8701"/>
    <cellStyle name="Normal 180 2 2 2" xfId="16760"/>
    <cellStyle name="Normal 180 2 2 2 2" xfId="33607"/>
    <cellStyle name="Normal 180 2 2 3" xfId="26040"/>
    <cellStyle name="Normal 180 2 3" xfId="12977"/>
    <cellStyle name="Normal 180 2 3 2" xfId="29826"/>
    <cellStyle name="Normal 180 2 4" xfId="22259"/>
    <cellStyle name="Normal 180 3" xfId="6817"/>
    <cellStyle name="Normal 180 3 2" xfId="14876"/>
    <cellStyle name="Normal 180 3 2 2" xfId="31723"/>
    <cellStyle name="Normal 180 3 3" xfId="24156"/>
    <cellStyle name="Normal 180 4" xfId="11044"/>
    <cellStyle name="Normal 180 4 2" xfId="27942"/>
    <cellStyle name="Normal 180 5" xfId="20374"/>
    <cellStyle name="Normal 180 6" xfId="33812"/>
    <cellStyle name="Normal 181" xfId="2959"/>
    <cellStyle name="Normal 181 2" xfId="4919"/>
    <cellStyle name="Normal 181 2 2" xfId="8702"/>
    <cellStyle name="Normal 181 2 2 2" xfId="16761"/>
    <cellStyle name="Normal 181 2 2 2 2" xfId="33608"/>
    <cellStyle name="Normal 181 2 2 3" xfId="26041"/>
    <cellStyle name="Normal 181 2 3" xfId="12978"/>
    <cellStyle name="Normal 181 2 3 2" xfId="29827"/>
    <cellStyle name="Normal 181 2 4" xfId="22260"/>
    <cellStyle name="Normal 181 3" xfId="6818"/>
    <cellStyle name="Normal 181 3 2" xfId="14877"/>
    <cellStyle name="Normal 181 3 2 2" xfId="31724"/>
    <cellStyle name="Normal 181 3 3" xfId="24157"/>
    <cellStyle name="Normal 181 4" xfId="11045"/>
    <cellStyle name="Normal 181 4 2" xfId="27943"/>
    <cellStyle name="Normal 181 5" xfId="20375"/>
    <cellStyle name="Normal 181 6" xfId="33813"/>
    <cellStyle name="Normal 182" xfId="2960"/>
    <cellStyle name="Normal 182 2" xfId="4920"/>
    <cellStyle name="Normal 182 2 2" xfId="8703"/>
    <cellStyle name="Normal 182 2 2 2" xfId="16762"/>
    <cellStyle name="Normal 182 2 2 2 2" xfId="33609"/>
    <cellStyle name="Normal 182 2 2 3" xfId="26042"/>
    <cellStyle name="Normal 182 2 3" xfId="12979"/>
    <cellStyle name="Normal 182 2 3 2" xfId="29828"/>
    <cellStyle name="Normal 182 2 4" xfId="22261"/>
    <cellStyle name="Normal 182 3" xfId="6819"/>
    <cellStyle name="Normal 182 3 2" xfId="14878"/>
    <cellStyle name="Normal 182 3 2 2" xfId="31725"/>
    <cellStyle name="Normal 182 3 3" xfId="24158"/>
    <cellStyle name="Normal 182 4" xfId="11046"/>
    <cellStyle name="Normal 182 4 2" xfId="27944"/>
    <cellStyle name="Normal 182 5" xfId="20376"/>
    <cellStyle name="Normal 182 6" xfId="33814"/>
    <cellStyle name="Normal 183" xfId="2961"/>
    <cellStyle name="Normal 183 2" xfId="6820"/>
    <cellStyle name="Normal 183 2 2" xfId="14879"/>
    <cellStyle name="Normal 183 2 2 2" xfId="31726"/>
    <cellStyle name="Normal 183 2 3" xfId="24159"/>
    <cellStyle name="Normal 183 3" xfId="11047"/>
    <cellStyle name="Normal 183 3 2" xfId="27945"/>
    <cellStyle name="Normal 183 4" xfId="20377"/>
    <cellStyle name="Normal 183 5" xfId="33815"/>
    <cellStyle name="Normal 184" xfId="2962"/>
    <cellStyle name="Normal 184 2" xfId="6821"/>
    <cellStyle name="Normal 184 2 2" xfId="14880"/>
    <cellStyle name="Normal 184 2 2 2" xfId="31727"/>
    <cellStyle name="Normal 184 2 3" xfId="24160"/>
    <cellStyle name="Normal 184 3" xfId="11048"/>
    <cellStyle name="Normal 184 3 2" xfId="27946"/>
    <cellStyle name="Normal 184 4" xfId="20378"/>
    <cellStyle name="Normal 184 5" xfId="33816"/>
    <cellStyle name="Normal 185" xfId="2963"/>
    <cellStyle name="Normal 185 2" xfId="6822"/>
    <cellStyle name="Normal 185 2 2" xfId="14881"/>
    <cellStyle name="Normal 185 2 2 2" xfId="31728"/>
    <cellStyle name="Normal 185 2 3" xfId="24161"/>
    <cellStyle name="Normal 185 3" xfId="11049"/>
    <cellStyle name="Normal 185 3 2" xfId="27947"/>
    <cellStyle name="Normal 185 4" xfId="20379"/>
    <cellStyle name="Normal 185 5" xfId="33817"/>
    <cellStyle name="Normal 186" xfId="2964"/>
    <cellStyle name="Normal 186 2" xfId="6823"/>
    <cellStyle name="Normal 186 2 2" xfId="14882"/>
    <cellStyle name="Normal 186 2 2 2" xfId="31729"/>
    <cellStyle name="Normal 186 2 3" xfId="24162"/>
    <cellStyle name="Normal 186 3" xfId="11050"/>
    <cellStyle name="Normal 186 3 2" xfId="27948"/>
    <cellStyle name="Normal 186 4" xfId="20380"/>
    <cellStyle name="Normal 186 5" xfId="33818"/>
    <cellStyle name="Normal 187" xfId="2965"/>
    <cellStyle name="Normal 187 2" xfId="6824"/>
    <cellStyle name="Normal 187 2 2" xfId="14883"/>
    <cellStyle name="Normal 187 2 2 2" xfId="31730"/>
    <cellStyle name="Normal 187 2 3" xfId="24163"/>
    <cellStyle name="Normal 187 3" xfId="11051"/>
    <cellStyle name="Normal 187 3 2" xfId="27949"/>
    <cellStyle name="Normal 187 4" xfId="20381"/>
    <cellStyle name="Normal 187 5" xfId="33819"/>
    <cellStyle name="Normal 188" xfId="2966"/>
    <cellStyle name="Normal 188 2" xfId="33820"/>
    <cellStyle name="Normal 189" xfId="2987"/>
    <cellStyle name="Normal 189 2" xfId="33821"/>
    <cellStyle name="Normal 19" xfId="565"/>
    <cellStyle name="Normal 19 10" xfId="4968"/>
    <cellStyle name="Normal 19 10 2" xfId="13027"/>
    <cellStyle name="Normal 19 10 2 2" xfId="29874"/>
    <cellStyle name="Normal 19 10 3" xfId="22307"/>
    <cellStyle name="Normal 19 11" xfId="8930"/>
    <cellStyle name="Normal 19 11 2" xfId="26093"/>
    <cellStyle name="Normal 19 12" xfId="17162"/>
    <cellStyle name="Normal 19 13" xfId="18523"/>
    <cellStyle name="Normal 19 14" xfId="34064"/>
    <cellStyle name="Normal 19 2" xfId="621"/>
    <cellStyle name="Normal 19 2 10" xfId="17163"/>
    <cellStyle name="Normal 19 2 11" xfId="18537"/>
    <cellStyle name="Normal 19 2 12" xfId="34065"/>
    <cellStyle name="Normal 19 2 2" xfId="739"/>
    <cellStyle name="Normal 19 2 2 10" xfId="18573"/>
    <cellStyle name="Normal 19 2 2 11" xfId="34066"/>
    <cellStyle name="Normal 19 2 2 2" xfId="1073"/>
    <cellStyle name="Normal 19 2 2 2 2" xfId="1334"/>
    <cellStyle name="Normal 19 2 2 2 2 2" xfId="1830"/>
    <cellStyle name="Normal 19 2 2 2 2 2 2" xfId="2829"/>
    <cellStyle name="Normal 19 2 2 2 2 2 2 2" xfId="4791"/>
    <cellStyle name="Normal 19 2 2 2 2 2 2 2 2" xfId="8574"/>
    <cellStyle name="Normal 19 2 2 2 2 2 2 2 2 2" xfId="16633"/>
    <cellStyle name="Normal 19 2 2 2 2 2 2 2 2 2 2" xfId="33480"/>
    <cellStyle name="Normal 19 2 2 2 2 2 2 2 2 3" xfId="25913"/>
    <cellStyle name="Normal 19 2 2 2 2 2 2 2 3" xfId="12850"/>
    <cellStyle name="Normal 19 2 2 2 2 2 2 2 3 2" xfId="29699"/>
    <cellStyle name="Normal 19 2 2 2 2 2 2 2 4" xfId="22132"/>
    <cellStyle name="Normal 19 2 2 2 2 2 2 3" xfId="6690"/>
    <cellStyle name="Normal 19 2 2 2 2 2 2 3 2" xfId="14749"/>
    <cellStyle name="Normal 19 2 2 2 2 2 2 3 2 2" xfId="31596"/>
    <cellStyle name="Normal 19 2 2 2 2 2 2 3 3" xfId="24029"/>
    <cellStyle name="Normal 19 2 2 2 2 2 2 4" xfId="10916"/>
    <cellStyle name="Normal 19 2 2 2 2 2 2 4 2" xfId="27815"/>
    <cellStyle name="Normal 19 2 2 2 2 2 2 5" xfId="17168"/>
    <cellStyle name="Normal 19 2 2 2 2 2 2 6" xfId="20247"/>
    <cellStyle name="Normal 19 2 2 2 2 2 3" xfId="3879"/>
    <cellStyle name="Normal 19 2 2 2 2 2 3 2" xfId="7662"/>
    <cellStyle name="Normal 19 2 2 2 2 2 3 2 2" xfId="15721"/>
    <cellStyle name="Normal 19 2 2 2 2 2 3 2 2 2" xfId="32568"/>
    <cellStyle name="Normal 19 2 2 2 2 2 3 2 3" xfId="25001"/>
    <cellStyle name="Normal 19 2 2 2 2 2 3 3" xfId="11938"/>
    <cellStyle name="Normal 19 2 2 2 2 2 3 3 2" xfId="28787"/>
    <cellStyle name="Normal 19 2 2 2 2 2 3 4" xfId="21220"/>
    <cellStyle name="Normal 19 2 2 2 2 2 4" xfId="5778"/>
    <cellStyle name="Normal 19 2 2 2 2 2 4 2" xfId="13837"/>
    <cellStyle name="Normal 19 2 2 2 2 2 4 2 2" xfId="30684"/>
    <cellStyle name="Normal 19 2 2 2 2 2 4 3" xfId="23117"/>
    <cellStyle name="Normal 19 2 2 2 2 2 5" xfId="9963"/>
    <cellStyle name="Normal 19 2 2 2 2 2 5 2" xfId="26903"/>
    <cellStyle name="Normal 19 2 2 2 2 2 6" xfId="17167"/>
    <cellStyle name="Normal 19 2 2 2 2 2 7" xfId="19335"/>
    <cellStyle name="Normal 19 2 2 2 2 3" xfId="2376"/>
    <cellStyle name="Normal 19 2 2 2 2 3 2" xfId="4340"/>
    <cellStyle name="Normal 19 2 2 2 2 3 2 2" xfId="8123"/>
    <cellStyle name="Normal 19 2 2 2 2 3 2 2 2" xfId="16182"/>
    <cellStyle name="Normal 19 2 2 2 2 3 2 2 2 2" xfId="33029"/>
    <cellStyle name="Normal 19 2 2 2 2 3 2 2 3" xfId="25462"/>
    <cellStyle name="Normal 19 2 2 2 2 3 2 3" xfId="12399"/>
    <cellStyle name="Normal 19 2 2 2 2 3 2 3 2" xfId="29248"/>
    <cellStyle name="Normal 19 2 2 2 2 3 2 4" xfId="21681"/>
    <cellStyle name="Normal 19 2 2 2 2 3 3" xfId="6239"/>
    <cellStyle name="Normal 19 2 2 2 2 3 3 2" xfId="14298"/>
    <cellStyle name="Normal 19 2 2 2 2 3 3 2 2" xfId="31145"/>
    <cellStyle name="Normal 19 2 2 2 2 3 3 3" xfId="23578"/>
    <cellStyle name="Normal 19 2 2 2 2 3 4" xfId="10464"/>
    <cellStyle name="Normal 19 2 2 2 2 3 4 2" xfId="27364"/>
    <cellStyle name="Normal 19 2 2 2 2 3 5" xfId="17169"/>
    <cellStyle name="Normal 19 2 2 2 2 3 6" xfId="19796"/>
    <cellStyle name="Normal 19 2 2 2 2 4" xfId="3428"/>
    <cellStyle name="Normal 19 2 2 2 2 4 2" xfId="7211"/>
    <cellStyle name="Normal 19 2 2 2 2 4 2 2" xfId="15270"/>
    <cellStyle name="Normal 19 2 2 2 2 4 2 2 2" xfId="32117"/>
    <cellStyle name="Normal 19 2 2 2 2 4 2 3" xfId="24550"/>
    <cellStyle name="Normal 19 2 2 2 2 4 3" xfId="11487"/>
    <cellStyle name="Normal 19 2 2 2 2 4 3 2" xfId="28336"/>
    <cellStyle name="Normal 19 2 2 2 2 4 4" xfId="20769"/>
    <cellStyle name="Normal 19 2 2 2 2 5" xfId="5327"/>
    <cellStyle name="Normal 19 2 2 2 2 5 2" xfId="13386"/>
    <cellStyle name="Normal 19 2 2 2 2 5 2 2" xfId="30233"/>
    <cellStyle name="Normal 19 2 2 2 2 5 3" xfId="22666"/>
    <cellStyle name="Normal 19 2 2 2 2 6" xfId="9488"/>
    <cellStyle name="Normal 19 2 2 2 2 6 2" xfId="26452"/>
    <cellStyle name="Normal 19 2 2 2 2 7" xfId="17166"/>
    <cellStyle name="Normal 19 2 2 2 2 8" xfId="18884"/>
    <cellStyle name="Normal 19 2 2 2 3" xfId="1612"/>
    <cellStyle name="Normal 19 2 2 2 3 2" xfId="2611"/>
    <cellStyle name="Normal 19 2 2 2 3 2 2" xfId="4573"/>
    <cellStyle name="Normal 19 2 2 2 3 2 2 2" xfId="8356"/>
    <cellStyle name="Normal 19 2 2 2 3 2 2 2 2" xfId="16415"/>
    <cellStyle name="Normal 19 2 2 2 3 2 2 2 2 2" xfId="33262"/>
    <cellStyle name="Normal 19 2 2 2 3 2 2 2 3" xfId="25695"/>
    <cellStyle name="Normal 19 2 2 2 3 2 2 3" xfId="12632"/>
    <cellStyle name="Normal 19 2 2 2 3 2 2 3 2" xfId="29481"/>
    <cellStyle name="Normal 19 2 2 2 3 2 2 4" xfId="21914"/>
    <cellStyle name="Normal 19 2 2 2 3 2 3" xfId="6472"/>
    <cellStyle name="Normal 19 2 2 2 3 2 3 2" xfId="14531"/>
    <cellStyle name="Normal 19 2 2 2 3 2 3 2 2" xfId="31378"/>
    <cellStyle name="Normal 19 2 2 2 3 2 3 3" xfId="23811"/>
    <cellStyle name="Normal 19 2 2 2 3 2 4" xfId="10698"/>
    <cellStyle name="Normal 19 2 2 2 3 2 4 2" xfId="27597"/>
    <cellStyle name="Normal 19 2 2 2 3 2 5" xfId="17171"/>
    <cellStyle name="Normal 19 2 2 2 3 2 6" xfId="20029"/>
    <cellStyle name="Normal 19 2 2 2 3 3" xfId="3661"/>
    <cellStyle name="Normal 19 2 2 2 3 3 2" xfId="7444"/>
    <cellStyle name="Normal 19 2 2 2 3 3 2 2" xfId="15503"/>
    <cellStyle name="Normal 19 2 2 2 3 3 2 2 2" xfId="32350"/>
    <cellStyle name="Normal 19 2 2 2 3 3 2 3" xfId="24783"/>
    <cellStyle name="Normal 19 2 2 2 3 3 3" xfId="11720"/>
    <cellStyle name="Normal 19 2 2 2 3 3 3 2" xfId="28569"/>
    <cellStyle name="Normal 19 2 2 2 3 3 4" xfId="21002"/>
    <cellStyle name="Normal 19 2 2 2 3 4" xfId="5560"/>
    <cellStyle name="Normal 19 2 2 2 3 4 2" xfId="13619"/>
    <cellStyle name="Normal 19 2 2 2 3 4 2 2" xfId="30466"/>
    <cellStyle name="Normal 19 2 2 2 3 4 3" xfId="22899"/>
    <cellStyle name="Normal 19 2 2 2 3 5" xfId="9745"/>
    <cellStyle name="Normal 19 2 2 2 3 5 2" xfId="26685"/>
    <cellStyle name="Normal 19 2 2 2 3 6" xfId="17170"/>
    <cellStyle name="Normal 19 2 2 2 3 7" xfId="19117"/>
    <cellStyle name="Normal 19 2 2 2 4" xfId="2158"/>
    <cellStyle name="Normal 19 2 2 2 4 2" xfId="4122"/>
    <cellStyle name="Normal 19 2 2 2 4 2 2" xfId="7905"/>
    <cellStyle name="Normal 19 2 2 2 4 2 2 2" xfId="15964"/>
    <cellStyle name="Normal 19 2 2 2 4 2 2 2 2" xfId="32811"/>
    <cellStyle name="Normal 19 2 2 2 4 2 2 3" xfId="25244"/>
    <cellStyle name="Normal 19 2 2 2 4 2 3" xfId="12181"/>
    <cellStyle name="Normal 19 2 2 2 4 2 3 2" xfId="29030"/>
    <cellStyle name="Normal 19 2 2 2 4 2 4" xfId="21463"/>
    <cellStyle name="Normal 19 2 2 2 4 3" xfId="6021"/>
    <cellStyle name="Normal 19 2 2 2 4 3 2" xfId="14080"/>
    <cellStyle name="Normal 19 2 2 2 4 3 2 2" xfId="30927"/>
    <cellStyle name="Normal 19 2 2 2 4 3 3" xfId="23360"/>
    <cellStyle name="Normal 19 2 2 2 4 4" xfId="10246"/>
    <cellStyle name="Normal 19 2 2 2 4 4 2" xfId="27146"/>
    <cellStyle name="Normal 19 2 2 2 4 5" xfId="17172"/>
    <cellStyle name="Normal 19 2 2 2 4 6" xfId="19578"/>
    <cellStyle name="Normal 19 2 2 2 5" xfId="3210"/>
    <cellStyle name="Normal 19 2 2 2 5 2" xfId="6993"/>
    <cellStyle name="Normal 19 2 2 2 5 2 2" xfId="15052"/>
    <cellStyle name="Normal 19 2 2 2 5 2 2 2" xfId="31899"/>
    <cellStyle name="Normal 19 2 2 2 5 2 3" xfId="24332"/>
    <cellStyle name="Normal 19 2 2 2 5 3" xfId="11269"/>
    <cellStyle name="Normal 19 2 2 2 5 3 2" xfId="28118"/>
    <cellStyle name="Normal 19 2 2 2 5 4" xfId="20551"/>
    <cellStyle name="Normal 19 2 2 2 6" xfId="5109"/>
    <cellStyle name="Normal 19 2 2 2 6 2" xfId="13168"/>
    <cellStyle name="Normal 19 2 2 2 6 2 2" xfId="30015"/>
    <cellStyle name="Normal 19 2 2 2 6 3" xfId="22448"/>
    <cellStyle name="Normal 19 2 2 2 7" xfId="9253"/>
    <cellStyle name="Normal 19 2 2 2 7 2" xfId="26234"/>
    <cellStyle name="Normal 19 2 2 2 8" xfId="17165"/>
    <cellStyle name="Normal 19 2 2 2 9" xfId="18666"/>
    <cellStyle name="Normal 19 2 2 3" xfId="1242"/>
    <cellStyle name="Normal 19 2 2 3 2" xfId="1738"/>
    <cellStyle name="Normal 19 2 2 3 2 2" xfId="2737"/>
    <cellStyle name="Normal 19 2 2 3 2 2 2" xfId="4699"/>
    <cellStyle name="Normal 19 2 2 3 2 2 2 2" xfId="8482"/>
    <cellStyle name="Normal 19 2 2 3 2 2 2 2 2" xfId="16541"/>
    <cellStyle name="Normal 19 2 2 3 2 2 2 2 2 2" xfId="33388"/>
    <cellStyle name="Normal 19 2 2 3 2 2 2 2 3" xfId="25821"/>
    <cellStyle name="Normal 19 2 2 3 2 2 2 3" xfId="12758"/>
    <cellStyle name="Normal 19 2 2 3 2 2 2 3 2" xfId="29607"/>
    <cellStyle name="Normal 19 2 2 3 2 2 2 4" xfId="22040"/>
    <cellStyle name="Normal 19 2 2 3 2 2 3" xfId="6598"/>
    <cellStyle name="Normal 19 2 2 3 2 2 3 2" xfId="14657"/>
    <cellStyle name="Normal 19 2 2 3 2 2 3 2 2" xfId="31504"/>
    <cellStyle name="Normal 19 2 2 3 2 2 3 3" xfId="23937"/>
    <cellStyle name="Normal 19 2 2 3 2 2 4" xfId="10824"/>
    <cellStyle name="Normal 19 2 2 3 2 2 4 2" xfId="27723"/>
    <cellStyle name="Normal 19 2 2 3 2 2 5" xfId="17175"/>
    <cellStyle name="Normal 19 2 2 3 2 2 6" xfId="20155"/>
    <cellStyle name="Normal 19 2 2 3 2 3" xfId="3787"/>
    <cellStyle name="Normal 19 2 2 3 2 3 2" xfId="7570"/>
    <cellStyle name="Normal 19 2 2 3 2 3 2 2" xfId="15629"/>
    <cellStyle name="Normal 19 2 2 3 2 3 2 2 2" xfId="32476"/>
    <cellStyle name="Normal 19 2 2 3 2 3 2 3" xfId="24909"/>
    <cellStyle name="Normal 19 2 2 3 2 3 3" xfId="11846"/>
    <cellStyle name="Normal 19 2 2 3 2 3 3 2" xfId="28695"/>
    <cellStyle name="Normal 19 2 2 3 2 3 4" xfId="21128"/>
    <cellStyle name="Normal 19 2 2 3 2 4" xfId="5686"/>
    <cellStyle name="Normal 19 2 2 3 2 4 2" xfId="13745"/>
    <cellStyle name="Normal 19 2 2 3 2 4 2 2" xfId="30592"/>
    <cellStyle name="Normal 19 2 2 3 2 4 3" xfId="23025"/>
    <cellStyle name="Normal 19 2 2 3 2 5" xfId="9871"/>
    <cellStyle name="Normal 19 2 2 3 2 5 2" xfId="26811"/>
    <cellStyle name="Normal 19 2 2 3 2 6" xfId="17174"/>
    <cellStyle name="Normal 19 2 2 3 2 7" xfId="19243"/>
    <cellStyle name="Normal 19 2 2 3 3" xfId="2284"/>
    <cellStyle name="Normal 19 2 2 3 3 2" xfId="4248"/>
    <cellStyle name="Normal 19 2 2 3 3 2 2" xfId="8031"/>
    <cellStyle name="Normal 19 2 2 3 3 2 2 2" xfId="16090"/>
    <cellStyle name="Normal 19 2 2 3 3 2 2 2 2" xfId="32937"/>
    <cellStyle name="Normal 19 2 2 3 3 2 2 3" xfId="25370"/>
    <cellStyle name="Normal 19 2 2 3 3 2 3" xfId="12307"/>
    <cellStyle name="Normal 19 2 2 3 3 2 3 2" xfId="29156"/>
    <cellStyle name="Normal 19 2 2 3 3 2 4" xfId="21589"/>
    <cellStyle name="Normal 19 2 2 3 3 3" xfId="6147"/>
    <cellStyle name="Normal 19 2 2 3 3 3 2" xfId="14206"/>
    <cellStyle name="Normal 19 2 2 3 3 3 2 2" xfId="31053"/>
    <cellStyle name="Normal 19 2 2 3 3 3 3" xfId="23486"/>
    <cellStyle name="Normal 19 2 2 3 3 4" xfId="10372"/>
    <cellStyle name="Normal 19 2 2 3 3 4 2" xfId="27272"/>
    <cellStyle name="Normal 19 2 2 3 3 5" xfId="17176"/>
    <cellStyle name="Normal 19 2 2 3 3 6" xfId="19704"/>
    <cellStyle name="Normal 19 2 2 3 4" xfId="3336"/>
    <cellStyle name="Normal 19 2 2 3 4 2" xfId="7119"/>
    <cellStyle name="Normal 19 2 2 3 4 2 2" xfId="15178"/>
    <cellStyle name="Normal 19 2 2 3 4 2 2 2" xfId="32025"/>
    <cellStyle name="Normal 19 2 2 3 4 2 3" xfId="24458"/>
    <cellStyle name="Normal 19 2 2 3 4 3" xfId="11395"/>
    <cellStyle name="Normal 19 2 2 3 4 3 2" xfId="28244"/>
    <cellStyle name="Normal 19 2 2 3 4 4" xfId="20677"/>
    <cellStyle name="Normal 19 2 2 3 5" xfId="5235"/>
    <cellStyle name="Normal 19 2 2 3 5 2" xfId="13294"/>
    <cellStyle name="Normal 19 2 2 3 5 2 2" xfId="30141"/>
    <cellStyle name="Normal 19 2 2 3 5 3" xfId="22574"/>
    <cellStyle name="Normal 19 2 2 3 6" xfId="9396"/>
    <cellStyle name="Normal 19 2 2 3 6 2" xfId="26360"/>
    <cellStyle name="Normal 19 2 2 3 7" xfId="17173"/>
    <cellStyle name="Normal 19 2 2 3 8" xfId="18792"/>
    <cellStyle name="Normal 19 2 2 4" xfId="1520"/>
    <cellStyle name="Normal 19 2 2 4 2" xfId="2519"/>
    <cellStyle name="Normal 19 2 2 4 2 2" xfId="4481"/>
    <cellStyle name="Normal 19 2 2 4 2 2 2" xfId="8264"/>
    <cellStyle name="Normal 19 2 2 4 2 2 2 2" xfId="16323"/>
    <cellStyle name="Normal 19 2 2 4 2 2 2 2 2" xfId="33170"/>
    <cellStyle name="Normal 19 2 2 4 2 2 2 3" xfId="25603"/>
    <cellStyle name="Normal 19 2 2 4 2 2 3" xfId="12540"/>
    <cellStyle name="Normal 19 2 2 4 2 2 3 2" xfId="29389"/>
    <cellStyle name="Normal 19 2 2 4 2 2 4" xfId="21822"/>
    <cellStyle name="Normal 19 2 2 4 2 3" xfId="6380"/>
    <cellStyle name="Normal 19 2 2 4 2 3 2" xfId="14439"/>
    <cellStyle name="Normal 19 2 2 4 2 3 2 2" xfId="31286"/>
    <cellStyle name="Normal 19 2 2 4 2 3 3" xfId="23719"/>
    <cellStyle name="Normal 19 2 2 4 2 4" xfId="10606"/>
    <cellStyle name="Normal 19 2 2 4 2 4 2" xfId="27505"/>
    <cellStyle name="Normal 19 2 2 4 2 5" xfId="17178"/>
    <cellStyle name="Normal 19 2 2 4 2 6" xfId="19937"/>
    <cellStyle name="Normal 19 2 2 4 3" xfId="3569"/>
    <cellStyle name="Normal 19 2 2 4 3 2" xfId="7352"/>
    <cellStyle name="Normal 19 2 2 4 3 2 2" xfId="15411"/>
    <cellStyle name="Normal 19 2 2 4 3 2 2 2" xfId="32258"/>
    <cellStyle name="Normal 19 2 2 4 3 2 3" xfId="24691"/>
    <cellStyle name="Normal 19 2 2 4 3 3" xfId="11628"/>
    <cellStyle name="Normal 19 2 2 4 3 3 2" xfId="28477"/>
    <cellStyle name="Normal 19 2 2 4 3 4" xfId="20910"/>
    <cellStyle name="Normal 19 2 2 4 4" xfId="5468"/>
    <cellStyle name="Normal 19 2 2 4 4 2" xfId="13527"/>
    <cellStyle name="Normal 19 2 2 4 4 2 2" xfId="30374"/>
    <cellStyle name="Normal 19 2 2 4 4 3" xfId="22807"/>
    <cellStyle name="Normal 19 2 2 4 5" xfId="9653"/>
    <cellStyle name="Normal 19 2 2 4 5 2" xfId="26593"/>
    <cellStyle name="Normal 19 2 2 4 6" xfId="17177"/>
    <cellStyle name="Normal 19 2 2 4 7" xfId="19025"/>
    <cellStyle name="Normal 19 2 2 5" xfId="2049"/>
    <cellStyle name="Normal 19 2 2 5 2" xfId="4030"/>
    <cellStyle name="Normal 19 2 2 5 2 2" xfId="7813"/>
    <cellStyle name="Normal 19 2 2 5 2 2 2" xfId="15872"/>
    <cellStyle name="Normal 19 2 2 5 2 2 2 2" xfId="32719"/>
    <cellStyle name="Normal 19 2 2 5 2 2 3" xfId="25152"/>
    <cellStyle name="Normal 19 2 2 5 2 3" xfId="12089"/>
    <cellStyle name="Normal 19 2 2 5 2 3 2" xfId="28938"/>
    <cellStyle name="Normal 19 2 2 5 2 4" xfId="21371"/>
    <cellStyle name="Normal 19 2 2 5 3" xfId="5929"/>
    <cellStyle name="Normal 19 2 2 5 3 2" xfId="13988"/>
    <cellStyle name="Normal 19 2 2 5 3 2 2" xfId="30835"/>
    <cellStyle name="Normal 19 2 2 5 3 3" xfId="23268"/>
    <cellStyle name="Normal 19 2 2 5 4" xfId="10147"/>
    <cellStyle name="Normal 19 2 2 5 4 2" xfId="27054"/>
    <cellStyle name="Normal 19 2 2 5 5" xfId="17179"/>
    <cellStyle name="Normal 19 2 2 5 6" xfId="19486"/>
    <cellStyle name="Normal 19 2 2 6" xfId="3088"/>
    <cellStyle name="Normal 19 2 2 6 2" xfId="6901"/>
    <cellStyle name="Normal 19 2 2 6 2 2" xfId="14960"/>
    <cellStyle name="Normal 19 2 2 6 2 2 2" xfId="31807"/>
    <cellStyle name="Normal 19 2 2 6 2 3" xfId="24240"/>
    <cellStyle name="Normal 19 2 2 6 3" xfId="11151"/>
    <cellStyle name="Normal 19 2 2 6 3 2" xfId="28026"/>
    <cellStyle name="Normal 19 2 2 6 4" xfId="20459"/>
    <cellStyle name="Normal 19 2 2 7" xfId="5017"/>
    <cellStyle name="Normal 19 2 2 7 2" xfId="13076"/>
    <cellStyle name="Normal 19 2 2 7 2 2" xfId="29923"/>
    <cellStyle name="Normal 19 2 2 7 3" xfId="22356"/>
    <cellStyle name="Normal 19 2 2 8" xfId="9036"/>
    <cellStyle name="Normal 19 2 2 8 2" xfId="26142"/>
    <cellStyle name="Normal 19 2 2 9" xfId="17164"/>
    <cellStyle name="Normal 19 2 3" xfId="1037"/>
    <cellStyle name="Normal 19 2 3 2" xfId="1298"/>
    <cellStyle name="Normal 19 2 3 2 2" xfId="1794"/>
    <cellStyle name="Normal 19 2 3 2 2 2" xfId="2793"/>
    <cellStyle name="Normal 19 2 3 2 2 2 2" xfId="4755"/>
    <cellStyle name="Normal 19 2 3 2 2 2 2 2" xfId="8538"/>
    <cellStyle name="Normal 19 2 3 2 2 2 2 2 2" xfId="16597"/>
    <cellStyle name="Normal 19 2 3 2 2 2 2 2 2 2" xfId="33444"/>
    <cellStyle name="Normal 19 2 3 2 2 2 2 2 3" xfId="25877"/>
    <cellStyle name="Normal 19 2 3 2 2 2 2 3" xfId="12814"/>
    <cellStyle name="Normal 19 2 3 2 2 2 2 3 2" xfId="29663"/>
    <cellStyle name="Normal 19 2 3 2 2 2 2 4" xfId="22096"/>
    <cellStyle name="Normal 19 2 3 2 2 2 3" xfId="6654"/>
    <cellStyle name="Normal 19 2 3 2 2 2 3 2" xfId="14713"/>
    <cellStyle name="Normal 19 2 3 2 2 2 3 2 2" xfId="31560"/>
    <cellStyle name="Normal 19 2 3 2 2 2 3 3" xfId="23993"/>
    <cellStyle name="Normal 19 2 3 2 2 2 4" xfId="10880"/>
    <cellStyle name="Normal 19 2 3 2 2 2 4 2" xfId="27779"/>
    <cellStyle name="Normal 19 2 3 2 2 2 5" xfId="17183"/>
    <cellStyle name="Normal 19 2 3 2 2 2 6" xfId="20211"/>
    <cellStyle name="Normal 19 2 3 2 2 3" xfId="3843"/>
    <cellStyle name="Normal 19 2 3 2 2 3 2" xfId="7626"/>
    <cellStyle name="Normal 19 2 3 2 2 3 2 2" xfId="15685"/>
    <cellStyle name="Normal 19 2 3 2 2 3 2 2 2" xfId="32532"/>
    <cellStyle name="Normal 19 2 3 2 2 3 2 3" xfId="24965"/>
    <cellStyle name="Normal 19 2 3 2 2 3 3" xfId="11902"/>
    <cellStyle name="Normal 19 2 3 2 2 3 3 2" xfId="28751"/>
    <cellStyle name="Normal 19 2 3 2 2 3 4" xfId="21184"/>
    <cellStyle name="Normal 19 2 3 2 2 4" xfId="5742"/>
    <cellStyle name="Normal 19 2 3 2 2 4 2" xfId="13801"/>
    <cellStyle name="Normal 19 2 3 2 2 4 2 2" xfId="30648"/>
    <cellStyle name="Normal 19 2 3 2 2 4 3" xfId="23081"/>
    <cellStyle name="Normal 19 2 3 2 2 5" xfId="9927"/>
    <cellStyle name="Normal 19 2 3 2 2 5 2" xfId="26867"/>
    <cellStyle name="Normal 19 2 3 2 2 6" xfId="17182"/>
    <cellStyle name="Normal 19 2 3 2 2 7" xfId="19299"/>
    <cellStyle name="Normal 19 2 3 2 3" xfId="2340"/>
    <cellStyle name="Normal 19 2 3 2 3 2" xfId="4304"/>
    <cellStyle name="Normal 19 2 3 2 3 2 2" xfId="8087"/>
    <cellStyle name="Normal 19 2 3 2 3 2 2 2" xfId="16146"/>
    <cellStyle name="Normal 19 2 3 2 3 2 2 2 2" xfId="32993"/>
    <cellStyle name="Normal 19 2 3 2 3 2 2 3" xfId="25426"/>
    <cellStyle name="Normal 19 2 3 2 3 2 3" xfId="12363"/>
    <cellStyle name="Normal 19 2 3 2 3 2 3 2" xfId="29212"/>
    <cellStyle name="Normal 19 2 3 2 3 2 4" xfId="21645"/>
    <cellStyle name="Normal 19 2 3 2 3 3" xfId="6203"/>
    <cellStyle name="Normal 19 2 3 2 3 3 2" xfId="14262"/>
    <cellStyle name="Normal 19 2 3 2 3 3 2 2" xfId="31109"/>
    <cellStyle name="Normal 19 2 3 2 3 3 3" xfId="23542"/>
    <cellStyle name="Normal 19 2 3 2 3 4" xfId="10428"/>
    <cellStyle name="Normal 19 2 3 2 3 4 2" xfId="27328"/>
    <cellStyle name="Normal 19 2 3 2 3 5" xfId="17184"/>
    <cellStyle name="Normal 19 2 3 2 3 6" xfId="19760"/>
    <cellStyle name="Normal 19 2 3 2 4" xfId="3392"/>
    <cellStyle name="Normal 19 2 3 2 4 2" xfId="7175"/>
    <cellStyle name="Normal 19 2 3 2 4 2 2" xfId="15234"/>
    <cellStyle name="Normal 19 2 3 2 4 2 2 2" xfId="32081"/>
    <cellStyle name="Normal 19 2 3 2 4 2 3" xfId="24514"/>
    <cellStyle name="Normal 19 2 3 2 4 3" xfId="11451"/>
    <cellStyle name="Normal 19 2 3 2 4 3 2" xfId="28300"/>
    <cellStyle name="Normal 19 2 3 2 4 4" xfId="20733"/>
    <cellStyle name="Normal 19 2 3 2 5" xfId="5291"/>
    <cellStyle name="Normal 19 2 3 2 5 2" xfId="13350"/>
    <cellStyle name="Normal 19 2 3 2 5 2 2" xfId="30197"/>
    <cellStyle name="Normal 19 2 3 2 5 3" xfId="22630"/>
    <cellStyle name="Normal 19 2 3 2 6" xfId="9452"/>
    <cellStyle name="Normal 19 2 3 2 6 2" xfId="26416"/>
    <cellStyle name="Normal 19 2 3 2 7" xfId="17181"/>
    <cellStyle name="Normal 19 2 3 2 8" xfId="18848"/>
    <cellStyle name="Normal 19 2 3 3" xfId="1576"/>
    <cellStyle name="Normal 19 2 3 3 2" xfId="2575"/>
    <cellStyle name="Normal 19 2 3 3 2 2" xfId="4537"/>
    <cellStyle name="Normal 19 2 3 3 2 2 2" xfId="8320"/>
    <cellStyle name="Normal 19 2 3 3 2 2 2 2" xfId="16379"/>
    <cellStyle name="Normal 19 2 3 3 2 2 2 2 2" xfId="33226"/>
    <cellStyle name="Normal 19 2 3 3 2 2 2 3" xfId="25659"/>
    <cellStyle name="Normal 19 2 3 3 2 2 3" xfId="12596"/>
    <cellStyle name="Normal 19 2 3 3 2 2 3 2" xfId="29445"/>
    <cellStyle name="Normal 19 2 3 3 2 2 4" xfId="21878"/>
    <cellStyle name="Normal 19 2 3 3 2 3" xfId="6436"/>
    <cellStyle name="Normal 19 2 3 3 2 3 2" xfId="14495"/>
    <cellStyle name="Normal 19 2 3 3 2 3 2 2" xfId="31342"/>
    <cellStyle name="Normal 19 2 3 3 2 3 3" xfId="23775"/>
    <cellStyle name="Normal 19 2 3 3 2 4" xfId="10662"/>
    <cellStyle name="Normal 19 2 3 3 2 4 2" xfId="27561"/>
    <cellStyle name="Normal 19 2 3 3 2 5" xfId="17186"/>
    <cellStyle name="Normal 19 2 3 3 2 6" xfId="19993"/>
    <cellStyle name="Normal 19 2 3 3 3" xfId="3625"/>
    <cellStyle name="Normal 19 2 3 3 3 2" xfId="7408"/>
    <cellStyle name="Normal 19 2 3 3 3 2 2" xfId="15467"/>
    <cellStyle name="Normal 19 2 3 3 3 2 2 2" xfId="32314"/>
    <cellStyle name="Normal 19 2 3 3 3 2 3" xfId="24747"/>
    <cellStyle name="Normal 19 2 3 3 3 3" xfId="11684"/>
    <cellStyle name="Normal 19 2 3 3 3 3 2" xfId="28533"/>
    <cellStyle name="Normal 19 2 3 3 3 4" xfId="20966"/>
    <cellStyle name="Normal 19 2 3 3 4" xfId="5524"/>
    <cellStyle name="Normal 19 2 3 3 4 2" xfId="13583"/>
    <cellStyle name="Normal 19 2 3 3 4 2 2" xfId="30430"/>
    <cellStyle name="Normal 19 2 3 3 4 3" xfId="22863"/>
    <cellStyle name="Normal 19 2 3 3 5" xfId="9709"/>
    <cellStyle name="Normal 19 2 3 3 5 2" xfId="26649"/>
    <cellStyle name="Normal 19 2 3 3 6" xfId="17185"/>
    <cellStyle name="Normal 19 2 3 3 7" xfId="19081"/>
    <cellStyle name="Normal 19 2 3 4" xfId="2122"/>
    <cellStyle name="Normal 19 2 3 4 2" xfId="4086"/>
    <cellStyle name="Normal 19 2 3 4 2 2" xfId="7869"/>
    <cellStyle name="Normal 19 2 3 4 2 2 2" xfId="15928"/>
    <cellStyle name="Normal 19 2 3 4 2 2 2 2" xfId="32775"/>
    <cellStyle name="Normal 19 2 3 4 2 2 3" xfId="25208"/>
    <cellStyle name="Normal 19 2 3 4 2 3" xfId="12145"/>
    <cellStyle name="Normal 19 2 3 4 2 3 2" xfId="28994"/>
    <cellStyle name="Normal 19 2 3 4 2 4" xfId="21427"/>
    <cellStyle name="Normal 19 2 3 4 3" xfId="5985"/>
    <cellStyle name="Normal 19 2 3 4 3 2" xfId="14044"/>
    <cellStyle name="Normal 19 2 3 4 3 2 2" xfId="30891"/>
    <cellStyle name="Normal 19 2 3 4 3 3" xfId="23324"/>
    <cellStyle name="Normal 19 2 3 4 4" xfId="10210"/>
    <cellStyle name="Normal 19 2 3 4 4 2" xfId="27110"/>
    <cellStyle name="Normal 19 2 3 4 5" xfId="17187"/>
    <cellStyle name="Normal 19 2 3 4 6" xfId="19542"/>
    <cellStyle name="Normal 19 2 3 5" xfId="3174"/>
    <cellStyle name="Normal 19 2 3 5 2" xfId="6957"/>
    <cellStyle name="Normal 19 2 3 5 2 2" xfId="15016"/>
    <cellStyle name="Normal 19 2 3 5 2 2 2" xfId="31863"/>
    <cellStyle name="Normal 19 2 3 5 2 3" xfId="24296"/>
    <cellStyle name="Normal 19 2 3 5 3" xfId="11233"/>
    <cellStyle name="Normal 19 2 3 5 3 2" xfId="28082"/>
    <cellStyle name="Normal 19 2 3 5 4" xfId="20515"/>
    <cellStyle name="Normal 19 2 3 6" xfId="5073"/>
    <cellStyle name="Normal 19 2 3 6 2" xfId="13132"/>
    <cellStyle name="Normal 19 2 3 6 2 2" xfId="29979"/>
    <cellStyle name="Normal 19 2 3 6 3" xfId="22412"/>
    <cellStyle name="Normal 19 2 3 7" xfId="9217"/>
    <cellStyle name="Normal 19 2 3 7 2" xfId="26198"/>
    <cellStyle name="Normal 19 2 3 8" xfId="17180"/>
    <cellStyle name="Normal 19 2 3 9" xfId="18630"/>
    <cellStyle name="Normal 19 2 4" xfId="1206"/>
    <cellStyle name="Normal 19 2 4 2" xfId="1702"/>
    <cellStyle name="Normal 19 2 4 2 2" xfId="2701"/>
    <cellStyle name="Normal 19 2 4 2 2 2" xfId="4663"/>
    <cellStyle name="Normal 19 2 4 2 2 2 2" xfId="8446"/>
    <cellStyle name="Normal 19 2 4 2 2 2 2 2" xfId="16505"/>
    <cellStyle name="Normal 19 2 4 2 2 2 2 2 2" xfId="33352"/>
    <cellStyle name="Normal 19 2 4 2 2 2 2 3" xfId="25785"/>
    <cellStyle name="Normal 19 2 4 2 2 2 3" xfId="12722"/>
    <cellStyle name="Normal 19 2 4 2 2 2 3 2" xfId="29571"/>
    <cellStyle name="Normal 19 2 4 2 2 2 4" xfId="22004"/>
    <cellStyle name="Normal 19 2 4 2 2 3" xfId="6562"/>
    <cellStyle name="Normal 19 2 4 2 2 3 2" xfId="14621"/>
    <cellStyle name="Normal 19 2 4 2 2 3 2 2" xfId="31468"/>
    <cellStyle name="Normal 19 2 4 2 2 3 3" xfId="23901"/>
    <cellStyle name="Normal 19 2 4 2 2 4" xfId="10788"/>
    <cellStyle name="Normal 19 2 4 2 2 4 2" xfId="27687"/>
    <cellStyle name="Normal 19 2 4 2 2 5" xfId="17190"/>
    <cellStyle name="Normal 19 2 4 2 2 6" xfId="20119"/>
    <cellStyle name="Normal 19 2 4 2 3" xfId="3751"/>
    <cellStyle name="Normal 19 2 4 2 3 2" xfId="7534"/>
    <cellStyle name="Normal 19 2 4 2 3 2 2" xfId="15593"/>
    <cellStyle name="Normal 19 2 4 2 3 2 2 2" xfId="32440"/>
    <cellStyle name="Normal 19 2 4 2 3 2 3" xfId="24873"/>
    <cellStyle name="Normal 19 2 4 2 3 3" xfId="11810"/>
    <cellStyle name="Normal 19 2 4 2 3 3 2" xfId="28659"/>
    <cellStyle name="Normal 19 2 4 2 3 4" xfId="21092"/>
    <cellStyle name="Normal 19 2 4 2 4" xfId="5650"/>
    <cellStyle name="Normal 19 2 4 2 4 2" xfId="13709"/>
    <cellStyle name="Normal 19 2 4 2 4 2 2" xfId="30556"/>
    <cellStyle name="Normal 19 2 4 2 4 3" xfId="22989"/>
    <cellStyle name="Normal 19 2 4 2 5" xfId="9835"/>
    <cellStyle name="Normal 19 2 4 2 5 2" xfId="26775"/>
    <cellStyle name="Normal 19 2 4 2 6" xfId="17189"/>
    <cellStyle name="Normal 19 2 4 2 7" xfId="19207"/>
    <cellStyle name="Normal 19 2 4 3" xfId="2248"/>
    <cellStyle name="Normal 19 2 4 3 2" xfId="4212"/>
    <cellStyle name="Normal 19 2 4 3 2 2" xfId="7995"/>
    <cellStyle name="Normal 19 2 4 3 2 2 2" xfId="16054"/>
    <cellStyle name="Normal 19 2 4 3 2 2 2 2" xfId="32901"/>
    <cellStyle name="Normal 19 2 4 3 2 2 3" xfId="25334"/>
    <cellStyle name="Normal 19 2 4 3 2 3" xfId="12271"/>
    <cellStyle name="Normal 19 2 4 3 2 3 2" xfId="29120"/>
    <cellStyle name="Normal 19 2 4 3 2 4" xfId="21553"/>
    <cellStyle name="Normal 19 2 4 3 3" xfId="6111"/>
    <cellStyle name="Normal 19 2 4 3 3 2" xfId="14170"/>
    <cellStyle name="Normal 19 2 4 3 3 2 2" xfId="31017"/>
    <cellStyle name="Normal 19 2 4 3 3 3" xfId="23450"/>
    <cellStyle name="Normal 19 2 4 3 4" xfId="10336"/>
    <cellStyle name="Normal 19 2 4 3 4 2" xfId="27236"/>
    <cellStyle name="Normal 19 2 4 3 5" xfId="17191"/>
    <cellStyle name="Normal 19 2 4 3 6" xfId="19668"/>
    <cellStyle name="Normal 19 2 4 4" xfId="3300"/>
    <cellStyle name="Normal 19 2 4 4 2" xfId="7083"/>
    <cellStyle name="Normal 19 2 4 4 2 2" xfId="15142"/>
    <cellStyle name="Normal 19 2 4 4 2 2 2" xfId="31989"/>
    <cellStyle name="Normal 19 2 4 4 2 3" xfId="24422"/>
    <cellStyle name="Normal 19 2 4 4 3" xfId="11359"/>
    <cellStyle name="Normal 19 2 4 4 3 2" xfId="28208"/>
    <cellStyle name="Normal 19 2 4 4 4" xfId="20641"/>
    <cellStyle name="Normal 19 2 4 5" xfId="5199"/>
    <cellStyle name="Normal 19 2 4 5 2" xfId="13258"/>
    <cellStyle name="Normal 19 2 4 5 2 2" xfId="30105"/>
    <cellStyle name="Normal 19 2 4 5 3" xfId="22538"/>
    <cellStyle name="Normal 19 2 4 6" xfId="9360"/>
    <cellStyle name="Normal 19 2 4 6 2" xfId="26324"/>
    <cellStyle name="Normal 19 2 4 7" xfId="17188"/>
    <cellStyle name="Normal 19 2 4 8" xfId="18756"/>
    <cellStyle name="Normal 19 2 5" xfId="1484"/>
    <cellStyle name="Normal 19 2 5 2" xfId="2483"/>
    <cellStyle name="Normal 19 2 5 2 2" xfId="4445"/>
    <cellStyle name="Normal 19 2 5 2 2 2" xfId="8228"/>
    <cellStyle name="Normal 19 2 5 2 2 2 2" xfId="16287"/>
    <cellStyle name="Normal 19 2 5 2 2 2 2 2" xfId="33134"/>
    <cellStyle name="Normal 19 2 5 2 2 2 3" xfId="25567"/>
    <cellStyle name="Normal 19 2 5 2 2 3" xfId="12504"/>
    <cellStyle name="Normal 19 2 5 2 2 3 2" xfId="29353"/>
    <cellStyle name="Normal 19 2 5 2 2 4" xfId="21786"/>
    <cellStyle name="Normal 19 2 5 2 3" xfId="6344"/>
    <cellStyle name="Normal 19 2 5 2 3 2" xfId="14403"/>
    <cellStyle name="Normal 19 2 5 2 3 2 2" xfId="31250"/>
    <cellStyle name="Normal 19 2 5 2 3 3" xfId="23683"/>
    <cellStyle name="Normal 19 2 5 2 4" xfId="10570"/>
    <cellStyle name="Normal 19 2 5 2 4 2" xfId="27469"/>
    <cellStyle name="Normal 19 2 5 2 5" xfId="17193"/>
    <cellStyle name="Normal 19 2 5 2 6" xfId="19901"/>
    <cellStyle name="Normal 19 2 5 3" xfId="3533"/>
    <cellStyle name="Normal 19 2 5 3 2" xfId="7316"/>
    <cellStyle name="Normal 19 2 5 3 2 2" xfId="15375"/>
    <cellStyle name="Normal 19 2 5 3 2 2 2" xfId="32222"/>
    <cellStyle name="Normal 19 2 5 3 2 3" xfId="24655"/>
    <cellStyle name="Normal 19 2 5 3 3" xfId="11592"/>
    <cellStyle name="Normal 19 2 5 3 3 2" xfId="28441"/>
    <cellStyle name="Normal 19 2 5 3 4" xfId="20874"/>
    <cellStyle name="Normal 19 2 5 4" xfId="5432"/>
    <cellStyle name="Normal 19 2 5 4 2" xfId="13491"/>
    <cellStyle name="Normal 19 2 5 4 2 2" xfId="30338"/>
    <cellStyle name="Normal 19 2 5 4 3" xfId="22771"/>
    <cellStyle name="Normal 19 2 5 5" xfId="9617"/>
    <cellStyle name="Normal 19 2 5 5 2" xfId="26557"/>
    <cellStyle name="Normal 19 2 5 6" xfId="17192"/>
    <cellStyle name="Normal 19 2 5 7" xfId="18989"/>
    <cellStyle name="Normal 19 2 6" xfId="2009"/>
    <cellStyle name="Normal 19 2 6 2" xfId="3994"/>
    <cellStyle name="Normal 19 2 6 2 2" xfId="7777"/>
    <cellStyle name="Normal 19 2 6 2 2 2" xfId="15836"/>
    <cellStyle name="Normal 19 2 6 2 2 2 2" xfId="32683"/>
    <cellStyle name="Normal 19 2 6 2 2 3" xfId="25116"/>
    <cellStyle name="Normal 19 2 6 2 3" xfId="12053"/>
    <cellStyle name="Normal 19 2 6 2 3 2" xfId="28902"/>
    <cellStyle name="Normal 19 2 6 2 4" xfId="21335"/>
    <cellStyle name="Normal 19 2 6 3" xfId="5893"/>
    <cellStyle name="Normal 19 2 6 3 2" xfId="13952"/>
    <cellStyle name="Normal 19 2 6 3 2 2" xfId="30799"/>
    <cellStyle name="Normal 19 2 6 3 3" xfId="23232"/>
    <cellStyle name="Normal 19 2 6 4" xfId="10108"/>
    <cellStyle name="Normal 19 2 6 4 2" xfId="27018"/>
    <cellStyle name="Normal 19 2 6 5" xfId="17194"/>
    <cellStyle name="Normal 19 2 6 6" xfId="19450"/>
    <cellStyle name="Normal 19 2 7" xfId="3052"/>
    <cellStyle name="Normal 19 2 7 2" xfId="6865"/>
    <cellStyle name="Normal 19 2 7 2 2" xfId="14924"/>
    <cellStyle name="Normal 19 2 7 2 2 2" xfId="31771"/>
    <cellStyle name="Normal 19 2 7 2 3" xfId="24204"/>
    <cellStyle name="Normal 19 2 7 3" xfId="11115"/>
    <cellStyle name="Normal 19 2 7 3 2" xfId="27990"/>
    <cellStyle name="Normal 19 2 7 4" xfId="20423"/>
    <cellStyle name="Normal 19 2 8" xfId="4981"/>
    <cellStyle name="Normal 19 2 8 2" xfId="13040"/>
    <cellStyle name="Normal 19 2 8 2 2" xfId="29887"/>
    <cellStyle name="Normal 19 2 8 3" xfId="22320"/>
    <cellStyle name="Normal 19 2 9" xfId="8964"/>
    <cellStyle name="Normal 19 2 9 2" xfId="26106"/>
    <cellStyle name="Normal 19 3" xfId="721"/>
    <cellStyle name="Normal 19 3 10" xfId="18560"/>
    <cellStyle name="Normal 19 3 11" xfId="34067"/>
    <cellStyle name="Normal 19 3 2" xfId="1060"/>
    <cellStyle name="Normal 19 3 2 2" xfId="1321"/>
    <cellStyle name="Normal 19 3 2 2 2" xfId="1817"/>
    <cellStyle name="Normal 19 3 2 2 2 2" xfId="2816"/>
    <cellStyle name="Normal 19 3 2 2 2 2 2" xfId="4778"/>
    <cellStyle name="Normal 19 3 2 2 2 2 2 2" xfId="8561"/>
    <cellStyle name="Normal 19 3 2 2 2 2 2 2 2" xfId="16620"/>
    <cellStyle name="Normal 19 3 2 2 2 2 2 2 2 2" xfId="33467"/>
    <cellStyle name="Normal 19 3 2 2 2 2 2 2 3" xfId="25900"/>
    <cellStyle name="Normal 19 3 2 2 2 2 2 3" xfId="12837"/>
    <cellStyle name="Normal 19 3 2 2 2 2 2 3 2" xfId="29686"/>
    <cellStyle name="Normal 19 3 2 2 2 2 2 4" xfId="22119"/>
    <cellStyle name="Normal 19 3 2 2 2 2 3" xfId="6677"/>
    <cellStyle name="Normal 19 3 2 2 2 2 3 2" xfId="14736"/>
    <cellStyle name="Normal 19 3 2 2 2 2 3 2 2" xfId="31583"/>
    <cellStyle name="Normal 19 3 2 2 2 2 3 3" xfId="24016"/>
    <cellStyle name="Normal 19 3 2 2 2 2 4" xfId="10903"/>
    <cellStyle name="Normal 19 3 2 2 2 2 4 2" xfId="27802"/>
    <cellStyle name="Normal 19 3 2 2 2 2 5" xfId="17199"/>
    <cellStyle name="Normal 19 3 2 2 2 2 6" xfId="20234"/>
    <cellStyle name="Normal 19 3 2 2 2 3" xfId="3866"/>
    <cellStyle name="Normal 19 3 2 2 2 3 2" xfId="7649"/>
    <cellStyle name="Normal 19 3 2 2 2 3 2 2" xfId="15708"/>
    <cellStyle name="Normal 19 3 2 2 2 3 2 2 2" xfId="32555"/>
    <cellStyle name="Normal 19 3 2 2 2 3 2 3" xfId="24988"/>
    <cellStyle name="Normal 19 3 2 2 2 3 3" xfId="11925"/>
    <cellStyle name="Normal 19 3 2 2 2 3 3 2" xfId="28774"/>
    <cellStyle name="Normal 19 3 2 2 2 3 4" xfId="21207"/>
    <cellStyle name="Normal 19 3 2 2 2 4" xfId="5765"/>
    <cellStyle name="Normal 19 3 2 2 2 4 2" xfId="13824"/>
    <cellStyle name="Normal 19 3 2 2 2 4 2 2" xfId="30671"/>
    <cellStyle name="Normal 19 3 2 2 2 4 3" xfId="23104"/>
    <cellStyle name="Normal 19 3 2 2 2 5" xfId="9950"/>
    <cellStyle name="Normal 19 3 2 2 2 5 2" xfId="26890"/>
    <cellStyle name="Normal 19 3 2 2 2 6" xfId="17198"/>
    <cellStyle name="Normal 19 3 2 2 2 7" xfId="19322"/>
    <cellStyle name="Normal 19 3 2 2 3" xfId="2363"/>
    <cellStyle name="Normal 19 3 2 2 3 2" xfId="4327"/>
    <cellStyle name="Normal 19 3 2 2 3 2 2" xfId="8110"/>
    <cellStyle name="Normal 19 3 2 2 3 2 2 2" xfId="16169"/>
    <cellStyle name="Normal 19 3 2 2 3 2 2 2 2" xfId="33016"/>
    <cellStyle name="Normal 19 3 2 2 3 2 2 3" xfId="25449"/>
    <cellStyle name="Normal 19 3 2 2 3 2 3" xfId="12386"/>
    <cellStyle name="Normal 19 3 2 2 3 2 3 2" xfId="29235"/>
    <cellStyle name="Normal 19 3 2 2 3 2 4" xfId="21668"/>
    <cellStyle name="Normal 19 3 2 2 3 3" xfId="6226"/>
    <cellStyle name="Normal 19 3 2 2 3 3 2" xfId="14285"/>
    <cellStyle name="Normal 19 3 2 2 3 3 2 2" xfId="31132"/>
    <cellStyle name="Normal 19 3 2 2 3 3 3" xfId="23565"/>
    <cellStyle name="Normal 19 3 2 2 3 4" xfId="10451"/>
    <cellStyle name="Normal 19 3 2 2 3 4 2" xfId="27351"/>
    <cellStyle name="Normal 19 3 2 2 3 5" xfId="17200"/>
    <cellStyle name="Normal 19 3 2 2 3 6" xfId="19783"/>
    <cellStyle name="Normal 19 3 2 2 4" xfId="3415"/>
    <cellStyle name="Normal 19 3 2 2 4 2" xfId="7198"/>
    <cellStyle name="Normal 19 3 2 2 4 2 2" xfId="15257"/>
    <cellStyle name="Normal 19 3 2 2 4 2 2 2" xfId="32104"/>
    <cellStyle name="Normal 19 3 2 2 4 2 3" xfId="24537"/>
    <cellStyle name="Normal 19 3 2 2 4 3" xfId="11474"/>
    <cellStyle name="Normal 19 3 2 2 4 3 2" xfId="28323"/>
    <cellStyle name="Normal 19 3 2 2 4 4" xfId="20756"/>
    <cellStyle name="Normal 19 3 2 2 5" xfId="5314"/>
    <cellStyle name="Normal 19 3 2 2 5 2" xfId="13373"/>
    <cellStyle name="Normal 19 3 2 2 5 2 2" xfId="30220"/>
    <cellStyle name="Normal 19 3 2 2 5 3" xfId="22653"/>
    <cellStyle name="Normal 19 3 2 2 6" xfId="9475"/>
    <cellStyle name="Normal 19 3 2 2 6 2" xfId="26439"/>
    <cellStyle name="Normal 19 3 2 2 7" xfId="17197"/>
    <cellStyle name="Normal 19 3 2 2 8" xfId="18871"/>
    <cellStyle name="Normal 19 3 2 3" xfId="1599"/>
    <cellStyle name="Normal 19 3 2 3 2" xfId="2598"/>
    <cellStyle name="Normal 19 3 2 3 2 2" xfId="4560"/>
    <cellStyle name="Normal 19 3 2 3 2 2 2" xfId="8343"/>
    <cellStyle name="Normal 19 3 2 3 2 2 2 2" xfId="16402"/>
    <cellStyle name="Normal 19 3 2 3 2 2 2 2 2" xfId="33249"/>
    <cellStyle name="Normal 19 3 2 3 2 2 2 3" xfId="25682"/>
    <cellStyle name="Normal 19 3 2 3 2 2 3" xfId="12619"/>
    <cellStyle name="Normal 19 3 2 3 2 2 3 2" xfId="29468"/>
    <cellStyle name="Normal 19 3 2 3 2 2 4" xfId="21901"/>
    <cellStyle name="Normal 19 3 2 3 2 3" xfId="6459"/>
    <cellStyle name="Normal 19 3 2 3 2 3 2" xfId="14518"/>
    <cellStyle name="Normal 19 3 2 3 2 3 2 2" xfId="31365"/>
    <cellStyle name="Normal 19 3 2 3 2 3 3" xfId="23798"/>
    <cellStyle name="Normal 19 3 2 3 2 4" xfId="10685"/>
    <cellStyle name="Normal 19 3 2 3 2 4 2" xfId="27584"/>
    <cellStyle name="Normal 19 3 2 3 2 5" xfId="17202"/>
    <cellStyle name="Normal 19 3 2 3 2 6" xfId="20016"/>
    <cellStyle name="Normal 19 3 2 3 3" xfId="3648"/>
    <cellStyle name="Normal 19 3 2 3 3 2" xfId="7431"/>
    <cellStyle name="Normal 19 3 2 3 3 2 2" xfId="15490"/>
    <cellStyle name="Normal 19 3 2 3 3 2 2 2" xfId="32337"/>
    <cellStyle name="Normal 19 3 2 3 3 2 3" xfId="24770"/>
    <cellStyle name="Normal 19 3 2 3 3 3" xfId="11707"/>
    <cellStyle name="Normal 19 3 2 3 3 3 2" xfId="28556"/>
    <cellStyle name="Normal 19 3 2 3 3 4" xfId="20989"/>
    <cellStyle name="Normal 19 3 2 3 4" xfId="5547"/>
    <cellStyle name="Normal 19 3 2 3 4 2" xfId="13606"/>
    <cellStyle name="Normal 19 3 2 3 4 2 2" xfId="30453"/>
    <cellStyle name="Normal 19 3 2 3 4 3" xfId="22886"/>
    <cellStyle name="Normal 19 3 2 3 5" xfId="9732"/>
    <cellStyle name="Normal 19 3 2 3 5 2" xfId="26672"/>
    <cellStyle name="Normal 19 3 2 3 6" xfId="17201"/>
    <cellStyle name="Normal 19 3 2 3 7" xfId="19104"/>
    <cellStyle name="Normal 19 3 2 4" xfId="2145"/>
    <cellStyle name="Normal 19 3 2 4 2" xfId="4109"/>
    <cellStyle name="Normal 19 3 2 4 2 2" xfId="7892"/>
    <cellStyle name="Normal 19 3 2 4 2 2 2" xfId="15951"/>
    <cellStyle name="Normal 19 3 2 4 2 2 2 2" xfId="32798"/>
    <cellStyle name="Normal 19 3 2 4 2 2 3" xfId="25231"/>
    <cellStyle name="Normal 19 3 2 4 2 3" xfId="12168"/>
    <cellStyle name="Normal 19 3 2 4 2 3 2" xfId="29017"/>
    <cellStyle name="Normal 19 3 2 4 2 4" xfId="21450"/>
    <cellStyle name="Normal 19 3 2 4 3" xfId="6008"/>
    <cellStyle name="Normal 19 3 2 4 3 2" xfId="14067"/>
    <cellStyle name="Normal 19 3 2 4 3 2 2" xfId="30914"/>
    <cellStyle name="Normal 19 3 2 4 3 3" xfId="23347"/>
    <cellStyle name="Normal 19 3 2 4 4" xfId="10233"/>
    <cellStyle name="Normal 19 3 2 4 4 2" xfId="27133"/>
    <cellStyle name="Normal 19 3 2 4 5" xfId="17203"/>
    <cellStyle name="Normal 19 3 2 4 6" xfId="19565"/>
    <cellStyle name="Normal 19 3 2 5" xfId="3197"/>
    <cellStyle name="Normal 19 3 2 5 2" xfId="6980"/>
    <cellStyle name="Normal 19 3 2 5 2 2" xfId="15039"/>
    <cellStyle name="Normal 19 3 2 5 2 2 2" xfId="31886"/>
    <cellStyle name="Normal 19 3 2 5 2 3" xfId="24319"/>
    <cellStyle name="Normal 19 3 2 5 3" xfId="11256"/>
    <cellStyle name="Normal 19 3 2 5 3 2" xfId="28105"/>
    <cellStyle name="Normal 19 3 2 5 4" xfId="20538"/>
    <cellStyle name="Normal 19 3 2 6" xfId="5096"/>
    <cellStyle name="Normal 19 3 2 6 2" xfId="13155"/>
    <cellStyle name="Normal 19 3 2 6 2 2" xfId="30002"/>
    <cellStyle name="Normal 19 3 2 6 3" xfId="22435"/>
    <cellStyle name="Normal 19 3 2 7" xfId="9240"/>
    <cellStyle name="Normal 19 3 2 7 2" xfId="26221"/>
    <cellStyle name="Normal 19 3 2 8" xfId="17196"/>
    <cellStyle name="Normal 19 3 2 9" xfId="18653"/>
    <cellStyle name="Normal 19 3 3" xfId="1229"/>
    <cellStyle name="Normal 19 3 3 2" xfId="1725"/>
    <cellStyle name="Normal 19 3 3 2 2" xfId="2724"/>
    <cellStyle name="Normal 19 3 3 2 2 2" xfId="4686"/>
    <cellStyle name="Normal 19 3 3 2 2 2 2" xfId="8469"/>
    <cellStyle name="Normal 19 3 3 2 2 2 2 2" xfId="16528"/>
    <cellStyle name="Normal 19 3 3 2 2 2 2 2 2" xfId="33375"/>
    <cellStyle name="Normal 19 3 3 2 2 2 2 3" xfId="25808"/>
    <cellStyle name="Normal 19 3 3 2 2 2 3" xfId="12745"/>
    <cellStyle name="Normal 19 3 3 2 2 2 3 2" xfId="29594"/>
    <cellStyle name="Normal 19 3 3 2 2 2 4" xfId="22027"/>
    <cellStyle name="Normal 19 3 3 2 2 3" xfId="6585"/>
    <cellStyle name="Normal 19 3 3 2 2 3 2" xfId="14644"/>
    <cellStyle name="Normal 19 3 3 2 2 3 2 2" xfId="31491"/>
    <cellStyle name="Normal 19 3 3 2 2 3 3" xfId="23924"/>
    <cellStyle name="Normal 19 3 3 2 2 4" xfId="10811"/>
    <cellStyle name="Normal 19 3 3 2 2 4 2" xfId="27710"/>
    <cellStyle name="Normal 19 3 3 2 2 5" xfId="17206"/>
    <cellStyle name="Normal 19 3 3 2 2 6" xfId="20142"/>
    <cellStyle name="Normal 19 3 3 2 3" xfId="3774"/>
    <cellStyle name="Normal 19 3 3 2 3 2" xfId="7557"/>
    <cellStyle name="Normal 19 3 3 2 3 2 2" xfId="15616"/>
    <cellStyle name="Normal 19 3 3 2 3 2 2 2" xfId="32463"/>
    <cellStyle name="Normal 19 3 3 2 3 2 3" xfId="24896"/>
    <cellStyle name="Normal 19 3 3 2 3 3" xfId="11833"/>
    <cellStyle name="Normal 19 3 3 2 3 3 2" xfId="28682"/>
    <cellStyle name="Normal 19 3 3 2 3 4" xfId="21115"/>
    <cellStyle name="Normal 19 3 3 2 4" xfId="5673"/>
    <cellStyle name="Normal 19 3 3 2 4 2" xfId="13732"/>
    <cellStyle name="Normal 19 3 3 2 4 2 2" xfId="30579"/>
    <cellStyle name="Normal 19 3 3 2 4 3" xfId="23012"/>
    <cellStyle name="Normal 19 3 3 2 5" xfId="9858"/>
    <cellStyle name="Normal 19 3 3 2 5 2" xfId="26798"/>
    <cellStyle name="Normal 19 3 3 2 6" xfId="17205"/>
    <cellStyle name="Normal 19 3 3 2 7" xfId="19230"/>
    <cellStyle name="Normal 19 3 3 3" xfId="2271"/>
    <cellStyle name="Normal 19 3 3 3 2" xfId="4235"/>
    <cellStyle name="Normal 19 3 3 3 2 2" xfId="8018"/>
    <cellStyle name="Normal 19 3 3 3 2 2 2" xfId="16077"/>
    <cellStyle name="Normal 19 3 3 3 2 2 2 2" xfId="32924"/>
    <cellStyle name="Normal 19 3 3 3 2 2 3" xfId="25357"/>
    <cellStyle name="Normal 19 3 3 3 2 3" xfId="12294"/>
    <cellStyle name="Normal 19 3 3 3 2 3 2" xfId="29143"/>
    <cellStyle name="Normal 19 3 3 3 2 4" xfId="21576"/>
    <cellStyle name="Normal 19 3 3 3 3" xfId="6134"/>
    <cellStyle name="Normal 19 3 3 3 3 2" xfId="14193"/>
    <cellStyle name="Normal 19 3 3 3 3 2 2" xfId="31040"/>
    <cellStyle name="Normal 19 3 3 3 3 3" xfId="23473"/>
    <cellStyle name="Normal 19 3 3 3 4" xfId="10359"/>
    <cellStyle name="Normal 19 3 3 3 4 2" xfId="27259"/>
    <cellStyle name="Normal 19 3 3 3 5" xfId="17207"/>
    <cellStyle name="Normal 19 3 3 3 6" xfId="19691"/>
    <cellStyle name="Normal 19 3 3 4" xfId="3323"/>
    <cellStyle name="Normal 19 3 3 4 2" xfId="7106"/>
    <cellStyle name="Normal 19 3 3 4 2 2" xfId="15165"/>
    <cellStyle name="Normal 19 3 3 4 2 2 2" xfId="32012"/>
    <cellStyle name="Normal 19 3 3 4 2 3" xfId="24445"/>
    <cellStyle name="Normal 19 3 3 4 3" xfId="11382"/>
    <cellStyle name="Normal 19 3 3 4 3 2" xfId="28231"/>
    <cellStyle name="Normal 19 3 3 4 4" xfId="20664"/>
    <cellStyle name="Normal 19 3 3 5" xfId="5222"/>
    <cellStyle name="Normal 19 3 3 5 2" xfId="13281"/>
    <cellStyle name="Normal 19 3 3 5 2 2" xfId="30128"/>
    <cellStyle name="Normal 19 3 3 5 3" xfId="22561"/>
    <cellStyle name="Normal 19 3 3 6" xfId="9383"/>
    <cellStyle name="Normal 19 3 3 6 2" xfId="26347"/>
    <cellStyle name="Normal 19 3 3 7" xfId="17204"/>
    <cellStyle name="Normal 19 3 3 8" xfId="18779"/>
    <cellStyle name="Normal 19 3 4" xfId="1507"/>
    <cellStyle name="Normal 19 3 4 2" xfId="2506"/>
    <cellStyle name="Normal 19 3 4 2 2" xfId="4468"/>
    <cellStyle name="Normal 19 3 4 2 2 2" xfId="8251"/>
    <cellStyle name="Normal 19 3 4 2 2 2 2" xfId="16310"/>
    <cellStyle name="Normal 19 3 4 2 2 2 2 2" xfId="33157"/>
    <cellStyle name="Normal 19 3 4 2 2 2 3" xfId="25590"/>
    <cellStyle name="Normal 19 3 4 2 2 3" xfId="12527"/>
    <cellStyle name="Normal 19 3 4 2 2 3 2" xfId="29376"/>
    <cellStyle name="Normal 19 3 4 2 2 4" xfId="21809"/>
    <cellStyle name="Normal 19 3 4 2 3" xfId="6367"/>
    <cellStyle name="Normal 19 3 4 2 3 2" xfId="14426"/>
    <cellStyle name="Normal 19 3 4 2 3 2 2" xfId="31273"/>
    <cellStyle name="Normal 19 3 4 2 3 3" xfId="23706"/>
    <cellStyle name="Normal 19 3 4 2 4" xfId="10593"/>
    <cellStyle name="Normal 19 3 4 2 4 2" xfId="27492"/>
    <cellStyle name="Normal 19 3 4 2 5" xfId="17209"/>
    <cellStyle name="Normal 19 3 4 2 6" xfId="19924"/>
    <cellStyle name="Normal 19 3 4 3" xfId="3556"/>
    <cellStyle name="Normal 19 3 4 3 2" xfId="7339"/>
    <cellStyle name="Normal 19 3 4 3 2 2" xfId="15398"/>
    <cellStyle name="Normal 19 3 4 3 2 2 2" xfId="32245"/>
    <cellStyle name="Normal 19 3 4 3 2 3" xfId="24678"/>
    <cellStyle name="Normal 19 3 4 3 3" xfId="11615"/>
    <cellStyle name="Normal 19 3 4 3 3 2" xfId="28464"/>
    <cellStyle name="Normal 19 3 4 3 4" xfId="20897"/>
    <cellStyle name="Normal 19 3 4 4" xfId="5455"/>
    <cellStyle name="Normal 19 3 4 4 2" xfId="13514"/>
    <cellStyle name="Normal 19 3 4 4 2 2" xfId="30361"/>
    <cellStyle name="Normal 19 3 4 4 3" xfId="22794"/>
    <cellStyle name="Normal 19 3 4 5" xfId="9640"/>
    <cellStyle name="Normal 19 3 4 5 2" xfId="26580"/>
    <cellStyle name="Normal 19 3 4 6" xfId="17208"/>
    <cellStyle name="Normal 19 3 4 7" xfId="19012"/>
    <cellStyle name="Normal 19 3 5" xfId="2036"/>
    <cellStyle name="Normal 19 3 5 2" xfId="4017"/>
    <cellStyle name="Normal 19 3 5 2 2" xfId="7800"/>
    <cellStyle name="Normal 19 3 5 2 2 2" xfId="15859"/>
    <cellStyle name="Normal 19 3 5 2 2 2 2" xfId="32706"/>
    <cellStyle name="Normal 19 3 5 2 2 3" xfId="25139"/>
    <cellStyle name="Normal 19 3 5 2 3" xfId="12076"/>
    <cellStyle name="Normal 19 3 5 2 3 2" xfId="28925"/>
    <cellStyle name="Normal 19 3 5 2 4" xfId="21358"/>
    <cellStyle name="Normal 19 3 5 3" xfId="5916"/>
    <cellStyle name="Normal 19 3 5 3 2" xfId="13975"/>
    <cellStyle name="Normal 19 3 5 3 2 2" xfId="30822"/>
    <cellStyle name="Normal 19 3 5 3 3" xfId="23255"/>
    <cellStyle name="Normal 19 3 5 4" xfId="10134"/>
    <cellStyle name="Normal 19 3 5 4 2" xfId="27041"/>
    <cellStyle name="Normal 19 3 5 5" xfId="17210"/>
    <cellStyle name="Normal 19 3 5 6" xfId="19473"/>
    <cellStyle name="Normal 19 3 6" xfId="3075"/>
    <cellStyle name="Normal 19 3 6 2" xfId="6888"/>
    <cellStyle name="Normal 19 3 6 2 2" xfId="14947"/>
    <cellStyle name="Normal 19 3 6 2 2 2" xfId="31794"/>
    <cellStyle name="Normal 19 3 6 2 3" xfId="24227"/>
    <cellStyle name="Normal 19 3 6 3" xfId="11138"/>
    <cellStyle name="Normal 19 3 6 3 2" xfId="28013"/>
    <cellStyle name="Normal 19 3 6 4" xfId="20446"/>
    <cellStyle name="Normal 19 3 7" xfId="5004"/>
    <cellStyle name="Normal 19 3 7 2" xfId="13063"/>
    <cellStyle name="Normal 19 3 7 2 2" xfId="29910"/>
    <cellStyle name="Normal 19 3 7 3" xfId="22343"/>
    <cellStyle name="Normal 19 3 8" xfId="9021"/>
    <cellStyle name="Normal 19 3 8 2" xfId="26129"/>
    <cellStyle name="Normal 19 3 9" xfId="17195"/>
    <cellStyle name="Normal 19 4" xfId="940"/>
    <cellStyle name="Normal 19 4 2" xfId="3120"/>
    <cellStyle name="Normal 19 4 3" xfId="17211"/>
    <cellStyle name="Normal 19 4 4" xfId="34068"/>
    <cellStyle name="Normal 19 5" xfId="1024"/>
    <cellStyle name="Normal 19 5 2" xfId="1285"/>
    <cellStyle name="Normal 19 5 2 2" xfId="1781"/>
    <cellStyle name="Normal 19 5 2 2 2" xfId="2780"/>
    <cellStyle name="Normal 19 5 2 2 2 2" xfId="4742"/>
    <cellStyle name="Normal 19 5 2 2 2 2 2" xfId="8525"/>
    <cellStyle name="Normal 19 5 2 2 2 2 2 2" xfId="16584"/>
    <cellStyle name="Normal 19 5 2 2 2 2 2 2 2" xfId="33431"/>
    <cellStyle name="Normal 19 5 2 2 2 2 2 3" xfId="25864"/>
    <cellStyle name="Normal 19 5 2 2 2 2 3" xfId="12801"/>
    <cellStyle name="Normal 19 5 2 2 2 2 3 2" xfId="29650"/>
    <cellStyle name="Normal 19 5 2 2 2 2 4" xfId="22083"/>
    <cellStyle name="Normal 19 5 2 2 2 3" xfId="6641"/>
    <cellStyle name="Normal 19 5 2 2 2 3 2" xfId="14700"/>
    <cellStyle name="Normal 19 5 2 2 2 3 2 2" xfId="31547"/>
    <cellStyle name="Normal 19 5 2 2 2 3 3" xfId="23980"/>
    <cellStyle name="Normal 19 5 2 2 2 4" xfId="10867"/>
    <cellStyle name="Normal 19 5 2 2 2 4 2" xfId="27766"/>
    <cellStyle name="Normal 19 5 2 2 2 5" xfId="17215"/>
    <cellStyle name="Normal 19 5 2 2 2 6" xfId="20198"/>
    <cellStyle name="Normal 19 5 2 2 3" xfId="3830"/>
    <cellStyle name="Normal 19 5 2 2 3 2" xfId="7613"/>
    <cellStyle name="Normal 19 5 2 2 3 2 2" xfId="15672"/>
    <cellStyle name="Normal 19 5 2 2 3 2 2 2" xfId="32519"/>
    <cellStyle name="Normal 19 5 2 2 3 2 3" xfId="24952"/>
    <cellStyle name="Normal 19 5 2 2 3 3" xfId="11889"/>
    <cellStyle name="Normal 19 5 2 2 3 3 2" xfId="28738"/>
    <cellStyle name="Normal 19 5 2 2 3 4" xfId="21171"/>
    <cellStyle name="Normal 19 5 2 2 4" xfId="5729"/>
    <cellStyle name="Normal 19 5 2 2 4 2" xfId="13788"/>
    <cellStyle name="Normal 19 5 2 2 4 2 2" xfId="30635"/>
    <cellStyle name="Normal 19 5 2 2 4 3" xfId="23068"/>
    <cellStyle name="Normal 19 5 2 2 5" xfId="9914"/>
    <cellStyle name="Normal 19 5 2 2 5 2" xfId="26854"/>
    <cellStyle name="Normal 19 5 2 2 6" xfId="17214"/>
    <cellStyle name="Normal 19 5 2 2 7" xfId="19286"/>
    <cellStyle name="Normal 19 5 2 3" xfId="2327"/>
    <cellStyle name="Normal 19 5 2 3 2" xfId="4291"/>
    <cellStyle name="Normal 19 5 2 3 2 2" xfId="8074"/>
    <cellStyle name="Normal 19 5 2 3 2 2 2" xfId="16133"/>
    <cellStyle name="Normal 19 5 2 3 2 2 2 2" xfId="32980"/>
    <cellStyle name="Normal 19 5 2 3 2 2 3" xfId="25413"/>
    <cellStyle name="Normal 19 5 2 3 2 3" xfId="12350"/>
    <cellStyle name="Normal 19 5 2 3 2 3 2" xfId="29199"/>
    <cellStyle name="Normal 19 5 2 3 2 4" xfId="21632"/>
    <cellStyle name="Normal 19 5 2 3 3" xfId="6190"/>
    <cellStyle name="Normal 19 5 2 3 3 2" xfId="14249"/>
    <cellStyle name="Normal 19 5 2 3 3 2 2" xfId="31096"/>
    <cellStyle name="Normal 19 5 2 3 3 3" xfId="23529"/>
    <cellStyle name="Normal 19 5 2 3 4" xfId="10415"/>
    <cellStyle name="Normal 19 5 2 3 4 2" xfId="27315"/>
    <cellStyle name="Normal 19 5 2 3 5" xfId="17216"/>
    <cellStyle name="Normal 19 5 2 3 6" xfId="19747"/>
    <cellStyle name="Normal 19 5 2 4" xfId="3379"/>
    <cellStyle name="Normal 19 5 2 4 2" xfId="7162"/>
    <cellStyle name="Normal 19 5 2 4 2 2" xfId="15221"/>
    <cellStyle name="Normal 19 5 2 4 2 2 2" xfId="32068"/>
    <cellStyle name="Normal 19 5 2 4 2 3" xfId="24501"/>
    <cellStyle name="Normal 19 5 2 4 3" xfId="11438"/>
    <cellStyle name="Normal 19 5 2 4 3 2" xfId="28287"/>
    <cellStyle name="Normal 19 5 2 4 4" xfId="20720"/>
    <cellStyle name="Normal 19 5 2 5" xfId="5278"/>
    <cellStyle name="Normal 19 5 2 5 2" xfId="13337"/>
    <cellStyle name="Normal 19 5 2 5 2 2" xfId="30184"/>
    <cellStyle name="Normal 19 5 2 5 3" xfId="22617"/>
    <cellStyle name="Normal 19 5 2 6" xfId="9439"/>
    <cellStyle name="Normal 19 5 2 6 2" xfId="26403"/>
    <cellStyle name="Normal 19 5 2 7" xfId="17213"/>
    <cellStyle name="Normal 19 5 2 8" xfId="18835"/>
    <cellStyle name="Normal 19 5 3" xfId="1563"/>
    <cellStyle name="Normal 19 5 3 2" xfId="2562"/>
    <cellStyle name="Normal 19 5 3 2 2" xfId="4524"/>
    <cellStyle name="Normal 19 5 3 2 2 2" xfId="8307"/>
    <cellStyle name="Normal 19 5 3 2 2 2 2" xfId="16366"/>
    <cellStyle name="Normal 19 5 3 2 2 2 2 2" xfId="33213"/>
    <cellStyle name="Normal 19 5 3 2 2 2 3" xfId="25646"/>
    <cellStyle name="Normal 19 5 3 2 2 3" xfId="12583"/>
    <cellStyle name="Normal 19 5 3 2 2 3 2" xfId="29432"/>
    <cellStyle name="Normal 19 5 3 2 2 4" xfId="21865"/>
    <cellStyle name="Normal 19 5 3 2 3" xfId="6423"/>
    <cellStyle name="Normal 19 5 3 2 3 2" xfId="14482"/>
    <cellStyle name="Normal 19 5 3 2 3 2 2" xfId="31329"/>
    <cellStyle name="Normal 19 5 3 2 3 3" xfId="23762"/>
    <cellStyle name="Normal 19 5 3 2 4" xfId="10649"/>
    <cellStyle name="Normal 19 5 3 2 4 2" xfId="27548"/>
    <cellStyle name="Normal 19 5 3 2 5" xfId="17218"/>
    <cellStyle name="Normal 19 5 3 2 6" xfId="19980"/>
    <cellStyle name="Normal 19 5 3 3" xfId="3612"/>
    <cellStyle name="Normal 19 5 3 3 2" xfId="7395"/>
    <cellStyle name="Normal 19 5 3 3 2 2" xfId="15454"/>
    <cellStyle name="Normal 19 5 3 3 2 2 2" xfId="32301"/>
    <cellStyle name="Normal 19 5 3 3 2 3" xfId="24734"/>
    <cellStyle name="Normal 19 5 3 3 3" xfId="11671"/>
    <cellStyle name="Normal 19 5 3 3 3 2" xfId="28520"/>
    <cellStyle name="Normal 19 5 3 3 4" xfId="20953"/>
    <cellStyle name="Normal 19 5 3 4" xfId="5511"/>
    <cellStyle name="Normal 19 5 3 4 2" xfId="13570"/>
    <cellStyle name="Normal 19 5 3 4 2 2" xfId="30417"/>
    <cellStyle name="Normal 19 5 3 4 3" xfId="22850"/>
    <cellStyle name="Normal 19 5 3 5" xfId="9696"/>
    <cellStyle name="Normal 19 5 3 5 2" xfId="26636"/>
    <cellStyle name="Normal 19 5 3 6" xfId="17217"/>
    <cellStyle name="Normal 19 5 3 7" xfId="19068"/>
    <cellStyle name="Normal 19 5 4" xfId="2109"/>
    <cellStyle name="Normal 19 5 4 2" xfId="4073"/>
    <cellStyle name="Normal 19 5 4 2 2" xfId="7856"/>
    <cellStyle name="Normal 19 5 4 2 2 2" xfId="15915"/>
    <cellStyle name="Normal 19 5 4 2 2 2 2" xfId="32762"/>
    <cellStyle name="Normal 19 5 4 2 2 3" xfId="25195"/>
    <cellStyle name="Normal 19 5 4 2 3" xfId="12132"/>
    <cellStyle name="Normal 19 5 4 2 3 2" xfId="28981"/>
    <cellStyle name="Normal 19 5 4 2 4" xfId="21414"/>
    <cellStyle name="Normal 19 5 4 3" xfId="5972"/>
    <cellStyle name="Normal 19 5 4 3 2" xfId="14031"/>
    <cellStyle name="Normal 19 5 4 3 2 2" xfId="30878"/>
    <cellStyle name="Normal 19 5 4 3 3" xfId="23311"/>
    <cellStyle name="Normal 19 5 4 4" xfId="10197"/>
    <cellStyle name="Normal 19 5 4 4 2" xfId="27097"/>
    <cellStyle name="Normal 19 5 4 5" xfId="17219"/>
    <cellStyle name="Normal 19 5 4 6" xfId="19529"/>
    <cellStyle name="Normal 19 5 5" xfId="3161"/>
    <cellStyle name="Normal 19 5 5 2" xfId="6944"/>
    <cellStyle name="Normal 19 5 5 2 2" xfId="15003"/>
    <cellStyle name="Normal 19 5 5 2 2 2" xfId="31850"/>
    <cellStyle name="Normal 19 5 5 2 3" xfId="24283"/>
    <cellStyle name="Normal 19 5 5 3" xfId="11220"/>
    <cellStyle name="Normal 19 5 5 3 2" xfId="28069"/>
    <cellStyle name="Normal 19 5 5 4" xfId="20502"/>
    <cellStyle name="Normal 19 5 6" xfId="5060"/>
    <cellStyle name="Normal 19 5 6 2" xfId="13119"/>
    <cellStyle name="Normal 19 5 6 2 2" xfId="29966"/>
    <cellStyle name="Normal 19 5 6 3" xfId="22399"/>
    <cellStyle name="Normal 19 5 7" xfId="9204"/>
    <cellStyle name="Normal 19 5 7 2" xfId="26185"/>
    <cellStyle name="Normal 19 5 8" xfId="17212"/>
    <cellStyle name="Normal 19 5 9" xfId="18617"/>
    <cellStyle name="Normal 19 6" xfId="1193"/>
    <cellStyle name="Normal 19 6 2" xfId="1689"/>
    <cellStyle name="Normal 19 6 2 2" xfId="2688"/>
    <cellStyle name="Normal 19 6 2 2 2" xfId="4650"/>
    <cellStyle name="Normal 19 6 2 2 2 2" xfId="8433"/>
    <cellStyle name="Normal 19 6 2 2 2 2 2" xfId="16492"/>
    <cellStyle name="Normal 19 6 2 2 2 2 2 2" xfId="33339"/>
    <cellStyle name="Normal 19 6 2 2 2 2 3" xfId="25772"/>
    <cellStyle name="Normal 19 6 2 2 2 3" xfId="12709"/>
    <cellStyle name="Normal 19 6 2 2 2 3 2" xfId="29558"/>
    <cellStyle name="Normal 19 6 2 2 2 4" xfId="21991"/>
    <cellStyle name="Normal 19 6 2 2 3" xfId="6549"/>
    <cellStyle name="Normal 19 6 2 2 3 2" xfId="14608"/>
    <cellStyle name="Normal 19 6 2 2 3 2 2" xfId="31455"/>
    <cellStyle name="Normal 19 6 2 2 3 3" xfId="23888"/>
    <cellStyle name="Normal 19 6 2 2 4" xfId="10775"/>
    <cellStyle name="Normal 19 6 2 2 4 2" xfId="27674"/>
    <cellStyle name="Normal 19 6 2 2 5" xfId="17222"/>
    <cellStyle name="Normal 19 6 2 2 6" xfId="20106"/>
    <cellStyle name="Normal 19 6 2 3" xfId="3738"/>
    <cellStyle name="Normal 19 6 2 3 2" xfId="7521"/>
    <cellStyle name="Normal 19 6 2 3 2 2" xfId="15580"/>
    <cellStyle name="Normal 19 6 2 3 2 2 2" xfId="32427"/>
    <cellStyle name="Normal 19 6 2 3 2 3" xfId="24860"/>
    <cellStyle name="Normal 19 6 2 3 3" xfId="11797"/>
    <cellStyle name="Normal 19 6 2 3 3 2" xfId="28646"/>
    <cellStyle name="Normal 19 6 2 3 4" xfId="21079"/>
    <cellStyle name="Normal 19 6 2 4" xfId="5637"/>
    <cellStyle name="Normal 19 6 2 4 2" xfId="13696"/>
    <cellStyle name="Normal 19 6 2 4 2 2" xfId="30543"/>
    <cellStyle name="Normal 19 6 2 4 3" xfId="22976"/>
    <cellStyle name="Normal 19 6 2 5" xfId="9822"/>
    <cellStyle name="Normal 19 6 2 5 2" xfId="26762"/>
    <cellStyle name="Normal 19 6 2 6" xfId="17221"/>
    <cellStyle name="Normal 19 6 2 7" xfId="19194"/>
    <cellStyle name="Normal 19 6 3" xfId="2235"/>
    <cellStyle name="Normal 19 6 3 2" xfId="4199"/>
    <cellStyle name="Normal 19 6 3 2 2" xfId="7982"/>
    <cellStyle name="Normal 19 6 3 2 2 2" xfId="16041"/>
    <cellStyle name="Normal 19 6 3 2 2 2 2" xfId="32888"/>
    <cellStyle name="Normal 19 6 3 2 2 3" xfId="25321"/>
    <cellStyle name="Normal 19 6 3 2 3" xfId="12258"/>
    <cellStyle name="Normal 19 6 3 2 3 2" xfId="29107"/>
    <cellStyle name="Normal 19 6 3 2 4" xfId="21540"/>
    <cellStyle name="Normal 19 6 3 3" xfId="6098"/>
    <cellStyle name="Normal 19 6 3 3 2" xfId="14157"/>
    <cellStyle name="Normal 19 6 3 3 2 2" xfId="31004"/>
    <cellStyle name="Normal 19 6 3 3 3" xfId="23437"/>
    <cellStyle name="Normal 19 6 3 4" xfId="10323"/>
    <cellStyle name="Normal 19 6 3 4 2" xfId="27223"/>
    <cellStyle name="Normal 19 6 3 5" xfId="17223"/>
    <cellStyle name="Normal 19 6 3 6" xfId="19655"/>
    <cellStyle name="Normal 19 6 4" xfId="3287"/>
    <cellStyle name="Normal 19 6 4 2" xfId="7070"/>
    <cellStyle name="Normal 19 6 4 2 2" xfId="15129"/>
    <cellStyle name="Normal 19 6 4 2 2 2" xfId="31976"/>
    <cellStyle name="Normal 19 6 4 2 3" xfId="24409"/>
    <cellStyle name="Normal 19 6 4 3" xfId="11346"/>
    <cellStyle name="Normal 19 6 4 3 2" xfId="28195"/>
    <cellStyle name="Normal 19 6 4 4" xfId="20628"/>
    <cellStyle name="Normal 19 6 5" xfId="5186"/>
    <cellStyle name="Normal 19 6 5 2" xfId="13245"/>
    <cellStyle name="Normal 19 6 5 2 2" xfId="30092"/>
    <cellStyle name="Normal 19 6 5 3" xfId="22525"/>
    <cellStyle name="Normal 19 6 6" xfId="9347"/>
    <cellStyle name="Normal 19 6 6 2" xfId="26311"/>
    <cellStyle name="Normal 19 6 7" xfId="17220"/>
    <cellStyle name="Normal 19 6 8" xfId="18743"/>
    <cellStyle name="Normal 19 7" xfId="1471"/>
    <cellStyle name="Normal 19 7 2" xfId="2470"/>
    <cellStyle name="Normal 19 7 2 2" xfId="4432"/>
    <cellStyle name="Normal 19 7 2 2 2" xfId="8215"/>
    <cellStyle name="Normal 19 7 2 2 2 2" xfId="16274"/>
    <cellStyle name="Normal 19 7 2 2 2 2 2" xfId="33121"/>
    <cellStyle name="Normal 19 7 2 2 2 3" xfId="25554"/>
    <cellStyle name="Normal 19 7 2 2 3" xfId="12491"/>
    <cellStyle name="Normal 19 7 2 2 3 2" xfId="29340"/>
    <cellStyle name="Normal 19 7 2 2 4" xfId="21773"/>
    <cellStyle name="Normal 19 7 2 3" xfId="6331"/>
    <cellStyle name="Normal 19 7 2 3 2" xfId="14390"/>
    <cellStyle name="Normal 19 7 2 3 2 2" xfId="31237"/>
    <cellStyle name="Normal 19 7 2 3 3" xfId="23670"/>
    <cellStyle name="Normal 19 7 2 4" xfId="10557"/>
    <cellStyle name="Normal 19 7 2 4 2" xfId="27456"/>
    <cellStyle name="Normal 19 7 2 5" xfId="17225"/>
    <cellStyle name="Normal 19 7 2 6" xfId="19888"/>
    <cellStyle name="Normal 19 7 3" xfId="3520"/>
    <cellStyle name="Normal 19 7 3 2" xfId="7303"/>
    <cellStyle name="Normal 19 7 3 2 2" xfId="15362"/>
    <cellStyle name="Normal 19 7 3 2 2 2" xfId="32209"/>
    <cellStyle name="Normal 19 7 3 2 3" xfId="24642"/>
    <cellStyle name="Normal 19 7 3 3" xfId="11579"/>
    <cellStyle name="Normal 19 7 3 3 2" xfId="28428"/>
    <cellStyle name="Normal 19 7 3 4" xfId="20861"/>
    <cellStyle name="Normal 19 7 4" xfId="5419"/>
    <cellStyle name="Normal 19 7 4 2" xfId="13478"/>
    <cellStyle name="Normal 19 7 4 2 2" xfId="30325"/>
    <cellStyle name="Normal 19 7 4 3" xfId="22758"/>
    <cellStyle name="Normal 19 7 5" xfId="9604"/>
    <cellStyle name="Normal 19 7 5 2" xfId="26544"/>
    <cellStyle name="Normal 19 7 6" xfId="17224"/>
    <cellStyle name="Normal 19 7 7" xfId="18976"/>
    <cellStyle name="Normal 19 8" xfId="1994"/>
    <cellStyle name="Normal 19 8 2" xfId="3981"/>
    <cellStyle name="Normal 19 8 2 2" xfId="7764"/>
    <cellStyle name="Normal 19 8 2 2 2" xfId="15823"/>
    <cellStyle name="Normal 19 8 2 2 2 2" xfId="32670"/>
    <cellStyle name="Normal 19 8 2 2 3" xfId="25103"/>
    <cellStyle name="Normal 19 8 2 3" xfId="12040"/>
    <cellStyle name="Normal 19 8 2 3 2" xfId="28889"/>
    <cellStyle name="Normal 19 8 2 4" xfId="21322"/>
    <cellStyle name="Normal 19 8 3" xfId="5880"/>
    <cellStyle name="Normal 19 8 3 2" xfId="13939"/>
    <cellStyle name="Normal 19 8 3 2 2" xfId="30786"/>
    <cellStyle name="Normal 19 8 3 3" xfId="23219"/>
    <cellStyle name="Normal 19 8 4" xfId="10093"/>
    <cellStyle name="Normal 19 8 4 2" xfId="27005"/>
    <cellStyle name="Normal 19 8 5" xfId="17226"/>
    <cellStyle name="Normal 19 8 6" xfId="19437"/>
    <cellStyle name="Normal 19 9" xfId="3039"/>
    <cellStyle name="Normal 19 9 2" xfId="6852"/>
    <cellStyle name="Normal 19 9 2 2" xfId="14911"/>
    <cellStyle name="Normal 19 9 2 2 2" xfId="31758"/>
    <cellStyle name="Normal 19 9 2 3" xfId="24191"/>
    <cellStyle name="Normal 19 9 3" xfId="11102"/>
    <cellStyle name="Normal 19 9 3 2" xfId="27977"/>
    <cellStyle name="Normal 19 9 4" xfId="20410"/>
    <cellStyle name="Normal 190" xfId="2986"/>
    <cellStyle name="Normal 190 2" xfId="6843"/>
    <cellStyle name="Normal 190 2 2" xfId="14902"/>
    <cellStyle name="Normal 190 2 2 2" xfId="31749"/>
    <cellStyle name="Normal 190 2 3" xfId="24182"/>
    <cellStyle name="Normal 190 3" xfId="11071"/>
    <cellStyle name="Normal 190 3 2" xfId="27968"/>
    <cellStyle name="Normal 190 4" xfId="20400"/>
    <cellStyle name="Normal 190 5" xfId="33822"/>
    <cellStyle name="Normal 191" xfId="4921"/>
    <cellStyle name="Normal 191 2" xfId="8704"/>
    <cellStyle name="Normal 191 2 2" xfId="16763"/>
    <cellStyle name="Normal 191 2 2 2" xfId="33610"/>
    <cellStyle name="Normal 191 2 3" xfId="26043"/>
    <cellStyle name="Normal 191 3" xfId="12980"/>
    <cellStyle name="Normal 191 3 2" xfId="29829"/>
    <cellStyle name="Normal 191 4" xfId="22262"/>
    <cellStyle name="Normal 191 5" xfId="33823"/>
    <cellStyle name="Normal 192" xfId="4922"/>
    <cellStyle name="Normal 192 2" xfId="8705"/>
    <cellStyle name="Normal 192 2 2" xfId="16764"/>
    <cellStyle name="Normal 192 2 2 2" xfId="33611"/>
    <cellStyle name="Normal 192 2 3" xfId="26044"/>
    <cellStyle name="Normal 192 3" xfId="12981"/>
    <cellStyle name="Normal 192 3 2" xfId="29830"/>
    <cellStyle name="Normal 192 4" xfId="22263"/>
    <cellStyle name="Normal 193" xfId="4923"/>
    <cellStyle name="Normal 193 2" xfId="8706"/>
    <cellStyle name="Normal 193 2 2" xfId="16765"/>
    <cellStyle name="Normal 193 2 2 2" xfId="33612"/>
    <cellStyle name="Normal 193 2 3" xfId="26045"/>
    <cellStyle name="Normal 193 3" xfId="12982"/>
    <cellStyle name="Normal 193 3 2" xfId="29831"/>
    <cellStyle name="Normal 193 4" xfId="22264"/>
    <cellStyle name="Normal 194" xfId="4924"/>
    <cellStyle name="Normal 194 2" xfId="8707"/>
    <cellStyle name="Normal 194 2 2" xfId="16766"/>
    <cellStyle name="Normal 194 2 2 2" xfId="33613"/>
    <cellStyle name="Normal 194 2 3" xfId="26046"/>
    <cellStyle name="Normal 194 3" xfId="12983"/>
    <cellStyle name="Normal 194 3 2" xfId="29832"/>
    <cellStyle name="Normal 194 4" xfId="22265"/>
    <cellStyle name="Normal 195" xfId="4925"/>
    <cellStyle name="Normal 195 2" xfId="8708"/>
    <cellStyle name="Normal 195 2 2" xfId="16767"/>
    <cellStyle name="Normal 195 2 2 2" xfId="33614"/>
    <cellStyle name="Normal 195 2 3" xfId="26047"/>
    <cellStyle name="Normal 195 3" xfId="12984"/>
    <cellStyle name="Normal 195 3 2" xfId="29833"/>
    <cellStyle name="Normal 195 4" xfId="22266"/>
    <cellStyle name="Normal 196" xfId="4926"/>
    <cellStyle name="Normal 196 2" xfId="8709"/>
    <cellStyle name="Normal 196 2 2" xfId="16768"/>
    <cellStyle name="Normal 196 2 2 2" xfId="33615"/>
    <cellStyle name="Normal 196 2 3" xfId="26048"/>
    <cellStyle name="Normal 196 3" xfId="12985"/>
    <cellStyle name="Normal 196 3 2" xfId="29834"/>
    <cellStyle name="Normal 196 4" xfId="22267"/>
    <cellStyle name="Normal 197" xfId="4927"/>
    <cellStyle name="Normal 197 2" xfId="8710"/>
    <cellStyle name="Normal 197 2 2" xfId="16769"/>
    <cellStyle name="Normal 197 2 2 2" xfId="33616"/>
    <cellStyle name="Normal 197 2 3" xfId="26049"/>
    <cellStyle name="Normal 197 3" xfId="12986"/>
    <cellStyle name="Normal 197 3 2" xfId="29835"/>
    <cellStyle name="Normal 197 4" xfId="22268"/>
    <cellStyle name="Normal 198" xfId="4928"/>
    <cellStyle name="Normal 198 2" xfId="8711"/>
    <cellStyle name="Normal 198 2 2" xfId="16770"/>
    <cellStyle name="Normal 198 2 2 2" xfId="33617"/>
    <cellStyle name="Normal 198 2 3" xfId="26050"/>
    <cellStyle name="Normal 198 3" xfId="12987"/>
    <cellStyle name="Normal 198 3 2" xfId="29836"/>
    <cellStyle name="Normal 198 4" xfId="22269"/>
    <cellStyle name="Normal 199" xfId="4929"/>
    <cellStyle name="Normal 199 2" xfId="8712"/>
    <cellStyle name="Normal 199 2 2" xfId="16771"/>
    <cellStyle name="Normal 199 2 2 2" xfId="33618"/>
    <cellStyle name="Normal 199 2 3" xfId="26051"/>
    <cellStyle name="Normal 199 3" xfId="12988"/>
    <cellStyle name="Normal 199 3 2" xfId="29837"/>
    <cellStyle name="Normal 199 4" xfId="22270"/>
    <cellStyle name="Normal 2" xfId="172"/>
    <cellStyle name="Normal 2 10" xfId="33824"/>
    <cellStyle name="Normal 2 11" xfId="33948"/>
    <cellStyle name="Normal 2 12" xfId="439"/>
    <cellStyle name="Normal 2 2" xfId="173"/>
    <cellStyle name="Normal 2 2 2" xfId="760"/>
    <cellStyle name="Normal 2 2 3" xfId="2977"/>
    <cellStyle name="Normal 2 2 3 2" xfId="6834"/>
    <cellStyle name="Normal 2 2 3 2 2" xfId="14893"/>
    <cellStyle name="Normal 2 2 3 2 2 2" xfId="31740"/>
    <cellStyle name="Normal 2 2 3 2 3" xfId="24173"/>
    <cellStyle name="Normal 2 2 3 3" xfId="11062"/>
    <cellStyle name="Normal 2 2 3 3 2" xfId="27959"/>
    <cellStyle name="Normal 2 2 3 4" xfId="20391"/>
    <cellStyle name="Normal 2 2 4" xfId="440"/>
    <cellStyle name="Normal 2 2_Energía" xfId="17227"/>
    <cellStyle name="Normal 2 3" xfId="174"/>
    <cellStyle name="Normal 2 3 2" xfId="17228"/>
    <cellStyle name="Normal 2 3 3" xfId="441"/>
    <cellStyle name="Normal 2 4" xfId="175"/>
    <cellStyle name="Normal 2 4 2" xfId="17229"/>
    <cellStyle name="Normal 2 4 3" xfId="442"/>
    <cellStyle name="Normal 2 5" xfId="443"/>
    <cellStyle name="Normal 2 5 2" xfId="17230"/>
    <cellStyle name="Normal 2 6" xfId="2967"/>
    <cellStyle name="Normal 2 6 2" xfId="6825"/>
    <cellStyle name="Normal 2 6 2 2" xfId="14884"/>
    <cellStyle name="Normal 2 6 2 2 2" xfId="31731"/>
    <cellStyle name="Normal 2 6 2 3" xfId="24164"/>
    <cellStyle name="Normal 2 6 3" xfId="11053"/>
    <cellStyle name="Normal 2 6 3 2" xfId="27950"/>
    <cellStyle name="Normal 2 6 4" xfId="20382"/>
    <cellStyle name="Normal 2 6 5" xfId="33825"/>
    <cellStyle name="Normal 2 7" xfId="33826"/>
    <cellStyle name="Normal 2 8" xfId="33827"/>
    <cellStyle name="Normal 2 9" xfId="33828"/>
    <cellStyle name="Normal 2_Centro1" xfId="17231"/>
    <cellStyle name="Normal 20" xfId="566"/>
    <cellStyle name="Normal 20 10" xfId="4969"/>
    <cellStyle name="Normal 20 10 2" xfId="13028"/>
    <cellStyle name="Normal 20 10 2 2" xfId="29875"/>
    <cellStyle name="Normal 20 10 3" xfId="22308"/>
    <cellStyle name="Normal 20 11" xfId="8931"/>
    <cellStyle name="Normal 20 11 2" xfId="26094"/>
    <cellStyle name="Normal 20 12" xfId="17232"/>
    <cellStyle name="Normal 20 13" xfId="18524"/>
    <cellStyle name="Normal 20 14" xfId="34069"/>
    <cellStyle name="Normal 20 2" xfId="622"/>
    <cellStyle name="Normal 20 2 10" xfId="17233"/>
    <cellStyle name="Normal 20 2 11" xfId="18538"/>
    <cellStyle name="Normal 20 2 12" xfId="34070"/>
    <cellStyle name="Normal 20 2 2" xfId="740"/>
    <cellStyle name="Normal 20 2 2 10" xfId="18574"/>
    <cellStyle name="Normal 20 2 2 11" xfId="34071"/>
    <cellStyle name="Normal 20 2 2 2" xfId="1074"/>
    <cellStyle name="Normal 20 2 2 2 2" xfId="1335"/>
    <cellStyle name="Normal 20 2 2 2 2 2" xfId="1831"/>
    <cellStyle name="Normal 20 2 2 2 2 2 2" xfId="2830"/>
    <cellStyle name="Normal 20 2 2 2 2 2 2 2" xfId="4792"/>
    <cellStyle name="Normal 20 2 2 2 2 2 2 2 2" xfId="8575"/>
    <cellStyle name="Normal 20 2 2 2 2 2 2 2 2 2" xfId="16634"/>
    <cellStyle name="Normal 20 2 2 2 2 2 2 2 2 2 2" xfId="33481"/>
    <cellStyle name="Normal 20 2 2 2 2 2 2 2 2 3" xfId="25914"/>
    <cellStyle name="Normal 20 2 2 2 2 2 2 2 3" xfId="12851"/>
    <cellStyle name="Normal 20 2 2 2 2 2 2 2 3 2" xfId="29700"/>
    <cellStyle name="Normal 20 2 2 2 2 2 2 2 4" xfId="22133"/>
    <cellStyle name="Normal 20 2 2 2 2 2 2 3" xfId="6691"/>
    <cellStyle name="Normal 20 2 2 2 2 2 2 3 2" xfId="14750"/>
    <cellStyle name="Normal 20 2 2 2 2 2 2 3 2 2" xfId="31597"/>
    <cellStyle name="Normal 20 2 2 2 2 2 2 3 3" xfId="24030"/>
    <cellStyle name="Normal 20 2 2 2 2 2 2 4" xfId="10917"/>
    <cellStyle name="Normal 20 2 2 2 2 2 2 4 2" xfId="27816"/>
    <cellStyle name="Normal 20 2 2 2 2 2 2 5" xfId="17238"/>
    <cellStyle name="Normal 20 2 2 2 2 2 2 6" xfId="20248"/>
    <cellStyle name="Normal 20 2 2 2 2 2 3" xfId="3880"/>
    <cellStyle name="Normal 20 2 2 2 2 2 3 2" xfId="7663"/>
    <cellStyle name="Normal 20 2 2 2 2 2 3 2 2" xfId="15722"/>
    <cellStyle name="Normal 20 2 2 2 2 2 3 2 2 2" xfId="32569"/>
    <cellStyle name="Normal 20 2 2 2 2 2 3 2 3" xfId="25002"/>
    <cellStyle name="Normal 20 2 2 2 2 2 3 3" xfId="11939"/>
    <cellStyle name="Normal 20 2 2 2 2 2 3 3 2" xfId="28788"/>
    <cellStyle name="Normal 20 2 2 2 2 2 3 4" xfId="21221"/>
    <cellStyle name="Normal 20 2 2 2 2 2 4" xfId="5779"/>
    <cellStyle name="Normal 20 2 2 2 2 2 4 2" xfId="13838"/>
    <cellStyle name="Normal 20 2 2 2 2 2 4 2 2" xfId="30685"/>
    <cellStyle name="Normal 20 2 2 2 2 2 4 3" xfId="23118"/>
    <cellStyle name="Normal 20 2 2 2 2 2 5" xfId="9964"/>
    <cellStyle name="Normal 20 2 2 2 2 2 5 2" xfId="26904"/>
    <cellStyle name="Normal 20 2 2 2 2 2 6" xfId="17237"/>
    <cellStyle name="Normal 20 2 2 2 2 2 7" xfId="19336"/>
    <cellStyle name="Normal 20 2 2 2 2 3" xfId="2377"/>
    <cellStyle name="Normal 20 2 2 2 2 3 2" xfId="4341"/>
    <cellStyle name="Normal 20 2 2 2 2 3 2 2" xfId="8124"/>
    <cellStyle name="Normal 20 2 2 2 2 3 2 2 2" xfId="16183"/>
    <cellStyle name="Normal 20 2 2 2 2 3 2 2 2 2" xfId="33030"/>
    <cellStyle name="Normal 20 2 2 2 2 3 2 2 3" xfId="25463"/>
    <cellStyle name="Normal 20 2 2 2 2 3 2 3" xfId="12400"/>
    <cellStyle name="Normal 20 2 2 2 2 3 2 3 2" xfId="29249"/>
    <cellStyle name="Normal 20 2 2 2 2 3 2 4" xfId="21682"/>
    <cellStyle name="Normal 20 2 2 2 2 3 3" xfId="6240"/>
    <cellStyle name="Normal 20 2 2 2 2 3 3 2" xfId="14299"/>
    <cellStyle name="Normal 20 2 2 2 2 3 3 2 2" xfId="31146"/>
    <cellStyle name="Normal 20 2 2 2 2 3 3 3" xfId="23579"/>
    <cellStyle name="Normal 20 2 2 2 2 3 4" xfId="10465"/>
    <cellStyle name="Normal 20 2 2 2 2 3 4 2" xfId="27365"/>
    <cellStyle name="Normal 20 2 2 2 2 3 5" xfId="17239"/>
    <cellStyle name="Normal 20 2 2 2 2 3 6" xfId="19797"/>
    <cellStyle name="Normal 20 2 2 2 2 4" xfId="3429"/>
    <cellStyle name="Normal 20 2 2 2 2 4 2" xfId="7212"/>
    <cellStyle name="Normal 20 2 2 2 2 4 2 2" xfId="15271"/>
    <cellStyle name="Normal 20 2 2 2 2 4 2 2 2" xfId="32118"/>
    <cellStyle name="Normal 20 2 2 2 2 4 2 3" xfId="24551"/>
    <cellStyle name="Normal 20 2 2 2 2 4 3" xfId="11488"/>
    <cellStyle name="Normal 20 2 2 2 2 4 3 2" xfId="28337"/>
    <cellStyle name="Normal 20 2 2 2 2 4 4" xfId="20770"/>
    <cellStyle name="Normal 20 2 2 2 2 5" xfId="5328"/>
    <cellStyle name="Normal 20 2 2 2 2 5 2" xfId="13387"/>
    <cellStyle name="Normal 20 2 2 2 2 5 2 2" xfId="30234"/>
    <cellStyle name="Normal 20 2 2 2 2 5 3" xfId="22667"/>
    <cellStyle name="Normal 20 2 2 2 2 6" xfId="9489"/>
    <cellStyle name="Normal 20 2 2 2 2 6 2" xfId="26453"/>
    <cellStyle name="Normal 20 2 2 2 2 7" xfId="17236"/>
    <cellStyle name="Normal 20 2 2 2 2 8" xfId="18885"/>
    <cellStyle name="Normal 20 2 2 2 3" xfId="1613"/>
    <cellStyle name="Normal 20 2 2 2 3 2" xfId="2612"/>
    <cellStyle name="Normal 20 2 2 2 3 2 2" xfId="4574"/>
    <cellStyle name="Normal 20 2 2 2 3 2 2 2" xfId="8357"/>
    <cellStyle name="Normal 20 2 2 2 3 2 2 2 2" xfId="16416"/>
    <cellStyle name="Normal 20 2 2 2 3 2 2 2 2 2" xfId="33263"/>
    <cellStyle name="Normal 20 2 2 2 3 2 2 2 3" xfId="25696"/>
    <cellStyle name="Normal 20 2 2 2 3 2 2 3" xfId="12633"/>
    <cellStyle name="Normal 20 2 2 2 3 2 2 3 2" xfId="29482"/>
    <cellStyle name="Normal 20 2 2 2 3 2 2 4" xfId="21915"/>
    <cellStyle name="Normal 20 2 2 2 3 2 3" xfId="6473"/>
    <cellStyle name="Normal 20 2 2 2 3 2 3 2" xfId="14532"/>
    <cellStyle name="Normal 20 2 2 2 3 2 3 2 2" xfId="31379"/>
    <cellStyle name="Normal 20 2 2 2 3 2 3 3" xfId="23812"/>
    <cellStyle name="Normal 20 2 2 2 3 2 4" xfId="10699"/>
    <cellStyle name="Normal 20 2 2 2 3 2 4 2" xfId="27598"/>
    <cellStyle name="Normal 20 2 2 2 3 2 5" xfId="17241"/>
    <cellStyle name="Normal 20 2 2 2 3 2 6" xfId="20030"/>
    <cellStyle name="Normal 20 2 2 2 3 3" xfId="3662"/>
    <cellStyle name="Normal 20 2 2 2 3 3 2" xfId="7445"/>
    <cellStyle name="Normal 20 2 2 2 3 3 2 2" xfId="15504"/>
    <cellStyle name="Normal 20 2 2 2 3 3 2 2 2" xfId="32351"/>
    <cellStyle name="Normal 20 2 2 2 3 3 2 3" xfId="24784"/>
    <cellStyle name="Normal 20 2 2 2 3 3 3" xfId="11721"/>
    <cellStyle name="Normal 20 2 2 2 3 3 3 2" xfId="28570"/>
    <cellStyle name="Normal 20 2 2 2 3 3 4" xfId="21003"/>
    <cellStyle name="Normal 20 2 2 2 3 4" xfId="5561"/>
    <cellStyle name="Normal 20 2 2 2 3 4 2" xfId="13620"/>
    <cellStyle name="Normal 20 2 2 2 3 4 2 2" xfId="30467"/>
    <cellStyle name="Normal 20 2 2 2 3 4 3" xfId="22900"/>
    <cellStyle name="Normal 20 2 2 2 3 5" xfId="9746"/>
    <cellStyle name="Normal 20 2 2 2 3 5 2" xfId="26686"/>
    <cellStyle name="Normal 20 2 2 2 3 6" xfId="17240"/>
    <cellStyle name="Normal 20 2 2 2 3 7" xfId="19118"/>
    <cellStyle name="Normal 20 2 2 2 4" xfId="2159"/>
    <cellStyle name="Normal 20 2 2 2 4 2" xfId="4123"/>
    <cellStyle name="Normal 20 2 2 2 4 2 2" xfId="7906"/>
    <cellStyle name="Normal 20 2 2 2 4 2 2 2" xfId="15965"/>
    <cellStyle name="Normal 20 2 2 2 4 2 2 2 2" xfId="32812"/>
    <cellStyle name="Normal 20 2 2 2 4 2 2 3" xfId="25245"/>
    <cellStyle name="Normal 20 2 2 2 4 2 3" xfId="12182"/>
    <cellStyle name="Normal 20 2 2 2 4 2 3 2" xfId="29031"/>
    <cellStyle name="Normal 20 2 2 2 4 2 4" xfId="21464"/>
    <cellStyle name="Normal 20 2 2 2 4 3" xfId="6022"/>
    <cellStyle name="Normal 20 2 2 2 4 3 2" xfId="14081"/>
    <cellStyle name="Normal 20 2 2 2 4 3 2 2" xfId="30928"/>
    <cellStyle name="Normal 20 2 2 2 4 3 3" xfId="23361"/>
    <cellStyle name="Normal 20 2 2 2 4 4" xfId="10247"/>
    <cellStyle name="Normal 20 2 2 2 4 4 2" xfId="27147"/>
    <cellStyle name="Normal 20 2 2 2 4 5" xfId="17242"/>
    <cellStyle name="Normal 20 2 2 2 4 6" xfId="19579"/>
    <cellStyle name="Normal 20 2 2 2 5" xfId="3211"/>
    <cellStyle name="Normal 20 2 2 2 5 2" xfId="6994"/>
    <cellStyle name="Normal 20 2 2 2 5 2 2" xfId="15053"/>
    <cellStyle name="Normal 20 2 2 2 5 2 2 2" xfId="31900"/>
    <cellStyle name="Normal 20 2 2 2 5 2 3" xfId="24333"/>
    <cellStyle name="Normal 20 2 2 2 5 3" xfId="11270"/>
    <cellStyle name="Normal 20 2 2 2 5 3 2" xfId="28119"/>
    <cellStyle name="Normal 20 2 2 2 5 4" xfId="20552"/>
    <cellStyle name="Normal 20 2 2 2 6" xfId="5110"/>
    <cellStyle name="Normal 20 2 2 2 6 2" xfId="13169"/>
    <cellStyle name="Normal 20 2 2 2 6 2 2" xfId="30016"/>
    <cellStyle name="Normal 20 2 2 2 6 3" xfId="22449"/>
    <cellStyle name="Normal 20 2 2 2 7" xfId="9254"/>
    <cellStyle name="Normal 20 2 2 2 7 2" xfId="26235"/>
    <cellStyle name="Normal 20 2 2 2 8" xfId="17235"/>
    <cellStyle name="Normal 20 2 2 2 9" xfId="18667"/>
    <cellStyle name="Normal 20 2 2 3" xfId="1243"/>
    <cellStyle name="Normal 20 2 2 3 2" xfId="1739"/>
    <cellStyle name="Normal 20 2 2 3 2 2" xfId="2738"/>
    <cellStyle name="Normal 20 2 2 3 2 2 2" xfId="4700"/>
    <cellStyle name="Normal 20 2 2 3 2 2 2 2" xfId="8483"/>
    <cellStyle name="Normal 20 2 2 3 2 2 2 2 2" xfId="16542"/>
    <cellStyle name="Normal 20 2 2 3 2 2 2 2 2 2" xfId="33389"/>
    <cellStyle name="Normal 20 2 2 3 2 2 2 2 3" xfId="25822"/>
    <cellStyle name="Normal 20 2 2 3 2 2 2 3" xfId="12759"/>
    <cellStyle name="Normal 20 2 2 3 2 2 2 3 2" xfId="29608"/>
    <cellStyle name="Normal 20 2 2 3 2 2 2 4" xfId="22041"/>
    <cellStyle name="Normal 20 2 2 3 2 2 3" xfId="6599"/>
    <cellStyle name="Normal 20 2 2 3 2 2 3 2" xfId="14658"/>
    <cellStyle name="Normal 20 2 2 3 2 2 3 2 2" xfId="31505"/>
    <cellStyle name="Normal 20 2 2 3 2 2 3 3" xfId="23938"/>
    <cellStyle name="Normal 20 2 2 3 2 2 4" xfId="10825"/>
    <cellStyle name="Normal 20 2 2 3 2 2 4 2" xfId="27724"/>
    <cellStyle name="Normal 20 2 2 3 2 2 5" xfId="17245"/>
    <cellStyle name="Normal 20 2 2 3 2 2 6" xfId="20156"/>
    <cellStyle name="Normal 20 2 2 3 2 3" xfId="3788"/>
    <cellStyle name="Normal 20 2 2 3 2 3 2" xfId="7571"/>
    <cellStyle name="Normal 20 2 2 3 2 3 2 2" xfId="15630"/>
    <cellStyle name="Normal 20 2 2 3 2 3 2 2 2" xfId="32477"/>
    <cellStyle name="Normal 20 2 2 3 2 3 2 3" xfId="24910"/>
    <cellStyle name="Normal 20 2 2 3 2 3 3" xfId="11847"/>
    <cellStyle name="Normal 20 2 2 3 2 3 3 2" xfId="28696"/>
    <cellStyle name="Normal 20 2 2 3 2 3 4" xfId="21129"/>
    <cellStyle name="Normal 20 2 2 3 2 4" xfId="5687"/>
    <cellStyle name="Normal 20 2 2 3 2 4 2" xfId="13746"/>
    <cellStyle name="Normal 20 2 2 3 2 4 2 2" xfId="30593"/>
    <cellStyle name="Normal 20 2 2 3 2 4 3" xfId="23026"/>
    <cellStyle name="Normal 20 2 2 3 2 5" xfId="9872"/>
    <cellStyle name="Normal 20 2 2 3 2 5 2" xfId="26812"/>
    <cellStyle name="Normal 20 2 2 3 2 6" xfId="17244"/>
    <cellStyle name="Normal 20 2 2 3 2 7" xfId="19244"/>
    <cellStyle name="Normal 20 2 2 3 3" xfId="2285"/>
    <cellStyle name="Normal 20 2 2 3 3 2" xfId="4249"/>
    <cellStyle name="Normal 20 2 2 3 3 2 2" xfId="8032"/>
    <cellStyle name="Normal 20 2 2 3 3 2 2 2" xfId="16091"/>
    <cellStyle name="Normal 20 2 2 3 3 2 2 2 2" xfId="32938"/>
    <cellStyle name="Normal 20 2 2 3 3 2 2 3" xfId="25371"/>
    <cellStyle name="Normal 20 2 2 3 3 2 3" xfId="12308"/>
    <cellStyle name="Normal 20 2 2 3 3 2 3 2" xfId="29157"/>
    <cellStyle name="Normal 20 2 2 3 3 2 4" xfId="21590"/>
    <cellStyle name="Normal 20 2 2 3 3 3" xfId="6148"/>
    <cellStyle name="Normal 20 2 2 3 3 3 2" xfId="14207"/>
    <cellStyle name="Normal 20 2 2 3 3 3 2 2" xfId="31054"/>
    <cellStyle name="Normal 20 2 2 3 3 3 3" xfId="23487"/>
    <cellStyle name="Normal 20 2 2 3 3 4" xfId="10373"/>
    <cellStyle name="Normal 20 2 2 3 3 4 2" xfId="27273"/>
    <cellStyle name="Normal 20 2 2 3 3 5" xfId="17246"/>
    <cellStyle name="Normal 20 2 2 3 3 6" xfId="19705"/>
    <cellStyle name="Normal 20 2 2 3 4" xfId="3337"/>
    <cellStyle name="Normal 20 2 2 3 4 2" xfId="7120"/>
    <cellStyle name="Normal 20 2 2 3 4 2 2" xfId="15179"/>
    <cellStyle name="Normal 20 2 2 3 4 2 2 2" xfId="32026"/>
    <cellStyle name="Normal 20 2 2 3 4 2 3" xfId="24459"/>
    <cellStyle name="Normal 20 2 2 3 4 3" xfId="11396"/>
    <cellStyle name="Normal 20 2 2 3 4 3 2" xfId="28245"/>
    <cellStyle name="Normal 20 2 2 3 4 4" xfId="20678"/>
    <cellStyle name="Normal 20 2 2 3 5" xfId="5236"/>
    <cellStyle name="Normal 20 2 2 3 5 2" xfId="13295"/>
    <cellStyle name="Normal 20 2 2 3 5 2 2" xfId="30142"/>
    <cellStyle name="Normal 20 2 2 3 5 3" xfId="22575"/>
    <cellStyle name="Normal 20 2 2 3 6" xfId="9397"/>
    <cellStyle name="Normal 20 2 2 3 6 2" xfId="26361"/>
    <cellStyle name="Normal 20 2 2 3 7" xfId="17243"/>
    <cellStyle name="Normal 20 2 2 3 8" xfId="18793"/>
    <cellStyle name="Normal 20 2 2 4" xfId="1521"/>
    <cellStyle name="Normal 20 2 2 4 2" xfId="2520"/>
    <cellStyle name="Normal 20 2 2 4 2 2" xfId="4482"/>
    <cellStyle name="Normal 20 2 2 4 2 2 2" xfId="8265"/>
    <cellStyle name="Normal 20 2 2 4 2 2 2 2" xfId="16324"/>
    <cellStyle name="Normal 20 2 2 4 2 2 2 2 2" xfId="33171"/>
    <cellStyle name="Normal 20 2 2 4 2 2 2 3" xfId="25604"/>
    <cellStyle name="Normal 20 2 2 4 2 2 3" xfId="12541"/>
    <cellStyle name="Normal 20 2 2 4 2 2 3 2" xfId="29390"/>
    <cellStyle name="Normal 20 2 2 4 2 2 4" xfId="21823"/>
    <cellStyle name="Normal 20 2 2 4 2 3" xfId="6381"/>
    <cellStyle name="Normal 20 2 2 4 2 3 2" xfId="14440"/>
    <cellStyle name="Normal 20 2 2 4 2 3 2 2" xfId="31287"/>
    <cellStyle name="Normal 20 2 2 4 2 3 3" xfId="23720"/>
    <cellStyle name="Normal 20 2 2 4 2 4" xfId="10607"/>
    <cellStyle name="Normal 20 2 2 4 2 4 2" xfId="27506"/>
    <cellStyle name="Normal 20 2 2 4 2 5" xfId="17248"/>
    <cellStyle name="Normal 20 2 2 4 2 6" xfId="19938"/>
    <cellStyle name="Normal 20 2 2 4 3" xfId="3570"/>
    <cellStyle name="Normal 20 2 2 4 3 2" xfId="7353"/>
    <cellStyle name="Normal 20 2 2 4 3 2 2" xfId="15412"/>
    <cellStyle name="Normal 20 2 2 4 3 2 2 2" xfId="32259"/>
    <cellStyle name="Normal 20 2 2 4 3 2 3" xfId="24692"/>
    <cellStyle name="Normal 20 2 2 4 3 3" xfId="11629"/>
    <cellStyle name="Normal 20 2 2 4 3 3 2" xfId="28478"/>
    <cellStyle name="Normal 20 2 2 4 3 4" xfId="20911"/>
    <cellStyle name="Normal 20 2 2 4 4" xfId="5469"/>
    <cellStyle name="Normal 20 2 2 4 4 2" xfId="13528"/>
    <cellStyle name="Normal 20 2 2 4 4 2 2" xfId="30375"/>
    <cellStyle name="Normal 20 2 2 4 4 3" xfId="22808"/>
    <cellStyle name="Normal 20 2 2 4 5" xfId="9654"/>
    <cellStyle name="Normal 20 2 2 4 5 2" xfId="26594"/>
    <cellStyle name="Normal 20 2 2 4 6" xfId="17247"/>
    <cellStyle name="Normal 20 2 2 4 7" xfId="19026"/>
    <cellStyle name="Normal 20 2 2 5" xfId="2050"/>
    <cellStyle name="Normal 20 2 2 5 2" xfId="4031"/>
    <cellStyle name="Normal 20 2 2 5 2 2" xfId="7814"/>
    <cellStyle name="Normal 20 2 2 5 2 2 2" xfId="15873"/>
    <cellStyle name="Normal 20 2 2 5 2 2 2 2" xfId="32720"/>
    <cellStyle name="Normal 20 2 2 5 2 2 3" xfId="25153"/>
    <cellStyle name="Normal 20 2 2 5 2 3" xfId="12090"/>
    <cellStyle name="Normal 20 2 2 5 2 3 2" xfId="28939"/>
    <cellStyle name="Normal 20 2 2 5 2 4" xfId="21372"/>
    <cellStyle name="Normal 20 2 2 5 3" xfId="5930"/>
    <cellStyle name="Normal 20 2 2 5 3 2" xfId="13989"/>
    <cellStyle name="Normal 20 2 2 5 3 2 2" xfId="30836"/>
    <cellStyle name="Normal 20 2 2 5 3 3" xfId="23269"/>
    <cellStyle name="Normal 20 2 2 5 4" xfId="10148"/>
    <cellStyle name="Normal 20 2 2 5 4 2" xfId="27055"/>
    <cellStyle name="Normal 20 2 2 5 5" xfId="17249"/>
    <cellStyle name="Normal 20 2 2 5 6" xfId="19487"/>
    <cellStyle name="Normal 20 2 2 6" xfId="3089"/>
    <cellStyle name="Normal 20 2 2 6 2" xfId="6902"/>
    <cellStyle name="Normal 20 2 2 6 2 2" xfId="14961"/>
    <cellStyle name="Normal 20 2 2 6 2 2 2" xfId="31808"/>
    <cellStyle name="Normal 20 2 2 6 2 3" xfId="24241"/>
    <cellStyle name="Normal 20 2 2 6 3" xfId="11152"/>
    <cellStyle name="Normal 20 2 2 6 3 2" xfId="28027"/>
    <cellStyle name="Normal 20 2 2 6 4" xfId="20460"/>
    <cellStyle name="Normal 20 2 2 7" xfId="5018"/>
    <cellStyle name="Normal 20 2 2 7 2" xfId="13077"/>
    <cellStyle name="Normal 20 2 2 7 2 2" xfId="29924"/>
    <cellStyle name="Normal 20 2 2 7 3" xfId="22357"/>
    <cellStyle name="Normal 20 2 2 8" xfId="9037"/>
    <cellStyle name="Normal 20 2 2 8 2" xfId="26143"/>
    <cellStyle name="Normal 20 2 2 9" xfId="17234"/>
    <cellStyle name="Normal 20 2 3" xfId="1038"/>
    <cellStyle name="Normal 20 2 3 2" xfId="1299"/>
    <cellStyle name="Normal 20 2 3 2 2" xfId="1795"/>
    <cellStyle name="Normal 20 2 3 2 2 2" xfId="2794"/>
    <cellStyle name="Normal 20 2 3 2 2 2 2" xfId="4756"/>
    <cellStyle name="Normal 20 2 3 2 2 2 2 2" xfId="8539"/>
    <cellStyle name="Normal 20 2 3 2 2 2 2 2 2" xfId="16598"/>
    <cellStyle name="Normal 20 2 3 2 2 2 2 2 2 2" xfId="33445"/>
    <cellStyle name="Normal 20 2 3 2 2 2 2 2 3" xfId="25878"/>
    <cellStyle name="Normal 20 2 3 2 2 2 2 3" xfId="12815"/>
    <cellStyle name="Normal 20 2 3 2 2 2 2 3 2" xfId="29664"/>
    <cellStyle name="Normal 20 2 3 2 2 2 2 4" xfId="22097"/>
    <cellStyle name="Normal 20 2 3 2 2 2 3" xfId="6655"/>
    <cellStyle name="Normal 20 2 3 2 2 2 3 2" xfId="14714"/>
    <cellStyle name="Normal 20 2 3 2 2 2 3 2 2" xfId="31561"/>
    <cellStyle name="Normal 20 2 3 2 2 2 3 3" xfId="23994"/>
    <cellStyle name="Normal 20 2 3 2 2 2 4" xfId="10881"/>
    <cellStyle name="Normal 20 2 3 2 2 2 4 2" xfId="27780"/>
    <cellStyle name="Normal 20 2 3 2 2 2 5" xfId="17253"/>
    <cellStyle name="Normal 20 2 3 2 2 2 6" xfId="20212"/>
    <cellStyle name="Normal 20 2 3 2 2 3" xfId="3844"/>
    <cellStyle name="Normal 20 2 3 2 2 3 2" xfId="7627"/>
    <cellStyle name="Normal 20 2 3 2 2 3 2 2" xfId="15686"/>
    <cellStyle name="Normal 20 2 3 2 2 3 2 2 2" xfId="32533"/>
    <cellStyle name="Normal 20 2 3 2 2 3 2 3" xfId="24966"/>
    <cellStyle name="Normal 20 2 3 2 2 3 3" xfId="11903"/>
    <cellStyle name="Normal 20 2 3 2 2 3 3 2" xfId="28752"/>
    <cellStyle name="Normal 20 2 3 2 2 3 4" xfId="21185"/>
    <cellStyle name="Normal 20 2 3 2 2 4" xfId="5743"/>
    <cellStyle name="Normal 20 2 3 2 2 4 2" xfId="13802"/>
    <cellStyle name="Normal 20 2 3 2 2 4 2 2" xfId="30649"/>
    <cellStyle name="Normal 20 2 3 2 2 4 3" xfId="23082"/>
    <cellStyle name="Normal 20 2 3 2 2 5" xfId="9928"/>
    <cellStyle name="Normal 20 2 3 2 2 5 2" xfId="26868"/>
    <cellStyle name="Normal 20 2 3 2 2 6" xfId="17252"/>
    <cellStyle name="Normal 20 2 3 2 2 7" xfId="19300"/>
    <cellStyle name="Normal 20 2 3 2 3" xfId="2341"/>
    <cellStyle name="Normal 20 2 3 2 3 2" xfId="4305"/>
    <cellStyle name="Normal 20 2 3 2 3 2 2" xfId="8088"/>
    <cellStyle name="Normal 20 2 3 2 3 2 2 2" xfId="16147"/>
    <cellStyle name="Normal 20 2 3 2 3 2 2 2 2" xfId="32994"/>
    <cellStyle name="Normal 20 2 3 2 3 2 2 3" xfId="25427"/>
    <cellStyle name="Normal 20 2 3 2 3 2 3" xfId="12364"/>
    <cellStyle name="Normal 20 2 3 2 3 2 3 2" xfId="29213"/>
    <cellStyle name="Normal 20 2 3 2 3 2 4" xfId="21646"/>
    <cellStyle name="Normal 20 2 3 2 3 3" xfId="6204"/>
    <cellStyle name="Normal 20 2 3 2 3 3 2" xfId="14263"/>
    <cellStyle name="Normal 20 2 3 2 3 3 2 2" xfId="31110"/>
    <cellStyle name="Normal 20 2 3 2 3 3 3" xfId="23543"/>
    <cellStyle name="Normal 20 2 3 2 3 4" xfId="10429"/>
    <cellStyle name="Normal 20 2 3 2 3 4 2" xfId="27329"/>
    <cellStyle name="Normal 20 2 3 2 3 5" xfId="17254"/>
    <cellStyle name="Normal 20 2 3 2 3 6" xfId="19761"/>
    <cellStyle name="Normal 20 2 3 2 4" xfId="3393"/>
    <cellStyle name="Normal 20 2 3 2 4 2" xfId="7176"/>
    <cellStyle name="Normal 20 2 3 2 4 2 2" xfId="15235"/>
    <cellStyle name="Normal 20 2 3 2 4 2 2 2" xfId="32082"/>
    <cellStyle name="Normal 20 2 3 2 4 2 3" xfId="24515"/>
    <cellStyle name="Normal 20 2 3 2 4 3" xfId="11452"/>
    <cellStyle name="Normal 20 2 3 2 4 3 2" xfId="28301"/>
    <cellStyle name="Normal 20 2 3 2 4 4" xfId="20734"/>
    <cellStyle name="Normal 20 2 3 2 5" xfId="5292"/>
    <cellStyle name="Normal 20 2 3 2 5 2" xfId="13351"/>
    <cellStyle name="Normal 20 2 3 2 5 2 2" xfId="30198"/>
    <cellStyle name="Normal 20 2 3 2 5 3" xfId="22631"/>
    <cellStyle name="Normal 20 2 3 2 6" xfId="9453"/>
    <cellStyle name="Normal 20 2 3 2 6 2" xfId="26417"/>
    <cellStyle name="Normal 20 2 3 2 7" xfId="17251"/>
    <cellStyle name="Normal 20 2 3 2 8" xfId="18849"/>
    <cellStyle name="Normal 20 2 3 3" xfId="1577"/>
    <cellStyle name="Normal 20 2 3 3 2" xfId="2576"/>
    <cellStyle name="Normal 20 2 3 3 2 2" xfId="4538"/>
    <cellStyle name="Normal 20 2 3 3 2 2 2" xfId="8321"/>
    <cellStyle name="Normal 20 2 3 3 2 2 2 2" xfId="16380"/>
    <cellStyle name="Normal 20 2 3 3 2 2 2 2 2" xfId="33227"/>
    <cellStyle name="Normal 20 2 3 3 2 2 2 3" xfId="25660"/>
    <cellStyle name="Normal 20 2 3 3 2 2 3" xfId="12597"/>
    <cellStyle name="Normal 20 2 3 3 2 2 3 2" xfId="29446"/>
    <cellStyle name="Normal 20 2 3 3 2 2 4" xfId="21879"/>
    <cellStyle name="Normal 20 2 3 3 2 3" xfId="6437"/>
    <cellStyle name="Normal 20 2 3 3 2 3 2" xfId="14496"/>
    <cellStyle name="Normal 20 2 3 3 2 3 2 2" xfId="31343"/>
    <cellStyle name="Normal 20 2 3 3 2 3 3" xfId="23776"/>
    <cellStyle name="Normal 20 2 3 3 2 4" xfId="10663"/>
    <cellStyle name="Normal 20 2 3 3 2 4 2" xfId="27562"/>
    <cellStyle name="Normal 20 2 3 3 2 5" xfId="17256"/>
    <cellStyle name="Normal 20 2 3 3 2 6" xfId="19994"/>
    <cellStyle name="Normal 20 2 3 3 3" xfId="3626"/>
    <cellStyle name="Normal 20 2 3 3 3 2" xfId="7409"/>
    <cellStyle name="Normal 20 2 3 3 3 2 2" xfId="15468"/>
    <cellStyle name="Normal 20 2 3 3 3 2 2 2" xfId="32315"/>
    <cellStyle name="Normal 20 2 3 3 3 2 3" xfId="24748"/>
    <cellStyle name="Normal 20 2 3 3 3 3" xfId="11685"/>
    <cellStyle name="Normal 20 2 3 3 3 3 2" xfId="28534"/>
    <cellStyle name="Normal 20 2 3 3 3 4" xfId="20967"/>
    <cellStyle name="Normal 20 2 3 3 4" xfId="5525"/>
    <cellStyle name="Normal 20 2 3 3 4 2" xfId="13584"/>
    <cellStyle name="Normal 20 2 3 3 4 2 2" xfId="30431"/>
    <cellStyle name="Normal 20 2 3 3 4 3" xfId="22864"/>
    <cellStyle name="Normal 20 2 3 3 5" xfId="9710"/>
    <cellStyle name="Normal 20 2 3 3 5 2" xfId="26650"/>
    <cellStyle name="Normal 20 2 3 3 6" xfId="17255"/>
    <cellStyle name="Normal 20 2 3 3 7" xfId="19082"/>
    <cellStyle name="Normal 20 2 3 4" xfId="2123"/>
    <cellStyle name="Normal 20 2 3 4 2" xfId="4087"/>
    <cellStyle name="Normal 20 2 3 4 2 2" xfId="7870"/>
    <cellStyle name="Normal 20 2 3 4 2 2 2" xfId="15929"/>
    <cellStyle name="Normal 20 2 3 4 2 2 2 2" xfId="32776"/>
    <cellStyle name="Normal 20 2 3 4 2 2 3" xfId="25209"/>
    <cellStyle name="Normal 20 2 3 4 2 3" xfId="12146"/>
    <cellStyle name="Normal 20 2 3 4 2 3 2" xfId="28995"/>
    <cellStyle name="Normal 20 2 3 4 2 4" xfId="21428"/>
    <cellStyle name="Normal 20 2 3 4 3" xfId="5986"/>
    <cellStyle name="Normal 20 2 3 4 3 2" xfId="14045"/>
    <cellStyle name="Normal 20 2 3 4 3 2 2" xfId="30892"/>
    <cellStyle name="Normal 20 2 3 4 3 3" xfId="23325"/>
    <cellStyle name="Normal 20 2 3 4 4" xfId="10211"/>
    <cellStyle name="Normal 20 2 3 4 4 2" xfId="27111"/>
    <cellStyle name="Normal 20 2 3 4 5" xfId="17257"/>
    <cellStyle name="Normal 20 2 3 4 6" xfId="19543"/>
    <cellStyle name="Normal 20 2 3 5" xfId="3175"/>
    <cellStyle name="Normal 20 2 3 5 2" xfId="6958"/>
    <cellStyle name="Normal 20 2 3 5 2 2" xfId="15017"/>
    <cellStyle name="Normal 20 2 3 5 2 2 2" xfId="31864"/>
    <cellStyle name="Normal 20 2 3 5 2 3" xfId="24297"/>
    <cellStyle name="Normal 20 2 3 5 3" xfId="11234"/>
    <cellStyle name="Normal 20 2 3 5 3 2" xfId="28083"/>
    <cellStyle name="Normal 20 2 3 5 4" xfId="20516"/>
    <cellStyle name="Normal 20 2 3 6" xfId="5074"/>
    <cellStyle name="Normal 20 2 3 6 2" xfId="13133"/>
    <cellStyle name="Normal 20 2 3 6 2 2" xfId="29980"/>
    <cellStyle name="Normal 20 2 3 6 3" xfId="22413"/>
    <cellStyle name="Normal 20 2 3 7" xfId="9218"/>
    <cellStyle name="Normal 20 2 3 7 2" xfId="26199"/>
    <cellStyle name="Normal 20 2 3 8" xfId="17250"/>
    <cellStyle name="Normal 20 2 3 9" xfId="18631"/>
    <cellStyle name="Normal 20 2 4" xfId="1207"/>
    <cellStyle name="Normal 20 2 4 2" xfId="1703"/>
    <cellStyle name="Normal 20 2 4 2 2" xfId="2702"/>
    <cellStyle name="Normal 20 2 4 2 2 2" xfId="4664"/>
    <cellStyle name="Normal 20 2 4 2 2 2 2" xfId="8447"/>
    <cellStyle name="Normal 20 2 4 2 2 2 2 2" xfId="16506"/>
    <cellStyle name="Normal 20 2 4 2 2 2 2 2 2" xfId="33353"/>
    <cellStyle name="Normal 20 2 4 2 2 2 2 3" xfId="25786"/>
    <cellStyle name="Normal 20 2 4 2 2 2 3" xfId="12723"/>
    <cellStyle name="Normal 20 2 4 2 2 2 3 2" xfId="29572"/>
    <cellStyle name="Normal 20 2 4 2 2 2 4" xfId="22005"/>
    <cellStyle name="Normal 20 2 4 2 2 3" xfId="6563"/>
    <cellStyle name="Normal 20 2 4 2 2 3 2" xfId="14622"/>
    <cellStyle name="Normal 20 2 4 2 2 3 2 2" xfId="31469"/>
    <cellStyle name="Normal 20 2 4 2 2 3 3" xfId="23902"/>
    <cellStyle name="Normal 20 2 4 2 2 4" xfId="10789"/>
    <cellStyle name="Normal 20 2 4 2 2 4 2" xfId="27688"/>
    <cellStyle name="Normal 20 2 4 2 2 5" xfId="17260"/>
    <cellStyle name="Normal 20 2 4 2 2 6" xfId="20120"/>
    <cellStyle name="Normal 20 2 4 2 3" xfId="3752"/>
    <cellStyle name="Normal 20 2 4 2 3 2" xfId="7535"/>
    <cellStyle name="Normal 20 2 4 2 3 2 2" xfId="15594"/>
    <cellStyle name="Normal 20 2 4 2 3 2 2 2" xfId="32441"/>
    <cellStyle name="Normal 20 2 4 2 3 2 3" xfId="24874"/>
    <cellStyle name="Normal 20 2 4 2 3 3" xfId="11811"/>
    <cellStyle name="Normal 20 2 4 2 3 3 2" xfId="28660"/>
    <cellStyle name="Normal 20 2 4 2 3 4" xfId="21093"/>
    <cellStyle name="Normal 20 2 4 2 4" xfId="5651"/>
    <cellStyle name="Normal 20 2 4 2 4 2" xfId="13710"/>
    <cellStyle name="Normal 20 2 4 2 4 2 2" xfId="30557"/>
    <cellStyle name="Normal 20 2 4 2 4 3" xfId="22990"/>
    <cellStyle name="Normal 20 2 4 2 5" xfId="9836"/>
    <cellStyle name="Normal 20 2 4 2 5 2" xfId="26776"/>
    <cellStyle name="Normal 20 2 4 2 6" xfId="17259"/>
    <cellStyle name="Normal 20 2 4 2 7" xfId="19208"/>
    <cellStyle name="Normal 20 2 4 3" xfId="2249"/>
    <cellStyle name="Normal 20 2 4 3 2" xfId="4213"/>
    <cellStyle name="Normal 20 2 4 3 2 2" xfId="7996"/>
    <cellStyle name="Normal 20 2 4 3 2 2 2" xfId="16055"/>
    <cellStyle name="Normal 20 2 4 3 2 2 2 2" xfId="32902"/>
    <cellStyle name="Normal 20 2 4 3 2 2 3" xfId="25335"/>
    <cellStyle name="Normal 20 2 4 3 2 3" xfId="12272"/>
    <cellStyle name="Normal 20 2 4 3 2 3 2" xfId="29121"/>
    <cellStyle name="Normal 20 2 4 3 2 4" xfId="21554"/>
    <cellStyle name="Normal 20 2 4 3 3" xfId="6112"/>
    <cellStyle name="Normal 20 2 4 3 3 2" xfId="14171"/>
    <cellStyle name="Normal 20 2 4 3 3 2 2" xfId="31018"/>
    <cellStyle name="Normal 20 2 4 3 3 3" xfId="23451"/>
    <cellStyle name="Normal 20 2 4 3 4" xfId="10337"/>
    <cellStyle name="Normal 20 2 4 3 4 2" xfId="27237"/>
    <cellStyle name="Normal 20 2 4 3 5" xfId="17261"/>
    <cellStyle name="Normal 20 2 4 3 6" xfId="19669"/>
    <cellStyle name="Normal 20 2 4 4" xfId="3301"/>
    <cellStyle name="Normal 20 2 4 4 2" xfId="7084"/>
    <cellStyle name="Normal 20 2 4 4 2 2" xfId="15143"/>
    <cellStyle name="Normal 20 2 4 4 2 2 2" xfId="31990"/>
    <cellStyle name="Normal 20 2 4 4 2 3" xfId="24423"/>
    <cellStyle name="Normal 20 2 4 4 3" xfId="11360"/>
    <cellStyle name="Normal 20 2 4 4 3 2" xfId="28209"/>
    <cellStyle name="Normal 20 2 4 4 4" xfId="20642"/>
    <cellStyle name="Normal 20 2 4 5" xfId="5200"/>
    <cellStyle name="Normal 20 2 4 5 2" xfId="13259"/>
    <cellStyle name="Normal 20 2 4 5 2 2" xfId="30106"/>
    <cellStyle name="Normal 20 2 4 5 3" xfId="22539"/>
    <cellStyle name="Normal 20 2 4 6" xfId="9361"/>
    <cellStyle name="Normal 20 2 4 6 2" xfId="26325"/>
    <cellStyle name="Normal 20 2 4 7" xfId="17258"/>
    <cellStyle name="Normal 20 2 4 8" xfId="18757"/>
    <cellStyle name="Normal 20 2 5" xfId="1485"/>
    <cellStyle name="Normal 20 2 5 2" xfId="2484"/>
    <cellStyle name="Normal 20 2 5 2 2" xfId="4446"/>
    <cellStyle name="Normal 20 2 5 2 2 2" xfId="8229"/>
    <cellStyle name="Normal 20 2 5 2 2 2 2" xfId="16288"/>
    <cellStyle name="Normal 20 2 5 2 2 2 2 2" xfId="33135"/>
    <cellStyle name="Normal 20 2 5 2 2 2 3" xfId="25568"/>
    <cellStyle name="Normal 20 2 5 2 2 3" xfId="12505"/>
    <cellStyle name="Normal 20 2 5 2 2 3 2" xfId="29354"/>
    <cellStyle name="Normal 20 2 5 2 2 4" xfId="21787"/>
    <cellStyle name="Normal 20 2 5 2 3" xfId="6345"/>
    <cellStyle name="Normal 20 2 5 2 3 2" xfId="14404"/>
    <cellStyle name="Normal 20 2 5 2 3 2 2" xfId="31251"/>
    <cellStyle name="Normal 20 2 5 2 3 3" xfId="23684"/>
    <cellStyle name="Normal 20 2 5 2 4" xfId="10571"/>
    <cellStyle name="Normal 20 2 5 2 4 2" xfId="27470"/>
    <cellStyle name="Normal 20 2 5 2 5" xfId="17263"/>
    <cellStyle name="Normal 20 2 5 2 6" xfId="19902"/>
    <cellStyle name="Normal 20 2 5 3" xfId="3534"/>
    <cellStyle name="Normal 20 2 5 3 2" xfId="7317"/>
    <cellStyle name="Normal 20 2 5 3 2 2" xfId="15376"/>
    <cellStyle name="Normal 20 2 5 3 2 2 2" xfId="32223"/>
    <cellStyle name="Normal 20 2 5 3 2 3" xfId="24656"/>
    <cellStyle name="Normal 20 2 5 3 3" xfId="11593"/>
    <cellStyle name="Normal 20 2 5 3 3 2" xfId="28442"/>
    <cellStyle name="Normal 20 2 5 3 4" xfId="20875"/>
    <cellStyle name="Normal 20 2 5 4" xfId="5433"/>
    <cellStyle name="Normal 20 2 5 4 2" xfId="13492"/>
    <cellStyle name="Normal 20 2 5 4 2 2" xfId="30339"/>
    <cellStyle name="Normal 20 2 5 4 3" xfId="22772"/>
    <cellStyle name="Normal 20 2 5 5" xfId="9618"/>
    <cellStyle name="Normal 20 2 5 5 2" xfId="26558"/>
    <cellStyle name="Normal 20 2 5 6" xfId="17262"/>
    <cellStyle name="Normal 20 2 5 7" xfId="18990"/>
    <cellStyle name="Normal 20 2 6" xfId="2010"/>
    <cellStyle name="Normal 20 2 6 2" xfId="3995"/>
    <cellStyle name="Normal 20 2 6 2 2" xfId="7778"/>
    <cellStyle name="Normal 20 2 6 2 2 2" xfId="15837"/>
    <cellStyle name="Normal 20 2 6 2 2 2 2" xfId="32684"/>
    <cellStyle name="Normal 20 2 6 2 2 3" xfId="25117"/>
    <cellStyle name="Normal 20 2 6 2 3" xfId="12054"/>
    <cellStyle name="Normal 20 2 6 2 3 2" xfId="28903"/>
    <cellStyle name="Normal 20 2 6 2 4" xfId="21336"/>
    <cellStyle name="Normal 20 2 6 3" xfId="5894"/>
    <cellStyle name="Normal 20 2 6 3 2" xfId="13953"/>
    <cellStyle name="Normal 20 2 6 3 2 2" xfId="30800"/>
    <cellStyle name="Normal 20 2 6 3 3" xfId="23233"/>
    <cellStyle name="Normal 20 2 6 4" xfId="10109"/>
    <cellStyle name="Normal 20 2 6 4 2" xfId="27019"/>
    <cellStyle name="Normal 20 2 6 5" xfId="17264"/>
    <cellStyle name="Normal 20 2 6 6" xfId="19451"/>
    <cellStyle name="Normal 20 2 7" xfId="3053"/>
    <cellStyle name="Normal 20 2 7 2" xfId="6866"/>
    <cellStyle name="Normal 20 2 7 2 2" xfId="14925"/>
    <cellStyle name="Normal 20 2 7 2 2 2" xfId="31772"/>
    <cellStyle name="Normal 20 2 7 2 3" xfId="24205"/>
    <cellStyle name="Normal 20 2 7 3" xfId="11116"/>
    <cellStyle name="Normal 20 2 7 3 2" xfId="27991"/>
    <cellStyle name="Normal 20 2 7 4" xfId="20424"/>
    <cellStyle name="Normal 20 2 8" xfId="4982"/>
    <cellStyle name="Normal 20 2 8 2" xfId="13041"/>
    <cellStyle name="Normal 20 2 8 2 2" xfId="29888"/>
    <cellStyle name="Normal 20 2 8 3" xfId="22321"/>
    <cellStyle name="Normal 20 2 9" xfId="8965"/>
    <cellStyle name="Normal 20 2 9 2" xfId="26107"/>
    <cellStyle name="Normal 20 3" xfId="722"/>
    <cellStyle name="Normal 20 3 10" xfId="18561"/>
    <cellStyle name="Normal 20 3 11" xfId="34072"/>
    <cellStyle name="Normal 20 3 2" xfId="1061"/>
    <cellStyle name="Normal 20 3 2 2" xfId="1322"/>
    <cellStyle name="Normal 20 3 2 2 2" xfId="1818"/>
    <cellStyle name="Normal 20 3 2 2 2 2" xfId="2817"/>
    <cellStyle name="Normal 20 3 2 2 2 2 2" xfId="4779"/>
    <cellStyle name="Normal 20 3 2 2 2 2 2 2" xfId="8562"/>
    <cellStyle name="Normal 20 3 2 2 2 2 2 2 2" xfId="16621"/>
    <cellStyle name="Normal 20 3 2 2 2 2 2 2 2 2" xfId="33468"/>
    <cellStyle name="Normal 20 3 2 2 2 2 2 2 3" xfId="25901"/>
    <cellStyle name="Normal 20 3 2 2 2 2 2 3" xfId="12838"/>
    <cellStyle name="Normal 20 3 2 2 2 2 2 3 2" xfId="29687"/>
    <cellStyle name="Normal 20 3 2 2 2 2 2 4" xfId="22120"/>
    <cellStyle name="Normal 20 3 2 2 2 2 3" xfId="6678"/>
    <cellStyle name="Normal 20 3 2 2 2 2 3 2" xfId="14737"/>
    <cellStyle name="Normal 20 3 2 2 2 2 3 2 2" xfId="31584"/>
    <cellStyle name="Normal 20 3 2 2 2 2 3 3" xfId="24017"/>
    <cellStyle name="Normal 20 3 2 2 2 2 4" xfId="10904"/>
    <cellStyle name="Normal 20 3 2 2 2 2 4 2" xfId="27803"/>
    <cellStyle name="Normal 20 3 2 2 2 2 5" xfId="17269"/>
    <cellStyle name="Normal 20 3 2 2 2 2 6" xfId="20235"/>
    <cellStyle name="Normal 20 3 2 2 2 3" xfId="3867"/>
    <cellStyle name="Normal 20 3 2 2 2 3 2" xfId="7650"/>
    <cellStyle name="Normal 20 3 2 2 2 3 2 2" xfId="15709"/>
    <cellStyle name="Normal 20 3 2 2 2 3 2 2 2" xfId="32556"/>
    <cellStyle name="Normal 20 3 2 2 2 3 2 3" xfId="24989"/>
    <cellStyle name="Normal 20 3 2 2 2 3 3" xfId="11926"/>
    <cellStyle name="Normal 20 3 2 2 2 3 3 2" xfId="28775"/>
    <cellStyle name="Normal 20 3 2 2 2 3 4" xfId="21208"/>
    <cellStyle name="Normal 20 3 2 2 2 4" xfId="5766"/>
    <cellStyle name="Normal 20 3 2 2 2 4 2" xfId="13825"/>
    <cellStyle name="Normal 20 3 2 2 2 4 2 2" xfId="30672"/>
    <cellStyle name="Normal 20 3 2 2 2 4 3" xfId="23105"/>
    <cellStyle name="Normal 20 3 2 2 2 5" xfId="9951"/>
    <cellStyle name="Normal 20 3 2 2 2 5 2" xfId="26891"/>
    <cellStyle name="Normal 20 3 2 2 2 6" xfId="17268"/>
    <cellStyle name="Normal 20 3 2 2 2 7" xfId="19323"/>
    <cellStyle name="Normal 20 3 2 2 3" xfId="2364"/>
    <cellStyle name="Normal 20 3 2 2 3 2" xfId="4328"/>
    <cellStyle name="Normal 20 3 2 2 3 2 2" xfId="8111"/>
    <cellStyle name="Normal 20 3 2 2 3 2 2 2" xfId="16170"/>
    <cellStyle name="Normal 20 3 2 2 3 2 2 2 2" xfId="33017"/>
    <cellStyle name="Normal 20 3 2 2 3 2 2 3" xfId="25450"/>
    <cellStyle name="Normal 20 3 2 2 3 2 3" xfId="12387"/>
    <cellStyle name="Normal 20 3 2 2 3 2 3 2" xfId="29236"/>
    <cellStyle name="Normal 20 3 2 2 3 2 4" xfId="21669"/>
    <cellStyle name="Normal 20 3 2 2 3 3" xfId="6227"/>
    <cellStyle name="Normal 20 3 2 2 3 3 2" xfId="14286"/>
    <cellStyle name="Normal 20 3 2 2 3 3 2 2" xfId="31133"/>
    <cellStyle name="Normal 20 3 2 2 3 3 3" xfId="23566"/>
    <cellStyle name="Normal 20 3 2 2 3 4" xfId="10452"/>
    <cellStyle name="Normal 20 3 2 2 3 4 2" xfId="27352"/>
    <cellStyle name="Normal 20 3 2 2 3 5" xfId="17270"/>
    <cellStyle name="Normal 20 3 2 2 3 6" xfId="19784"/>
    <cellStyle name="Normal 20 3 2 2 4" xfId="3416"/>
    <cellStyle name="Normal 20 3 2 2 4 2" xfId="7199"/>
    <cellStyle name="Normal 20 3 2 2 4 2 2" xfId="15258"/>
    <cellStyle name="Normal 20 3 2 2 4 2 2 2" xfId="32105"/>
    <cellStyle name="Normal 20 3 2 2 4 2 3" xfId="24538"/>
    <cellStyle name="Normal 20 3 2 2 4 3" xfId="11475"/>
    <cellStyle name="Normal 20 3 2 2 4 3 2" xfId="28324"/>
    <cellStyle name="Normal 20 3 2 2 4 4" xfId="20757"/>
    <cellStyle name="Normal 20 3 2 2 5" xfId="5315"/>
    <cellStyle name="Normal 20 3 2 2 5 2" xfId="13374"/>
    <cellStyle name="Normal 20 3 2 2 5 2 2" xfId="30221"/>
    <cellStyle name="Normal 20 3 2 2 5 3" xfId="22654"/>
    <cellStyle name="Normal 20 3 2 2 6" xfId="9476"/>
    <cellStyle name="Normal 20 3 2 2 6 2" xfId="26440"/>
    <cellStyle name="Normal 20 3 2 2 7" xfId="17267"/>
    <cellStyle name="Normal 20 3 2 2 8" xfId="18872"/>
    <cellStyle name="Normal 20 3 2 3" xfId="1600"/>
    <cellStyle name="Normal 20 3 2 3 2" xfId="2599"/>
    <cellStyle name="Normal 20 3 2 3 2 2" xfId="4561"/>
    <cellStyle name="Normal 20 3 2 3 2 2 2" xfId="8344"/>
    <cellStyle name="Normal 20 3 2 3 2 2 2 2" xfId="16403"/>
    <cellStyle name="Normal 20 3 2 3 2 2 2 2 2" xfId="33250"/>
    <cellStyle name="Normal 20 3 2 3 2 2 2 3" xfId="25683"/>
    <cellStyle name="Normal 20 3 2 3 2 2 3" xfId="12620"/>
    <cellStyle name="Normal 20 3 2 3 2 2 3 2" xfId="29469"/>
    <cellStyle name="Normal 20 3 2 3 2 2 4" xfId="21902"/>
    <cellStyle name="Normal 20 3 2 3 2 3" xfId="6460"/>
    <cellStyle name="Normal 20 3 2 3 2 3 2" xfId="14519"/>
    <cellStyle name="Normal 20 3 2 3 2 3 2 2" xfId="31366"/>
    <cellStyle name="Normal 20 3 2 3 2 3 3" xfId="23799"/>
    <cellStyle name="Normal 20 3 2 3 2 4" xfId="10686"/>
    <cellStyle name="Normal 20 3 2 3 2 4 2" xfId="27585"/>
    <cellStyle name="Normal 20 3 2 3 2 5" xfId="17272"/>
    <cellStyle name="Normal 20 3 2 3 2 6" xfId="20017"/>
    <cellStyle name="Normal 20 3 2 3 3" xfId="3649"/>
    <cellStyle name="Normal 20 3 2 3 3 2" xfId="7432"/>
    <cellStyle name="Normal 20 3 2 3 3 2 2" xfId="15491"/>
    <cellStyle name="Normal 20 3 2 3 3 2 2 2" xfId="32338"/>
    <cellStyle name="Normal 20 3 2 3 3 2 3" xfId="24771"/>
    <cellStyle name="Normal 20 3 2 3 3 3" xfId="11708"/>
    <cellStyle name="Normal 20 3 2 3 3 3 2" xfId="28557"/>
    <cellStyle name="Normal 20 3 2 3 3 4" xfId="20990"/>
    <cellStyle name="Normal 20 3 2 3 4" xfId="5548"/>
    <cellStyle name="Normal 20 3 2 3 4 2" xfId="13607"/>
    <cellStyle name="Normal 20 3 2 3 4 2 2" xfId="30454"/>
    <cellStyle name="Normal 20 3 2 3 4 3" xfId="22887"/>
    <cellStyle name="Normal 20 3 2 3 5" xfId="9733"/>
    <cellStyle name="Normal 20 3 2 3 5 2" xfId="26673"/>
    <cellStyle name="Normal 20 3 2 3 6" xfId="17271"/>
    <cellStyle name="Normal 20 3 2 3 7" xfId="19105"/>
    <cellStyle name="Normal 20 3 2 4" xfId="2146"/>
    <cellStyle name="Normal 20 3 2 4 2" xfId="4110"/>
    <cellStyle name="Normal 20 3 2 4 2 2" xfId="7893"/>
    <cellStyle name="Normal 20 3 2 4 2 2 2" xfId="15952"/>
    <cellStyle name="Normal 20 3 2 4 2 2 2 2" xfId="32799"/>
    <cellStyle name="Normal 20 3 2 4 2 2 3" xfId="25232"/>
    <cellStyle name="Normal 20 3 2 4 2 3" xfId="12169"/>
    <cellStyle name="Normal 20 3 2 4 2 3 2" xfId="29018"/>
    <cellStyle name="Normal 20 3 2 4 2 4" xfId="21451"/>
    <cellStyle name="Normal 20 3 2 4 3" xfId="6009"/>
    <cellStyle name="Normal 20 3 2 4 3 2" xfId="14068"/>
    <cellStyle name="Normal 20 3 2 4 3 2 2" xfId="30915"/>
    <cellStyle name="Normal 20 3 2 4 3 3" xfId="23348"/>
    <cellStyle name="Normal 20 3 2 4 4" xfId="10234"/>
    <cellStyle name="Normal 20 3 2 4 4 2" xfId="27134"/>
    <cellStyle name="Normal 20 3 2 4 5" xfId="17273"/>
    <cellStyle name="Normal 20 3 2 4 6" xfId="19566"/>
    <cellStyle name="Normal 20 3 2 5" xfId="3198"/>
    <cellStyle name="Normal 20 3 2 5 2" xfId="6981"/>
    <cellStyle name="Normal 20 3 2 5 2 2" xfId="15040"/>
    <cellStyle name="Normal 20 3 2 5 2 2 2" xfId="31887"/>
    <cellStyle name="Normal 20 3 2 5 2 3" xfId="24320"/>
    <cellStyle name="Normal 20 3 2 5 3" xfId="11257"/>
    <cellStyle name="Normal 20 3 2 5 3 2" xfId="28106"/>
    <cellStyle name="Normal 20 3 2 5 4" xfId="20539"/>
    <cellStyle name="Normal 20 3 2 6" xfId="5097"/>
    <cellStyle name="Normal 20 3 2 6 2" xfId="13156"/>
    <cellStyle name="Normal 20 3 2 6 2 2" xfId="30003"/>
    <cellStyle name="Normal 20 3 2 6 3" xfId="22436"/>
    <cellStyle name="Normal 20 3 2 7" xfId="9241"/>
    <cellStyle name="Normal 20 3 2 7 2" xfId="26222"/>
    <cellStyle name="Normal 20 3 2 8" xfId="17266"/>
    <cellStyle name="Normal 20 3 2 9" xfId="18654"/>
    <cellStyle name="Normal 20 3 3" xfId="1230"/>
    <cellStyle name="Normal 20 3 3 2" xfId="1726"/>
    <cellStyle name="Normal 20 3 3 2 2" xfId="2725"/>
    <cellStyle name="Normal 20 3 3 2 2 2" xfId="4687"/>
    <cellStyle name="Normal 20 3 3 2 2 2 2" xfId="8470"/>
    <cellStyle name="Normal 20 3 3 2 2 2 2 2" xfId="16529"/>
    <cellStyle name="Normal 20 3 3 2 2 2 2 2 2" xfId="33376"/>
    <cellStyle name="Normal 20 3 3 2 2 2 2 3" xfId="25809"/>
    <cellStyle name="Normal 20 3 3 2 2 2 3" xfId="12746"/>
    <cellStyle name="Normal 20 3 3 2 2 2 3 2" xfId="29595"/>
    <cellStyle name="Normal 20 3 3 2 2 2 4" xfId="22028"/>
    <cellStyle name="Normal 20 3 3 2 2 3" xfId="6586"/>
    <cellStyle name="Normal 20 3 3 2 2 3 2" xfId="14645"/>
    <cellStyle name="Normal 20 3 3 2 2 3 2 2" xfId="31492"/>
    <cellStyle name="Normal 20 3 3 2 2 3 3" xfId="23925"/>
    <cellStyle name="Normal 20 3 3 2 2 4" xfId="10812"/>
    <cellStyle name="Normal 20 3 3 2 2 4 2" xfId="27711"/>
    <cellStyle name="Normal 20 3 3 2 2 5" xfId="17276"/>
    <cellStyle name="Normal 20 3 3 2 2 6" xfId="20143"/>
    <cellStyle name="Normal 20 3 3 2 3" xfId="3775"/>
    <cellStyle name="Normal 20 3 3 2 3 2" xfId="7558"/>
    <cellStyle name="Normal 20 3 3 2 3 2 2" xfId="15617"/>
    <cellStyle name="Normal 20 3 3 2 3 2 2 2" xfId="32464"/>
    <cellStyle name="Normal 20 3 3 2 3 2 3" xfId="24897"/>
    <cellStyle name="Normal 20 3 3 2 3 3" xfId="11834"/>
    <cellStyle name="Normal 20 3 3 2 3 3 2" xfId="28683"/>
    <cellStyle name="Normal 20 3 3 2 3 4" xfId="21116"/>
    <cellStyle name="Normal 20 3 3 2 4" xfId="5674"/>
    <cellStyle name="Normal 20 3 3 2 4 2" xfId="13733"/>
    <cellStyle name="Normal 20 3 3 2 4 2 2" xfId="30580"/>
    <cellStyle name="Normal 20 3 3 2 4 3" xfId="23013"/>
    <cellStyle name="Normal 20 3 3 2 5" xfId="9859"/>
    <cellStyle name="Normal 20 3 3 2 5 2" xfId="26799"/>
    <cellStyle name="Normal 20 3 3 2 6" xfId="17275"/>
    <cellStyle name="Normal 20 3 3 2 7" xfId="19231"/>
    <cellStyle name="Normal 20 3 3 3" xfId="2272"/>
    <cellStyle name="Normal 20 3 3 3 2" xfId="4236"/>
    <cellStyle name="Normal 20 3 3 3 2 2" xfId="8019"/>
    <cellStyle name="Normal 20 3 3 3 2 2 2" xfId="16078"/>
    <cellStyle name="Normal 20 3 3 3 2 2 2 2" xfId="32925"/>
    <cellStyle name="Normal 20 3 3 3 2 2 3" xfId="25358"/>
    <cellStyle name="Normal 20 3 3 3 2 3" xfId="12295"/>
    <cellStyle name="Normal 20 3 3 3 2 3 2" xfId="29144"/>
    <cellStyle name="Normal 20 3 3 3 2 4" xfId="21577"/>
    <cellStyle name="Normal 20 3 3 3 3" xfId="6135"/>
    <cellStyle name="Normal 20 3 3 3 3 2" xfId="14194"/>
    <cellStyle name="Normal 20 3 3 3 3 2 2" xfId="31041"/>
    <cellStyle name="Normal 20 3 3 3 3 3" xfId="23474"/>
    <cellStyle name="Normal 20 3 3 3 4" xfId="10360"/>
    <cellStyle name="Normal 20 3 3 3 4 2" xfId="27260"/>
    <cellStyle name="Normal 20 3 3 3 5" xfId="17277"/>
    <cellStyle name="Normal 20 3 3 3 6" xfId="19692"/>
    <cellStyle name="Normal 20 3 3 4" xfId="3324"/>
    <cellStyle name="Normal 20 3 3 4 2" xfId="7107"/>
    <cellStyle name="Normal 20 3 3 4 2 2" xfId="15166"/>
    <cellStyle name="Normal 20 3 3 4 2 2 2" xfId="32013"/>
    <cellStyle name="Normal 20 3 3 4 2 3" xfId="24446"/>
    <cellStyle name="Normal 20 3 3 4 3" xfId="11383"/>
    <cellStyle name="Normal 20 3 3 4 3 2" xfId="28232"/>
    <cellStyle name="Normal 20 3 3 4 4" xfId="20665"/>
    <cellStyle name="Normal 20 3 3 5" xfId="5223"/>
    <cellStyle name="Normal 20 3 3 5 2" xfId="13282"/>
    <cellStyle name="Normal 20 3 3 5 2 2" xfId="30129"/>
    <cellStyle name="Normal 20 3 3 5 3" xfId="22562"/>
    <cellStyle name="Normal 20 3 3 6" xfId="9384"/>
    <cellStyle name="Normal 20 3 3 6 2" xfId="26348"/>
    <cellStyle name="Normal 20 3 3 7" xfId="17274"/>
    <cellStyle name="Normal 20 3 3 8" xfId="18780"/>
    <cellStyle name="Normal 20 3 4" xfId="1508"/>
    <cellStyle name="Normal 20 3 4 2" xfId="2507"/>
    <cellStyle name="Normal 20 3 4 2 2" xfId="4469"/>
    <cellStyle name="Normal 20 3 4 2 2 2" xfId="8252"/>
    <cellStyle name="Normal 20 3 4 2 2 2 2" xfId="16311"/>
    <cellStyle name="Normal 20 3 4 2 2 2 2 2" xfId="33158"/>
    <cellStyle name="Normal 20 3 4 2 2 2 3" xfId="25591"/>
    <cellStyle name="Normal 20 3 4 2 2 3" xfId="12528"/>
    <cellStyle name="Normal 20 3 4 2 2 3 2" xfId="29377"/>
    <cellStyle name="Normal 20 3 4 2 2 4" xfId="21810"/>
    <cellStyle name="Normal 20 3 4 2 3" xfId="6368"/>
    <cellStyle name="Normal 20 3 4 2 3 2" xfId="14427"/>
    <cellStyle name="Normal 20 3 4 2 3 2 2" xfId="31274"/>
    <cellStyle name="Normal 20 3 4 2 3 3" xfId="23707"/>
    <cellStyle name="Normal 20 3 4 2 4" xfId="10594"/>
    <cellStyle name="Normal 20 3 4 2 4 2" xfId="27493"/>
    <cellStyle name="Normal 20 3 4 2 5" xfId="17279"/>
    <cellStyle name="Normal 20 3 4 2 6" xfId="19925"/>
    <cellStyle name="Normal 20 3 4 3" xfId="3557"/>
    <cellStyle name="Normal 20 3 4 3 2" xfId="7340"/>
    <cellStyle name="Normal 20 3 4 3 2 2" xfId="15399"/>
    <cellStyle name="Normal 20 3 4 3 2 2 2" xfId="32246"/>
    <cellStyle name="Normal 20 3 4 3 2 3" xfId="24679"/>
    <cellStyle name="Normal 20 3 4 3 3" xfId="11616"/>
    <cellStyle name="Normal 20 3 4 3 3 2" xfId="28465"/>
    <cellStyle name="Normal 20 3 4 3 4" xfId="20898"/>
    <cellStyle name="Normal 20 3 4 4" xfId="5456"/>
    <cellStyle name="Normal 20 3 4 4 2" xfId="13515"/>
    <cellStyle name="Normal 20 3 4 4 2 2" xfId="30362"/>
    <cellStyle name="Normal 20 3 4 4 3" xfId="22795"/>
    <cellStyle name="Normal 20 3 4 5" xfId="9641"/>
    <cellStyle name="Normal 20 3 4 5 2" xfId="26581"/>
    <cellStyle name="Normal 20 3 4 6" xfId="17278"/>
    <cellStyle name="Normal 20 3 4 7" xfId="19013"/>
    <cellStyle name="Normal 20 3 5" xfId="2037"/>
    <cellStyle name="Normal 20 3 5 2" xfId="4018"/>
    <cellStyle name="Normal 20 3 5 2 2" xfId="7801"/>
    <cellStyle name="Normal 20 3 5 2 2 2" xfId="15860"/>
    <cellStyle name="Normal 20 3 5 2 2 2 2" xfId="32707"/>
    <cellStyle name="Normal 20 3 5 2 2 3" xfId="25140"/>
    <cellStyle name="Normal 20 3 5 2 3" xfId="12077"/>
    <cellStyle name="Normal 20 3 5 2 3 2" xfId="28926"/>
    <cellStyle name="Normal 20 3 5 2 4" xfId="21359"/>
    <cellStyle name="Normal 20 3 5 3" xfId="5917"/>
    <cellStyle name="Normal 20 3 5 3 2" xfId="13976"/>
    <cellStyle name="Normal 20 3 5 3 2 2" xfId="30823"/>
    <cellStyle name="Normal 20 3 5 3 3" xfId="23256"/>
    <cellStyle name="Normal 20 3 5 4" xfId="10135"/>
    <cellStyle name="Normal 20 3 5 4 2" xfId="27042"/>
    <cellStyle name="Normal 20 3 5 5" xfId="17280"/>
    <cellStyle name="Normal 20 3 5 6" xfId="19474"/>
    <cellStyle name="Normal 20 3 6" xfId="3076"/>
    <cellStyle name="Normal 20 3 6 2" xfId="6889"/>
    <cellStyle name="Normal 20 3 6 2 2" xfId="14948"/>
    <cellStyle name="Normal 20 3 6 2 2 2" xfId="31795"/>
    <cellStyle name="Normal 20 3 6 2 3" xfId="24228"/>
    <cellStyle name="Normal 20 3 6 3" xfId="11139"/>
    <cellStyle name="Normal 20 3 6 3 2" xfId="28014"/>
    <cellStyle name="Normal 20 3 6 4" xfId="20447"/>
    <cellStyle name="Normal 20 3 7" xfId="5005"/>
    <cellStyle name="Normal 20 3 7 2" xfId="13064"/>
    <cellStyle name="Normal 20 3 7 2 2" xfId="29911"/>
    <cellStyle name="Normal 20 3 7 3" xfId="22344"/>
    <cellStyle name="Normal 20 3 8" xfId="9022"/>
    <cellStyle name="Normal 20 3 8 2" xfId="26130"/>
    <cellStyle name="Normal 20 3 9" xfId="17265"/>
    <cellStyle name="Normal 20 4" xfId="941"/>
    <cellStyle name="Normal 20 4 2" xfId="3121"/>
    <cellStyle name="Normal 20 4 3" xfId="17281"/>
    <cellStyle name="Normal 20 4 4" xfId="34073"/>
    <cellStyle name="Normal 20 5" xfId="1025"/>
    <cellStyle name="Normal 20 5 2" xfId="1286"/>
    <cellStyle name="Normal 20 5 2 2" xfId="1782"/>
    <cellStyle name="Normal 20 5 2 2 2" xfId="2781"/>
    <cellStyle name="Normal 20 5 2 2 2 2" xfId="4743"/>
    <cellStyle name="Normal 20 5 2 2 2 2 2" xfId="8526"/>
    <cellStyle name="Normal 20 5 2 2 2 2 2 2" xfId="16585"/>
    <cellStyle name="Normal 20 5 2 2 2 2 2 2 2" xfId="33432"/>
    <cellStyle name="Normal 20 5 2 2 2 2 2 3" xfId="25865"/>
    <cellStyle name="Normal 20 5 2 2 2 2 3" xfId="12802"/>
    <cellStyle name="Normal 20 5 2 2 2 2 3 2" xfId="29651"/>
    <cellStyle name="Normal 20 5 2 2 2 2 4" xfId="22084"/>
    <cellStyle name="Normal 20 5 2 2 2 3" xfId="6642"/>
    <cellStyle name="Normal 20 5 2 2 2 3 2" xfId="14701"/>
    <cellStyle name="Normal 20 5 2 2 2 3 2 2" xfId="31548"/>
    <cellStyle name="Normal 20 5 2 2 2 3 3" xfId="23981"/>
    <cellStyle name="Normal 20 5 2 2 2 4" xfId="10868"/>
    <cellStyle name="Normal 20 5 2 2 2 4 2" xfId="27767"/>
    <cellStyle name="Normal 20 5 2 2 2 5" xfId="17285"/>
    <cellStyle name="Normal 20 5 2 2 2 6" xfId="20199"/>
    <cellStyle name="Normal 20 5 2 2 3" xfId="3831"/>
    <cellStyle name="Normal 20 5 2 2 3 2" xfId="7614"/>
    <cellStyle name="Normal 20 5 2 2 3 2 2" xfId="15673"/>
    <cellStyle name="Normal 20 5 2 2 3 2 2 2" xfId="32520"/>
    <cellStyle name="Normal 20 5 2 2 3 2 3" xfId="24953"/>
    <cellStyle name="Normal 20 5 2 2 3 3" xfId="11890"/>
    <cellStyle name="Normal 20 5 2 2 3 3 2" xfId="28739"/>
    <cellStyle name="Normal 20 5 2 2 3 4" xfId="21172"/>
    <cellStyle name="Normal 20 5 2 2 4" xfId="5730"/>
    <cellStyle name="Normal 20 5 2 2 4 2" xfId="13789"/>
    <cellStyle name="Normal 20 5 2 2 4 2 2" xfId="30636"/>
    <cellStyle name="Normal 20 5 2 2 4 3" xfId="23069"/>
    <cellStyle name="Normal 20 5 2 2 5" xfId="9915"/>
    <cellStyle name="Normal 20 5 2 2 5 2" xfId="26855"/>
    <cellStyle name="Normal 20 5 2 2 6" xfId="17284"/>
    <cellStyle name="Normal 20 5 2 2 7" xfId="19287"/>
    <cellStyle name="Normal 20 5 2 3" xfId="2328"/>
    <cellStyle name="Normal 20 5 2 3 2" xfId="4292"/>
    <cellStyle name="Normal 20 5 2 3 2 2" xfId="8075"/>
    <cellStyle name="Normal 20 5 2 3 2 2 2" xfId="16134"/>
    <cellStyle name="Normal 20 5 2 3 2 2 2 2" xfId="32981"/>
    <cellStyle name="Normal 20 5 2 3 2 2 3" xfId="25414"/>
    <cellStyle name="Normal 20 5 2 3 2 3" xfId="12351"/>
    <cellStyle name="Normal 20 5 2 3 2 3 2" xfId="29200"/>
    <cellStyle name="Normal 20 5 2 3 2 4" xfId="21633"/>
    <cellStyle name="Normal 20 5 2 3 3" xfId="6191"/>
    <cellStyle name="Normal 20 5 2 3 3 2" xfId="14250"/>
    <cellStyle name="Normal 20 5 2 3 3 2 2" xfId="31097"/>
    <cellStyle name="Normal 20 5 2 3 3 3" xfId="23530"/>
    <cellStyle name="Normal 20 5 2 3 4" xfId="10416"/>
    <cellStyle name="Normal 20 5 2 3 4 2" xfId="27316"/>
    <cellStyle name="Normal 20 5 2 3 5" xfId="17286"/>
    <cellStyle name="Normal 20 5 2 3 6" xfId="19748"/>
    <cellStyle name="Normal 20 5 2 4" xfId="3380"/>
    <cellStyle name="Normal 20 5 2 4 2" xfId="7163"/>
    <cellStyle name="Normal 20 5 2 4 2 2" xfId="15222"/>
    <cellStyle name="Normal 20 5 2 4 2 2 2" xfId="32069"/>
    <cellStyle name="Normal 20 5 2 4 2 3" xfId="24502"/>
    <cellStyle name="Normal 20 5 2 4 3" xfId="11439"/>
    <cellStyle name="Normal 20 5 2 4 3 2" xfId="28288"/>
    <cellStyle name="Normal 20 5 2 4 4" xfId="20721"/>
    <cellStyle name="Normal 20 5 2 5" xfId="5279"/>
    <cellStyle name="Normal 20 5 2 5 2" xfId="13338"/>
    <cellStyle name="Normal 20 5 2 5 2 2" xfId="30185"/>
    <cellStyle name="Normal 20 5 2 5 3" xfId="22618"/>
    <cellStyle name="Normal 20 5 2 6" xfId="9440"/>
    <cellStyle name="Normal 20 5 2 6 2" xfId="26404"/>
    <cellStyle name="Normal 20 5 2 7" xfId="17283"/>
    <cellStyle name="Normal 20 5 2 8" xfId="18836"/>
    <cellStyle name="Normal 20 5 3" xfId="1564"/>
    <cellStyle name="Normal 20 5 3 2" xfId="2563"/>
    <cellStyle name="Normal 20 5 3 2 2" xfId="4525"/>
    <cellStyle name="Normal 20 5 3 2 2 2" xfId="8308"/>
    <cellStyle name="Normal 20 5 3 2 2 2 2" xfId="16367"/>
    <cellStyle name="Normal 20 5 3 2 2 2 2 2" xfId="33214"/>
    <cellStyle name="Normal 20 5 3 2 2 2 3" xfId="25647"/>
    <cellStyle name="Normal 20 5 3 2 2 3" xfId="12584"/>
    <cellStyle name="Normal 20 5 3 2 2 3 2" xfId="29433"/>
    <cellStyle name="Normal 20 5 3 2 2 4" xfId="21866"/>
    <cellStyle name="Normal 20 5 3 2 3" xfId="6424"/>
    <cellStyle name="Normal 20 5 3 2 3 2" xfId="14483"/>
    <cellStyle name="Normal 20 5 3 2 3 2 2" xfId="31330"/>
    <cellStyle name="Normal 20 5 3 2 3 3" xfId="23763"/>
    <cellStyle name="Normal 20 5 3 2 4" xfId="10650"/>
    <cellStyle name="Normal 20 5 3 2 4 2" xfId="27549"/>
    <cellStyle name="Normal 20 5 3 2 5" xfId="17288"/>
    <cellStyle name="Normal 20 5 3 2 6" xfId="19981"/>
    <cellStyle name="Normal 20 5 3 3" xfId="3613"/>
    <cellStyle name="Normal 20 5 3 3 2" xfId="7396"/>
    <cellStyle name="Normal 20 5 3 3 2 2" xfId="15455"/>
    <cellStyle name="Normal 20 5 3 3 2 2 2" xfId="32302"/>
    <cellStyle name="Normal 20 5 3 3 2 3" xfId="24735"/>
    <cellStyle name="Normal 20 5 3 3 3" xfId="11672"/>
    <cellStyle name="Normal 20 5 3 3 3 2" xfId="28521"/>
    <cellStyle name="Normal 20 5 3 3 4" xfId="20954"/>
    <cellStyle name="Normal 20 5 3 4" xfId="5512"/>
    <cellStyle name="Normal 20 5 3 4 2" xfId="13571"/>
    <cellStyle name="Normal 20 5 3 4 2 2" xfId="30418"/>
    <cellStyle name="Normal 20 5 3 4 3" xfId="22851"/>
    <cellStyle name="Normal 20 5 3 5" xfId="9697"/>
    <cellStyle name="Normal 20 5 3 5 2" xfId="26637"/>
    <cellStyle name="Normal 20 5 3 6" xfId="17287"/>
    <cellStyle name="Normal 20 5 3 7" xfId="19069"/>
    <cellStyle name="Normal 20 5 4" xfId="2110"/>
    <cellStyle name="Normal 20 5 4 2" xfId="4074"/>
    <cellStyle name="Normal 20 5 4 2 2" xfId="7857"/>
    <cellStyle name="Normal 20 5 4 2 2 2" xfId="15916"/>
    <cellStyle name="Normal 20 5 4 2 2 2 2" xfId="32763"/>
    <cellStyle name="Normal 20 5 4 2 2 3" xfId="25196"/>
    <cellStyle name="Normal 20 5 4 2 3" xfId="12133"/>
    <cellStyle name="Normal 20 5 4 2 3 2" xfId="28982"/>
    <cellStyle name="Normal 20 5 4 2 4" xfId="21415"/>
    <cellStyle name="Normal 20 5 4 3" xfId="5973"/>
    <cellStyle name="Normal 20 5 4 3 2" xfId="14032"/>
    <cellStyle name="Normal 20 5 4 3 2 2" xfId="30879"/>
    <cellStyle name="Normal 20 5 4 3 3" xfId="23312"/>
    <cellStyle name="Normal 20 5 4 4" xfId="10198"/>
    <cellStyle name="Normal 20 5 4 4 2" xfId="27098"/>
    <cellStyle name="Normal 20 5 4 5" xfId="17289"/>
    <cellStyle name="Normal 20 5 4 6" xfId="19530"/>
    <cellStyle name="Normal 20 5 5" xfId="3162"/>
    <cellStyle name="Normal 20 5 5 2" xfId="6945"/>
    <cellStyle name="Normal 20 5 5 2 2" xfId="15004"/>
    <cellStyle name="Normal 20 5 5 2 2 2" xfId="31851"/>
    <cellStyle name="Normal 20 5 5 2 3" xfId="24284"/>
    <cellStyle name="Normal 20 5 5 3" xfId="11221"/>
    <cellStyle name="Normal 20 5 5 3 2" xfId="28070"/>
    <cellStyle name="Normal 20 5 5 4" xfId="20503"/>
    <cellStyle name="Normal 20 5 6" xfId="5061"/>
    <cellStyle name="Normal 20 5 6 2" xfId="13120"/>
    <cellStyle name="Normal 20 5 6 2 2" xfId="29967"/>
    <cellStyle name="Normal 20 5 6 3" xfId="22400"/>
    <cellStyle name="Normal 20 5 7" xfId="9205"/>
    <cellStyle name="Normal 20 5 7 2" xfId="26186"/>
    <cellStyle name="Normal 20 5 8" xfId="17282"/>
    <cellStyle name="Normal 20 5 9" xfId="18618"/>
    <cellStyle name="Normal 20 6" xfId="1194"/>
    <cellStyle name="Normal 20 6 2" xfId="1690"/>
    <cellStyle name="Normal 20 6 2 2" xfId="2689"/>
    <cellStyle name="Normal 20 6 2 2 2" xfId="4651"/>
    <cellStyle name="Normal 20 6 2 2 2 2" xfId="8434"/>
    <cellStyle name="Normal 20 6 2 2 2 2 2" xfId="16493"/>
    <cellStyle name="Normal 20 6 2 2 2 2 2 2" xfId="33340"/>
    <cellStyle name="Normal 20 6 2 2 2 2 3" xfId="25773"/>
    <cellStyle name="Normal 20 6 2 2 2 3" xfId="12710"/>
    <cellStyle name="Normal 20 6 2 2 2 3 2" xfId="29559"/>
    <cellStyle name="Normal 20 6 2 2 2 4" xfId="21992"/>
    <cellStyle name="Normal 20 6 2 2 3" xfId="6550"/>
    <cellStyle name="Normal 20 6 2 2 3 2" xfId="14609"/>
    <cellStyle name="Normal 20 6 2 2 3 2 2" xfId="31456"/>
    <cellStyle name="Normal 20 6 2 2 3 3" xfId="23889"/>
    <cellStyle name="Normal 20 6 2 2 4" xfId="10776"/>
    <cellStyle name="Normal 20 6 2 2 4 2" xfId="27675"/>
    <cellStyle name="Normal 20 6 2 2 5" xfId="17292"/>
    <cellStyle name="Normal 20 6 2 2 6" xfId="20107"/>
    <cellStyle name="Normal 20 6 2 3" xfId="3739"/>
    <cellStyle name="Normal 20 6 2 3 2" xfId="7522"/>
    <cellStyle name="Normal 20 6 2 3 2 2" xfId="15581"/>
    <cellStyle name="Normal 20 6 2 3 2 2 2" xfId="32428"/>
    <cellStyle name="Normal 20 6 2 3 2 3" xfId="24861"/>
    <cellStyle name="Normal 20 6 2 3 3" xfId="11798"/>
    <cellStyle name="Normal 20 6 2 3 3 2" xfId="28647"/>
    <cellStyle name="Normal 20 6 2 3 4" xfId="21080"/>
    <cellStyle name="Normal 20 6 2 4" xfId="5638"/>
    <cellStyle name="Normal 20 6 2 4 2" xfId="13697"/>
    <cellStyle name="Normal 20 6 2 4 2 2" xfId="30544"/>
    <cellStyle name="Normal 20 6 2 4 3" xfId="22977"/>
    <cellStyle name="Normal 20 6 2 5" xfId="9823"/>
    <cellStyle name="Normal 20 6 2 5 2" xfId="26763"/>
    <cellStyle name="Normal 20 6 2 6" xfId="17291"/>
    <cellStyle name="Normal 20 6 2 7" xfId="19195"/>
    <cellStyle name="Normal 20 6 3" xfId="2236"/>
    <cellStyle name="Normal 20 6 3 2" xfId="4200"/>
    <cellStyle name="Normal 20 6 3 2 2" xfId="7983"/>
    <cellStyle name="Normal 20 6 3 2 2 2" xfId="16042"/>
    <cellStyle name="Normal 20 6 3 2 2 2 2" xfId="32889"/>
    <cellStyle name="Normal 20 6 3 2 2 3" xfId="25322"/>
    <cellStyle name="Normal 20 6 3 2 3" xfId="12259"/>
    <cellStyle name="Normal 20 6 3 2 3 2" xfId="29108"/>
    <cellStyle name="Normal 20 6 3 2 4" xfId="21541"/>
    <cellStyle name="Normal 20 6 3 3" xfId="6099"/>
    <cellStyle name="Normal 20 6 3 3 2" xfId="14158"/>
    <cellStyle name="Normal 20 6 3 3 2 2" xfId="31005"/>
    <cellStyle name="Normal 20 6 3 3 3" xfId="23438"/>
    <cellStyle name="Normal 20 6 3 4" xfId="10324"/>
    <cellStyle name="Normal 20 6 3 4 2" xfId="27224"/>
    <cellStyle name="Normal 20 6 3 5" xfId="17293"/>
    <cellStyle name="Normal 20 6 3 6" xfId="19656"/>
    <cellStyle name="Normal 20 6 4" xfId="3288"/>
    <cellStyle name="Normal 20 6 4 2" xfId="7071"/>
    <cellStyle name="Normal 20 6 4 2 2" xfId="15130"/>
    <cellStyle name="Normal 20 6 4 2 2 2" xfId="31977"/>
    <cellStyle name="Normal 20 6 4 2 3" xfId="24410"/>
    <cellStyle name="Normal 20 6 4 3" xfId="11347"/>
    <cellStyle name="Normal 20 6 4 3 2" xfId="28196"/>
    <cellStyle name="Normal 20 6 4 4" xfId="20629"/>
    <cellStyle name="Normal 20 6 5" xfId="5187"/>
    <cellStyle name="Normal 20 6 5 2" xfId="13246"/>
    <cellStyle name="Normal 20 6 5 2 2" xfId="30093"/>
    <cellStyle name="Normal 20 6 5 3" xfId="22526"/>
    <cellStyle name="Normal 20 6 6" xfId="9348"/>
    <cellStyle name="Normal 20 6 6 2" xfId="26312"/>
    <cellStyle name="Normal 20 6 7" xfId="17290"/>
    <cellStyle name="Normal 20 6 8" xfId="18744"/>
    <cellStyle name="Normal 20 7" xfId="1472"/>
    <cellStyle name="Normal 20 7 2" xfId="2471"/>
    <cellStyle name="Normal 20 7 2 2" xfId="4433"/>
    <cellStyle name="Normal 20 7 2 2 2" xfId="8216"/>
    <cellStyle name="Normal 20 7 2 2 2 2" xfId="16275"/>
    <cellStyle name="Normal 20 7 2 2 2 2 2" xfId="33122"/>
    <cellStyle name="Normal 20 7 2 2 2 3" xfId="25555"/>
    <cellStyle name="Normal 20 7 2 2 3" xfId="12492"/>
    <cellStyle name="Normal 20 7 2 2 3 2" xfId="29341"/>
    <cellStyle name="Normal 20 7 2 2 4" xfId="21774"/>
    <cellStyle name="Normal 20 7 2 3" xfId="6332"/>
    <cellStyle name="Normal 20 7 2 3 2" xfId="14391"/>
    <cellStyle name="Normal 20 7 2 3 2 2" xfId="31238"/>
    <cellStyle name="Normal 20 7 2 3 3" xfId="23671"/>
    <cellStyle name="Normal 20 7 2 4" xfId="10558"/>
    <cellStyle name="Normal 20 7 2 4 2" xfId="27457"/>
    <cellStyle name="Normal 20 7 2 5" xfId="17295"/>
    <cellStyle name="Normal 20 7 2 6" xfId="19889"/>
    <cellStyle name="Normal 20 7 3" xfId="3521"/>
    <cellStyle name="Normal 20 7 3 2" xfId="7304"/>
    <cellStyle name="Normal 20 7 3 2 2" xfId="15363"/>
    <cellStyle name="Normal 20 7 3 2 2 2" xfId="32210"/>
    <cellStyle name="Normal 20 7 3 2 3" xfId="24643"/>
    <cellStyle name="Normal 20 7 3 3" xfId="11580"/>
    <cellStyle name="Normal 20 7 3 3 2" xfId="28429"/>
    <cellStyle name="Normal 20 7 3 4" xfId="20862"/>
    <cellStyle name="Normal 20 7 4" xfId="5420"/>
    <cellStyle name="Normal 20 7 4 2" xfId="13479"/>
    <cellStyle name="Normal 20 7 4 2 2" xfId="30326"/>
    <cellStyle name="Normal 20 7 4 3" xfId="22759"/>
    <cellStyle name="Normal 20 7 5" xfId="9605"/>
    <cellStyle name="Normal 20 7 5 2" xfId="26545"/>
    <cellStyle name="Normal 20 7 6" xfId="17294"/>
    <cellStyle name="Normal 20 7 7" xfId="18977"/>
    <cellStyle name="Normal 20 8" xfId="1995"/>
    <cellStyle name="Normal 20 8 2" xfId="3982"/>
    <cellStyle name="Normal 20 8 2 2" xfId="7765"/>
    <cellStyle name="Normal 20 8 2 2 2" xfId="15824"/>
    <cellStyle name="Normal 20 8 2 2 2 2" xfId="32671"/>
    <cellStyle name="Normal 20 8 2 2 3" xfId="25104"/>
    <cellStyle name="Normal 20 8 2 3" xfId="12041"/>
    <cellStyle name="Normal 20 8 2 3 2" xfId="28890"/>
    <cellStyle name="Normal 20 8 2 4" xfId="21323"/>
    <cellStyle name="Normal 20 8 3" xfId="5881"/>
    <cellStyle name="Normal 20 8 3 2" xfId="13940"/>
    <cellStyle name="Normal 20 8 3 2 2" xfId="30787"/>
    <cellStyle name="Normal 20 8 3 3" xfId="23220"/>
    <cellStyle name="Normal 20 8 4" xfId="10094"/>
    <cellStyle name="Normal 20 8 4 2" xfId="27006"/>
    <cellStyle name="Normal 20 8 5" xfId="17296"/>
    <cellStyle name="Normal 20 8 6" xfId="19438"/>
    <cellStyle name="Normal 20 9" xfId="3040"/>
    <cellStyle name="Normal 20 9 2" xfId="6853"/>
    <cellStyle name="Normal 20 9 2 2" xfId="14912"/>
    <cellStyle name="Normal 20 9 2 2 2" xfId="31759"/>
    <cellStyle name="Normal 20 9 2 3" xfId="24192"/>
    <cellStyle name="Normal 20 9 3" xfId="11103"/>
    <cellStyle name="Normal 20 9 3 2" xfId="27978"/>
    <cellStyle name="Normal 20 9 4" xfId="20411"/>
    <cellStyle name="Normal 200" xfId="4930"/>
    <cellStyle name="Normal 200 2" xfId="8713"/>
    <cellStyle name="Normal 200 2 2" xfId="16772"/>
    <cellStyle name="Normal 200 2 2 2" xfId="33619"/>
    <cellStyle name="Normal 200 2 3" xfId="26052"/>
    <cellStyle name="Normal 200 3" xfId="12989"/>
    <cellStyle name="Normal 200 3 2" xfId="29838"/>
    <cellStyle name="Normal 200 4" xfId="22271"/>
    <cellStyle name="Normal 201" xfId="4931"/>
    <cellStyle name="Normal 201 2" xfId="8714"/>
    <cellStyle name="Normal 201 2 2" xfId="16773"/>
    <cellStyle name="Normal 201 2 2 2" xfId="33620"/>
    <cellStyle name="Normal 201 2 3" xfId="26053"/>
    <cellStyle name="Normal 201 3" xfId="12990"/>
    <cellStyle name="Normal 201 3 2" xfId="29839"/>
    <cellStyle name="Normal 201 4" xfId="22272"/>
    <cellStyle name="Normal 202" xfId="4932"/>
    <cellStyle name="Normal 202 2" xfId="8715"/>
    <cellStyle name="Normal 202 2 2" xfId="16774"/>
    <cellStyle name="Normal 202 2 2 2" xfId="33621"/>
    <cellStyle name="Normal 202 2 3" xfId="26054"/>
    <cellStyle name="Normal 202 3" xfId="12991"/>
    <cellStyle name="Normal 202 3 2" xfId="29840"/>
    <cellStyle name="Normal 202 4" xfId="22273"/>
    <cellStyle name="Normal 203" xfId="4933"/>
    <cellStyle name="Normal 203 2" xfId="8716"/>
    <cellStyle name="Normal 203 2 2" xfId="16775"/>
    <cellStyle name="Normal 203 2 2 2" xfId="33622"/>
    <cellStyle name="Normal 203 2 3" xfId="26055"/>
    <cellStyle name="Normal 203 3" xfId="12992"/>
    <cellStyle name="Normal 203 3 2" xfId="29841"/>
    <cellStyle name="Normal 203 4" xfId="22274"/>
    <cellStyle name="Normal 204" xfId="4934"/>
    <cellStyle name="Normal 204 2" xfId="8717"/>
    <cellStyle name="Normal 204 2 2" xfId="16776"/>
    <cellStyle name="Normal 204 2 2 2" xfId="33623"/>
    <cellStyle name="Normal 204 2 3" xfId="26056"/>
    <cellStyle name="Normal 204 3" xfId="12993"/>
    <cellStyle name="Normal 204 3 2" xfId="29842"/>
    <cellStyle name="Normal 204 4" xfId="22275"/>
    <cellStyle name="Normal 205" xfId="4935"/>
    <cellStyle name="Normal 205 2" xfId="8718"/>
    <cellStyle name="Normal 205 2 2" xfId="16777"/>
    <cellStyle name="Normal 205 2 2 2" xfId="33624"/>
    <cellStyle name="Normal 205 2 3" xfId="26057"/>
    <cellStyle name="Normal 205 3" xfId="12994"/>
    <cellStyle name="Normal 205 3 2" xfId="29843"/>
    <cellStyle name="Normal 205 4" xfId="22276"/>
    <cellStyle name="Normal 206" xfId="4936"/>
    <cellStyle name="Normal 206 2" xfId="8719"/>
    <cellStyle name="Normal 206 2 2" xfId="16778"/>
    <cellStyle name="Normal 206 2 2 2" xfId="33625"/>
    <cellStyle name="Normal 206 2 3" xfId="26058"/>
    <cellStyle name="Normal 206 3" xfId="12995"/>
    <cellStyle name="Normal 206 3 2" xfId="29844"/>
    <cellStyle name="Normal 206 4" xfId="22277"/>
    <cellStyle name="Normal 207" xfId="4937"/>
    <cellStyle name="Normal 207 2" xfId="8720"/>
    <cellStyle name="Normal 207 2 2" xfId="16779"/>
    <cellStyle name="Normal 207 2 2 2" xfId="33626"/>
    <cellStyle name="Normal 207 2 3" xfId="26059"/>
    <cellStyle name="Normal 207 3" xfId="12996"/>
    <cellStyle name="Normal 207 3 2" xfId="29845"/>
    <cellStyle name="Normal 207 4" xfId="22278"/>
    <cellStyle name="Normal 208" xfId="4938"/>
    <cellStyle name="Normal 208 2" xfId="8721"/>
    <cellStyle name="Normal 208 2 2" xfId="16780"/>
    <cellStyle name="Normal 208 2 2 2" xfId="33627"/>
    <cellStyle name="Normal 208 2 3" xfId="26060"/>
    <cellStyle name="Normal 208 3" xfId="12997"/>
    <cellStyle name="Normal 208 3 2" xfId="29846"/>
    <cellStyle name="Normal 208 4" xfId="22279"/>
    <cellStyle name="Normal 209" xfId="4939"/>
    <cellStyle name="Normal 209 2" xfId="8722"/>
    <cellStyle name="Normal 209 2 2" xfId="16781"/>
    <cellStyle name="Normal 209 2 2 2" xfId="33628"/>
    <cellStyle name="Normal 209 2 3" xfId="26061"/>
    <cellStyle name="Normal 209 3" xfId="12998"/>
    <cellStyle name="Normal 209 3 2" xfId="29847"/>
    <cellStyle name="Normal 209 4" xfId="22280"/>
    <cellStyle name="Normal 21" xfId="567"/>
    <cellStyle name="Normal 21 10" xfId="4970"/>
    <cellStyle name="Normal 21 10 2" xfId="13029"/>
    <cellStyle name="Normal 21 10 2 2" xfId="29876"/>
    <cellStyle name="Normal 21 10 3" xfId="22309"/>
    <cellStyle name="Normal 21 11" xfId="8932"/>
    <cellStyle name="Normal 21 11 2" xfId="26095"/>
    <cellStyle name="Normal 21 12" xfId="17297"/>
    <cellStyle name="Normal 21 13" xfId="18525"/>
    <cellStyle name="Normal 21 14" xfId="34074"/>
    <cellStyle name="Normal 21 2" xfId="623"/>
    <cellStyle name="Normal 21 2 10" xfId="17298"/>
    <cellStyle name="Normal 21 2 11" xfId="18539"/>
    <cellStyle name="Normal 21 2 12" xfId="34075"/>
    <cellStyle name="Normal 21 2 2" xfId="741"/>
    <cellStyle name="Normal 21 2 2 10" xfId="18575"/>
    <cellStyle name="Normal 21 2 2 11" xfId="34076"/>
    <cellStyle name="Normal 21 2 2 2" xfId="1075"/>
    <cellStyle name="Normal 21 2 2 2 2" xfId="1336"/>
    <cellStyle name="Normal 21 2 2 2 2 2" xfId="1832"/>
    <cellStyle name="Normal 21 2 2 2 2 2 2" xfId="2831"/>
    <cellStyle name="Normal 21 2 2 2 2 2 2 2" xfId="4793"/>
    <cellStyle name="Normal 21 2 2 2 2 2 2 2 2" xfId="8576"/>
    <cellStyle name="Normal 21 2 2 2 2 2 2 2 2 2" xfId="16635"/>
    <cellStyle name="Normal 21 2 2 2 2 2 2 2 2 2 2" xfId="33482"/>
    <cellStyle name="Normal 21 2 2 2 2 2 2 2 2 3" xfId="25915"/>
    <cellStyle name="Normal 21 2 2 2 2 2 2 2 3" xfId="12852"/>
    <cellStyle name="Normal 21 2 2 2 2 2 2 2 3 2" xfId="29701"/>
    <cellStyle name="Normal 21 2 2 2 2 2 2 2 4" xfId="22134"/>
    <cellStyle name="Normal 21 2 2 2 2 2 2 3" xfId="6692"/>
    <cellStyle name="Normal 21 2 2 2 2 2 2 3 2" xfId="14751"/>
    <cellStyle name="Normal 21 2 2 2 2 2 2 3 2 2" xfId="31598"/>
    <cellStyle name="Normal 21 2 2 2 2 2 2 3 3" xfId="24031"/>
    <cellStyle name="Normal 21 2 2 2 2 2 2 4" xfId="10918"/>
    <cellStyle name="Normal 21 2 2 2 2 2 2 4 2" xfId="27817"/>
    <cellStyle name="Normal 21 2 2 2 2 2 2 5" xfId="17303"/>
    <cellStyle name="Normal 21 2 2 2 2 2 2 6" xfId="20249"/>
    <cellStyle name="Normal 21 2 2 2 2 2 3" xfId="3881"/>
    <cellStyle name="Normal 21 2 2 2 2 2 3 2" xfId="7664"/>
    <cellStyle name="Normal 21 2 2 2 2 2 3 2 2" xfId="15723"/>
    <cellStyle name="Normal 21 2 2 2 2 2 3 2 2 2" xfId="32570"/>
    <cellStyle name="Normal 21 2 2 2 2 2 3 2 3" xfId="25003"/>
    <cellStyle name="Normal 21 2 2 2 2 2 3 3" xfId="11940"/>
    <cellStyle name="Normal 21 2 2 2 2 2 3 3 2" xfId="28789"/>
    <cellStyle name="Normal 21 2 2 2 2 2 3 4" xfId="21222"/>
    <cellStyle name="Normal 21 2 2 2 2 2 4" xfId="5780"/>
    <cellStyle name="Normal 21 2 2 2 2 2 4 2" xfId="13839"/>
    <cellStyle name="Normal 21 2 2 2 2 2 4 2 2" xfId="30686"/>
    <cellStyle name="Normal 21 2 2 2 2 2 4 3" xfId="23119"/>
    <cellStyle name="Normal 21 2 2 2 2 2 5" xfId="9965"/>
    <cellStyle name="Normal 21 2 2 2 2 2 5 2" xfId="26905"/>
    <cellStyle name="Normal 21 2 2 2 2 2 6" xfId="17302"/>
    <cellStyle name="Normal 21 2 2 2 2 2 7" xfId="19337"/>
    <cellStyle name="Normal 21 2 2 2 2 3" xfId="2378"/>
    <cellStyle name="Normal 21 2 2 2 2 3 2" xfId="4342"/>
    <cellStyle name="Normal 21 2 2 2 2 3 2 2" xfId="8125"/>
    <cellStyle name="Normal 21 2 2 2 2 3 2 2 2" xfId="16184"/>
    <cellStyle name="Normal 21 2 2 2 2 3 2 2 2 2" xfId="33031"/>
    <cellStyle name="Normal 21 2 2 2 2 3 2 2 3" xfId="25464"/>
    <cellStyle name="Normal 21 2 2 2 2 3 2 3" xfId="12401"/>
    <cellStyle name="Normal 21 2 2 2 2 3 2 3 2" xfId="29250"/>
    <cellStyle name="Normal 21 2 2 2 2 3 2 4" xfId="21683"/>
    <cellStyle name="Normal 21 2 2 2 2 3 3" xfId="6241"/>
    <cellStyle name="Normal 21 2 2 2 2 3 3 2" xfId="14300"/>
    <cellStyle name="Normal 21 2 2 2 2 3 3 2 2" xfId="31147"/>
    <cellStyle name="Normal 21 2 2 2 2 3 3 3" xfId="23580"/>
    <cellStyle name="Normal 21 2 2 2 2 3 4" xfId="10466"/>
    <cellStyle name="Normal 21 2 2 2 2 3 4 2" xfId="27366"/>
    <cellStyle name="Normal 21 2 2 2 2 3 5" xfId="17304"/>
    <cellStyle name="Normal 21 2 2 2 2 3 6" xfId="19798"/>
    <cellStyle name="Normal 21 2 2 2 2 4" xfId="3430"/>
    <cellStyle name="Normal 21 2 2 2 2 4 2" xfId="7213"/>
    <cellStyle name="Normal 21 2 2 2 2 4 2 2" xfId="15272"/>
    <cellStyle name="Normal 21 2 2 2 2 4 2 2 2" xfId="32119"/>
    <cellStyle name="Normal 21 2 2 2 2 4 2 3" xfId="24552"/>
    <cellStyle name="Normal 21 2 2 2 2 4 3" xfId="11489"/>
    <cellStyle name="Normal 21 2 2 2 2 4 3 2" xfId="28338"/>
    <cellStyle name="Normal 21 2 2 2 2 4 4" xfId="20771"/>
    <cellStyle name="Normal 21 2 2 2 2 5" xfId="5329"/>
    <cellStyle name="Normal 21 2 2 2 2 5 2" xfId="13388"/>
    <cellStyle name="Normal 21 2 2 2 2 5 2 2" xfId="30235"/>
    <cellStyle name="Normal 21 2 2 2 2 5 3" xfId="22668"/>
    <cellStyle name="Normal 21 2 2 2 2 6" xfId="9490"/>
    <cellStyle name="Normal 21 2 2 2 2 6 2" xfId="26454"/>
    <cellStyle name="Normal 21 2 2 2 2 7" xfId="17301"/>
    <cellStyle name="Normal 21 2 2 2 2 8" xfId="18886"/>
    <cellStyle name="Normal 21 2 2 2 3" xfId="1614"/>
    <cellStyle name="Normal 21 2 2 2 3 2" xfId="2613"/>
    <cellStyle name="Normal 21 2 2 2 3 2 2" xfId="4575"/>
    <cellStyle name="Normal 21 2 2 2 3 2 2 2" xfId="8358"/>
    <cellStyle name="Normal 21 2 2 2 3 2 2 2 2" xfId="16417"/>
    <cellStyle name="Normal 21 2 2 2 3 2 2 2 2 2" xfId="33264"/>
    <cellStyle name="Normal 21 2 2 2 3 2 2 2 3" xfId="25697"/>
    <cellStyle name="Normal 21 2 2 2 3 2 2 3" xfId="12634"/>
    <cellStyle name="Normal 21 2 2 2 3 2 2 3 2" xfId="29483"/>
    <cellStyle name="Normal 21 2 2 2 3 2 2 4" xfId="21916"/>
    <cellStyle name="Normal 21 2 2 2 3 2 3" xfId="6474"/>
    <cellStyle name="Normal 21 2 2 2 3 2 3 2" xfId="14533"/>
    <cellStyle name="Normal 21 2 2 2 3 2 3 2 2" xfId="31380"/>
    <cellStyle name="Normal 21 2 2 2 3 2 3 3" xfId="23813"/>
    <cellStyle name="Normal 21 2 2 2 3 2 4" xfId="10700"/>
    <cellStyle name="Normal 21 2 2 2 3 2 4 2" xfId="27599"/>
    <cellStyle name="Normal 21 2 2 2 3 2 5" xfId="17306"/>
    <cellStyle name="Normal 21 2 2 2 3 2 6" xfId="20031"/>
    <cellStyle name="Normal 21 2 2 2 3 3" xfId="3663"/>
    <cellStyle name="Normal 21 2 2 2 3 3 2" xfId="7446"/>
    <cellStyle name="Normal 21 2 2 2 3 3 2 2" xfId="15505"/>
    <cellStyle name="Normal 21 2 2 2 3 3 2 2 2" xfId="32352"/>
    <cellStyle name="Normal 21 2 2 2 3 3 2 3" xfId="24785"/>
    <cellStyle name="Normal 21 2 2 2 3 3 3" xfId="11722"/>
    <cellStyle name="Normal 21 2 2 2 3 3 3 2" xfId="28571"/>
    <cellStyle name="Normal 21 2 2 2 3 3 4" xfId="21004"/>
    <cellStyle name="Normal 21 2 2 2 3 4" xfId="5562"/>
    <cellStyle name="Normal 21 2 2 2 3 4 2" xfId="13621"/>
    <cellStyle name="Normal 21 2 2 2 3 4 2 2" xfId="30468"/>
    <cellStyle name="Normal 21 2 2 2 3 4 3" xfId="22901"/>
    <cellStyle name="Normal 21 2 2 2 3 5" xfId="9747"/>
    <cellStyle name="Normal 21 2 2 2 3 5 2" xfId="26687"/>
    <cellStyle name="Normal 21 2 2 2 3 6" xfId="17305"/>
    <cellStyle name="Normal 21 2 2 2 3 7" xfId="19119"/>
    <cellStyle name="Normal 21 2 2 2 4" xfId="2160"/>
    <cellStyle name="Normal 21 2 2 2 4 2" xfId="4124"/>
    <cellStyle name="Normal 21 2 2 2 4 2 2" xfId="7907"/>
    <cellStyle name="Normal 21 2 2 2 4 2 2 2" xfId="15966"/>
    <cellStyle name="Normal 21 2 2 2 4 2 2 2 2" xfId="32813"/>
    <cellStyle name="Normal 21 2 2 2 4 2 2 3" xfId="25246"/>
    <cellStyle name="Normal 21 2 2 2 4 2 3" xfId="12183"/>
    <cellStyle name="Normal 21 2 2 2 4 2 3 2" xfId="29032"/>
    <cellStyle name="Normal 21 2 2 2 4 2 4" xfId="21465"/>
    <cellStyle name="Normal 21 2 2 2 4 3" xfId="6023"/>
    <cellStyle name="Normal 21 2 2 2 4 3 2" xfId="14082"/>
    <cellStyle name="Normal 21 2 2 2 4 3 2 2" xfId="30929"/>
    <cellStyle name="Normal 21 2 2 2 4 3 3" xfId="23362"/>
    <cellStyle name="Normal 21 2 2 2 4 4" xfId="10248"/>
    <cellStyle name="Normal 21 2 2 2 4 4 2" xfId="27148"/>
    <cellStyle name="Normal 21 2 2 2 4 5" xfId="17307"/>
    <cellStyle name="Normal 21 2 2 2 4 6" xfId="19580"/>
    <cellStyle name="Normal 21 2 2 2 5" xfId="3212"/>
    <cellStyle name="Normal 21 2 2 2 5 2" xfId="6995"/>
    <cellStyle name="Normal 21 2 2 2 5 2 2" xfId="15054"/>
    <cellStyle name="Normal 21 2 2 2 5 2 2 2" xfId="31901"/>
    <cellStyle name="Normal 21 2 2 2 5 2 3" xfId="24334"/>
    <cellStyle name="Normal 21 2 2 2 5 3" xfId="11271"/>
    <cellStyle name="Normal 21 2 2 2 5 3 2" xfId="28120"/>
    <cellStyle name="Normal 21 2 2 2 5 4" xfId="20553"/>
    <cellStyle name="Normal 21 2 2 2 6" xfId="5111"/>
    <cellStyle name="Normal 21 2 2 2 6 2" xfId="13170"/>
    <cellStyle name="Normal 21 2 2 2 6 2 2" xfId="30017"/>
    <cellStyle name="Normal 21 2 2 2 6 3" xfId="22450"/>
    <cellStyle name="Normal 21 2 2 2 7" xfId="9255"/>
    <cellStyle name="Normal 21 2 2 2 7 2" xfId="26236"/>
    <cellStyle name="Normal 21 2 2 2 8" xfId="17300"/>
    <cellStyle name="Normal 21 2 2 2 9" xfId="18668"/>
    <cellStyle name="Normal 21 2 2 3" xfId="1244"/>
    <cellStyle name="Normal 21 2 2 3 2" xfId="1740"/>
    <cellStyle name="Normal 21 2 2 3 2 2" xfId="2739"/>
    <cellStyle name="Normal 21 2 2 3 2 2 2" xfId="4701"/>
    <cellStyle name="Normal 21 2 2 3 2 2 2 2" xfId="8484"/>
    <cellStyle name="Normal 21 2 2 3 2 2 2 2 2" xfId="16543"/>
    <cellStyle name="Normal 21 2 2 3 2 2 2 2 2 2" xfId="33390"/>
    <cellStyle name="Normal 21 2 2 3 2 2 2 2 3" xfId="25823"/>
    <cellStyle name="Normal 21 2 2 3 2 2 2 3" xfId="12760"/>
    <cellStyle name="Normal 21 2 2 3 2 2 2 3 2" xfId="29609"/>
    <cellStyle name="Normal 21 2 2 3 2 2 2 4" xfId="22042"/>
    <cellStyle name="Normal 21 2 2 3 2 2 3" xfId="6600"/>
    <cellStyle name="Normal 21 2 2 3 2 2 3 2" xfId="14659"/>
    <cellStyle name="Normal 21 2 2 3 2 2 3 2 2" xfId="31506"/>
    <cellStyle name="Normal 21 2 2 3 2 2 3 3" xfId="23939"/>
    <cellStyle name="Normal 21 2 2 3 2 2 4" xfId="10826"/>
    <cellStyle name="Normal 21 2 2 3 2 2 4 2" xfId="27725"/>
    <cellStyle name="Normal 21 2 2 3 2 2 5" xfId="17310"/>
    <cellStyle name="Normal 21 2 2 3 2 2 6" xfId="20157"/>
    <cellStyle name="Normal 21 2 2 3 2 3" xfId="3789"/>
    <cellStyle name="Normal 21 2 2 3 2 3 2" xfId="7572"/>
    <cellStyle name="Normal 21 2 2 3 2 3 2 2" xfId="15631"/>
    <cellStyle name="Normal 21 2 2 3 2 3 2 2 2" xfId="32478"/>
    <cellStyle name="Normal 21 2 2 3 2 3 2 3" xfId="24911"/>
    <cellStyle name="Normal 21 2 2 3 2 3 3" xfId="11848"/>
    <cellStyle name="Normal 21 2 2 3 2 3 3 2" xfId="28697"/>
    <cellStyle name="Normal 21 2 2 3 2 3 4" xfId="21130"/>
    <cellStyle name="Normal 21 2 2 3 2 4" xfId="5688"/>
    <cellStyle name="Normal 21 2 2 3 2 4 2" xfId="13747"/>
    <cellStyle name="Normal 21 2 2 3 2 4 2 2" xfId="30594"/>
    <cellStyle name="Normal 21 2 2 3 2 4 3" xfId="23027"/>
    <cellStyle name="Normal 21 2 2 3 2 5" xfId="9873"/>
    <cellStyle name="Normal 21 2 2 3 2 5 2" xfId="26813"/>
    <cellStyle name="Normal 21 2 2 3 2 6" xfId="17309"/>
    <cellStyle name="Normal 21 2 2 3 2 7" xfId="19245"/>
    <cellStyle name="Normal 21 2 2 3 3" xfId="2286"/>
    <cellStyle name="Normal 21 2 2 3 3 2" xfId="4250"/>
    <cellStyle name="Normal 21 2 2 3 3 2 2" xfId="8033"/>
    <cellStyle name="Normal 21 2 2 3 3 2 2 2" xfId="16092"/>
    <cellStyle name="Normal 21 2 2 3 3 2 2 2 2" xfId="32939"/>
    <cellStyle name="Normal 21 2 2 3 3 2 2 3" xfId="25372"/>
    <cellStyle name="Normal 21 2 2 3 3 2 3" xfId="12309"/>
    <cellStyle name="Normal 21 2 2 3 3 2 3 2" xfId="29158"/>
    <cellStyle name="Normal 21 2 2 3 3 2 4" xfId="21591"/>
    <cellStyle name="Normal 21 2 2 3 3 3" xfId="6149"/>
    <cellStyle name="Normal 21 2 2 3 3 3 2" xfId="14208"/>
    <cellStyle name="Normal 21 2 2 3 3 3 2 2" xfId="31055"/>
    <cellStyle name="Normal 21 2 2 3 3 3 3" xfId="23488"/>
    <cellStyle name="Normal 21 2 2 3 3 4" xfId="10374"/>
    <cellStyle name="Normal 21 2 2 3 3 4 2" xfId="27274"/>
    <cellStyle name="Normal 21 2 2 3 3 5" xfId="17311"/>
    <cellStyle name="Normal 21 2 2 3 3 6" xfId="19706"/>
    <cellStyle name="Normal 21 2 2 3 4" xfId="3338"/>
    <cellStyle name="Normal 21 2 2 3 4 2" xfId="7121"/>
    <cellStyle name="Normal 21 2 2 3 4 2 2" xfId="15180"/>
    <cellStyle name="Normal 21 2 2 3 4 2 2 2" xfId="32027"/>
    <cellStyle name="Normal 21 2 2 3 4 2 3" xfId="24460"/>
    <cellStyle name="Normal 21 2 2 3 4 3" xfId="11397"/>
    <cellStyle name="Normal 21 2 2 3 4 3 2" xfId="28246"/>
    <cellStyle name="Normal 21 2 2 3 4 4" xfId="20679"/>
    <cellStyle name="Normal 21 2 2 3 5" xfId="5237"/>
    <cellStyle name="Normal 21 2 2 3 5 2" xfId="13296"/>
    <cellStyle name="Normal 21 2 2 3 5 2 2" xfId="30143"/>
    <cellStyle name="Normal 21 2 2 3 5 3" xfId="22576"/>
    <cellStyle name="Normal 21 2 2 3 6" xfId="9398"/>
    <cellStyle name="Normal 21 2 2 3 6 2" xfId="26362"/>
    <cellStyle name="Normal 21 2 2 3 7" xfId="17308"/>
    <cellStyle name="Normal 21 2 2 3 8" xfId="18794"/>
    <cellStyle name="Normal 21 2 2 4" xfId="1522"/>
    <cellStyle name="Normal 21 2 2 4 2" xfId="2521"/>
    <cellStyle name="Normal 21 2 2 4 2 2" xfId="4483"/>
    <cellStyle name="Normal 21 2 2 4 2 2 2" xfId="8266"/>
    <cellStyle name="Normal 21 2 2 4 2 2 2 2" xfId="16325"/>
    <cellStyle name="Normal 21 2 2 4 2 2 2 2 2" xfId="33172"/>
    <cellStyle name="Normal 21 2 2 4 2 2 2 3" xfId="25605"/>
    <cellStyle name="Normal 21 2 2 4 2 2 3" xfId="12542"/>
    <cellStyle name="Normal 21 2 2 4 2 2 3 2" xfId="29391"/>
    <cellStyle name="Normal 21 2 2 4 2 2 4" xfId="21824"/>
    <cellStyle name="Normal 21 2 2 4 2 3" xfId="6382"/>
    <cellStyle name="Normal 21 2 2 4 2 3 2" xfId="14441"/>
    <cellStyle name="Normal 21 2 2 4 2 3 2 2" xfId="31288"/>
    <cellStyle name="Normal 21 2 2 4 2 3 3" xfId="23721"/>
    <cellStyle name="Normal 21 2 2 4 2 4" xfId="10608"/>
    <cellStyle name="Normal 21 2 2 4 2 4 2" xfId="27507"/>
    <cellStyle name="Normal 21 2 2 4 2 5" xfId="17313"/>
    <cellStyle name="Normal 21 2 2 4 2 6" xfId="19939"/>
    <cellStyle name="Normal 21 2 2 4 3" xfId="3571"/>
    <cellStyle name="Normal 21 2 2 4 3 2" xfId="7354"/>
    <cellStyle name="Normal 21 2 2 4 3 2 2" xfId="15413"/>
    <cellStyle name="Normal 21 2 2 4 3 2 2 2" xfId="32260"/>
    <cellStyle name="Normal 21 2 2 4 3 2 3" xfId="24693"/>
    <cellStyle name="Normal 21 2 2 4 3 3" xfId="11630"/>
    <cellStyle name="Normal 21 2 2 4 3 3 2" xfId="28479"/>
    <cellStyle name="Normal 21 2 2 4 3 4" xfId="20912"/>
    <cellStyle name="Normal 21 2 2 4 4" xfId="5470"/>
    <cellStyle name="Normal 21 2 2 4 4 2" xfId="13529"/>
    <cellStyle name="Normal 21 2 2 4 4 2 2" xfId="30376"/>
    <cellStyle name="Normal 21 2 2 4 4 3" xfId="22809"/>
    <cellStyle name="Normal 21 2 2 4 5" xfId="9655"/>
    <cellStyle name="Normal 21 2 2 4 5 2" xfId="26595"/>
    <cellStyle name="Normal 21 2 2 4 6" xfId="17312"/>
    <cellStyle name="Normal 21 2 2 4 7" xfId="19027"/>
    <cellStyle name="Normal 21 2 2 5" xfId="2051"/>
    <cellStyle name="Normal 21 2 2 5 2" xfId="4032"/>
    <cellStyle name="Normal 21 2 2 5 2 2" xfId="7815"/>
    <cellStyle name="Normal 21 2 2 5 2 2 2" xfId="15874"/>
    <cellStyle name="Normal 21 2 2 5 2 2 2 2" xfId="32721"/>
    <cellStyle name="Normal 21 2 2 5 2 2 3" xfId="25154"/>
    <cellStyle name="Normal 21 2 2 5 2 3" xfId="12091"/>
    <cellStyle name="Normal 21 2 2 5 2 3 2" xfId="28940"/>
    <cellStyle name="Normal 21 2 2 5 2 4" xfId="21373"/>
    <cellStyle name="Normal 21 2 2 5 3" xfId="5931"/>
    <cellStyle name="Normal 21 2 2 5 3 2" xfId="13990"/>
    <cellStyle name="Normal 21 2 2 5 3 2 2" xfId="30837"/>
    <cellStyle name="Normal 21 2 2 5 3 3" xfId="23270"/>
    <cellStyle name="Normal 21 2 2 5 4" xfId="10149"/>
    <cellStyle name="Normal 21 2 2 5 4 2" xfId="27056"/>
    <cellStyle name="Normal 21 2 2 5 5" xfId="17314"/>
    <cellStyle name="Normal 21 2 2 5 6" xfId="19488"/>
    <cellStyle name="Normal 21 2 2 6" xfId="3090"/>
    <cellStyle name="Normal 21 2 2 6 2" xfId="6903"/>
    <cellStyle name="Normal 21 2 2 6 2 2" xfId="14962"/>
    <cellStyle name="Normal 21 2 2 6 2 2 2" xfId="31809"/>
    <cellStyle name="Normal 21 2 2 6 2 3" xfId="24242"/>
    <cellStyle name="Normal 21 2 2 6 3" xfId="11153"/>
    <cellStyle name="Normal 21 2 2 6 3 2" xfId="28028"/>
    <cellStyle name="Normal 21 2 2 6 4" xfId="20461"/>
    <cellStyle name="Normal 21 2 2 7" xfId="5019"/>
    <cellStyle name="Normal 21 2 2 7 2" xfId="13078"/>
    <cellStyle name="Normal 21 2 2 7 2 2" xfId="29925"/>
    <cellStyle name="Normal 21 2 2 7 3" xfId="22358"/>
    <cellStyle name="Normal 21 2 2 8" xfId="9038"/>
    <cellStyle name="Normal 21 2 2 8 2" xfId="26144"/>
    <cellStyle name="Normal 21 2 2 9" xfId="17299"/>
    <cellStyle name="Normal 21 2 3" xfId="1039"/>
    <cellStyle name="Normal 21 2 3 2" xfId="1300"/>
    <cellStyle name="Normal 21 2 3 2 2" xfId="1796"/>
    <cellStyle name="Normal 21 2 3 2 2 2" xfId="2795"/>
    <cellStyle name="Normal 21 2 3 2 2 2 2" xfId="4757"/>
    <cellStyle name="Normal 21 2 3 2 2 2 2 2" xfId="8540"/>
    <cellStyle name="Normal 21 2 3 2 2 2 2 2 2" xfId="16599"/>
    <cellStyle name="Normal 21 2 3 2 2 2 2 2 2 2" xfId="33446"/>
    <cellStyle name="Normal 21 2 3 2 2 2 2 2 3" xfId="25879"/>
    <cellStyle name="Normal 21 2 3 2 2 2 2 3" xfId="12816"/>
    <cellStyle name="Normal 21 2 3 2 2 2 2 3 2" xfId="29665"/>
    <cellStyle name="Normal 21 2 3 2 2 2 2 4" xfId="22098"/>
    <cellStyle name="Normal 21 2 3 2 2 2 3" xfId="6656"/>
    <cellStyle name="Normal 21 2 3 2 2 2 3 2" xfId="14715"/>
    <cellStyle name="Normal 21 2 3 2 2 2 3 2 2" xfId="31562"/>
    <cellStyle name="Normal 21 2 3 2 2 2 3 3" xfId="23995"/>
    <cellStyle name="Normal 21 2 3 2 2 2 4" xfId="10882"/>
    <cellStyle name="Normal 21 2 3 2 2 2 4 2" xfId="27781"/>
    <cellStyle name="Normal 21 2 3 2 2 2 5" xfId="17318"/>
    <cellStyle name="Normal 21 2 3 2 2 2 6" xfId="20213"/>
    <cellStyle name="Normal 21 2 3 2 2 3" xfId="3845"/>
    <cellStyle name="Normal 21 2 3 2 2 3 2" xfId="7628"/>
    <cellStyle name="Normal 21 2 3 2 2 3 2 2" xfId="15687"/>
    <cellStyle name="Normal 21 2 3 2 2 3 2 2 2" xfId="32534"/>
    <cellStyle name="Normal 21 2 3 2 2 3 2 3" xfId="24967"/>
    <cellStyle name="Normal 21 2 3 2 2 3 3" xfId="11904"/>
    <cellStyle name="Normal 21 2 3 2 2 3 3 2" xfId="28753"/>
    <cellStyle name="Normal 21 2 3 2 2 3 4" xfId="21186"/>
    <cellStyle name="Normal 21 2 3 2 2 4" xfId="5744"/>
    <cellStyle name="Normal 21 2 3 2 2 4 2" xfId="13803"/>
    <cellStyle name="Normal 21 2 3 2 2 4 2 2" xfId="30650"/>
    <cellStyle name="Normal 21 2 3 2 2 4 3" xfId="23083"/>
    <cellStyle name="Normal 21 2 3 2 2 5" xfId="9929"/>
    <cellStyle name="Normal 21 2 3 2 2 5 2" xfId="26869"/>
    <cellStyle name="Normal 21 2 3 2 2 6" xfId="17317"/>
    <cellStyle name="Normal 21 2 3 2 2 7" xfId="19301"/>
    <cellStyle name="Normal 21 2 3 2 3" xfId="2342"/>
    <cellStyle name="Normal 21 2 3 2 3 2" xfId="4306"/>
    <cellStyle name="Normal 21 2 3 2 3 2 2" xfId="8089"/>
    <cellStyle name="Normal 21 2 3 2 3 2 2 2" xfId="16148"/>
    <cellStyle name="Normal 21 2 3 2 3 2 2 2 2" xfId="32995"/>
    <cellStyle name="Normal 21 2 3 2 3 2 2 3" xfId="25428"/>
    <cellStyle name="Normal 21 2 3 2 3 2 3" xfId="12365"/>
    <cellStyle name="Normal 21 2 3 2 3 2 3 2" xfId="29214"/>
    <cellStyle name="Normal 21 2 3 2 3 2 4" xfId="21647"/>
    <cellStyle name="Normal 21 2 3 2 3 3" xfId="6205"/>
    <cellStyle name="Normal 21 2 3 2 3 3 2" xfId="14264"/>
    <cellStyle name="Normal 21 2 3 2 3 3 2 2" xfId="31111"/>
    <cellStyle name="Normal 21 2 3 2 3 3 3" xfId="23544"/>
    <cellStyle name="Normal 21 2 3 2 3 4" xfId="10430"/>
    <cellStyle name="Normal 21 2 3 2 3 4 2" xfId="27330"/>
    <cellStyle name="Normal 21 2 3 2 3 5" xfId="17319"/>
    <cellStyle name="Normal 21 2 3 2 3 6" xfId="19762"/>
    <cellStyle name="Normal 21 2 3 2 4" xfId="3394"/>
    <cellStyle name="Normal 21 2 3 2 4 2" xfId="7177"/>
    <cellStyle name="Normal 21 2 3 2 4 2 2" xfId="15236"/>
    <cellStyle name="Normal 21 2 3 2 4 2 2 2" xfId="32083"/>
    <cellStyle name="Normal 21 2 3 2 4 2 3" xfId="24516"/>
    <cellStyle name="Normal 21 2 3 2 4 3" xfId="11453"/>
    <cellStyle name="Normal 21 2 3 2 4 3 2" xfId="28302"/>
    <cellStyle name="Normal 21 2 3 2 4 4" xfId="20735"/>
    <cellStyle name="Normal 21 2 3 2 5" xfId="5293"/>
    <cellStyle name="Normal 21 2 3 2 5 2" xfId="13352"/>
    <cellStyle name="Normal 21 2 3 2 5 2 2" xfId="30199"/>
    <cellStyle name="Normal 21 2 3 2 5 3" xfId="22632"/>
    <cellStyle name="Normal 21 2 3 2 6" xfId="9454"/>
    <cellStyle name="Normal 21 2 3 2 6 2" xfId="26418"/>
    <cellStyle name="Normal 21 2 3 2 7" xfId="17316"/>
    <cellStyle name="Normal 21 2 3 2 8" xfId="18850"/>
    <cellStyle name="Normal 21 2 3 3" xfId="1578"/>
    <cellStyle name="Normal 21 2 3 3 2" xfId="2577"/>
    <cellStyle name="Normal 21 2 3 3 2 2" xfId="4539"/>
    <cellStyle name="Normal 21 2 3 3 2 2 2" xfId="8322"/>
    <cellStyle name="Normal 21 2 3 3 2 2 2 2" xfId="16381"/>
    <cellStyle name="Normal 21 2 3 3 2 2 2 2 2" xfId="33228"/>
    <cellStyle name="Normal 21 2 3 3 2 2 2 3" xfId="25661"/>
    <cellStyle name="Normal 21 2 3 3 2 2 3" xfId="12598"/>
    <cellStyle name="Normal 21 2 3 3 2 2 3 2" xfId="29447"/>
    <cellStyle name="Normal 21 2 3 3 2 2 4" xfId="21880"/>
    <cellStyle name="Normal 21 2 3 3 2 3" xfId="6438"/>
    <cellStyle name="Normal 21 2 3 3 2 3 2" xfId="14497"/>
    <cellStyle name="Normal 21 2 3 3 2 3 2 2" xfId="31344"/>
    <cellStyle name="Normal 21 2 3 3 2 3 3" xfId="23777"/>
    <cellStyle name="Normal 21 2 3 3 2 4" xfId="10664"/>
    <cellStyle name="Normal 21 2 3 3 2 4 2" xfId="27563"/>
    <cellStyle name="Normal 21 2 3 3 2 5" xfId="17321"/>
    <cellStyle name="Normal 21 2 3 3 2 6" xfId="19995"/>
    <cellStyle name="Normal 21 2 3 3 3" xfId="3627"/>
    <cellStyle name="Normal 21 2 3 3 3 2" xfId="7410"/>
    <cellStyle name="Normal 21 2 3 3 3 2 2" xfId="15469"/>
    <cellStyle name="Normal 21 2 3 3 3 2 2 2" xfId="32316"/>
    <cellStyle name="Normal 21 2 3 3 3 2 3" xfId="24749"/>
    <cellStyle name="Normal 21 2 3 3 3 3" xfId="11686"/>
    <cellStyle name="Normal 21 2 3 3 3 3 2" xfId="28535"/>
    <cellStyle name="Normal 21 2 3 3 3 4" xfId="20968"/>
    <cellStyle name="Normal 21 2 3 3 4" xfId="5526"/>
    <cellStyle name="Normal 21 2 3 3 4 2" xfId="13585"/>
    <cellStyle name="Normal 21 2 3 3 4 2 2" xfId="30432"/>
    <cellStyle name="Normal 21 2 3 3 4 3" xfId="22865"/>
    <cellStyle name="Normal 21 2 3 3 5" xfId="9711"/>
    <cellStyle name="Normal 21 2 3 3 5 2" xfId="26651"/>
    <cellStyle name="Normal 21 2 3 3 6" xfId="17320"/>
    <cellStyle name="Normal 21 2 3 3 7" xfId="19083"/>
    <cellStyle name="Normal 21 2 3 4" xfId="2124"/>
    <cellStyle name="Normal 21 2 3 4 2" xfId="4088"/>
    <cellStyle name="Normal 21 2 3 4 2 2" xfId="7871"/>
    <cellStyle name="Normal 21 2 3 4 2 2 2" xfId="15930"/>
    <cellStyle name="Normal 21 2 3 4 2 2 2 2" xfId="32777"/>
    <cellStyle name="Normal 21 2 3 4 2 2 3" xfId="25210"/>
    <cellStyle name="Normal 21 2 3 4 2 3" xfId="12147"/>
    <cellStyle name="Normal 21 2 3 4 2 3 2" xfId="28996"/>
    <cellStyle name="Normal 21 2 3 4 2 4" xfId="21429"/>
    <cellStyle name="Normal 21 2 3 4 3" xfId="5987"/>
    <cellStyle name="Normal 21 2 3 4 3 2" xfId="14046"/>
    <cellStyle name="Normal 21 2 3 4 3 2 2" xfId="30893"/>
    <cellStyle name="Normal 21 2 3 4 3 3" xfId="23326"/>
    <cellStyle name="Normal 21 2 3 4 4" xfId="10212"/>
    <cellStyle name="Normal 21 2 3 4 4 2" xfId="27112"/>
    <cellStyle name="Normal 21 2 3 4 5" xfId="17322"/>
    <cellStyle name="Normal 21 2 3 4 6" xfId="19544"/>
    <cellStyle name="Normal 21 2 3 5" xfId="3176"/>
    <cellStyle name="Normal 21 2 3 5 2" xfId="6959"/>
    <cellStyle name="Normal 21 2 3 5 2 2" xfId="15018"/>
    <cellStyle name="Normal 21 2 3 5 2 2 2" xfId="31865"/>
    <cellStyle name="Normal 21 2 3 5 2 3" xfId="24298"/>
    <cellStyle name="Normal 21 2 3 5 3" xfId="11235"/>
    <cellStyle name="Normal 21 2 3 5 3 2" xfId="28084"/>
    <cellStyle name="Normal 21 2 3 5 4" xfId="20517"/>
    <cellStyle name="Normal 21 2 3 6" xfId="5075"/>
    <cellStyle name="Normal 21 2 3 6 2" xfId="13134"/>
    <cellStyle name="Normal 21 2 3 6 2 2" xfId="29981"/>
    <cellStyle name="Normal 21 2 3 6 3" xfId="22414"/>
    <cellStyle name="Normal 21 2 3 7" xfId="9219"/>
    <cellStyle name="Normal 21 2 3 7 2" xfId="26200"/>
    <cellStyle name="Normal 21 2 3 8" xfId="17315"/>
    <cellStyle name="Normal 21 2 3 9" xfId="18632"/>
    <cellStyle name="Normal 21 2 4" xfId="1208"/>
    <cellStyle name="Normal 21 2 4 2" xfId="1704"/>
    <cellStyle name="Normal 21 2 4 2 2" xfId="2703"/>
    <cellStyle name="Normal 21 2 4 2 2 2" xfId="4665"/>
    <cellStyle name="Normal 21 2 4 2 2 2 2" xfId="8448"/>
    <cellStyle name="Normal 21 2 4 2 2 2 2 2" xfId="16507"/>
    <cellStyle name="Normal 21 2 4 2 2 2 2 2 2" xfId="33354"/>
    <cellStyle name="Normal 21 2 4 2 2 2 2 3" xfId="25787"/>
    <cellStyle name="Normal 21 2 4 2 2 2 3" xfId="12724"/>
    <cellStyle name="Normal 21 2 4 2 2 2 3 2" xfId="29573"/>
    <cellStyle name="Normal 21 2 4 2 2 2 4" xfId="22006"/>
    <cellStyle name="Normal 21 2 4 2 2 3" xfId="6564"/>
    <cellStyle name="Normal 21 2 4 2 2 3 2" xfId="14623"/>
    <cellStyle name="Normal 21 2 4 2 2 3 2 2" xfId="31470"/>
    <cellStyle name="Normal 21 2 4 2 2 3 3" xfId="23903"/>
    <cellStyle name="Normal 21 2 4 2 2 4" xfId="10790"/>
    <cellStyle name="Normal 21 2 4 2 2 4 2" xfId="27689"/>
    <cellStyle name="Normal 21 2 4 2 2 5" xfId="17325"/>
    <cellStyle name="Normal 21 2 4 2 2 6" xfId="20121"/>
    <cellStyle name="Normal 21 2 4 2 3" xfId="3753"/>
    <cellStyle name="Normal 21 2 4 2 3 2" xfId="7536"/>
    <cellStyle name="Normal 21 2 4 2 3 2 2" xfId="15595"/>
    <cellStyle name="Normal 21 2 4 2 3 2 2 2" xfId="32442"/>
    <cellStyle name="Normal 21 2 4 2 3 2 3" xfId="24875"/>
    <cellStyle name="Normal 21 2 4 2 3 3" xfId="11812"/>
    <cellStyle name="Normal 21 2 4 2 3 3 2" xfId="28661"/>
    <cellStyle name="Normal 21 2 4 2 3 4" xfId="21094"/>
    <cellStyle name="Normal 21 2 4 2 4" xfId="5652"/>
    <cellStyle name="Normal 21 2 4 2 4 2" xfId="13711"/>
    <cellStyle name="Normal 21 2 4 2 4 2 2" xfId="30558"/>
    <cellStyle name="Normal 21 2 4 2 4 3" xfId="22991"/>
    <cellStyle name="Normal 21 2 4 2 5" xfId="9837"/>
    <cellStyle name="Normal 21 2 4 2 5 2" xfId="26777"/>
    <cellStyle name="Normal 21 2 4 2 6" xfId="17324"/>
    <cellStyle name="Normal 21 2 4 2 7" xfId="19209"/>
    <cellStyle name="Normal 21 2 4 3" xfId="2250"/>
    <cellStyle name="Normal 21 2 4 3 2" xfId="4214"/>
    <cellStyle name="Normal 21 2 4 3 2 2" xfId="7997"/>
    <cellStyle name="Normal 21 2 4 3 2 2 2" xfId="16056"/>
    <cellStyle name="Normal 21 2 4 3 2 2 2 2" xfId="32903"/>
    <cellStyle name="Normal 21 2 4 3 2 2 3" xfId="25336"/>
    <cellStyle name="Normal 21 2 4 3 2 3" xfId="12273"/>
    <cellStyle name="Normal 21 2 4 3 2 3 2" xfId="29122"/>
    <cellStyle name="Normal 21 2 4 3 2 4" xfId="21555"/>
    <cellStyle name="Normal 21 2 4 3 3" xfId="6113"/>
    <cellStyle name="Normal 21 2 4 3 3 2" xfId="14172"/>
    <cellStyle name="Normal 21 2 4 3 3 2 2" xfId="31019"/>
    <cellStyle name="Normal 21 2 4 3 3 3" xfId="23452"/>
    <cellStyle name="Normal 21 2 4 3 4" xfId="10338"/>
    <cellStyle name="Normal 21 2 4 3 4 2" xfId="27238"/>
    <cellStyle name="Normal 21 2 4 3 5" xfId="17326"/>
    <cellStyle name="Normal 21 2 4 3 6" xfId="19670"/>
    <cellStyle name="Normal 21 2 4 4" xfId="3302"/>
    <cellStyle name="Normal 21 2 4 4 2" xfId="7085"/>
    <cellStyle name="Normal 21 2 4 4 2 2" xfId="15144"/>
    <cellStyle name="Normal 21 2 4 4 2 2 2" xfId="31991"/>
    <cellStyle name="Normal 21 2 4 4 2 3" xfId="24424"/>
    <cellStyle name="Normal 21 2 4 4 3" xfId="11361"/>
    <cellStyle name="Normal 21 2 4 4 3 2" xfId="28210"/>
    <cellStyle name="Normal 21 2 4 4 4" xfId="20643"/>
    <cellStyle name="Normal 21 2 4 5" xfId="5201"/>
    <cellStyle name="Normal 21 2 4 5 2" xfId="13260"/>
    <cellStyle name="Normal 21 2 4 5 2 2" xfId="30107"/>
    <cellStyle name="Normal 21 2 4 5 3" xfId="22540"/>
    <cellStyle name="Normal 21 2 4 6" xfId="9362"/>
    <cellStyle name="Normal 21 2 4 6 2" xfId="26326"/>
    <cellStyle name="Normal 21 2 4 7" xfId="17323"/>
    <cellStyle name="Normal 21 2 4 8" xfId="18758"/>
    <cellStyle name="Normal 21 2 5" xfId="1486"/>
    <cellStyle name="Normal 21 2 5 2" xfId="2485"/>
    <cellStyle name="Normal 21 2 5 2 2" xfId="4447"/>
    <cellStyle name="Normal 21 2 5 2 2 2" xfId="8230"/>
    <cellStyle name="Normal 21 2 5 2 2 2 2" xfId="16289"/>
    <cellStyle name="Normal 21 2 5 2 2 2 2 2" xfId="33136"/>
    <cellStyle name="Normal 21 2 5 2 2 2 3" xfId="25569"/>
    <cellStyle name="Normal 21 2 5 2 2 3" xfId="12506"/>
    <cellStyle name="Normal 21 2 5 2 2 3 2" xfId="29355"/>
    <cellStyle name="Normal 21 2 5 2 2 4" xfId="21788"/>
    <cellStyle name="Normal 21 2 5 2 3" xfId="6346"/>
    <cellStyle name="Normal 21 2 5 2 3 2" xfId="14405"/>
    <cellStyle name="Normal 21 2 5 2 3 2 2" xfId="31252"/>
    <cellStyle name="Normal 21 2 5 2 3 3" xfId="23685"/>
    <cellStyle name="Normal 21 2 5 2 4" xfId="10572"/>
    <cellStyle name="Normal 21 2 5 2 4 2" xfId="27471"/>
    <cellStyle name="Normal 21 2 5 2 5" xfId="17328"/>
    <cellStyle name="Normal 21 2 5 2 6" xfId="19903"/>
    <cellStyle name="Normal 21 2 5 3" xfId="3535"/>
    <cellStyle name="Normal 21 2 5 3 2" xfId="7318"/>
    <cellStyle name="Normal 21 2 5 3 2 2" xfId="15377"/>
    <cellStyle name="Normal 21 2 5 3 2 2 2" xfId="32224"/>
    <cellStyle name="Normal 21 2 5 3 2 3" xfId="24657"/>
    <cellStyle name="Normal 21 2 5 3 3" xfId="11594"/>
    <cellStyle name="Normal 21 2 5 3 3 2" xfId="28443"/>
    <cellStyle name="Normal 21 2 5 3 4" xfId="20876"/>
    <cellStyle name="Normal 21 2 5 4" xfId="5434"/>
    <cellStyle name="Normal 21 2 5 4 2" xfId="13493"/>
    <cellStyle name="Normal 21 2 5 4 2 2" xfId="30340"/>
    <cellStyle name="Normal 21 2 5 4 3" xfId="22773"/>
    <cellStyle name="Normal 21 2 5 5" xfId="9619"/>
    <cellStyle name="Normal 21 2 5 5 2" xfId="26559"/>
    <cellStyle name="Normal 21 2 5 6" xfId="17327"/>
    <cellStyle name="Normal 21 2 5 7" xfId="18991"/>
    <cellStyle name="Normal 21 2 6" xfId="2011"/>
    <cellStyle name="Normal 21 2 6 2" xfId="3996"/>
    <cellStyle name="Normal 21 2 6 2 2" xfId="7779"/>
    <cellStyle name="Normal 21 2 6 2 2 2" xfId="15838"/>
    <cellStyle name="Normal 21 2 6 2 2 2 2" xfId="32685"/>
    <cellStyle name="Normal 21 2 6 2 2 3" xfId="25118"/>
    <cellStyle name="Normal 21 2 6 2 3" xfId="12055"/>
    <cellStyle name="Normal 21 2 6 2 3 2" xfId="28904"/>
    <cellStyle name="Normal 21 2 6 2 4" xfId="21337"/>
    <cellStyle name="Normal 21 2 6 3" xfId="5895"/>
    <cellStyle name="Normal 21 2 6 3 2" xfId="13954"/>
    <cellStyle name="Normal 21 2 6 3 2 2" xfId="30801"/>
    <cellStyle name="Normal 21 2 6 3 3" xfId="23234"/>
    <cellStyle name="Normal 21 2 6 4" xfId="10110"/>
    <cellStyle name="Normal 21 2 6 4 2" xfId="27020"/>
    <cellStyle name="Normal 21 2 6 5" xfId="17329"/>
    <cellStyle name="Normal 21 2 6 6" xfId="19452"/>
    <cellStyle name="Normal 21 2 7" xfId="3054"/>
    <cellStyle name="Normal 21 2 7 2" xfId="6867"/>
    <cellStyle name="Normal 21 2 7 2 2" xfId="14926"/>
    <cellStyle name="Normal 21 2 7 2 2 2" xfId="31773"/>
    <cellStyle name="Normal 21 2 7 2 3" xfId="24206"/>
    <cellStyle name="Normal 21 2 7 3" xfId="11117"/>
    <cellStyle name="Normal 21 2 7 3 2" xfId="27992"/>
    <cellStyle name="Normal 21 2 7 4" xfId="20425"/>
    <cellStyle name="Normal 21 2 8" xfId="4983"/>
    <cellStyle name="Normal 21 2 8 2" xfId="13042"/>
    <cellStyle name="Normal 21 2 8 2 2" xfId="29889"/>
    <cellStyle name="Normal 21 2 8 3" xfId="22322"/>
    <cellStyle name="Normal 21 2 9" xfId="8966"/>
    <cellStyle name="Normal 21 2 9 2" xfId="26108"/>
    <cellStyle name="Normal 21 3" xfId="723"/>
    <cellStyle name="Normal 21 3 10" xfId="18562"/>
    <cellStyle name="Normal 21 3 11" xfId="34077"/>
    <cellStyle name="Normal 21 3 2" xfId="1062"/>
    <cellStyle name="Normal 21 3 2 2" xfId="1323"/>
    <cellStyle name="Normal 21 3 2 2 2" xfId="1819"/>
    <cellStyle name="Normal 21 3 2 2 2 2" xfId="2818"/>
    <cellStyle name="Normal 21 3 2 2 2 2 2" xfId="4780"/>
    <cellStyle name="Normal 21 3 2 2 2 2 2 2" xfId="8563"/>
    <cellStyle name="Normal 21 3 2 2 2 2 2 2 2" xfId="16622"/>
    <cellStyle name="Normal 21 3 2 2 2 2 2 2 2 2" xfId="33469"/>
    <cellStyle name="Normal 21 3 2 2 2 2 2 2 3" xfId="25902"/>
    <cellStyle name="Normal 21 3 2 2 2 2 2 3" xfId="12839"/>
    <cellStyle name="Normal 21 3 2 2 2 2 2 3 2" xfId="29688"/>
    <cellStyle name="Normal 21 3 2 2 2 2 2 4" xfId="22121"/>
    <cellStyle name="Normal 21 3 2 2 2 2 3" xfId="6679"/>
    <cellStyle name="Normal 21 3 2 2 2 2 3 2" xfId="14738"/>
    <cellStyle name="Normal 21 3 2 2 2 2 3 2 2" xfId="31585"/>
    <cellStyle name="Normal 21 3 2 2 2 2 3 3" xfId="24018"/>
    <cellStyle name="Normal 21 3 2 2 2 2 4" xfId="10905"/>
    <cellStyle name="Normal 21 3 2 2 2 2 4 2" xfId="27804"/>
    <cellStyle name="Normal 21 3 2 2 2 2 5" xfId="17334"/>
    <cellStyle name="Normal 21 3 2 2 2 2 6" xfId="20236"/>
    <cellStyle name="Normal 21 3 2 2 2 3" xfId="3868"/>
    <cellStyle name="Normal 21 3 2 2 2 3 2" xfId="7651"/>
    <cellStyle name="Normal 21 3 2 2 2 3 2 2" xfId="15710"/>
    <cellStyle name="Normal 21 3 2 2 2 3 2 2 2" xfId="32557"/>
    <cellStyle name="Normal 21 3 2 2 2 3 2 3" xfId="24990"/>
    <cellStyle name="Normal 21 3 2 2 2 3 3" xfId="11927"/>
    <cellStyle name="Normal 21 3 2 2 2 3 3 2" xfId="28776"/>
    <cellStyle name="Normal 21 3 2 2 2 3 4" xfId="21209"/>
    <cellStyle name="Normal 21 3 2 2 2 4" xfId="5767"/>
    <cellStyle name="Normal 21 3 2 2 2 4 2" xfId="13826"/>
    <cellStyle name="Normal 21 3 2 2 2 4 2 2" xfId="30673"/>
    <cellStyle name="Normal 21 3 2 2 2 4 3" xfId="23106"/>
    <cellStyle name="Normal 21 3 2 2 2 5" xfId="9952"/>
    <cellStyle name="Normal 21 3 2 2 2 5 2" xfId="26892"/>
    <cellStyle name="Normal 21 3 2 2 2 6" xfId="17333"/>
    <cellStyle name="Normal 21 3 2 2 2 7" xfId="19324"/>
    <cellStyle name="Normal 21 3 2 2 3" xfId="2365"/>
    <cellStyle name="Normal 21 3 2 2 3 2" xfId="4329"/>
    <cellStyle name="Normal 21 3 2 2 3 2 2" xfId="8112"/>
    <cellStyle name="Normal 21 3 2 2 3 2 2 2" xfId="16171"/>
    <cellStyle name="Normal 21 3 2 2 3 2 2 2 2" xfId="33018"/>
    <cellStyle name="Normal 21 3 2 2 3 2 2 3" xfId="25451"/>
    <cellStyle name="Normal 21 3 2 2 3 2 3" xfId="12388"/>
    <cellStyle name="Normal 21 3 2 2 3 2 3 2" xfId="29237"/>
    <cellStyle name="Normal 21 3 2 2 3 2 4" xfId="21670"/>
    <cellStyle name="Normal 21 3 2 2 3 3" xfId="6228"/>
    <cellStyle name="Normal 21 3 2 2 3 3 2" xfId="14287"/>
    <cellStyle name="Normal 21 3 2 2 3 3 2 2" xfId="31134"/>
    <cellStyle name="Normal 21 3 2 2 3 3 3" xfId="23567"/>
    <cellStyle name="Normal 21 3 2 2 3 4" xfId="10453"/>
    <cellStyle name="Normal 21 3 2 2 3 4 2" xfId="27353"/>
    <cellStyle name="Normal 21 3 2 2 3 5" xfId="17335"/>
    <cellStyle name="Normal 21 3 2 2 3 6" xfId="19785"/>
    <cellStyle name="Normal 21 3 2 2 4" xfId="3417"/>
    <cellStyle name="Normal 21 3 2 2 4 2" xfId="7200"/>
    <cellStyle name="Normal 21 3 2 2 4 2 2" xfId="15259"/>
    <cellStyle name="Normal 21 3 2 2 4 2 2 2" xfId="32106"/>
    <cellStyle name="Normal 21 3 2 2 4 2 3" xfId="24539"/>
    <cellStyle name="Normal 21 3 2 2 4 3" xfId="11476"/>
    <cellStyle name="Normal 21 3 2 2 4 3 2" xfId="28325"/>
    <cellStyle name="Normal 21 3 2 2 4 4" xfId="20758"/>
    <cellStyle name="Normal 21 3 2 2 5" xfId="5316"/>
    <cellStyle name="Normal 21 3 2 2 5 2" xfId="13375"/>
    <cellStyle name="Normal 21 3 2 2 5 2 2" xfId="30222"/>
    <cellStyle name="Normal 21 3 2 2 5 3" xfId="22655"/>
    <cellStyle name="Normal 21 3 2 2 6" xfId="9477"/>
    <cellStyle name="Normal 21 3 2 2 6 2" xfId="26441"/>
    <cellStyle name="Normal 21 3 2 2 7" xfId="17332"/>
    <cellStyle name="Normal 21 3 2 2 8" xfId="18873"/>
    <cellStyle name="Normal 21 3 2 3" xfId="1601"/>
    <cellStyle name="Normal 21 3 2 3 2" xfId="2600"/>
    <cellStyle name="Normal 21 3 2 3 2 2" xfId="4562"/>
    <cellStyle name="Normal 21 3 2 3 2 2 2" xfId="8345"/>
    <cellStyle name="Normal 21 3 2 3 2 2 2 2" xfId="16404"/>
    <cellStyle name="Normal 21 3 2 3 2 2 2 2 2" xfId="33251"/>
    <cellStyle name="Normal 21 3 2 3 2 2 2 3" xfId="25684"/>
    <cellStyle name="Normal 21 3 2 3 2 2 3" xfId="12621"/>
    <cellStyle name="Normal 21 3 2 3 2 2 3 2" xfId="29470"/>
    <cellStyle name="Normal 21 3 2 3 2 2 4" xfId="21903"/>
    <cellStyle name="Normal 21 3 2 3 2 3" xfId="6461"/>
    <cellStyle name="Normal 21 3 2 3 2 3 2" xfId="14520"/>
    <cellStyle name="Normal 21 3 2 3 2 3 2 2" xfId="31367"/>
    <cellStyle name="Normal 21 3 2 3 2 3 3" xfId="23800"/>
    <cellStyle name="Normal 21 3 2 3 2 4" xfId="10687"/>
    <cellStyle name="Normal 21 3 2 3 2 4 2" xfId="27586"/>
    <cellStyle name="Normal 21 3 2 3 2 5" xfId="17337"/>
    <cellStyle name="Normal 21 3 2 3 2 6" xfId="20018"/>
    <cellStyle name="Normal 21 3 2 3 3" xfId="3650"/>
    <cellStyle name="Normal 21 3 2 3 3 2" xfId="7433"/>
    <cellStyle name="Normal 21 3 2 3 3 2 2" xfId="15492"/>
    <cellStyle name="Normal 21 3 2 3 3 2 2 2" xfId="32339"/>
    <cellStyle name="Normal 21 3 2 3 3 2 3" xfId="24772"/>
    <cellStyle name="Normal 21 3 2 3 3 3" xfId="11709"/>
    <cellStyle name="Normal 21 3 2 3 3 3 2" xfId="28558"/>
    <cellStyle name="Normal 21 3 2 3 3 4" xfId="20991"/>
    <cellStyle name="Normal 21 3 2 3 4" xfId="5549"/>
    <cellStyle name="Normal 21 3 2 3 4 2" xfId="13608"/>
    <cellStyle name="Normal 21 3 2 3 4 2 2" xfId="30455"/>
    <cellStyle name="Normal 21 3 2 3 4 3" xfId="22888"/>
    <cellStyle name="Normal 21 3 2 3 5" xfId="9734"/>
    <cellStyle name="Normal 21 3 2 3 5 2" xfId="26674"/>
    <cellStyle name="Normal 21 3 2 3 6" xfId="17336"/>
    <cellStyle name="Normal 21 3 2 3 7" xfId="19106"/>
    <cellStyle name="Normal 21 3 2 4" xfId="2147"/>
    <cellStyle name="Normal 21 3 2 4 2" xfId="4111"/>
    <cellStyle name="Normal 21 3 2 4 2 2" xfId="7894"/>
    <cellStyle name="Normal 21 3 2 4 2 2 2" xfId="15953"/>
    <cellStyle name="Normal 21 3 2 4 2 2 2 2" xfId="32800"/>
    <cellStyle name="Normal 21 3 2 4 2 2 3" xfId="25233"/>
    <cellStyle name="Normal 21 3 2 4 2 3" xfId="12170"/>
    <cellStyle name="Normal 21 3 2 4 2 3 2" xfId="29019"/>
    <cellStyle name="Normal 21 3 2 4 2 4" xfId="21452"/>
    <cellStyle name="Normal 21 3 2 4 3" xfId="6010"/>
    <cellStyle name="Normal 21 3 2 4 3 2" xfId="14069"/>
    <cellStyle name="Normal 21 3 2 4 3 2 2" xfId="30916"/>
    <cellStyle name="Normal 21 3 2 4 3 3" xfId="23349"/>
    <cellStyle name="Normal 21 3 2 4 4" xfId="10235"/>
    <cellStyle name="Normal 21 3 2 4 4 2" xfId="27135"/>
    <cellStyle name="Normal 21 3 2 4 5" xfId="17338"/>
    <cellStyle name="Normal 21 3 2 4 6" xfId="19567"/>
    <cellStyle name="Normal 21 3 2 5" xfId="3199"/>
    <cellStyle name="Normal 21 3 2 5 2" xfId="6982"/>
    <cellStyle name="Normal 21 3 2 5 2 2" xfId="15041"/>
    <cellStyle name="Normal 21 3 2 5 2 2 2" xfId="31888"/>
    <cellStyle name="Normal 21 3 2 5 2 3" xfId="24321"/>
    <cellStyle name="Normal 21 3 2 5 3" xfId="11258"/>
    <cellStyle name="Normal 21 3 2 5 3 2" xfId="28107"/>
    <cellStyle name="Normal 21 3 2 5 4" xfId="20540"/>
    <cellStyle name="Normal 21 3 2 6" xfId="5098"/>
    <cellStyle name="Normal 21 3 2 6 2" xfId="13157"/>
    <cellStyle name="Normal 21 3 2 6 2 2" xfId="30004"/>
    <cellStyle name="Normal 21 3 2 6 3" xfId="22437"/>
    <cellStyle name="Normal 21 3 2 7" xfId="9242"/>
    <cellStyle name="Normal 21 3 2 7 2" xfId="26223"/>
    <cellStyle name="Normal 21 3 2 8" xfId="17331"/>
    <cellStyle name="Normal 21 3 2 9" xfId="18655"/>
    <cellStyle name="Normal 21 3 3" xfId="1231"/>
    <cellStyle name="Normal 21 3 3 2" xfId="1727"/>
    <cellStyle name="Normal 21 3 3 2 2" xfId="2726"/>
    <cellStyle name="Normal 21 3 3 2 2 2" xfId="4688"/>
    <cellStyle name="Normal 21 3 3 2 2 2 2" xfId="8471"/>
    <cellStyle name="Normal 21 3 3 2 2 2 2 2" xfId="16530"/>
    <cellStyle name="Normal 21 3 3 2 2 2 2 2 2" xfId="33377"/>
    <cellStyle name="Normal 21 3 3 2 2 2 2 3" xfId="25810"/>
    <cellStyle name="Normal 21 3 3 2 2 2 3" xfId="12747"/>
    <cellStyle name="Normal 21 3 3 2 2 2 3 2" xfId="29596"/>
    <cellStyle name="Normal 21 3 3 2 2 2 4" xfId="22029"/>
    <cellStyle name="Normal 21 3 3 2 2 3" xfId="6587"/>
    <cellStyle name="Normal 21 3 3 2 2 3 2" xfId="14646"/>
    <cellStyle name="Normal 21 3 3 2 2 3 2 2" xfId="31493"/>
    <cellStyle name="Normal 21 3 3 2 2 3 3" xfId="23926"/>
    <cellStyle name="Normal 21 3 3 2 2 4" xfId="10813"/>
    <cellStyle name="Normal 21 3 3 2 2 4 2" xfId="27712"/>
    <cellStyle name="Normal 21 3 3 2 2 5" xfId="17341"/>
    <cellStyle name="Normal 21 3 3 2 2 6" xfId="20144"/>
    <cellStyle name="Normal 21 3 3 2 3" xfId="3776"/>
    <cellStyle name="Normal 21 3 3 2 3 2" xfId="7559"/>
    <cellStyle name="Normal 21 3 3 2 3 2 2" xfId="15618"/>
    <cellStyle name="Normal 21 3 3 2 3 2 2 2" xfId="32465"/>
    <cellStyle name="Normal 21 3 3 2 3 2 3" xfId="24898"/>
    <cellStyle name="Normal 21 3 3 2 3 3" xfId="11835"/>
    <cellStyle name="Normal 21 3 3 2 3 3 2" xfId="28684"/>
    <cellStyle name="Normal 21 3 3 2 3 4" xfId="21117"/>
    <cellStyle name="Normal 21 3 3 2 4" xfId="5675"/>
    <cellStyle name="Normal 21 3 3 2 4 2" xfId="13734"/>
    <cellStyle name="Normal 21 3 3 2 4 2 2" xfId="30581"/>
    <cellStyle name="Normal 21 3 3 2 4 3" xfId="23014"/>
    <cellStyle name="Normal 21 3 3 2 5" xfId="9860"/>
    <cellStyle name="Normal 21 3 3 2 5 2" xfId="26800"/>
    <cellStyle name="Normal 21 3 3 2 6" xfId="17340"/>
    <cellStyle name="Normal 21 3 3 2 7" xfId="19232"/>
    <cellStyle name="Normal 21 3 3 3" xfId="2273"/>
    <cellStyle name="Normal 21 3 3 3 2" xfId="4237"/>
    <cellStyle name="Normal 21 3 3 3 2 2" xfId="8020"/>
    <cellStyle name="Normal 21 3 3 3 2 2 2" xfId="16079"/>
    <cellStyle name="Normal 21 3 3 3 2 2 2 2" xfId="32926"/>
    <cellStyle name="Normal 21 3 3 3 2 2 3" xfId="25359"/>
    <cellStyle name="Normal 21 3 3 3 2 3" xfId="12296"/>
    <cellStyle name="Normal 21 3 3 3 2 3 2" xfId="29145"/>
    <cellStyle name="Normal 21 3 3 3 2 4" xfId="21578"/>
    <cellStyle name="Normal 21 3 3 3 3" xfId="6136"/>
    <cellStyle name="Normal 21 3 3 3 3 2" xfId="14195"/>
    <cellStyle name="Normal 21 3 3 3 3 2 2" xfId="31042"/>
    <cellStyle name="Normal 21 3 3 3 3 3" xfId="23475"/>
    <cellStyle name="Normal 21 3 3 3 4" xfId="10361"/>
    <cellStyle name="Normal 21 3 3 3 4 2" xfId="27261"/>
    <cellStyle name="Normal 21 3 3 3 5" xfId="17342"/>
    <cellStyle name="Normal 21 3 3 3 6" xfId="19693"/>
    <cellStyle name="Normal 21 3 3 4" xfId="3325"/>
    <cellStyle name="Normal 21 3 3 4 2" xfId="7108"/>
    <cellStyle name="Normal 21 3 3 4 2 2" xfId="15167"/>
    <cellStyle name="Normal 21 3 3 4 2 2 2" xfId="32014"/>
    <cellStyle name="Normal 21 3 3 4 2 3" xfId="24447"/>
    <cellStyle name="Normal 21 3 3 4 3" xfId="11384"/>
    <cellStyle name="Normal 21 3 3 4 3 2" xfId="28233"/>
    <cellStyle name="Normal 21 3 3 4 4" xfId="20666"/>
    <cellStyle name="Normal 21 3 3 5" xfId="5224"/>
    <cellStyle name="Normal 21 3 3 5 2" xfId="13283"/>
    <cellStyle name="Normal 21 3 3 5 2 2" xfId="30130"/>
    <cellStyle name="Normal 21 3 3 5 3" xfId="22563"/>
    <cellStyle name="Normal 21 3 3 6" xfId="9385"/>
    <cellStyle name="Normal 21 3 3 6 2" xfId="26349"/>
    <cellStyle name="Normal 21 3 3 7" xfId="17339"/>
    <cellStyle name="Normal 21 3 3 8" xfId="18781"/>
    <cellStyle name="Normal 21 3 4" xfId="1509"/>
    <cellStyle name="Normal 21 3 4 2" xfId="2508"/>
    <cellStyle name="Normal 21 3 4 2 2" xfId="4470"/>
    <cellStyle name="Normal 21 3 4 2 2 2" xfId="8253"/>
    <cellStyle name="Normal 21 3 4 2 2 2 2" xfId="16312"/>
    <cellStyle name="Normal 21 3 4 2 2 2 2 2" xfId="33159"/>
    <cellStyle name="Normal 21 3 4 2 2 2 3" xfId="25592"/>
    <cellStyle name="Normal 21 3 4 2 2 3" xfId="12529"/>
    <cellStyle name="Normal 21 3 4 2 2 3 2" xfId="29378"/>
    <cellStyle name="Normal 21 3 4 2 2 4" xfId="21811"/>
    <cellStyle name="Normal 21 3 4 2 3" xfId="6369"/>
    <cellStyle name="Normal 21 3 4 2 3 2" xfId="14428"/>
    <cellStyle name="Normal 21 3 4 2 3 2 2" xfId="31275"/>
    <cellStyle name="Normal 21 3 4 2 3 3" xfId="23708"/>
    <cellStyle name="Normal 21 3 4 2 4" xfId="10595"/>
    <cellStyle name="Normal 21 3 4 2 4 2" xfId="27494"/>
    <cellStyle name="Normal 21 3 4 2 5" xfId="17344"/>
    <cellStyle name="Normal 21 3 4 2 6" xfId="19926"/>
    <cellStyle name="Normal 21 3 4 3" xfId="3558"/>
    <cellStyle name="Normal 21 3 4 3 2" xfId="7341"/>
    <cellStyle name="Normal 21 3 4 3 2 2" xfId="15400"/>
    <cellStyle name="Normal 21 3 4 3 2 2 2" xfId="32247"/>
    <cellStyle name="Normal 21 3 4 3 2 3" xfId="24680"/>
    <cellStyle name="Normal 21 3 4 3 3" xfId="11617"/>
    <cellStyle name="Normal 21 3 4 3 3 2" xfId="28466"/>
    <cellStyle name="Normal 21 3 4 3 4" xfId="20899"/>
    <cellStyle name="Normal 21 3 4 4" xfId="5457"/>
    <cellStyle name="Normal 21 3 4 4 2" xfId="13516"/>
    <cellStyle name="Normal 21 3 4 4 2 2" xfId="30363"/>
    <cellStyle name="Normal 21 3 4 4 3" xfId="22796"/>
    <cellStyle name="Normal 21 3 4 5" xfId="9642"/>
    <cellStyle name="Normal 21 3 4 5 2" xfId="26582"/>
    <cellStyle name="Normal 21 3 4 6" xfId="17343"/>
    <cellStyle name="Normal 21 3 4 7" xfId="19014"/>
    <cellStyle name="Normal 21 3 5" xfId="2038"/>
    <cellStyle name="Normal 21 3 5 2" xfId="4019"/>
    <cellStyle name="Normal 21 3 5 2 2" xfId="7802"/>
    <cellStyle name="Normal 21 3 5 2 2 2" xfId="15861"/>
    <cellStyle name="Normal 21 3 5 2 2 2 2" xfId="32708"/>
    <cellStyle name="Normal 21 3 5 2 2 3" xfId="25141"/>
    <cellStyle name="Normal 21 3 5 2 3" xfId="12078"/>
    <cellStyle name="Normal 21 3 5 2 3 2" xfId="28927"/>
    <cellStyle name="Normal 21 3 5 2 4" xfId="21360"/>
    <cellStyle name="Normal 21 3 5 3" xfId="5918"/>
    <cellStyle name="Normal 21 3 5 3 2" xfId="13977"/>
    <cellStyle name="Normal 21 3 5 3 2 2" xfId="30824"/>
    <cellStyle name="Normal 21 3 5 3 3" xfId="23257"/>
    <cellStyle name="Normal 21 3 5 4" xfId="10136"/>
    <cellStyle name="Normal 21 3 5 4 2" xfId="27043"/>
    <cellStyle name="Normal 21 3 5 5" xfId="17345"/>
    <cellStyle name="Normal 21 3 5 6" xfId="19475"/>
    <cellStyle name="Normal 21 3 6" xfId="3077"/>
    <cellStyle name="Normal 21 3 6 2" xfId="6890"/>
    <cellStyle name="Normal 21 3 6 2 2" xfId="14949"/>
    <cellStyle name="Normal 21 3 6 2 2 2" xfId="31796"/>
    <cellStyle name="Normal 21 3 6 2 3" xfId="24229"/>
    <cellStyle name="Normal 21 3 6 3" xfId="11140"/>
    <cellStyle name="Normal 21 3 6 3 2" xfId="28015"/>
    <cellStyle name="Normal 21 3 6 4" xfId="20448"/>
    <cellStyle name="Normal 21 3 7" xfId="5006"/>
    <cellStyle name="Normal 21 3 7 2" xfId="13065"/>
    <cellStyle name="Normal 21 3 7 2 2" xfId="29912"/>
    <cellStyle name="Normal 21 3 7 3" xfId="22345"/>
    <cellStyle name="Normal 21 3 8" xfId="9023"/>
    <cellStyle name="Normal 21 3 8 2" xfId="26131"/>
    <cellStyle name="Normal 21 3 9" xfId="17330"/>
    <cellStyle name="Normal 21 4" xfId="942"/>
    <cellStyle name="Normal 21 4 2" xfId="3122"/>
    <cellStyle name="Normal 21 4 3" xfId="17346"/>
    <cellStyle name="Normal 21 4 4" xfId="34078"/>
    <cellStyle name="Normal 21 5" xfId="1026"/>
    <cellStyle name="Normal 21 5 2" xfId="1287"/>
    <cellStyle name="Normal 21 5 2 2" xfId="1783"/>
    <cellStyle name="Normal 21 5 2 2 2" xfId="2782"/>
    <cellStyle name="Normal 21 5 2 2 2 2" xfId="4744"/>
    <cellStyle name="Normal 21 5 2 2 2 2 2" xfId="8527"/>
    <cellStyle name="Normal 21 5 2 2 2 2 2 2" xfId="16586"/>
    <cellStyle name="Normal 21 5 2 2 2 2 2 2 2" xfId="33433"/>
    <cellStyle name="Normal 21 5 2 2 2 2 2 3" xfId="25866"/>
    <cellStyle name="Normal 21 5 2 2 2 2 3" xfId="12803"/>
    <cellStyle name="Normal 21 5 2 2 2 2 3 2" xfId="29652"/>
    <cellStyle name="Normal 21 5 2 2 2 2 4" xfId="22085"/>
    <cellStyle name="Normal 21 5 2 2 2 3" xfId="6643"/>
    <cellStyle name="Normal 21 5 2 2 2 3 2" xfId="14702"/>
    <cellStyle name="Normal 21 5 2 2 2 3 2 2" xfId="31549"/>
    <cellStyle name="Normal 21 5 2 2 2 3 3" xfId="23982"/>
    <cellStyle name="Normal 21 5 2 2 2 4" xfId="10869"/>
    <cellStyle name="Normal 21 5 2 2 2 4 2" xfId="27768"/>
    <cellStyle name="Normal 21 5 2 2 2 5" xfId="17350"/>
    <cellStyle name="Normal 21 5 2 2 2 6" xfId="20200"/>
    <cellStyle name="Normal 21 5 2 2 3" xfId="3832"/>
    <cellStyle name="Normal 21 5 2 2 3 2" xfId="7615"/>
    <cellStyle name="Normal 21 5 2 2 3 2 2" xfId="15674"/>
    <cellStyle name="Normal 21 5 2 2 3 2 2 2" xfId="32521"/>
    <cellStyle name="Normal 21 5 2 2 3 2 3" xfId="24954"/>
    <cellStyle name="Normal 21 5 2 2 3 3" xfId="11891"/>
    <cellStyle name="Normal 21 5 2 2 3 3 2" xfId="28740"/>
    <cellStyle name="Normal 21 5 2 2 3 4" xfId="21173"/>
    <cellStyle name="Normal 21 5 2 2 4" xfId="5731"/>
    <cellStyle name="Normal 21 5 2 2 4 2" xfId="13790"/>
    <cellStyle name="Normal 21 5 2 2 4 2 2" xfId="30637"/>
    <cellStyle name="Normal 21 5 2 2 4 3" xfId="23070"/>
    <cellStyle name="Normal 21 5 2 2 5" xfId="9916"/>
    <cellStyle name="Normal 21 5 2 2 5 2" xfId="26856"/>
    <cellStyle name="Normal 21 5 2 2 6" xfId="17349"/>
    <cellStyle name="Normal 21 5 2 2 7" xfId="19288"/>
    <cellStyle name="Normal 21 5 2 3" xfId="2329"/>
    <cellStyle name="Normal 21 5 2 3 2" xfId="4293"/>
    <cellStyle name="Normal 21 5 2 3 2 2" xfId="8076"/>
    <cellStyle name="Normal 21 5 2 3 2 2 2" xfId="16135"/>
    <cellStyle name="Normal 21 5 2 3 2 2 2 2" xfId="32982"/>
    <cellStyle name="Normal 21 5 2 3 2 2 3" xfId="25415"/>
    <cellStyle name="Normal 21 5 2 3 2 3" xfId="12352"/>
    <cellStyle name="Normal 21 5 2 3 2 3 2" xfId="29201"/>
    <cellStyle name="Normal 21 5 2 3 2 4" xfId="21634"/>
    <cellStyle name="Normal 21 5 2 3 3" xfId="6192"/>
    <cellStyle name="Normal 21 5 2 3 3 2" xfId="14251"/>
    <cellStyle name="Normal 21 5 2 3 3 2 2" xfId="31098"/>
    <cellStyle name="Normal 21 5 2 3 3 3" xfId="23531"/>
    <cellStyle name="Normal 21 5 2 3 4" xfId="10417"/>
    <cellStyle name="Normal 21 5 2 3 4 2" xfId="27317"/>
    <cellStyle name="Normal 21 5 2 3 5" xfId="17351"/>
    <cellStyle name="Normal 21 5 2 3 6" xfId="19749"/>
    <cellStyle name="Normal 21 5 2 4" xfId="3381"/>
    <cellStyle name="Normal 21 5 2 4 2" xfId="7164"/>
    <cellStyle name="Normal 21 5 2 4 2 2" xfId="15223"/>
    <cellStyle name="Normal 21 5 2 4 2 2 2" xfId="32070"/>
    <cellStyle name="Normal 21 5 2 4 2 3" xfId="24503"/>
    <cellStyle name="Normal 21 5 2 4 3" xfId="11440"/>
    <cellStyle name="Normal 21 5 2 4 3 2" xfId="28289"/>
    <cellStyle name="Normal 21 5 2 4 4" xfId="20722"/>
    <cellStyle name="Normal 21 5 2 5" xfId="5280"/>
    <cellStyle name="Normal 21 5 2 5 2" xfId="13339"/>
    <cellStyle name="Normal 21 5 2 5 2 2" xfId="30186"/>
    <cellStyle name="Normal 21 5 2 5 3" xfId="22619"/>
    <cellStyle name="Normal 21 5 2 6" xfId="9441"/>
    <cellStyle name="Normal 21 5 2 6 2" xfId="26405"/>
    <cellStyle name="Normal 21 5 2 7" xfId="17348"/>
    <cellStyle name="Normal 21 5 2 8" xfId="18837"/>
    <cellStyle name="Normal 21 5 3" xfId="1565"/>
    <cellStyle name="Normal 21 5 3 2" xfId="2564"/>
    <cellStyle name="Normal 21 5 3 2 2" xfId="4526"/>
    <cellStyle name="Normal 21 5 3 2 2 2" xfId="8309"/>
    <cellStyle name="Normal 21 5 3 2 2 2 2" xfId="16368"/>
    <cellStyle name="Normal 21 5 3 2 2 2 2 2" xfId="33215"/>
    <cellStyle name="Normal 21 5 3 2 2 2 3" xfId="25648"/>
    <cellStyle name="Normal 21 5 3 2 2 3" xfId="12585"/>
    <cellStyle name="Normal 21 5 3 2 2 3 2" xfId="29434"/>
    <cellStyle name="Normal 21 5 3 2 2 4" xfId="21867"/>
    <cellStyle name="Normal 21 5 3 2 3" xfId="6425"/>
    <cellStyle name="Normal 21 5 3 2 3 2" xfId="14484"/>
    <cellStyle name="Normal 21 5 3 2 3 2 2" xfId="31331"/>
    <cellStyle name="Normal 21 5 3 2 3 3" xfId="23764"/>
    <cellStyle name="Normal 21 5 3 2 4" xfId="10651"/>
    <cellStyle name="Normal 21 5 3 2 4 2" xfId="27550"/>
    <cellStyle name="Normal 21 5 3 2 5" xfId="17353"/>
    <cellStyle name="Normal 21 5 3 2 6" xfId="19982"/>
    <cellStyle name="Normal 21 5 3 3" xfId="3614"/>
    <cellStyle name="Normal 21 5 3 3 2" xfId="7397"/>
    <cellStyle name="Normal 21 5 3 3 2 2" xfId="15456"/>
    <cellStyle name="Normal 21 5 3 3 2 2 2" xfId="32303"/>
    <cellStyle name="Normal 21 5 3 3 2 3" xfId="24736"/>
    <cellStyle name="Normal 21 5 3 3 3" xfId="11673"/>
    <cellStyle name="Normal 21 5 3 3 3 2" xfId="28522"/>
    <cellStyle name="Normal 21 5 3 3 4" xfId="20955"/>
    <cellStyle name="Normal 21 5 3 4" xfId="5513"/>
    <cellStyle name="Normal 21 5 3 4 2" xfId="13572"/>
    <cellStyle name="Normal 21 5 3 4 2 2" xfId="30419"/>
    <cellStyle name="Normal 21 5 3 4 3" xfId="22852"/>
    <cellStyle name="Normal 21 5 3 5" xfId="9698"/>
    <cellStyle name="Normal 21 5 3 5 2" xfId="26638"/>
    <cellStyle name="Normal 21 5 3 6" xfId="17352"/>
    <cellStyle name="Normal 21 5 3 7" xfId="19070"/>
    <cellStyle name="Normal 21 5 4" xfId="2111"/>
    <cellStyle name="Normal 21 5 4 2" xfId="4075"/>
    <cellStyle name="Normal 21 5 4 2 2" xfId="7858"/>
    <cellStyle name="Normal 21 5 4 2 2 2" xfId="15917"/>
    <cellStyle name="Normal 21 5 4 2 2 2 2" xfId="32764"/>
    <cellStyle name="Normal 21 5 4 2 2 3" xfId="25197"/>
    <cellStyle name="Normal 21 5 4 2 3" xfId="12134"/>
    <cellStyle name="Normal 21 5 4 2 3 2" xfId="28983"/>
    <cellStyle name="Normal 21 5 4 2 4" xfId="21416"/>
    <cellStyle name="Normal 21 5 4 3" xfId="5974"/>
    <cellStyle name="Normal 21 5 4 3 2" xfId="14033"/>
    <cellStyle name="Normal 21 5 4 3 2 2" xfId="30880"/>
    <cellStyle name="Normal 21 5 4 3 3" xfId="23313"/>
    <cellStyle name="Normal 21 5 4 4" xfId="10199"/>
    <cellStyle name="Normal 21 5 4 4 2" xfId="27099"/>
    <cellStyle name="Normal 21 5 4 5" xfId="17354"/>
    <cellStyle name="Normal 21 5 4 6" xfId="19531"/>
    <cellStyle name="Normal 21 5 5" xfId="3163"/>
    <cellStyle name="Normal 21 5 5 2" xfId="6946"/>
    <cellStyle name="Normal 21 5 5 2 2" xfId="15005"/>
    <cellStyle name="Normal 21 5 5 2 2 2" xfId="31852"/>
    <cellStyle name="Normal 21 5 5 2 3" xfId="24285"/>
    <cellStyle name="Normal 21 5 5 3" xfId="11222"/>
    <cellStyle name="Normal 21 5 5 3 2" xfId="28071"/>
    <cellStyle name="Normal 21 5 5 4" xfId="20504"/>
    <cellStyle name="Normal 21 5 6" xfId="5062"/>
    <cellStyle name="Normal 21 5 6 2" xfId="13121"/>
    <cellStyle name="Normal 21 5 6 2 2" xfId="29968"/>
    <cellStyle name="Normal 21 5 6 3" xfId="22401"/>
    <cellStyle name="Normal 21 5 7" xfId="9206"/>
    <cellStyle name="Normal 21 5 7 2" xfId="26187"/>
    <cellStyle name="Normal 21 5 8" xfId="17347"/>
    <cellStyle name="Normal 21 5 9" xfId="18619"/>
    <cellStyle name="Normal 21 6" xfId="1195"/>
    <cellStyle name="Normal 21 6 2" xfId="1691"/>
    <cellStyle name="Normal 21 6 2 2" xfId="2690"/>
    <cellStyle name="Normal 21 6 2 2 2" xfId="4652"/>
    <cellStyle name="Normal 21 6 2 2 2 2" xfId="8435"/>
    <cellStyle name="Normal 21 6 2 2 2 2 2" xfId="16494"/>
    <cellStyle name="Normal 21 6 2 2 2 2 2 2" xfId="33341"/>
    <cellStyle name="Normal 21 6 2 2 2 2 3" xfId="25774"/>
    <cellStyle name="Normal 21 6 2 2 2 3" xfId="12711"/>
    <cellStyle name="Normal 21 6 2 2 2 3 2" xfId="29560"/>
    <cellStyle name="Normal 21 6 2 2 2 4" xfId="21993"/>
    <cellStyle name="Normal 21 6 2 2 3" xfId="6551"/>
    <cellStyle name="Normal 21 6 2 2 3 2" xfId="14610"/>
    <cellStyle name="Normal 21 6 2 2 3 2 2" xfId="31457"/>
    <cellStyle name="Normal 21 6 2 2 3 3" xfId="23890"/>
    <cellStyle name="Normal 21 6 2 2 4" xfId="10777"/>
    <cellStyle name="Normal 21 6 2 2 4 2" xfId="27676"/>
    <cellStyle name="Normal 21 6 2 2 5" xfId="17357"/>
    <cellStyle name="Normal 21 6 2 2 6" xfId="20108"/>
    <cellStyle name="Normal 21 6 2 3" xfId="3740"/>
    <cellStyle name="Normal 21 6 2 3 2" xfId="7523"/>
    <cellStyle name="Normal 21 6 2 3 2 2" xfId="15582"/>
    <cellStyle name="Normal 21 6 2 3 2 2 2" xfId="32429"/>
    <cellStyle name="Normal 21 6 2 3 2 3" xfId="24862"/>
    <cellStyle name="Normal 21 6 2 3 3" xfId="11799"/>
    <cellStyle name="Normal 21 6 2 3 3 2" xfId="28648"/>
    <cellStyle name="Normal 21 6 2 3 4" xfId="21081"/>
    <cellStyle name="Normal 21 6 2 4" xfId="5639"/>
    <cellStyle name="Normal 21 6 2 4 2" xfId="13698"/>
    <cellStyle name="Normal 21 6 2 4 2 2" xfId="30545"/>
    <cellStyle name="Normal 21 6 2 4 3" xfId="22978"/>
    <cellStyle name="Normal 21 6 2 5" xfId="9824"/>
    <cellStyle name="Normal 21 6 2 5 2" xfId="26764"/>
    <cellStyle name="Normal 21 6 2 6" xfId="17356"/>
    <cellStyle name="Normal 21 6 2 7" xfId="19196"/>
    <cellStyle name="Normal 21 6 3" xfId="2237"/>
    <cellStyle name="Normal 21 6 3 2" xfId="4201"/>
    <cellStyle name="Normal 21 6 3 2 2" xfId="7984"/>
    <cellStyle name="Normal 21 6 3 2 2 2" xfId="16043"/>
    <cellStyle name="Normal 21 6 3 2 2 2 2" xfId="32890"/>
    <cellStyle name="Normal 21 6 3 2 2 3" xfId="25323"/>
    <cellStyle name="Normal 21 6 3 2 3" xfId="12260"/>
    <cellStyle name="Normal 21 6 3 2 3 2" xfId="29109"/>
    <cellStyle name="Normal 21 6 3 2 4" xfId="21542"/>
    <cellStyle name="Normal 21 6 3 3" xfId="6100"/>
    <cellStyle name="Normal 21 6 3 3 2" xfId="14159"/>
    <cellStyle name="Normal 21 6 3 3 2 2" xfId="31006"/>
    <cellStyle name="Normal 21 6 3 3 3" xfId="23439"/>
    <cellStyle name="Normal 21 6 3 4" xfId="10325"/>
    <cellStyle name="Normal 21 6 3 4 2" xfId="27225"/>
    <cellStyle name="Normal 21 6 3 5" xfId="17358"/>
    <cellStyle name="Normal 21 6 3 6" xfId="19657"/>
    <cellStyle name="Normal 21 6 4" xfId="3289"/>
    <cellStyle name="Normal 21 6 4 2" xfId="7072"/>
    <cellStyle name="Normal 21 6 4 2 2" xfId="15131"/>
    <cellStyle name="Normal 21 6 4 2 2 2" xfId="31978"/>
    <cellStyle name="Normal 21 6 4 2 3" xfId="24411"/>
    <cellStyle name="Normal 21 6 4 3" xfId="11348"/>
    <cellStyle name="Normal 21 6 4 3 2" xfId="28197"/>
    <cellStyle name="Normal 21 6 4 4" xfId="20630"/>
    <cellStyle name="Normal 21 6 5" xfId="5188"/>
    <cellStyle name="Normal 21 6 5 2" xfId="13247"/>
    <cellStyle name="Normal 21 6 5 2 2" xfId="30094"/>
    <cellStyle name="Normal 21 6 5 3" xfId="22527"/>
    <cellStyle name="Normal 21 6 6" xfId="9349"/>
    <cellStyle name="Normal 21 6 6 2" xfId="26313"/>
    <cellStyle name="Normal 21 6 7" xfId="17355"/>
    <cellStyle name="Normal 21 6 8" xfId="18745"/>
    <cellStyle name="Normal 21 7" xfId="1473"/>
    <cellStyle name="Normal 21 7 2" xfId="2472"/>
    <cellStyle name="Normal 21 7 2 2" xfId="4434"/>
    <cellStyle name="Normal 21 7 2 2 2" xfId="8217"/>
    <cellStyle name="Normal 21 7 2 2 2 2" xfId="16276"/>
    <cellStyle name="Normal 21 7 2 2 2 2 2" xfId="33123"/>
    <cellStyle name="Normal 21 7 2 2 2 3" xfId="25556"/>
    <cellStyle name="Normal 21 7 2 2 3" xfId="12493"/>
    <cellStyle name="Normal 21 7 2 2 3 2" xfId="29342"/>
    <cellStyle name="Normal 21 7 2 2 4" xfId="21775"/>
    <cellStyle name="Normal 21 7 2 3" xfId="6333"/>
    <cellStyle name="Normal 21 7 2 3 2" xfId="14392"/>
    <cellStyle name="Normal 21 7 2 3 2 2" xfId="31239"/>
    <cellStyle name="Normal 21 7 2 3 3" xfId="23672"/>
    <cellStyle name="Normal 21 7 2 4" xfId="10559"/>
    <cellStyle name="Normal 21 7 2 4 2" xfId="27458"/>
    <cellStyle name="Normal 21 7 2 5" xfId="17360"/>
    <cellStyle name="Normal 21 7 2 6" xfId="19890"/>
    <cellStyle name="Normal 21 7 3" xfId="3522"/>
    <cellStyle name="Normal 21 7 3 2" xfId="7305"/>
    <cellStyle name="Normal 21 7 3 2 2" xfId="15364"/>
    <cellStyle name="Normal 21 7 3 2 2 2" xfId="32211"/>
    <cellStyle name="Normal 21 7 3 2 3" xfId="24644"/>
    <cellStyle name="Normal 21 7 3 3" xfId="11581"/>
    <cellStyle name="Normal 21 7 3 3 2" xfId="28430"/>
    <cellStyle name="Normal 21 7 3 4" xfId="20863"/>
    <cellStyle name="Normal 21 7 4" xfId="5421"/>
    <cellStyle name="Normal 21 7 4 2" xfId="13480"/>
    <cellStyle name="Normal 21 7 4 2 2" xfId="30327"/>
    <cellStyle name="Normal 21 7 4 3" xfId="22760"/>
    <cellStyle name="Normal 21 7 5" xfId="9606"/>
    <cellStyle name="Normal 21 7 5 2" xfId="26546"/>
    <cellStyle name="Normal 21 7 6" xfId="17359"/>
    <cellStyle name="Normal 21 7 7" xfId="18978"/>
    <cellStyle name="Normal 21 8" xfId="1996"/>
    <cellStyle name="Normal 21 8 2" xfId="3983"/>
    <cellStyle name="Normal 21 8 2 2" xfId="7766"/>
    <cellStyle name="Normal 21 8 2 2 2" xfId="15825"/>
    <cellStyle name="Normal 21 8 2 2 2 2" xfId="32672"/>
    <cellStyle name="Normal 21 8 2 2 3" xfId="25105"/>
    <cellStyle name="Normal 21 8 2 3" xfId="12042"/>
    <cellStyle name="Normal 21 8 2 3 2" xfId="28891"/>
    <cellStyle name="Normal 21 8 2 4" xfId="21324"/>
    <cellStyle name="Normal 21 8 3" xfId="5882"/>
    <cellStyle name="Normal 21 8 3 2" xfId="13941"/>
    <cellStyle name="Normal 21 8 3 2 2" xfId="30788"/>
    <cellStyle name="Normal 21 8 3 3" xfId="23221"/>
    <cellStyle name="Normal 21 8 4" xfId="10095"/>
    <cellStyle name="Normal 21 8 4 2" xfId="27007"/>
    <cellStyle name="Normal 21 8 5" xfId="17361"/>
    <cellStyle name="Normal 21 8 6" xfId="19439"/>
    <cellStyle name="Normal 21 9" xfId="3041"/>
    <cellStyle name="Normal 21 9 2" xfId="6854"/>
    <cellStyle name="Normal 21 9 2 2" xfId="14913"/>
    <cellStyle name="Normal 21 9 2 2 2" xfId="31760"/>
    <cellStyle name="Normal 21 9 2 3" xfId="24193"/>
    <cellStyle name="Normal 21 9 3" xfId="11104"/>
    <cellStyle name="Normal 21 9 3 2" xfId="27979"/>
    <cellStyle name="Normal 21 9 4" xfId="20412"/>
    <cellStyle name="Normal 210" xfId="4940"/>
    <cellStyle name="Normal 210 2" xfId="8723"/>
    <cellStyle name="Normal 210 2 2" xfId="16782"/>
    <cellStyle name="Normal 210 2 2 2" xfId="33629"/>
    <cellStyle name="Normal 210 2 3" xfId="26062"/>
    <cellStyle name="Normal 210 3" xfId="12999"/>
    <cellStyle name="Normal 210 3 2" xfId="29848"/>
    <cellStyle name="Normal 210 4" xfId="22281"/>
    <cellStyle name="Normal 211" xfId="4941"/>
    <cellStyle name="Normal 211 2" xfId="8724"/>
    <cellStyle name="Normal 211 2 2" xfId="16783"/>
    <cellStyle name="Normal 211 2 2 2" xfId="33630"/>
    <cellStyle name="Normal 211 2 3" xfId="26063"/>
    <cellStyle name="Normal 211 3" xfId="13000"/>
    <cellStyle name="Normal 211 3 2" xfId="29849"/>
    <cellStyle name="Normal 211 4" xfId="22282"/>
    <cellStyle name="Normal 212" xfId="4942"/>
    <cellStyle name="Normal 212 2" xfId="8725"/>
    <cellStyle name="Normal 212 2 2" xfId="16784"/>
    <cellStyle name="Normal 212 2 2 2" xfId="33631"/>
    <cellStyle name="Normal 212 2 3" xfId="26064"/>
    <cellStyle name="Normal 212 3" xfId="13001"/>
    <cellStyle name="Normal 212 3 2" xfId="29850"/>
    <cellStyle name="Normal 212 4" xfId="22283"/>
    <cellStyle name="Normal 213" xfId="4943"/>
    <cellStyle name="Normal 213 2" xfId="8726"/>
    <cellStyle name="Normal 213 2 2" xfId="16785"/>
    <cellStyle name="Normal 213 2 2 2" xfId="33632"/>
    <cellStyle name="Normal 213 2 3" xfId="26065"/>
    <cellStyle name="Normal 213 3" xfId="13002"/>
    <cellStyle name="Normal 213 3 2" xfId="29851"/>
    <cellStyle name="Normal 213 4" xfId="22284"/>
    <cellStyle name="Normal 214" xfId="4944"/>
    <cellStyle name="Normal 214 2" xfId="8727"/>
    <cellStyle name="Normal 214 2 2" xfId="16786"/>
    <cellStyle name="Normal 214 2 2 2" xfId="33633"/>
    <cellStyle name="Normal 214 2 3" xfId="26066"/>
    <cellStyle name="Normal 214 3" xfId="13003"/>
    <cellStyle name="Normal 214 3 2" xfId="29852"/>
    <cellStyle name="Normal 214 4" xfId="22285"/>
    <cellStyle name="Normal 215" xfId="4945"/>
    <cellStyle name="Normal 215 2" xfId="8728"/>
    <cellStyle name="Normal 215 2 2" xfId="16787"/>
    <cellStyle name="Normal 215 2 2 2" xfId="33634"/>
    <cellStyle name="Normal 215 2 3" xfId="26067"/>
    <cellStyle name="Normal 215 3" xfId="13004"/>
    <cellStyle name="Normal 215 3 2" xfId="29853"/>
    <cellStyle name="Normal 215 4" xfId="22286"/>
    <cellStyle name="Normal 216" xfId="4946"/>
    <cellStyle name="Normal 216 2" xfId="8729"/>
    <cellStyle name="Normal 216 2 2" xfId="16788"/>
    <cellStyle name="Normal 216 2 2 2" xfId="33635"/>
    <cellStyle name="Normal 216 2 3" xfId="26068"/>
    <cellStyle name="Normal 216 3" xfId="13005"/>
    <cellStyle name="Normal 216 3 2" xfId="29854"/>
    <cellStyle name="Normal 216 4" xfId="22287"/>
    <cellStyle name="Normal 217" xfId="4947"/>
    <cellStyle name="Normal 217 2" xfId="8730"/>
    <cellStyle name="Normal 217 2 2" xfId="16789"/>
    <cellStyle name="Normal 217 2 2 2" xfId="33636"/>
    <cellStyle name="Normal 217 2 3" xfId="26069"/>
    <cellStyle name="Normal 217 3" xfId="13006"/>
    <cellStyle name="Normal 217 3 2" xfId="29855"/>
    <cellStyle name="Normal 217 4" xfId="22288"/>
    <cellStyle name="Normal 218" xfId="4948"/>
    <cellStyle name="Normal 218 2" xfId="8731"/>
    <cellStyle name="Normal 218 2 2" xfId="16790"/>
    <cellStyle name="Normal 218 2 2 2" xfId="33637"/>
    <cellStyle name="Normal 218 2 3" xfId="26070"/>
    <cellStyle name="Normal 218 3" xfId="13007"/>
    <cellStyle name="Normal 218 3 2" xfId="29856"/>
    <cellStyle name="Normal 218 4" xfId="22289"/>
    <cellStyle name="Normal 219" xfId="4949"/>
    <cellStyle name="Normal 219 2" xfId="8732"/>
    <cellStyle name="Normal 219 2 2" xfId="16791"/>
    <cellStyle name="Normal 219 2 2 2" xfId="33638"/>
    <cellStyle name="Normal 219 2 3" xfId="26071"/>
    <cellStyle name="Normal 219 3" xfId="13008"/>
    <cellStyle name="Normal 219 3 2" xfId="29857"/>
    <cellStyle name="Normal 219 4" xfId="22290"/>
    <cellStyle name="Normal 22" xfId="568"/>
    <cellStyle name="Normal 22 10" xfId="4971"/>
    <cellStyle name="Normal 22 10 2" xfId="13030"/>
    <cellStyle name="Normal 22 10 2 2" xfId="29877"/>
    <cellStyle name="Normal 22 10 3" xfId="22310"/>
    <cellStyle name="Normal 22 11" xfId="8933"/>
    <cellStyle name="Normal 22 11 2" xfId="26096"/>
    <cellStyle name="Normal 22 12" xfId="17362"/>
    <cellStyle name="Normal 22 13" xfId="18526"/>
    <cellStyle name="Normal 22 14" xfId="34079"/>
    <cellStyle name="Normal 22 2" xfId="624"/>
    <cellStyle name="Normal 22 2 10" xfId="17363"/>
    <cellStyle name="Normal 22 2 11" xfId="18540"/>
    <cellStyle name="Normal 22 2 12" xfId="34080"/>
    <cellStyle name="Normal 22 2 2" xfId="742"/>
    <cellStyle name="Normal 22 2 2 10" xfId="18576"/>
    <cellStyle name="Normal 22 2 2 11" xfId="34081"/>
    <cellStyle name="Normal 22 2 2 2" xfId="1076"/>
    <cellStyle name="Normal 22 2 2 2 2" xfId="1337"/>
    <cellStyle name="Normal 22 2 2 2 2 2" xfId="1833"/>
    <cellStyle name="Normal 22 2 2 2 2 2 2" xfId="2832"/>
    <cellStyle name="Normal 22 2 2 2 2 2 2 2" xfId="4794"/>
    <cellStyle name="Normal 22 2 2 2 2 2 2 2 2" xfId="8577"/>
    <cellStyle name="Normal 22 2 2 2 2 2 2 2 2 2" xfId="16636"/>
    <cellStyle name="Normal 22 2 2 2 2 2 2 2 2 2 2" xfId="33483"/>
    <cellStyle name="Normal 22 2 2 2 2 2 2 2 2 3" xfId="25916"/>
    <cellStyle name="Normal 22 2 2 2 2 2 2 2 3" xfId="12853"/>
    <cellStyle name="Normal 22 2 2 2 2 2 2 2 3 2" xfId="29702"/>
    <cellStyle name="Normal 22 2 2 2 2 2 2 2 4" xfId="22135"/>
    <cellStyle name="Normal 22 2 2 2 2 2 2 3" xfId="6693"/>
    <cellStyle name="Normal 22 2 2 2 2 2 2 3 2" xfId="14752"/>
    <cellStyle name="Normal 22 2 2 2 2 2 2 3 2 2" xfId="31599"/>
    <cellStyle name="Normal 22 2 2 2 2 2 2 3 3" xfId="24032"/>
    <cellStyle name="Normal 22 2 2 2 2 2 2 4" xfId="10919"/>
    <cellStyle name="Normal 22 2 2 2 2 2 2 4 2" xfId="27818"/>
    <cellStyle name="Normal 22 2 2 2 2 2 2 5" xfId="17368"/>
    <cellStyle name="Normal 22 2 2 2 2 2 2 6" xfId="20250"/>
    <cellStyle name="Normal 22 2 2 2 2 2 3" xfId="3882"/>
    <cellStyle name="Normal 22 2 2 2 2 2 3 2" xfId="7665"/>
    <cellStyle name="Normal 22 2 2 2 2 2 3 2 2" xfId="15724"/>
    <cellStyle name="Normal 22 2 2 2 2 2 3 2 2 2" xfId="32571"/>
    <cellStyle name="Normal 22 2 2 2 2 2 3 2 3" xfId="25004"/>
    <cellStyle name="Normal 22 2 2 2 2 2 3 3" xfId="11941"/>
    <cellStyle name="Normal 22 2 2 2 2 2 3 3 2" xfId="28790"/>
    <cellStyle name="Normal 22 2 2 2 2 2 3 4" xfId="21223"/>
    <cellStyle name="Normal 22 2 2 2 2 2 4" xfId="5781"/>
    <cellStyle name="Normal 22 2 2 2 2 2 4 2" xfId="13840"/>
    <cellStyle name="Normal 22 2 2 2 2 2 4 2 2" xfId="30687"/>
    <cellStyle name="Normal 22 2 2 2 2 2 4 3" xfId="23120"/>
    <cellStyle name="Normal 22 2 2 2 2 2 5" xfId="9966"/>
    <cellStyle name="Normal 22 2 2 2 2 2 5 2" xfId="26906"/>
    <cellStyle name="Normal 22 2 2 2 2 2 6" xfId="17367"/>
    <cellStyle name="Normal 22 2 2 2 2 2 7" xfId="19338"/>
    <cellStyle name="Normal 22 2 2 2 2 3" xfId="2379"/>
    <cellStyle name="Normal 22 2 2 2 2 3 2" xfId="4343"/>
    <cellStyle name="Normal 22 2 2 2 2 3 2 2" xfId="8126"/>
    <cellStyle name="Normal 22 2 2 2 2 3 2 2 2" xfId="16185"/>
    <cellStyle name="Normal 22 2 2 2 2 3 2 2 2 2" xfId="33032"/>
    <cellStyle name="Normal 22 2 2 2 2 3 2 2 3" xfId="25465"/>
    <cellStyle name="Normal 22 2 2 2 2 3 2 3" xfId="12402"/>
    <cellStyle name="Normal 22 2 2 2 2 3 2 3 2" xfId="29251"/>
    <cellStyle name="Normal 22 2 2 2 2 3 2 4" xfId="21684"/>
    <cellStyle name="Normal 22 2 2 2 2 3 3" xfId="6242"/>
    <cellStyle name="Normal 22 2 2 2 2 3 3 2" xfId="14301"/>
    <cellStyle name="Normal 22 2 2 2 2 3 3 2 2" xfId="31148"/>
    <cellStyle name="Normal 22 2 2 2 2 3 3 3" xfId="23581"/>
    <cellStyle name="Normal 22 2 2 2 2 3 4" xfId="10467"/>
    <cellStyle name="Normal 22 2 2 2 2 3 4 2" xfId="27367"/>
    <cellStyle name="Normal 22 2 2 2 2 3 5" xfId="17369"/>
    <cellStyle name="Normal 22 2 2 2 2 3 6" xfId="19799"/>
    <cellStyle name="Normal 22 2 2 2 2 4" xfId="3431"/>
    <cellStyle name="Normal 22 2 2 2 2 4 2" xfId="7214"/>
    <cellStyle name="Normal 22 2 2 2 2 4 2 2" xfId="15273"/>
    <cellStyle name="Normal 22 2 2 2 2 4 2 2 2" xfId="32120"/>
    <cellStyle name="Normal 22 2 2 2 2 4 2 3" xfId="24553"/>
    <cellStyle name="Normal 22 2 2 2 2 4 3" xfId="11490"/>
    <cellStyle name="Normal 22 2 2 2 2 4 3 2" xfId="28339"/>
    <cellStyle name="Normal 22 2 2 2 2 4 4" xfId="20772"/>
    <cellStyle name="Normal 22 2 2 2 2 5" xfId="5330"/>
    <cellStyle name="Normal 22 2 2 2 2 5 2" xfId="13389"/>
    <cellStyle name="Normal 22 2 2 2 2 5 2 2" xfId="30236"/>
    <cellStyle name="Normal 22 2 2 2 2 5 3" xfId="22669"/>
    <cellStyle name="Normal 22 2 2 2 2 6" xfId="9491"/>
    <cellStyle name="Normal 22 2 2 2 2 6 2" xfId="26455"/>
    <cellStyle name="Normal 22 2 2 2 2 7" xfId="17366"/>
    <cellStyle name="Normal 22 2 2 2 2 8" xfId="18887"/>
    <cellStyle name="Normal 22 2 2 2 3" xfId="1615"/>
    <cellStyle name="Normal 22 2 2 2 3 2" xfId="2614"/>
    <cellStyle name="Normal 22 2 2 2 3 2 2" xfId="4576"/>
    <cellStyle name="Normal 22 2 2 2 3 2 2 2" xfId="8359"/>
    <cellStyle name="Normal 22 2 2 2 3 2 2 2 2" xfId="16418"/>
    <cellStyle name="Normal 22 2 2 2 3 2 2 2 2 2" xfId="33265"/>
    <cellStyle name="Normal 22 2 2 2 3 2 2 2 3" xfId="25698"/>
    <cellStyle name="Normal 22 2 2 2 3 2 2 3" xfId="12635"/>
    <cellStyle name="Normal 22 2 2 2 3 2 2 3 2" xfId="29484"/>
    <cellStyle name="Normal 22 2 2 2 3 2 2 4" xfId="21917"/>
    <cellStyle name="Normal 22 2 2 2 3 2 3" xfId="6475"/>
    <cellStyle name="Normal 22 2 2 2 3 2 3 2" xfId="14534"/>
    <cellStyle name="Normal 22 2 2 2 3 2 3 2 2" xfId="31381"/>
    <cellStyle name="Normal 22 2 2 2 3 2 3 3" xfId="23814"/>
    <cellStyle name="Normal 22 2 2 2 3 2 4" xfId="10701"/>
    <cellStyle name="Normal 22 2 2 2 3 2 4 2" xfId="27600"/>
    <cellStyle name="Normal 22 2 2 2 3 2 5" xfId="17371"/>
    <cellStyle name="Normal 22 2 2 2 3 2 6" xfId="20032"/>
    <cellStyle name="Normal 22 2 2 2 3 3" xfId="3664"/>
    <cellStyle name="Normal 22 2 2 2 3 3 2" xfId="7447"/>
    <cellStyle name="Normal 22 2 2 2 3 3 2 2" xfId="15506"/>
    <cellStyle name="Normal 22 2 2 2 3 3 2 2 2" xfId="32353"/>
    <cellStyle name="Normal 22 2 2 2 3 3 2 3" xfId="24786"/>
    <cellStyle name="Normal 22 2 2 2 3 3 3" xfId="11723"/>
    <cellStyle name="Normal 22 2 2 2 3 3 3 2" xfId="28572"/>
    <cellStyle name="Normal 22 2 2 2 3 3 4" xfId="21005"/>
    <cellStyle name="Normal 22 2 2 2 3 4" xfId="5563"/>
    <cellStyle name="Normal 22 2 2 2 3 4 2" xfId="13622"/>
    <cellStyle name="Normal 22 2 2 2 3 4 2 2" xfId="30469"/>
    <cellStyle name="Normal 22 2 2 2 3 4 3" xfId="22902"/>
    <cellStyle name="Normal 22 2 2 2 3 5" xfId="9748"/>
    <cellStyle name="Normal 22 2 2 2 3 5 2" xfId="26688"/>
    <cellStyle name="Normal 22 2 2 2 3 6" xfId="17370"/>
    <cellStyle name="Normal 22 2 2 2 3 7" xfId="19120"/>
    <cellStyle name="Normal 22 2 2 2 4" xfId="2161"/>
    <cellStyle name="Normal 22 2 2 2 4 2" xfId="4125"/>
    <cellStyle name="Normal 22 2 2 2 4 2 2" xfId="7908"/>
    <cellStyle name="Normal 22 2 2 2 4 2 2 2" xfId="15967"/>
    <cellStyle name="Normal 22 2 2 2 4 2 2 2 2" xfId="32814"/>
    <cellStyle name="Normal 22 2 2 2 4 2 2 3" xfId="25247"/>
    <cellStyle name="Normal 22 2 2 2 4 2 3" xfId="12184"/>
    <cellStyle name="Normal 22 2 2 2 4 2 3 2" xfId="29033"/>
    <cellStyle name="Normal 22 2 2 2 4 2 4" xfId="21466"/>
    <cellStyle name="Normal 22 2 2 2 4 3" xfId="6024"/>
    <cellStyle name="Normal 22 2 2 2 4 3 2" xfId="14083"/>
    <cellStyle name="Normal 22 2 2 2 4 3 2 2" xfId="30930"/>
    <cellStyle name="Normal 22 2 2 2 4 3 3" xfId="23363"/>
    <cellStyle name="Normal 22 2 2 2 4 4" xfId="10249"/>
    <cellStyle name="Normal 22 2 2 2 4 4 2" xfId="27149"/>
    <cellStyle name="Normal 22 2 2 2 4 5" xfId="17372"/>
    <cellStyle name="Normal 22 2 2 2 4 6" xfId="19581"/>
    <cellStyle name="Normal 22 2 2 2 5" xfId="3213"/>
    <cellStyle name="Normal 22 2 2 2 5 2" xfId="6996"/>
    <cellStyle name="Normal 22 2 2 2 5 2 2" xfId="15055"/>
    <cellStyle name="Normal 22 2 2 2 5 2 2 2" xfId="31902"/>
    <cellStyle name="Normal 22 2 2 2 5 2 3" xfId="24335"/>
    <cellStyle name="Normal 22 2 2 2 5 3" xfId="11272"/>
    <cellStyle name="Normal 22 2 2 2 5 3 2" xfId="28121"/>
    <cellStyle name="Normal 22 2 2 2 5 4" xfId="20554"/>
    <cellStyle name="Normal 22 2 2 2 6" xfId="5112"/>
    <cellStyle name="Normal 22 2 2 2 6 2" xfId="13171"/>
    <cellStyle name="Normal 22 2 2 2 6 2 2" xfId="30018"/>
    <cellStyle name="Normal 22 2 2 2 6 3" xfId="22451"/>
    <cellStyle name="Normal 22 2 2 2 7" xfId="9256"/>
    <cellStyle name="Normal 22 2 2 2 7 2" xfId="26237"/>
    <cellStyle name="Normal 22 2 2 2 8" xfId="17365"/>
    <cellStyle name="Normal 22 2 2 2 9" xfId="18669"/>
    <cellStyle name="Normal 22 2 2 3" xfId="1245"/>
    <cellStyle name="Normal 22 2 2 3 2" xfId="1741"/>
    <cellStyle name="Normal 22 2 2 3 2 2" xfId="2740"/>
    <cellStyle name="Normal 22 2 2 3 2 2 2" xfId="4702"/>
    <cellStyle name="Normal 22 2 2 3 2 2 2 2" xfId="8485"/>
    <cellStyle name="Normal 22 2 2 3 2 2 2 2 2" xfId="16544"/>
    <cellStyle name="Normal 22 2 2 3 2 2 2 2 2 2" xfId="33391"/>
    <cellStyle name="Normal 22 2 2 3 2 2 2 2 3" xfId="25824"/>
    <cellStyle name="Normal 22 2 2 3 2 2 2 3" xfId="12761"/>
    <cellStyle name="Normal 22 2 2 3 2 2 2 3 2" xfId="29610"/>
    <cellStyle name="Normal 22 2 2 3 2 2 2 4" xfId="22043"/>
    <cellStyle name="Normal 22 2 2 3 2 2 3" xfId="6601"/>
    <cellStyle name="Normal 22 2 2 3 2 2 3 2" xfId="14660"/>
    <cellStyle name="Normal 22 2 2 3 2 2 3 2 2" xfId="31507"/>
    <cellStyle name="Normal 22 2 2 3 2 2 3 3" xfId="23940"/>
    <cellStyle name="Normal 22 2 2 3 2 2 4" xfId="10827"/>
    <cellStyle name="Normal 22 2 2 3 2 2 4 2" xfId="27726"/>
    <cellStyle name="Normal 22 2 2 3 2 2 5" xfId="17375"/>
    <cellStyle name="Normal 22 2 2 3 2 2 6" xfId="20158"/>
    <cellStyle name="Normal 22 2 2 3 2 3" xfId="3790"/>
    <cellStyle name="Normal 22 2 2 3 2 3 2" xfId="7573"/>
    <cellStyle name="Normal 22 2 2 3 2 3 2 2" xfId="15632"/>
    <cellStyle name="Normal 22 2 2 3 2 3 2 2 2" xfId="32479"/>
    <cellStyle name="Normal 22 2 2 3 2 3 2 3" xfId="24912"/>
    <cellStyle name="Normal 22 2 2 3 2 3 3" xfId="11849"/>
    <cellStyle name="Normal 22 2 2 3 2 3 3 2" xfId="28698"/>
    <cellStyle name="Normal 22 2 2 3 2 3 4" xfId="21131"/>
    <cellStyle name="Normal 22 2 2 3 2 4" xfId="5689"/>
    <cellStyle name="Normal 22 2 2 3 2 4 2" xfId="13748"/>
    <cellStyle name="Normal 22 2 2 3 2 4 2 2" xfId="30595"/>
    <cellStyle name="Normal 22 2 2 3 2 4 3" xfId="23028"/>
    <cellStyle name="Normal 22 2 2 3 2 5" xfId="9874"/>
    <cellStyle name="Normal 22 2 2 3 2 5 2" xfId="26814"/>
    <cellStyle name="Normal 22 2 2 3 2 6" xfId="17374"/>
    <cellStyle name="Normal 22 2 2 3 2 7" xfId="19246"/>
    <cellStyle name="Normal 22 2 2 3 3" xfId="2287"/>
    <cellStyle name="Normal 22 2 2 3 3 2" xfId="4251"/>
    <cellStyle name="Normal 22 2 2 3 3 2 2" xfId="8034"/>
    <cellStyle name="Normal 22 2 2 3 3 2 2 2" xfId="16093"/>
    <cellStyle name="Normal 22 2 2 3 3 2 2 2 2" xfId="32940"/>
    <cellStyle name="Normal 22 2 2 3 3 2 2 3" xfId="25373"/>
    <cellStyle name="Normal 22 2 2 3 3 2 3" xfId="12310"/>
    <cellStyle name="Normal 22 2 2 3 3 2 3 2" xfId="29159"/>
    <cellStyle name="Normal 22 2 2 3 3 2 4" xfId="21592"/>
    <cellStyle name="Normal 22 2 2 3 3 3" xfId="6150"/>
    <cellStyle name="Normal 22 2 2 3 3 3 2" xfId="14209"/>
    <cellStyle name="Normal 22 2 2 3 3 3 2 2" xfId="31056"/>
    <cellStyle name="Normal 22 2 2 3 3 3 3" xfId="23489"/>
    <cellStyle name="Normal 22 2 2 3 3 4" xfId="10375"/>
    <cellStyle name="Normal 22 2 2 3 3 4 2" xfId="27275"/>
    <cellStyle name="Normal 22 2 2 3 3 5" xfId="17376"/>
    <cellStyle name="Normal 22 2 2 3 3 6" xfId="19707"/>
    <cellStyle name="Normal 22 2 2 3 4" xfId="3339"/>
    <cellStyle name="Normal 22 2 2 3 4 2" xfId="7122"/>
    <cellStyle name="Normal 22 2 2 3 4 2 2" xfId="15181"/>
    <cellStyle name="Normal 22 2 2 3 4 2 2 2" xfId="32028"/>
    <cellStyle name="Normal 22 2 2 3 4 2 3" xfId="24461"/>
    <cellStyle name="Normal 22 2 2 3 4 3" xfId="11398"/>
    <cellStyle name="Normal 22 2 2 3 4 3 2" xfId="28247"/>
    <cellStyle name="Normal 22 2 2 3 4 4" xfId="20680"/>
    <cellStyle name="Normal 22 2 2 3 5" xfId="5238"/>
    <cellStyle name="Normal 22 2 2 3 5 2" xfId="13297"/>
    <cellStyle name="Normal 22 2 2 3 5 2 2" xfId="30144"/>
    <cellStyle name="Normal 22 2 2 3 5 3" xfId="22577"/>
    <cellStyle name="Normal 22 2 2 3 6" xfId="9399"/>
    <cellStyle name="Normal 22 2 2 3 6 2" xfId="26363"/>
    <cellStyle name="Normal 22 2 2 3 7" xfId="17373"/>
    <cellStyle name="Normal 22 2 2 3 8" xfId="18795"/>
    <cellStyle name="Normal 22 2 2 4" xfId="1523"/>
    <cellStyle name="Normal 22 2 2 4 2" xfId="2522"/>
    <cellStyle name="Normal 22 2 2 4 2 2" xfId="4484"/>
    <cellStyle name="Normal 22 2 2 4 2 2 2" xfId="8267"/>
    <cellStyle name="Normal 22 2 2 4 2 2 2 2" xfId="16326"/>
    <cellStyle name="Normal 22 2 2 4 2 2 2 2 2" xfId="33173"/>
    <cellStyle name="Normal 22 2 2 4 2 2 2 3" xfId="25606"/>
    <cellStyle name="Normal 22 2 2 4 2 2 3" xfId="12543"/>
    <cellStyle name="Normal 22 2 2 4 2 2 3 2" xfId="29392"/>
    <cellStyle name="Normal 22 2 2 4 2 2 4" xfId="21825"/>
    <cellStyle name="Normal 22 2 2 4 2 3" xfId="6383"/>
    <cellStyle name="Normal 22 2 2 4 2 3 2" xfId="14442"/>
    <cellStyle name="Normal 22 2 2 4 2 3 2 2" xfId="31289"/>
    <cellStyle name="Normal 22 2 2 4 2 3 3" xfId="23722"/>
    <cellStyle name="Normal 22 2 2 4 2 4" xfId="10609"/>
    <cellStyle name="Normal 22 2 2 4 2 4 2" xfId="27508"/>
    <cellStyle name="Normal 22 2 2 4 2 5" xfId="17378"/>
    <cellStyle name="Normal 22 2 2 4 2 6" xfId="19940"/>
    <cellStyle name="Normal 22 2 2 4 3" xfId="3572"/>
    <cellStyle name="Normal 22 2 2 4 3 2" xfId="7355"/>
    <cellStyle name="Normal 22 2 2 4 3 2 2" xfId="15414"/>
    <cellStyle name="Normal 22 2 2 4 3 2 2 2" xfId="32261"/>
    <cellStyle name="Normal 22 2 2 4 3 2 3" xfId="24694"/>
    <cellStyle name="Normal 22 2 2 4 3 3" xfId="11631"/>
    <cellStyle name="Normal 22 2 2 4 3 3 2" xfId="28480"/>
    <cellStyle name="Normal 22 2 2 4 3 4" xfId="20913"/>
    <cellStyle name="Normal 22 2 2 4 4" xfId="5471"/>
    <cellStyle name="Normal 22 2 2 4 4 2" xfId="13530"/>
    <cellStyle name="Normal 22 2 2 4 4 2 2" xfId="30377"/>
    <cellStyle name="Normal 22 2 2 4 4 3" xfId="22810"/>
    <cellStyle name="Normal 22 2 2 4 5" xfId="9656"/>
    <cellStyle name="Normal 22 2 2 4 5 2" xfId="26596"/>
    <cellStyle name="Normal 22 2 2 4 6" xfId="17377"/>
    <cellStyle name="Normal 22 2 2 4 7" xfId="19028"/>
    <cellStyle name="Normal 22 2 2 5" xfId="2052"/>
    <cellStyle name="Normal 22 2 2 5 2" xfId="4033"/>
    <cellStyle name="Normal 22 2 2 5 2 2" xfId="7816"/>
    <cellStyle name="Normal 22 2 2 5 2 2 2" xfId="15875"/>
    <cellStyle name="Normal 22 2 2 5 2 2 2 2" xfId="32722"/>
    <cellStyle name="Normal 22 2 2 5 2 2 3" xfId="25155"/>
    <cellStyle name="Normal 22 2 2 5 2 3" xfId="12092"/>
    <cellStyle name="Normal 22 2 2 5 2 3 2" xfId="28941"/>
    <cellStyle name="Normal 22 2 2 5 2 4" xfId="21374"/>
    <cellStyle name="Normal 22 2 2 5 3" xfId="5932"/>
    <cellStyle name="Normal 22 2 2 5 3 2" xfId="13991"/>
    <cellStyle name="Normal 22 2 2 5 3 2 2" xfId="30838"/>
    <cellStyle name="Normal 22 2 2 5 3 3" xfId="23271"/>
    <cellStyle name="Normal 22 2 2 5 4" xfId="10150"/>
    <cellStyle name="Normal 22 2 2 5 4 2" xfId="27057"/>
    <cellStyle name="Normal 22 2 2 5 5" xfId="17379"/>
    <cellStyle name="Normal 22 2 2 5 6" xfId="19489"/>
    <cellStyle name="Normal 22 2 2 6" xfId="3091"/>
    <cellStyle name="Normal 22 2 2 6 2" xfId="6904"/>
    <cellStyle name="Normal 22 2 2 6 2 2" xfId="14963"/>
    <cellStyle name="Normal 22 2 2 6 2 2 2" xfId="31810"/>
    <cellStyle name="Normal 22 2 2 6 2 3" xfId="24243"/>
    <cellStyle name="Normal 22 2 2 6 3" xfId="11154"/>
    <cellStyle name="Normal 22 2 2 6 3 2" xfId="28029"/>
    <cellStyle name="Normal 22 2 2 6 4" xfId="20462"/>
    <cellStyle name="Normal 22 2 2 7" xfId="5020"/>
    <cellStyle name="Normal 22 2 2 7 2" xfId="13079"/>
    <cellStyle name="Normal 22 2 2 7 2 2" xfId="29926"/>
    <cellStyle name="Normal 22 2 2 7 3" xfId="22359"/>
    <cellStyle name="Normal 22 2 2 8" xfId="9039"/>
    <cellStyle name="Normal 22 2 2 8 2" xfId="26145"/>
    <cellStyle name="Normal 22 2 2 9" xfId="17364"/>
    <cellStyle name="Normal 22 2 3" xfId="1040"/>
    <cellStyle name="Normal 22 2 3 2" xfId="1301"/>
    <cellStyle name="Normal 22 2 3 2 2" xfId="1797"/>
    <cellStyle name="Normal 22 2 3 2 2 2" xfId="2796"/>
    <cellStyle name="Normal 22 2 3 2 2 2 2" xfId="4758"/>
    <cellStyle name="Normal 22 2 3 2 2 2 2 2" xfId="8541"/>
    <cellStyle name="Normal 22 2 3 2 2 2 2 2 2" xfId="16600"/>
    <cellStyle name="Normal 22 2 3 2 2 2 2 2 2 2" xfId="33447"/>
    <cellStyle name="Normal 22 2 3 2 2 2 2 2 3" xfId="25880"/>
    <cellStyle name="Normal 22 2 3 2 2 2 2 3" xfId="12817"/>
    <cellStyle name="Normal 22 2 3 2 2 2 2 3 2" xfId="29666"/>
    <cellStyle name="Normal 22 2 3 2 2 2 2 4" xfId="22099"/>
    <cellStyle name="Normal 22 2 3 2 2 2 3" xfId="6657"/>
    <cellStyle name="Normal 22 2 3 2 2 2 3 2" xfId="14716"/>
    <cellStyle name="Normal 22 2 3 2 2 2 3 2 2" xfId="31563"/>
    <cellStyle name="Normal 22 2 3 2 2 2 3 3" xfId="23996"/>
    <cellStyle name="Normal 22 2 3 2 2 2 4" xfId="10883"/>
    <cellStyle name="Normal 22 2 3 2 2 2 4 2" xfId="27782"/>
    <cellStyle name="Normal 22 2 3 2 2 2 5" xfId="17383"/>
    <cellStyle name="Normal 22 2 3 2 2 2 6" xfId="20214"/>
    <cellStyle name="Normal 22 2 3 2 2 3" xfId="3846"/>
    <cellStyle name="Normal 22 2 3 2 2 3 2" xfId="7629"/>
    <cellStyle name="Normal 22 2 3 2 2 3 2 2" xfId="15688"/>
    <cellStyle name="Normal 22 2 3 2 2 3 2 2 2" xfId="32535"/>
    <cellStyle name="Normal 22 2 3 2 2 3 2 3" xfId="24968"/>
    <cellStyle name="Normal 22 2 3 2 2 3 3" xfId="11905"/>
    <cellStyle name="Normal 22 2 3 2 2 3 3 2" xfId="28754"/>
    <cellStyle name="Normal 22 2 3 2 2 3 4" xfId="21187"/>
    <cellStyle name="Normal 22 2 3 2 2 4" xfId="5745"/>
    <cellStyle name="Normal 22 2 3 2 2 4 2" xfId="13804"/>
    <cellStyle name="Normal 22 2 3 2 2 4 2 2" xfId="30651"/>
    <cellStyle name="Normal 22 2 3 2 2 4 3" xfId="23084"/>
    <cellStyle name="Normal 22 2 3 2 2 5" xfId="9930"/>
    <cellStyle name="Normal 22 2 3 2 2 5 2" xfId="26870"/>
    <cellStyle name="Normal 22 2 3 2 2 6" xfId="17382"/>
    <cellStyle name="Normal 22 2 3 2 2 7" xfId="19302"/>
    <cellStyle name="Normal 22 2 3 2 3" xfId="2343"/>
    <cellStyle name="Normal 22 2 3 2 3 2" xfId="4307"/>
    <cellStyle name="Normal 22 2 3 2 3 2 2" xfId="8090"/>
    <cellStyle name="Normal 22 2 3 2 3 2 2 2" xfId="16149"/>
    <cellStyle name="Normal 22 2 3 2 3 2 2 2 2" xfId="32996"/>
    <cellStyle name="Normal 22 2 3 2 3 2 2 3" xfId="25429"/>
    <cellStyle name="Normal 22 2 3 2 3 2 3" xfId="12366"/>
    <cellStyle name="Normal 22 2 3 2 3 2 3 2" xfId="29215"/>
    <cellStyle name="Normal 22 2 3 2 3 2 4" xfId="21648"/>
    <cellStyle name="Normal 22 2 3 2 3 3" xfId="6206"/>
    <cellStyle name="Normal 22 2 3 2 3 3 2" xfId="14265"/>
    <cellStyle name="Normal 22 2 3 2 3 3 2 2" xfId="31112"/>
    <cellStyle name="Normal 22 2 3 2 3 3 3" xfId="23545"/>
    <cellStyle name="Normal 22 2 3 2 3 4" xfId="10431"/>
    <cellStyle name="Normal 22 2 3 2 3 4 2" xfId="27331"/>
    <cellStyle name="Normal 22 2 3 2 3 5" xfId="17384"/>
    <cellStyle name="Normal 22 2 3 2 3 6" xfId="19763"/>
    <cellStyle name="Normal 22 2 3 2 4" xfId="3395"/>
    <cellStyle name="Normal 22 2 3 2 4 2" xfId="7178"/>
    <cellStyle name="Normal 22 2 3 2 4 2 2" xfId="15237"/>
    <cellStyle name="Normal 22 2 3 2 4 2 2 2" xfId="32084"/>
    <cellStyle name="Normal 22 2 3 2 4 2 3" xfId="24517"/>
    <cellStyle name="Normal 22 2 3 2 4 3" xfId="11454"/>
    <cellStyle name="Normal 22 2 3 2 4 3 2" xfId="28303"/>
    <cellStyle name="Normal 22 2 3 2 4 4" xfId="20736"/>
    <cellStyle name="Normal 22 2 3 2 5" xfId="5294"/>
    <cellStyle name="Normal 22 2 3 2 5 2" xfId="13353"/>
    <cellStyle name="Normal 22 2 3 2 5 2 2" xfId="30200"/>
    <cellStyle name="Normal 22 2 3 2 5 3" xfId="22633"/>
    <cellStyle name="Normal 22 2 3 2 6" xfId="9455"/>
    <cellStyle name="Normal 22 2 3 2 6 2" xfId="26419"/>
    <cellStyle name="Normal 22 2 3 2 7" xfId="17381"/>
    <cellStyle name="Normal 22 2 3 2 8" xfId="18851"/>
    <cellStyle name="Normal 22 2 3 3" xfId="1579"/>
    <cellStyle name="Normal 22 2 3 3 2" xfId="2578"/>
    <cellStyle name="Normal 22 2 3 3 2 2" xfId="4540"/>
    <cellStyle name="Normal 22 2 3 3 2 2 2" xfId="8323"/>
    <cellStyle name="Normal 22 2 3 3 2 2 2 2" xfId="16382"/>
    <cellStyle name="Normal 22 2 3 3 2 2 2 2 2" xfId="33229"/>
    <cellStyle name="Normal 22 2 3 3 2 2 2 3" xfId="25662"/>
    <cellStyle name="Normal 22 2 3 3 2 2 3" xfId="12599"/>
    <cellStyle name="Normal 22 2 3 3 2 2 3 2" xfId="29448"/>
    <cellStyle name="Normal 22 2 3 3 2 2 4" xfId="21881"/>
    <cellStyle name="Normal 22 2 3 3 2 3" xfId="6439"/>
    <cellStyle name="Normal 22 2 3 3 2 3 2" xfId="14498"/>
    <cellStyle name="Normal 22 2 3 3 2 3 2 2" xfId="31345"/>
    <cellStyle name="Normal 22 2 3 3 2 3 3" xfId="23778"/>
    <cellStyle name="Normal 22 2 3 3 2 4" xfId="10665"/>
    <cellStyle name="Normal 22 2 3 3 2 4 2" xfId="27564"/>
    <cellStyle name="Normal 22 2 3 3 2 5" xfId="17386"/>
    <cellStyle name="Normal 22 2 3 3 2 6" xfId="19996"/>
    <cellStyle name="Normal 22 2 3 3 3" xfId="3628"/>
    <cellStyle name="Normal 22 2 3 3 3 2" xfId="7411"/>
    <cellStyle name="Normal 22 2 3 3 3 2 2" xfId="15470"/>
    <cellStyle name="Normal 22 2 3 3 3 2 2 2" xfId="32317"/>
    <cellStyle name="Normal 22 2 3 3 3 2 3" xfId="24750"/>
    <cellStyle name="Normal 22 2 3 3 3 3" xfId="11687"/>
    <cellStyle name="Normal 22 2 3 3 3 3 2" xfId="28536"/>
    <cellStyle name="Normal 22 2 3 3 3 4" xfId="20969"/>
    <cellStyle name="Normal 22 2 3 3 4" xfId="5527"/>
    <cellStyle name="Normal 22 2 3 3 4 2" xfId="13586"/>
    <cellStyle name="Normal 22 2 3 3 4 2 2" xfId="30433"/>
    <cellStyle name="Normal 22 2 3 3 4 3" xfId="22866"/>
    <cellStyle name="Normal 22 2 3 3 5" xfId="9712"/>
    <cellStyle name="Normal 22 2 3 3 5 2" xfId="26652"/>
    <cellStyle name="Normal 22 2 3 3 6" xfId="17385"/>
    <cellStyle name="Normal 22 2 3 3 7" xfId="19084"/>
    <cellStyle name="Normal 22 2 3 4" xfId="2125"/>
    <cellStyle name="Normal 22 2 3 4 2" xfId="4089"/>
    <cellStyle name="Normal 22 2 3 4 2 2" xfId="7872"/>
    <cellStyle name="Normal 22 2 3 4 2 2 2" xfId="15931"/>
    <cellStyle name="Normal 22 2 3 4 2 2 2 2" xfId="32778"/>
    <cellStyle name="Normal 22 2 3 4 2 2 3" xfId="25211"/>
    <cellStyle name="Normal 22 2 3 4 2 3" xfId="12148"/>
    <cellStyle name="Normal 22 2 3 4 2 3 2" xfId="28997"/>
    <cellStyle name="Normal 22 2 3 4 2 4" xfId="21430"/>
    <cellStyle name="Normal 22 2 3 4 3" xfId="5988"/>
    <cellStyle name="Normal 22 2 3 4 3 2" xfId="14047"/>
    <cellStyle name="Normal 22 2 3 4 3 2 2" xfId="30894"/>
    <cellStyle name="Normal 22 2 3 4 3 3" xfId="23327"/>
    <cellStyle name="Normal 22 2 3 4 4" xfId="10213"/>
    <cellStyle name="Normal 22 2 3 4 4 2" xfId="27113"/>
    <cellStyle name="Normal 22 2 3 4 5" xfId="17387"/>
    <cellStyle name="Normal 22 2 3 4 6" xfId="19545"/>
    <cellStyle name="Normal 22 2 3 5" xfId="3177"/>
    <cellStyle name="Normal 22 2 3 5 2" xfId="6960"/>
    <cellStyle name="Normal 22 2 3 5 2 2" xfId="15019"/>
    <cellStyle name="Normal 22 2 3 5 2 2 2" xfId="31866"/>
    <cellStyle name="Normal 22 2 3 5 2 3" xfId="24299"/>
    <cellStyle name="Normal 22 2 3 5 3" xfId="11236"/>
    <cellStyle name="Normal 22 2 3 5 3 2" xfId="28085"/>
    <cellStyle name="Normal 22 2 3 5 4" xfId="20518"/>
    <cellStyle name="Normal 22 2 3 6" xfId="5076"/>
    <cellStyle name="Normal 22 2 3 6 2" xfId="13135"/>
    <cellStyle name="Normal 22 2 3 6 2 2" xfId="29982"/>
    <cellStyle name="Normal 22 2 3 6 3" xfId="22415"/>
    <cellStyle name="Normal 22 2 3 7" xfId="9220"/>
    <cellStyle name="Normal 22 2 3 7 2" xfId="26201"/>
    <cellStyle name="Normal 22 2 3 8" xfId="17380"/>
    <cellStyle name="Normal 22 2 3 9" xfId="18633"/>
    <cellStyle name="Normal 22 2 4" xfId="1209"/>
    <cellStyle name="Normal 22 2 4 2" xfId="1705"/>
    <cellStyle name="Normal 22 2 4 2 2" xfId="2704"/>
    <cellStyle name="Normal 22 2 4 2 2 2" xfId="4666"/>
    <cellStyle name="Normal 22 2 4 2 2 2 2" xfId="8449"/>
    <cellStyle name="Normal 22 2 4 2 2 2 2 2" xfId="16508"/>
    <cellStyle name="Normal 22 2 4 2 2 2 2 2 2" xfId="33355"/>
    <cellStyle name="Normal 22 2 4 2 2 2 2 3" xfId="25788"/>
    <cellStyle name="Normal 22 2 4 2 2 2 3" xfId="12725"/>
    <cellStyle name="Normal 22 2 4 2 2 2 3 2" xfId="29574"/>
    <cellStyle name="Normal 22 2 4 2 2 2 4" xfId="22007"/>
    <cellStyle name="Normal 22 2 4 2 2 3" xfId="6565"/>
    <cellStyle name="Normal 22 2 4 2 2 3 2" xfId="14624"/>
    <cellStyle name="Normal 22 2 4 2 2 3 2 2" xfId="31471"/>
    <cellStyle name="Normal 22 2 4 2 2 3 3" xfId="23904"/>
    <cellStyle name="Normal 22 2 4 2 2 4" xfId="10791"/>
    <cellStyle name="Normal 22 2 4 2 2 4 2" xfId="27690"/>
    <cellStyle name="Normal 22 2 4 2 2 5" xfId="17390"/>
    <cellStyle name="Normal 22 2 4 2 2 6" xfId="20122"/>
    <cellStyle name="Normal 22 2 4 2 3" xfId="3754"/>
    <cellStyle name="Normal 22 2 4 2 3 2" xfId="7537"/>
    <cellStyle name="Normal 22 2 4 2 3 2 2" xfId="15596"/>
    <cellStyle name="Normal 22 2 4 2 3 2 2 2" xfId="32443"/>
    <cellStyle name="Normal 22 2 4 2 3 2 3" xfId="24876"/>
    <cellStyle name="Normal 22 2 4 2 3 3" xfId="11813"/>
    <cellStyle name="Normal 22 2 4 2 3 3 2" xfId="28662"/>
    <cellStyle name="Normal 22 2 4 2 3 4" xfId="21095"/>
    <cellStyle name="Normal 22 2 4 2 4" xfId="5653"/>
    <cellStyle name="Normal 22 2 4 2 4 2" xfId="13712"/>
    <cellStyle name="Normal 22 2 4 2 4 2 2" xfId="30559"/>
    <cellStyle name="Normal 22 2 4 2 4 3" xfId="22992"/>
    <cellStyle name="Normal 22 2 4 2 5" xfId="9838"/>
    <cellStyle name="Normal 22 2 4 2 5 2" xfId="26778"/>
    <cellStyle name="Normal 22 2 4 2 6" xfId="17389"/>
    <cellStyle name="Normal 22 2 4 2 7" xfId="19210"/>
    <cellStyle name="Normal 22 2 4 3" xfId="2251"/>
    <cellStyle name="Normal 22 2 4 3 2" xfId="4215"/>
    <cellStyle name="Normal 22 2 4 3 2 2" xfId="7998"/>
    <cellStyle name="Normal 22 2 4 3 2 2 2" xfId="16057"/>
    <cellStyle name="Normal 22 2 4 3 2 2 2 2" xfId="32904"/>
    <cellStyle name="Normal 22 2 4 3 2 2 3" xfId="25337"/>
    <cellStyle name="Normal 22 2 4 3 2 3" xfId="12274"/>
    <cellStyle name="Normal 22 2 4 3 2 3 2" xfId="29123"/>
    <cellStyle name="Normal 22 2 4 3 2 4" xfId="21556"/>
    <cellStyle name="Normal 22 2 4 3 3" xfId="6114"/>
    <cellStyle name="Normal 22 2 4 3 3 2" xfId="14173"/>
    <cellStyle name="Normal 22 2 4 3 3 2 2" xfId="31020"/>
    <cellStyle name="Normal 22 2 4 3 3 3" xfId="23453"/>
    <cellStyle name="Normal 22 2 4 3 4" xfId="10339"/>
    <cellStyle name="Normal 22 2 4 3 4 2" xfId="27239"/>
    <cellStyle name="Normal 22 2 4 3 5" xfId="17391"/>
    <cellStyle name="Normal 22 2 4 3 6" xfId="19671"/>
    <cellStyle name="Normal 22 2 4 4" xfId="3303"/>
    <cellStyle name="Normal 22 2 4 4 2" xfId="7086"/>
    <cellStyle name="Normal 22 2 4 4 2 2" xfId="15145"/>
    <cellStyle name="Normal 22 2 4 4 2 2 2" xfId="31992"/>
    <cellStyle name="Normal 22 2 4 4 2 3" xfId="24425"/>
    <cellStyle name="Normal 22 2 4 4 3" xfId="11362"/>
    <cellStyle name="Normal 22 2 4 4 3 2" xfId="28211"/>
    <cellStyle name="Normal 22 2 4 4 4" xfId="20644"/>
    <cellStyle name="Normal 22 2 4 5" xfId="5202"/>
    <cellStyle name="Normal 22 2 4 5 2" xfId="13261"/>
    <cellStyle name="Normal 22 2 4 5 2 2" xfId="30108"/>
    <cellStyle name="Normal 22 2 4 5 3" xfId="22541"/>
    <cellStyle name="Normal 22 2 4 6" xfId="9363"/>
    <cellStyle name="Normal 22 2 4 6 2" xfId="26327"/>
    <cellStyle name="Normal 22 2 4 7" xfId="17388"/>
    <cellStyle name="Normal 22 2 4 8" xfId="18759"/>
    <cellStyle name="Normal 22 2 5" xfId="1487"/>
    <cellStyle name="Normal 22 2 5 2" xfId="2486"/>
    <cellStyle name="Normal 22 2 5 2 2" xfId="4448"/>
    <cellStyle name="Normal 22 2 5 2 2 2" xfId="8231"/>
    <cellStyle name="Normal 22 2 5 2 2 2 2" xfId="16290"/>
    <cellStyle name="Normal 22 2 5 2 2 2 2 2" xfId="33137"/>
    <cellStyle name="Normal 22 2 5 2 2 2 3" xfId="25570"/>
    <cellStyle name="Normal 22 2 5 2 2 3" xfId="12507"/>
    <cellStyle name="Normal 22 2 5 2 2 3 2" xfId="29356"/>
    <cellStyle name="Normal 22 2 5 2 2 4" xfId="21789"/>
    <cellStyle name="Normal 22 2 5 2 3" xfId="6347"/>
    <cellStyle name="Normal 22 2 5 2 3 2" xfId="14406"/>
    <cellStyle name="Normal 22 2 5 2 3 2 2" xfId="31253"/>
    <cellStyle name="Normal 22 2 5 2 3 3" xfId="23686"/>
    <cellStyle name="Normal 22 2 5 2 4" xfId="10573"/>
    <cellStyle name="Normal 22 2 5 2 4 2" xfId="27472"/>
    <cellStyle name="Normal 22 2 5 2 5" xfId="17393"/>
    <cellStyle name="Normal 22 2 5 2 6" xfId="19904"/>
    <cellStyle name="Normal 22 2 5 3" xfId="3536"/>
    <cellStyle name="Normal 22 2 5 3 2" xfId="7319"/>
    <cellStyle name="Normal 22 2 5 3 2 2" xfId="15378"/>
    <cellStyle name="Normal 22 2 5 3 2 2 2" xfId="32225"/>
    <cellStyle name="Normal 22 2 5 3 2 3" xfId="24658"/>
    <cellStyle name="Normal 22 2 5 3 3" xfId="11595"/>
    <cellStyle name="Normal 22 2 5 3 3 2" xfId="28444"/>
    <cellStyle name="Normal 22 2 5 3 4" xfId="20877"/>
    <cellStyle name="Normal 22 2 5 4" xfId="5435"/>
    <cellStyle name="Normal 22 2 5 4 2" xfId="13494"/>
    <cellStyle name="Normal 22 2 5 4 2 2" xfId="30341"/>
    <cellStyle name="Normal 22 2 5 4 3" xfId="22774"/>
    <cellStyle name="Normal 22 2 5 5" xfId="9620"/>
    <cellStyle name="Normal 22 2 5 5 2" xfId="26560"/>
    <cellStyle name="Normal 22 2 5 6" xfId="17392"/>
    <cellStyle name="Normal 22 2 5 7" xfId="18992"/>
    <cellStyle name="Normal 22 2 6" xfId="2012"/>
    <cellStyle name="Normal 22 2 6 2" xfId="3997"/>
    <cellStyle name="Normal 22 2 6 2 2" xfId="7780"/>
    <cellStyle name="Normal 22 2 6 2 2 2" xfId="15839"/>
    <cellStyle name="Normal 22 2 6 2 2 2 2" xfId="32686"/>
    <cellStyle name="Normal 22 2 6 2 2 3" xfId="25119"/>
    <cellStyle name="Normal 22 2 6 2 3" xfId="12056"/>
    <cellStyle name="Normal 22 2 6 2 3 2" xfId="28905"/>
    <cellStyle name="Normal 22 2 6 2 4" xfId="21338"/>
    <cellStyle name="Normal 22 2 6 3" xfId="5896"/>
    <cellStyle name="Normal 22 2 6 3 2" xfId="13955"/>
    <cellStyle name="Normal 22 2 6 3 2 2" xfId="30802"/>
    <cellStyle name="Normal 22 2 6 3 3" xfId="23235"/>
    <cellStyle name="Normal 22 2 6 4" xfId="10111"/>
    <cellStyle name="Normal 22 2 6 4 2" xfId="27021"/>
    <cellStyle name="Normal 22 2 6 5" xfId="17394"/>
    <cellStyle name="Normal 22 2 6 6" xfId="19453"/>
    <cellStyle name="Normal 22 2 7" xfId="3055"/>
    <cellStyle name="Normal 22 2 7 2" xfId="6868"/>
    <cellStyle name="Normal 22 2 7 2 2" xfId="14927"/>
    <cellStyle name="Normal 22 2 7 2 2 2" xfId="31774"/>
    <cellStyle name="Normal 22 2 7 2 3" xfId="24207"/>
    <cellStyle name="Normal 22 2 7 3" xfId="11118"/>
    <cellStyle name="Normal 22 2 7 3 2" xfId="27993"/>
    <cellStyle name="Normal 22 2 7 4" xfId="20426"/>
    <cellStyle name="Normal 22 2 8" xfId="4984"/>
    <cellStyle name="Normal 22 2 8 2" xfId="13043"/>
    <cellStyle name="Normal 22 2 8 2 2" xfId="29890"/>
    <cellStyle name="Normal 22 2 8 3" xfId="22323"/>
    <cellStyle name="Normal 22 2 9" xfId="8967"/>
    <cellStyle name="Normal 22 2 9 2" xfId="26109"/>
    <cellStyle name="Normal 22 3" xfId="724"/>
    <cellStyle name="Normal 22 3 10" xfId="18563"/>
    <cellStyle name="Normal 22 3 11" xfId="34082"/>
    <cellStyle name="Normal 22 3 2" xfId="1063"/>
    <cellStyle name="Normal 22 3 2 2" xfId="1324"/>
    <cellStyle name="Normal 22 3 2 2 2" xfId="1820"/>
    <cellStyle name="Normal 22 3 2 2 2 2" xfId="2819"/>
    <cellStyle name="Normal 22 3 2 2 2 2 2" xfId="4781"/>
    <cellStyle name="Normal 22 3 2 2 2 2 2 2" xfId="8564"/>
    <cellStyle name="Normal 22 3 2 2 2 2 2 2 2" xfId="16623"/>
    <cellStyle name="Normal 22 3 2 2 2 2 2 2 2 2" xfId="33470"/>
    <cellStyle name="Normal 22 3 2 2 2 2 2 2 3" xfId="25903"/>
    <cellStyle name="Normal 22 3 2 2 2 2 2 3" xfId="12840"/>
    <cellStyle name="Normal 22 3 2 2 2 2 2 3 2" xfId="29689"/>
    <cellStyle name="Normal 22 3 2 2 2 2 2 4" xfId="22122"/>
    <cellStyle name="Normal 22 3 2 2 2 2 3" xfId="6680"/>
    <cellStyle name="Normal 22 3 2 2 2 2 3 2" xfId="14739"/>
    <cellStyle name="Normal 22 3 2 2 2 2 3 2 2" xfId="31586"/>
    <cellStyle name="Normal 22 3 2 2 2 2 3 3" xfId="24019"/>
    <cellStyle name="Normal 22 3 2 2 2 2 4" xfId="10906"/>
    <cellStyle name="Normal 22 3 2 2 2 2 4 2" xfId="27805"/>
    <cellStyle name="Normal 22 3 2 2 2 2 5" xfId="17399"/>
    <cellStyle name="Normal 22 3 2 2 2 2 6" xfId="20237"/>
    <cellStyle name="Normal 22 3 2 2 2 3" xfId="3869"/>
    <cellStyle name="Normal 22 3 2 2 2 3 2" xfId="7652"/>
    <cellStyle name="Normal 22 3 2 2 2 3 2 2" xfId="15711"/>
    <cellStyle name="Normal 22 3 2 2 2 3 2 2 2" xfId="32558"/>
    <cellStyle name="Normal 22 3 2 2 2 3 2 3" xfId="24991"/>
    <cellStyle name="Normal 22 3 2 2 2 3 3" xfId="11928"/>
    <cellStyle name="Normal 22 3 2 2 2 3 3 2" xfId="28777"/>
    <cellStyle name="Normal 22 3 2 2 2 3 4" xfId="21210"/>
    <cellStyle name="Normal 22 3 2 2 2 4" xfId="5768"/>
    <cellStyle name="Normal 22 3 2 2 2 4 2" xfId="13827"/>
    <cellStyle name="Normal 22 3 2 2 2 4 2 2" xfId="30674"/>
    <cellStyle name="Normal 22 3 2 2 2 4 3" xfId="23107"/>
    <cellStyle name="Normal 22 3 2 2 2 5" xfId="9953"/>
    <cellStyle name="Normal 22 3 2 2 2 5 2" xfId="26893"/>
    <cellStyle name="Normal 22 3 2 2 2 6" xfId="17398"/>
    <cellStyle name="Normal 22 3 2 2 2 7" xfId="19325"/>
    <cellStyle name="Normal 22 3 2 2 3" xfId="2366"/>
    <cellStyle name="Normal 22 3 2 2 3 2" xfId="4330"/>
    <cellStyle name="Normal 22 3 2 2 3 2 2" xfId="8113"/>
    <cellStyle name="Normal 22 3 2 2 3 2 2 2" xfId="16172"/>
    <cellStyle name="Normal 22 3 2 2 3 2 2 2 2" xfId="33019"/>
    <cellStyle name="Normal 22 3 2 2 3 2 2 3" xfId="25452"/>
    <cellStyle name="Normal 22 3 2 2 3 2 3" xfId="12389"/>
    <cellStyle name="Normal 22 3 2 2 3 2 3 2" xfId="29238"/>
    <cellStyle name="Normal 22 3 2 2 3 2 4" xfId="21671"/>
    <cellStyle name="Normal 22 3 2 2 3 3" xfId="6229"/>
    <cellStyle name="Normal 22 3 2 2 3 3 2" xfId="14288"/>
    <cellStyle name="Normal 22 3 2 2 3 3 2 2" xfId="31135"/>
    <cellStyle name="Normal 22 3 2 2 3 3 3" xfId="23568"/>
    <cellStyle name="Normal 22 3 2 2 3 4" xfId="10454"/>
    <cellStyle name="Normal 22 3 2 2 3 4 2" xfId="27354"/>
    <cellStyle name="Normal 22 3 2 2 3 5" xfId="17400"/>
    <cellStyle name="Normal 22 3 2 2 3 6" xfId="19786"/>
    <cellStyle name="Normal 22 3 2 2 4" xfId="3418"/>
    <cellStyle name="Normal 22 3 2 2 4 2" xfId="7201"/>
    <cellStyle name="Normal 22 3 2 2 4 2 2" xfId="15260"/>
    <cellStyle name="Normal 22 3 2 2 4 2 2 2" xfId="32107"/>
    <cellStyle name="Normal 22 3 2 2 4 2 3" xfId="24540"/>
    <cellStyle name="Normal 22 3 2 2 4 3" xfId="11477"/>
    <cellStyle name="Normal 22 3 2 2 4 3 2" xfId="28326"/>
    <cellStyle name="Normal 22 3 2 2 4 4" xfId="20759"/>
    <cellStyle name="Normal 22 3 2 2 5" xfId="5317"/>
    <cellStyle name="Normal 22 3 2 2 5 2" xfId="13376"/>
    <cellStyle name="Normal 22 3 2 2 5 2 2" xfId="30223"/>
    <cellStyle name="Normal 22 3 2 2 5 3" xfId="22656"/>
    <cellStyle name="Normal 22 3 2 2 6" xfId="9478"/>
    <cellStyle name="Normal 22 3 2 2 6 2" xfId="26442"/>
    <cellStyle name="Normal 22 3 2 2 7" xfId="17397"/>
    <cellStyle name="Normal 22 3 2 2 8" xfId="18874"/>
    <cellStyle name="Normal 22 3 2 3" xfId="1602"/>
    <cellStyle name="Normal 22 3 2 3 2" xfId="2601"/>
    <cellStyle name="Normal 22 3 2 3 2 2" xfId="4563"/>
    <cellStyle name="Normal 22 3 2 3 2 2 2" xfId="8346"/>
    <cellStyle name="Normal 22 3 2 3 2 2 2 2" xfId="16405"/>
    <cellStyle name="Normal 22 3 2 3 2 2 2 2 2" xfId="33252"/>
    <cellStyle name="Normal 22 3 2 3 2 2 2 3" xfId="25685"/>
    <cellStyle name="Normal 22 3 2 3 2 2 3" xfId="12622"/>
    <cellStyle name="Normal 22 3 2 3 2 2 3 2" xfId="29471"/>
    <cellStyle name="Normal 22 3 2 3 2 2 4" xfId="21904"/>
    <cellStyle name="Normal 22 3 2 3 2 3" xfId="6462"/>
    <cellStyle name="Normal 22 3 2 3 2 3 2" xfId="14521"/>
    <cellStyle name="Normal 22 3 2 3 2 3 2 2" xfId="31368"/>
    <cellStyle name="Normal 22 3 2 3 2 3 3" xfId="23801"/>
    <cellStyle name="Normal 22 3 2 3 2 4" xfId="10688"/>
    <cellStyle name="Normal 22 3 2 3 2 4 2" xfId="27587"/>
    <cellStyle name="Normal 22 3 2 3 2 5" xfId="17402"/>
    <cellStyle name="Normal 22 3 2 3 2 6" xfId="20019"/>
    <cellStyle name="Normal 22 3 2 3 3" xfId="3651"/>
    <cellStyle name="Normal 22 3 2 3 3 2" xfId="7434"/>
    <cellStyle name="Normal 22 3 2 3 3 2 2" xfId="15493"/>
    <cellStyle name="Normal 22 3 2 3 3 2 2 2" xfId="32340"/>
    <cellStyle name="Normal 22 3 2 3 3 2 3" xfId="24773"/>
    <cellStyle name="Normal 22 3 2 3 3 3" xfId="11710"/>
    <cellStyle name="Normal 22 3 2 3 3 3 2" xfId="28559"/>
    <cellStyle name="Normal 22 3 2 3 3 4" xfId="20992"/>
    <cellStyle name="Normal 22 3 2 3 4" xfId="5550"/>
    <cellStyle name="Normal 22 3 2 3 4 2" xfId="13609"/>
    <cellStyle name="Normal 22 3 2 3 4 2 2" xfId="30456"/>
    <cellStyle name="Normal 22 3 2 3 4 3" xfId="22889"/>
    <cellStyle name="Normal 22 3 2 3 5" xfId="9735"/>
    <cellStyle name="Normal 22 3 2 3 5 2" xfId="26675"/>
    <cellStyle name="Normal 22 3 2 3 6" xfId="17401"/>
    <cellStyle name="Normal 22 3 2 3 7" xfId="19107"/>
    <cellStyle name="Normal 22 3 2 4" xfId="2148"/>
    <cellStyle name="Normal 22 3 2 4 2" xfId="4112"/>
    <cellStyle name="Normal 22 3 2 4 2 2" xfId="7895"/>
    <cellStyle name="Normal 22 3 2 4 2 2 2" xfId="15954"/>
    <cellStyle name="Normal 22 3 2 4 2 2 2 2" xfId="32801"/>
    <cellStyle name="Normal 22 3 2 4 2 2 3" xfId="25234"/>
    <cellStyle name="Normal 22 3 2 4 2 3" xfId="12171"/>
    <cellStyle name="Normal 22 3 2 4 2 3 2" xfId="29020"/>
    <cellStyle name="Normal 22 3 2 4 2 4" xfId="21453"/>
    <cellStyle name="Normal 22 3 2 4 3" xfId="6011"/>
    <cellStyle name="Normal 22 3 2 4 3 2" xfId="14070"/>
    <cellStyle name="Normal 22 3 2 4 3 2 2" xfId="30917"/>
    <cellStyle name="Normal 22 3 2 4 3 3" xfId="23350"/>
    <cellStyle name="Normal 22 3 2 4 4" xfId="10236"/>
    <cellStyle name="Normal 22 3 2 4 4 2" xfId="27136"/>
    <cellStyle name="Normal 22 3 2 4 5" xfId="17403"/>
    <cellStyle name="Normal 22 3 2 4 6" xfId="19568"/>
    <cellStyle name="Normal 22 3 2 5" xfId="3200"/>
    <cellStyle name="Normal 22 3 2 5 2" xfId="6983"/>
    <cellStyle name="Normal 22 3 2 5 2 2" xfId="15042"/>
    <cellStyle name="Normal 22 3 2 5 2 2 2" xfId="31889"/>
    <cellStyle name="Normal 22 3 2 5 2 3" xfId="24322"/>
    <cellStyle name="Normal 22 3 2 5 3" xfId="11259"/>
    <cellStyle name="Normal 22 3 2 5 3 2" xfId="28108"/>
    <cellStyle name="Normal 22 3 2 5 4" xfId="20541"/>
    <cellStyle name="Normal 22 3 2 6" xfId="5099"/>
    <cellStyle name="Normal 22 3 2 6 2" xfId="13158"/>
    <cellStyle name="Normal 22 3 2 6 2 2" xfId="30005"/>
    <cellStyle name="Normal 22 3 2 6 3" xfId="22438"/>
    <cellStyle name="Normal 22 3 2 7" xfId="9243"/>
    <cellStyle name="Normal 22 3 2 7 2" xfId="26224"/>
    <cellStyle name="Normal 22 3 2 8" xfId="17396"/>
    <cellStyle name="Normal 22 3 2 9" xfId="18656"/>
    <cellStyle name="Normal 22 3 3" xfId="1232"/>
    <cellStyle name="Normal 22 3 3 2" xfId="1728"/>
    <cellStyle name="Normal 22 3 3 2 2" xfId="2727"/>
    <cellStyle name="Normal 22 3 3 2 2 2" xfId="4689"/>
    <cellStyle name="Normal 22 3 3 2 2 2 2" xfId="8472"/>
    <cellStyle name="Normal 22 3 3 2 2 2 2 2" xfId="16531"/>
    <cellStyle name="Normal 22 3 3 2 2 2 2 2 2" xfId="33378"/>
    <cellStyle name="Normal 22 3 3 2 2 2 2 3" xfId="25811"/>
    <cellStyle name="Normal 22 3 3 2 2 2 3" xfId="12748"/>
    <cellStyle name="Normal 22 3 3 2 2 2 3 2" xfId="29597"/>
    <cellStyle name="Normal 22 3 3 2 2 2 4" xfId="22030"/>
    <cellStyle name="Normal 22 3 3 2 2 3" xfId="6588"/>
    <cellStyle name="Normal 22 3 3 2 2 3 2" xfId="14647"/>
    <cellStyle name="Normal 22 3 3 2 2 3 2 2" xfId="31494"/>
    <cellStyle name="Normal 22 3 3 2 2 3 3" xfId="23927"/>
    <cellStyle name="Normal 22 3 3 2 2 4" xfId="10814"/>
    <cellStyle name="Normal 22 3 3 2 2 4 2" xfId="27713"/>
    <cellStyle name="Normal 22 3 3 2 2 5" xfId="17406"/>
    <cellStyle name="Normal 22 3 3 2 2 6" xfId="20145"/>
    <cellStyle name="Normal 22 3 3 2 3" xfId="3777"/>
    <cellStyle name="Normal 22 3 3 2 3 2" xfId="7560"/>
    <cellStyle name="Normal 22 3 3 2 3 2 2" xfId="15619"/>
    <cellStyle name="Normal 22 3 3 2 3 2 2 2" xfId="32466"/>
    <cellStyle name="Normal 22 3 3 2 3 2 3" xfId="24899"/>
    <cellStyle name="Normal 22 3 3 2 3 3" xfId="11836"/>
    <cellStyle name="Normal 22 3 3 2 3 3 2" xfId="28685"/>
    <cellStyle name="Normal 22 3 3 2 3 4" xfId="21118"/>
    <cellStyle name="Normal 22 3 3 2 4" xfId="5676"/>
    <cellStyle name="Normal 22 3 3 2 4 2" xfId="13735"/>
    <cellStyle name="Normal 22 3 3 2 4 2 2" xfId="30582"/>
    <cellStyle name="Normal 22 3 3 2 4 3" xfId="23015"/>
    <cellStyle name="Normal 22 3 3 2 5" xfId="9861"/>
    <cellStyle name="Normal 22 3 3 2 5 2" xfId="26801"/>
    <cellStyle name="Normal 22 3 3 2 6" xfId="17405"/>
    <cellStyle name="Normal 22 3 3 2 7" xfId="19233"/>
    <cellStyle name="Normal 22 3 3 3" xfId="2274"/>
    <cellStyle name="Normal 22 3 3 3 2" xfId="4238"/>
    <cellStyle name="Normal 22 3 3 3 2 2" xfId="8021"/>
    <cellStyle name="Normal 22 3 3 3 2 2 2" xfId="16080"/>
    <cellStyle name="Normal 22 3 3 3 2 2 2 2" xfId="32927"/>
    <cellStyle name="Normal 22 3 3 3 2 2 3" xfId="25360"/>
    <cellStyle name="Normal 22 3 3 3 2 3" xfId="12297"/>
    <cellStyle name="Normal 22 3 3 3 2 3 2" xfId="29146"/>
    <cellStyle name="Normal 22 3 3 3 2 4" xfId="21579"/>
    <cellStyle name="Normal 22 3 3 3 3" xfId="6137"/>
    <cellStyle name="Normal 22 3 3 3 3 2" xfId="14196"/>
    <cellStyle name="Normal 22 3 3 3 3 2 2" xfId="31043"/>
    <cellStyle name="Normal 22 3 3 3 3 3" xfId="23476"/>
    <cellStyle name="Normal 22 3 3 3 4" xfId="10362"/>
    <cellStyle name="Normal 22 3 3 3 4 2" xfId="27262"/>
    <cellStyle name="Normal 22 3 3 3 5" xfId="17407"/>
    <cellStyle name="Normal 22 3 3 3 6" xfId="19694"/>
    <cellStyle name="Normal 22 3 3 4" xfId="3326"/>
    <cellStyle name="Normal 22 3 3 4 2" xfId="7109"/>
    <cellStyle name="Normal 22 3 3 4 2 2" xfId="15168"/>
    <cellStyle name="Normal 22 3 3 4 2 2 2" xfId="32015"/>
    <cellStyle name="Normal 22 3 3 4 2 3" xfId="24448"/>
    <cellStyle name="Normal 22 3 3 4 3" xfId="11385"/>
    <cellStyle name="Normal 22 3 3 4 3 2" xfId="28234"/>
    <cellStyle name="Normal 22 3 3 4 4" xfId="20667"/>
    <cellStyle name="Normal 22 3 3 5" xfId="5225"/>
    <cellStyle name="Normal 22 3 3 5 2" xfId="13284"/>
    <cellStyle name="Normal 22 3 3 5 2 2" xfId="30131"/>
    <cellStyle name="Normal 22 3 3 5 3" xfId="22564"/>
    <cellStyle name="Normal 22 3 3 6" xfId="9386"/>
    <cellStyle name="Normal 22 3 3 6 2" xfId="26350"/>
    <cellStyle name="Normal 22 3 3 7" xfId="17404"/>
    <cellStyle name="Normal 22 3 3 8" xfId="18782"/>
    <cellStyle name="Normal 22 3 4" xfId="1510"/>
    <cellStyle name="Normal 22 3 4 2" xfId="2509"/>
    <cellStyle name="Normal 22 3 4 2 2" xfId="4471"/>
    <cellStyle name="Normal 22 3 4 2 2 2" xfId="8254"/>
    <cellStyle name="Normal 22 3 4 2 2 2 2" xfId="16313"/>
    <cellStyle name="Normal 22 3 4 2 2 2 2 2" xfId="33160"/>
    <cellStyle name="Normal 22 3 4 2 2 2 3" xfId="25593"/>
    <cellStyle name="Normal 22 3 4 2 2 3" xfId="12530"/>
    <cellStyle name="Normal 22 3 4 2 2 3 2" xfId="29379"/>
    <cellStyle name="Normal 22 3 4 2 2 4" xfId="21812"/>
    <cellStyle name="Normal 22 3 4 2 3" xfId="6370"/>
    <cellStyle name="Normal 22 3 4 2 3 2" xfId="14429"/>
    <cellStyle name="Normal 22 3 4 2 3 2 2" xfId="31276"/>
    <cellStyle name="Normal 22 3 4 2 3 3" xfId="23709"/>
    <cellStyle name="Normal 22 3 4 2 4" xfId="10596"/>
    <cellStyle name="Normal 22 3 4 2 4 2" xfId="27495"/>
    <cellStyle name="Normal 22 3 4 2 5" xfId="17409"/>
    <cellStyle name="Normal 22 3 4 2 6" xfId="19927"/>
    <cellStyle name="Normal 22 3 4 3" xfId="3559"/>
    <cellStyle name="Normal 22 3 4 3 2" xfId="7342"/>
    <cellStyle name="Normal 22 3 4 3 2 2" xfId="15401"/>
    <cellStyle name="Normal 22 3 4 3 2 2 2" xfId="32248"/>
    <cellStyle name="Normal 22 3 4 3 2 3" xfId="24681"/>
    <cellStyle name="Normal 22 3 4 3 3" xfId="11618"/>
    <cellStyle name="Normal 22 3 4 3 3 2" xfId="28467"/>
    <cellStyle name="Normal 22 3 4 3 4" xfId="20900"/>
    <cellStyle name="Normal 22 3 4 4" xfId="5458"/>
    <cellStyle name="Normal 22 3 4 4 2" xfId="13517"/>
    <cellStyle name="Normal 22 3 4 4 2 2" xfId="30364"/>
    <cellStyle name="Normal 22 3 4 4 3" xfId="22797"/>
    <cellStyle name="Normal 22 3 4 5" xfId="9643"/>
    <cellStyle name="Normal 22 3 4 5 2" xfId="26583"/>
    <cellStyle name="Normal 22 3 4 6" xfId="17408"/>
    <cellStyle name="Normal 22 3 4 7" xfId="19015"/>
    <cellStyle name="Normal 22 3 5" xfId="2039"/>
    <cellStyle name="Normal 22 3 5 2" xfId="4020"/>
    <cellStyle name="Normal 22 3 5 2 2" xfId="7803"/>
    <cellStyle name="Normal 22 3 5 2 2 2" xfId="15862"/>
    <cellStyle name="Normal 22 3 5 2 2 2 2" xfId="32709"/>
    <cellStyle name="Normal 22 3 5 2 2 3" xfId="25142"/>
    <cellStyle name="Normal 22 3 5 2 3" xfId="12079"/>
    <cellStyle name="Normal 22 3 5 2 3 2" xfId="28928"/>
    <cellStyle name="Normal 22 3 5 2 4" xfId="21361"/>
    <cellStyle name="Normal 22 3 5 3" xfId="5919"/>
    <cellStyle name="Normal 22 3 5 3 2" xfId="13978"/>
    <cellStyle name="Normal 22 3 5 3 2 2" xfId="30825"/>
    <cellStyle name="Normal 22 3 5 3 3" xfId="23258"/>
    <cellStyle name="Normal 22 3 5 4" xfId="10137"/>
    <cellStyle name="Normal 22 3 5 4 2" xfId="27044"/>
    <cellStyle name="Normal 22 3 5 5" xfId="17410"/>
    <cellStyle name="Normal 22 3 5 6" xfId="19476"/>
    <cellStyle name="Normal 22 3 6" xfId="3078"/>
    <cellStyle name="Normal 22 3 6 2" xfId="6891"/>
    <cellStyle name="Normal 22 3 6 2 2" xfId="14950"/>
    <cellStyle name="Normal 22 3 6 2 2 2" xfId="31797"/>
    <cellStyle name="Normal 22 3 6 2 3" xfId="24230"/>
    <cellStyle name="Normal 22 3 6 3" xfId="11141"/>
    <cellStyle name="Normal 22 3 6 3 2" xfId="28016"/>
    <cellStyle name="Normal 22 3 6 4" xfId="20449"/>
    <cellStyle name="Normal 22 3 7" xfId="5007"/>
    <cellStyle name="Normal 22 3 7 2" xfId="13066"/>
    <cellStyle name="Normal 22 3 7 2 2" xfId="29913"/>
    <cellStyle name="Normal 22 3 7 3" xfId="22346"/>
    <cellStyle name="Normal 22 3 8" xfId="9024"/>
    <cellStyle name="Normal 22 3 8 2" xfId="26132"/>
    <cellStyle name="Normal 22 3 9" xfId="17395"/>
    <cellStyle name="Normal 22 4" xfId="943"/>
    <cellStyle name="Normal 22 4 2" xfId="3123"/>
    <cellStyle name="Normal 22 4 3" xfId="17411"/>
    <cellStyle name="Normal 22 4 4" xfId="34083"/>
    <cellStyle name="Normal 22 5" xfId="1027"/>
    <cellStyle name="Normal 22 5 2" xfId="1288"/>
    <cellStyle name="Normal 22 5 2 2" xfId="1784"/>
    <cellStyle name="Normal 22 5 2 2 2" xfId="2783"/>
    <cellStyle name="Normal 22 5 2 2 2 2" xfId="4745"/>
    <cellStyle name="Normal 22 5 2 2 2 2 2" xfId="8528"/>
    <cellStyle name="Normal 22 5 2 2 2 2 2 2" xfId="16587"/>
    <cellStyle name="Normal 22 5 2 2 2 2 2 2 2" xfId="33434"/>
    <cellStyle name="Normal 22 5 2 2 2 2 2 3" xfId="25867"/>
    <cellStyle name="Normal 22 5 2 2 2 2 3" xfId="12804"/>
    <cellStyle name="Normal 22 5 2 2 2 2 3 2" xfId="29653"/>
    <cellStyle name="Normal 22 5 2 2 2 2 4" xfId="22086"/>
    <cellStyle name="Normal 22 5 2 2 2 3" xfId="6644"/>
    <cellStyle name="Normal 22 5 2 2 2 3 2" xfId="14703"/>
    <cellStyle name="Normal 22 5 2 2 2 3 2 2" xfId="31550"/>
    <cellStyle name="Normal 22 5 2 2 2 3 3" xfId="23983"/>
    <cellStyle name="Normal 22 5 2 2 2 4" xfId="10870"/>
    <cellStyle name="Normal 22 5 2 2 2 4 2" xfId="27769"/>
    <cellStyle name="Normal 22 5 2 2 2 5" xfId="17415"/>
    <cellStyle name="Normal 22 5 2 2 2 6" xfId="20201"/>
    <cellStyle name="Normal 22 5 2 2 3" xfId="3833"/>
    <cellStyle name="Normal 22 5 2 2 3 2" xfId="7616"/>
    <cellStyle name="Normal 22 5 2 2 3 2 2" xfId="15675"/>
    <cellStyle name="Normal 22 5 2 2 3 2 2 2" xfId="32522"/>
    <cellStyle name="Normal 22 5 2 2 3 2 3" xfId="24955"/>
    <cellStyle name="Normal 22 5 2 2 3 3" xfId="11892"/>
    <cellStyle name="Normal 22 5 2 2 3 3 2" xfId="28741"/>
    <cellStyle name="Normal 22 5 2 2 3 4" xfId="21174"/>
    <cellStyle name="Normal 22 5 2 2 4" xfId="5732"/>
    <cellStyle name="Normal 22 5 2 2 4 2" xfId="13791"/>
    <cellStyle name="Normal 22 5 2 2 4 2 2" xfId="30638"/>
    <cellStyle name="Normal 22 5 2 2 4 3" xfId="23071"/>
    <cellStyle name="Normal 22 5 2 2 5" xfId="9917"/>
    <cellStyle name="Normal 22 5 2 2 5 2" xfId="26857"/>
    <cellStyle name="Normal 22 5 2 2 6" xfId="17414"/>
    <cellStyle name="Normal 22 5 2 2 7" xfId="19289"/>
    <cellStyle name="Normal 22 5 2 3" xfId="2330"/>
    <cellStyle name="Normal 22 5 2 3 2" xfId="4294"/>
    <cellStyle name="Normal 22 5 2 3 2 2" xfId="8077"/>
    <cellStyle name="Normal 22 5 2 3 2 2 2" xfId="16136"/>
    <cellStyle name="Normal 22 5 2 3 2 2 2 2" xfId="32983"/>
    <cellStyle name="Normal 22 5 2 3 2 2 3" xfId="25416"/>
    <cellStyle name="Normal 22 5 2 3 2 3" xfId="12353"/>
    <cellStyle name="Normal 22 5 2 3 2 3 2" xfId="29202"/>
    <cellStyle name="Normal 22 5 2 3 2 4" xfId="21635"/>
    <cellStyle name="Normal 22 5 2 3 3" xfId="6193"/>
    <cellStyle name="Normal 22 5 2 3 3 2" xfId="14252"/>
    <cellStyle name="Normal 22 5 2 3 3 2 2" xfId="31099"/>
    <cellStyle name="Normal 22 5 2 3 3 3" xfId="23532"/>
    <cellStyle name="Normal 22 5 2 3 4" xfId="10418"/>
    <cellStyle name="Normal 22 5 2 3 4 2" xfId="27318"/>
    <cellStyle name="Normal 22 5 2 3 5" xfId="17416"/>
    <cellStyle name="Normal 22 5 2 3 6" xfId="19750"/>
    <cellStyle name="Normal 22 5 2 4" xfId="3382"/>
    <cellStyle name="Normal 22 5 2 4 2" xfId="7165"/>
    <cellStyle name="Normal 22 5 2 4 2 2" xfId="15224"/>
    <cellStyle name="Normal 22 5 2 4 2 2 2" xfId="32071"/>
    <cellStyle name="Normal 22 5 2 4 2 3" xfId="24504"/>
    <cellStyle name="Normal 22 5 2 4 3" xfId="11441"/>
    <cellStyle name="Normal 22 5 2 4 3 2" xfId="28290"/>
    <cellStyle name="Normal 22 5 2 4 4" xfId="20723"/>
    <cellStyle name="Normal 22 5 2 5" xfId="5281"/>
    <cellStyle name="Normal 22 5 2 5 2" xfId="13340"/>
    <cellStyle name="Normal 22 5 2 5 2 2" xfId="30187"/>
    <cellStyle name="Normal 22 5 2 5 3" xfId="22620"/>
    <cellStyle name="Normal 22 5 2 6" xfId="9442"/>
    <cellStyle name="Normal 22 5 2 6 2" xfId="26406"/>
    <cellStyle name="Normal 22 5 2 7" xfId="17413"/>
    <cellStyle name="Normal 22 5 2 8" xfId="18838"/>
    <cellStyle name="Normal 22 5 3" xfId="1566"/>
    <cellStyle name="Normal 22 5 3 2" xfId="2565"/>
    <cellStyle name="Normal 22 5 3 2 2" xfId="4527"/>
    <cellStyle name="Normal 22 5 3 2 2 2" xfId="8310"/>
    <cellStyle name="Normal 22 5 3 2 2 2 2" xfId="16369"/>
    <cellStyle name="Normal 22 5 3 2 2 2 2 2" xfId="33216"/>
    <cellStyle name="Normal 22 5 3 2 2 2 3" xfId="25649"/>
    <cellStyle name="Normal 22 5 3 2 2 3" xfId="12586"/>
    <cellStyle name="Normal 22 5 3 2 2 3 2" xfId="29435"/>
    <cellStyle name="Normal 22 5 3 2 2 4" xfId="21868"/>
    <cellStyle name="Normal 22 5 3 2 3" xfId="6426"/>
    <cellStyle name="Normal 22 5 3 2 3 2" xfId="14485"/>
    <cellStyle name="Normal 22 5 3 2 3 2 2" xfId="31332"/>
    <cellStyle name="Normal 22 5 3 2 3 3" xfId="23765"/>
    <cellStyle name="Normal 22 5 3 2 4" xfId="10652"/>
    <cellStyle name="Normal 22 5 3 2 4 2" xfId="27551"/>
    <cellStyle name="Normal 22 5 3 2 5" xfId="17418"/>
    <cellStyle name="Normal 22 5 3 2 6" xfId="19983"/>
    <cellStyle name="Normal 22 5 3 3" xfId="3615"/>
    <cellStyle name="Normal 22 5 3 3 2" xfId="7398"/>
    <cellStyle name="Normal 22 5 3 3 2 2" xfId="15457"/>
    <cellStyle name="Normal 22 5 3 3 2 2 2" xfId="32304"/>
    <cellStyle name="Normal 22 5 3 3 2 3" xfId="24737"/>
    <cellStyle name="Normal 22 5 3 3 3" xfId="11674"/>
    <cellStyle name="Normal 22 5 3 3 3 2" xfId="28523"/>
    <cellStyle name="Normal 22 5 3 3 4" xfId="20956"/>
    <cellStyle name="Normal 22 5 3 4" xfId="5514"/>
    <cellStyle name="Normal 22 5 3 4 2" xfId="13573"/>
    <cellStyle name="Normal 22 5 3 4 2 2" xfId="30420"/>
    <cellStyle name="Normal 22 5 3 4 3" xfId="22853"/>
    <cellStyle name="Normal 22 5 3 5" xfId="9699"/>
    <cellStyle name="Normal 22 5 3 5 2" xfId="26639"/>
    <cellStyle name="Normal 22 5 3 6" xfId="17417"/>
    <cellStyle name="Normal 22 5 3 7" xfId="19071"/>
    <cellStyle name="Normal 22 5 4" xfId="2112"/>
    <cellStyle name="Normal 22 5 4 2" xfId="4076"/>
    <cellStyle name="Normal 22 5 4 2 2" xfId="7859"/>
    <cellStyle name="Normal 22 5 4 2 2 2" xfId="15918"/>
    <cellStyle name="Normal 22 5 4 2 2 2 2" xfId="32765"/>
    <cellStyle name="Normal 22 5 4 2 2 3" xfId="25198"/>
    <cellStyle name="Normal 22 5 4 2 3" xfId="12135"/>
    <cellStyle name="Normal 22 5 4 2 3 2" xfId="28984"/>
    <cellStyle name="Normal 22 5 4 2 4" xfId="21417"/>
    <cellStyle name="Normal 22 5 4 3" xfId="5975"/>
    <cellStyle name="Normal 22 5 4 3 2" xfId="14034"/>
    <cellStyle name="Normal 22 5 4 3 2 2" xfId="30881"/>
    <cellStyle name="Normal 22 5 4 3 3" xfId="23314"/>
    <cellStyle name="Normal 22 5 4 4" xfId="10200"/>
    <cellStyle name="Normal 22 5 4 4 2" xfId="27100"/>
    <cellStyle name="Normal 22 5 4 5" xfId="17419"/>
    <cellStyle name="Normal 22 5 4 6" xfId="19532"/>
    <cellStyle name="Normal 22 5 5" xfId="3164"/>
    <cellStyle name="Normal 22 5 5 2" xfId="6947"/>
    <cellStyle name="Normal 22 5 5 2 2" xfId="15006"/>
    <cellStyle name="Normal 22 5 5 2 2 2" xfId="31853"/>
    <cellStyle name="Normal 22 5 5 2 3" xfId="24286"/>
    <cellStyle name="Normal 22 5 5 3" xfId="11223"/>
    <cellStyle name="Normal 22 5 5 3 2" xfId="28072"/>
    <cellStyle name="Normal 22 5 5 4" xfId="20505"/>
    <cellStyle name="Normal 22 5 6" xfId="5063"/>
    <cellStyle name="Normal 22 5 6 2" xfId="13122"/>
    <cellStyle name="Normal 22 5 6 2 2" xfId="29969"/>
    <cellStyle name="Normal 22 5 6 3" xfId="22402"/>
    <cellStyle name="Normal 22 5 7" xfId="9207"/>
    <cellStyle name="Normal 22 5 7 2" xfId="26188"/>
    <cellStyle name="Normal 22 5 8" xfId="17412"/>
    <cellStyle name="Normal 22 5 9" xfId="18620"/>
    <cellStyle name="Normal 22 6" xfId="1196"/>
    <cellStyle name="Normal 22 6 2" xfId="1692"/>
    <cellStyle name="Normal 22 6 2 2" xfId="2691"/>
    <cellStyle name="Normal 22 6 2 2 2" xfId="4653"/>
    <cellStyle name="Normal 22 6 2 2 2 2" xfId="8436"/>
    <cellStyle name="Normal 22 6 2 2 2 2 2" xfId="16495"/>
    <cellStyle name="Normal 22 6 2 2 2 2 2 2" xfId="33342"/>
    <cellStyle name="Normal 22 6 2 2 2 2 3" xfId="25775"/>
    <cellStyle name="Normal 22 6 2 2 2 3" xfId="12712"/>
    <cellStyle name="Normal 22 6 2 2 2 3 2" xfId="29561"/>
    <cellStyle name="Normal 22 6 2 2 2 4" xfId="21994"/>
    <cellStyle name="Normal 22 6 2 2 3" xfId="6552"/>
    <cellStyle name="Normal 22 6 2 2 3 2" xfId="14611"/>
    <cellStyle name="Normal 22 6 2 2 3 2 2" xfId="31458"/>
    <cellStyle name="Normal 22 6 2 2 3 3" xfId="23891"/>
    <cellStyle name="Normal 22 6 2 2 4" xfId="10778"/>
    <cellStyle name="Normal 22 6 2 2 4 2" xfId="27677"/>
    <cellStyle name="Normal 22 6 2 2 5" xfId="17422"/>
    <cellStyle name="Normal 22 6 2 2 6" xfId="20109"/>
    <cellStyle name="Normal 22 6 2 3" xfId="3741"/>
    <cellStyle name="Normal 22 6 2 3 2" xfId="7524"/>
    <cellStyle name="Normal 22 6 2 3 2 2" xfId="15583"/>
    <cellStyle name="Normal 22 6 2 3 2 2 2" xfId="32430"/>
    <cellStyle name="Normal 22 6 2 3 2 3" xfId="24863"/>
    <cellStyle name="Normal 22 6 2 3 3" xfId="11800"/>
    <cellStyle name="Normal 22 6 2 3 3 2" xfId="28649"/>
    <cellStyle name="Normal 22 6 2 3 4" xfId="21082"/>
    <cellStyle name="Normal 22 6 2 4" xfId="5640"/>
    <cellStyle name="Normal 22 6 2 4 2" xfId="13699"/>
    <cellStyle name="Normal 22 6 2 4 2 2" xfId="30546"/>
    <cellStyle name="Normal 22 6 2 4 3" xfId="22979"/>
    <cellStyle name="Normal 22 6 2 5" xfId="9825"/>
    <cellStyle name="Normal 22 6 2 5 2" xfId="26765"/>
    <cellStyle name="Normal 22 6 2 6" xfId="17421"/>
    <cellStyle name="Normal 22 6 2 7" xfId="19197"/>
    <cellStyle name="Normal 22 6 3" xfId="2238"/>
    <cellStyle name="Normal 22 6 3 2" xfId="4202"/>
    <cellStyle name="Normal 22 6 3 2 2" xfId="7985"/>
    <cellStyle name="Normal 22 6 3 2 2 2" xfId="16044"/>
    <cellStyle name="Normal 22 6 3 2 2 2 2" xfId="32891"/>
    <cellStyle name="Normal 22 6 3 2 2 3" xfId="25324"/>
    <cellStyle name="Normal 22 6 3 2 3" xfId="12261"/>
    <cellStyle name="Normal 22 6 3 2 3 2" xfId="29110"/>
    <cellStyle name="Normal 22 6 3 2 4" xfId="21543"/>
    <cellStyle name="Normal 22 6 3 3" xfId="6101"/>
    <cellStyle name="Normal 22 6 3 3 2" xfId="14160"/>
    <cellStyle name="Normal 22 6 3 3 2 2" xfId="31007"/>
    <cellStyle name="Normal 22 6 3 3 3" xfId="23440"/>
    <cellStyle name="Normal 22 6 3 4" xfId="10326"/>
    <cellStyle name="Normal 22 6 3 4 2" xfId="27226"/>
    <cellStyle name="Normal 22 6 3 5" xfId="17423"/>
    <cellStyle name="Normal 22 6 3 6" xfId="19658"/>
    <cellStyle name="Normal 22 6 4" xfId="3290"/>
    <cellStyle name="Normal 22 6 4 2" xfId="7073"/>
    <cellStyle name="Normal 22 6 4 2 2" xfId="15132"/>
    <cellStyle name="Normal 22 6 4 2 2 2" xfId="31979"/>
    <cellStyle name="Normal 22 6 4 2 3" xfId="24412"/>
    <cellStyle name="Normal 22 6 4 3" xfId="11349"/>
    <cellStyle name="Normal 22 6 4 3 2" xfId="28198"/>
    <cellStyle name="Normal 22 6 4 4" xfId="20631"/>
    <cellStyle name="Normal 22 6 5" xfId="5189"/>
    <cellStyle name="Normal 22 6 5 2" xfId="13248"/>
    <cellStyle name="Normal 22 6 5 2 2" xfId="30095"/>
    <cellStyle name="Normal 22 6 5 3" xfId="22528"/>
    <cellStyle name="Normal 22 6 6" xfId="9350"/>
    <cellStyle name="Normal 22 6 6 2" xfId="26314"/>
    <cellStyle name="Normal 22 6 7" xfId="17420"/>
    <cellStyle name="Normal 22 6 8" xfId="18746"/>
    <cellStyle name="Normal 22 7" xfId="1474"/>
    <cellStyle name="Normal 22 7 2" xfId="2473"/>
    <cellStyle name="Normal 22 7 2 2" xfId="4435"/>
    <cellStyle name="Normal 22 7 2 2 2" xfId="8218"/>
    <cellStyle name="Normal 22 7 2 2 2 2" xfId="16277"/>
    <cellStyle name="Normal 22 7 2 2 2 2 2" xfId="33124"/>
    <cellStyle name="Normal 22 7 2 2 2 3" xfId="25557"/>
    <cellStyle name="Normal 22 7 2 2 3" xfId="12494"/>
    <cellStyle name="Normal 22 7 2 2 3 2" xfId="29343"/>
    <cellStyle name="Normal 22 7 2 2 4" xfId="21776"/>
    <cellStyle name="Normal 22 7 2 3" xfId="6334"/>
    <cellStyle name="Normal 22 7 2 3 2" xfId="14393"/>
    <cellStyle name="Normal 22 7 2 3 2 2" xfId="31240"/>
    <cellStyle name="Normal 22 7 2 3 3" xfId="23673"/>
    <cellStyle name="Normal 22 7 2 4" xfId="10560"/>
    <cellStyle name="Normal 22 7 2 4 2" xfId="27459"/>
    <cellStyle name="Normal 22 7 2 5" xfId="17425"/>
    <cellStyle name="Normal 22 7 2 6" xfId="19891"/>
    <cellStyle name="Normal 22 7 3" xfId="3523"/>
    <cellStyle name="Normal 22 7 3 2" xfId="7306"/>
    <cellStyle name="Normal 22 7 3 2 2" xfId="15365"/>
    <cellStyle name="Normal 22 7 3 2 2 2" xfId="32212"/>
    <cellStyle name="Normal 22 7 3 2 3" xfId="24645"/>
    <cellStyle name="Normal 22 7 3 3" xfId="11582"/>
    <cellStyle name="Normal 22 7 3 3 2" xfId="28431"/>
    <cellStyle name="Normal 22 7 3 4" xfId="20864"/>
    <cellStyle name="Normal 22 7 4" xfId="5422"/>
    <cellStyle name="Normal 22 7 4 2" xfId="13481"/>
    <cellStyle name="Normal 22 7 4 2 2" xfId="30328"/>
    <cellStyle name="Normal 22 7 4 3" xfId="22761"/>
    <cellStyle name="Normal 22 7 5" xfId="9607"/>
    <cellStyle name="Normal 22 7 5 2" xfId="26547"/>
    <cellStyle name="Normal 22 7 6" xfId="17424"/>
    <cellStyle name="Normal 22 7 7" xfId="18979"/>
    <cellStyle name="Normal 22 8" xfId="1997"/>
    <cellStyle name="Normal 22 8 2" xfId="3984"/>
    <cellStyle name="Normal 22 8 2 2" xfId="7767"/>
    <cellStyle name="Normal 22 8 2 2 2" xfId="15826"/>
    <cellStyle name="Normal 22 8 2 2 2 2" xfId="32673"/>
    <cellStyle name="Normal 22 8 2 2 3" xfId="25106"/>
    <cellStyle name="Normal 22 8 2 3" xfId="12043"/>
    <cellStyle name="Normal 22 8 2 3 2" xfId="28892"/>
    <cellStyle name="Normal 22 8 2 4" xfId="21325"/>
    <cellStyle name="Normal 22 8 3" xfId="5883"/>
    <cellStyle name="Normal 22 8 3 2" xfId="13942"/>
    <cellStyle name="Normal 22 8 3 2 2" xfId="30789"/>
    <cellStyle name="Normal 22 8 3 3" xfId="23222"/>
    <cellStyle name="Normal 22 8 4" xfId="10096"/>
    <cellStyle name="Normal 22 8 4 2" xfId="27008"/>
    <cellStyle name="Normal 22 8 5" xfId="17426"/>
    <cellStyle name="Normal 22 8 6" xfId="19440"/>
    <cellStyle name="Normal 22 9" xfId="3042"/>
    <cellStyle name="Normal 22 9 2" xfId="6855"/>
    <cellStyle name="Normal 22 9 2 2" xfId="14914"/>
    <cellStyle name="Normal 22 9 2 2 2" xfId="31761"/>
    <cellStyle name="Normal 22 9 2 3" xfId="24194"/>
    <cellStyle name="Normal 22 9 3" xfId="11105"/>
    <cellStyle name="Normal 22 9 3 2" xfId="27980"/>
    <cellStyle name="Normal 22 9 4" xfId="20413"/>
    <cellStyle name="Normal 220" xfId="4950"/>
    <cellStyle name="Normal 220 2" xfId="8733"/>
    <cellStyle name="Normal 220 2 2" xfId="16792"/>
    <cellStyle name="Normal 220 2 2 2" xfId="33639"/>
    <cellStyle name="Normal 220 2 3" xfId="26072"/>
    <cellStyle name="Normal 220 3" xfId="13009"/>
    <cellStyle name="Normal 220 3 2" xfId="29858"/>
    <cellStyle name="Normal 220 4" xfId="22291"/>
    <cellStyle name="Normal 221" xfId="4951"/>
    <cellStyle name="Normal 221 2" xfId="8734"/>
    <cellStyle name="Normal 221 2 2" xfId="16793"/>
    <cellStyle name="Normal 221 2 2 2" xfId="33640"/>
    <cellStyle name="Normal 221 2 3" xfId="26073"/>
    <cellStyle name="Normal 221 3" xfId="13010"/>
    <cellStyle name="Normal 221 3 2" xfId="29859"/>
    <cellStyle name="Normal 221 4" xfId="22292"/>
    <cellStyle name="Normal 222" xfId="4952"/>
    <cellStyle name="Normal 222 2" xfId="8735"/>
    <cellStyle name="Normal 222 2 2" xfId="16794"/>
    <cellStyle name="Normal 222 2 2 2" xfId="33641"/>
    <cellStyle name="Normal 222 2 3" xfId="26074"/>
    <cellStyle name="Normal 222 3" xfId="13011"/>
    <cellStyle name="Normal 222 3 2" xfId="29860"/>
    <cellStyle name="Normal 222 4" xfId="22293"/>
    <cellStyle name="Normal 223" xfId="4953"/>
    <cellStyle name="Normal 223 2" xfId="8736"/>
    <cellStyle name="Normal 223 2 2" xfId="16795"/>
    <cellStyle name="Normal 223 2 2 2" xfId="33642"/>
    <cellStyle name="Normal 223 2 3" xfId="26075"/>
    <cellStyle name="Normal 223 3" xfId="13012"/>
    <cellStyle name="Normal 223 3 2" xfId="29861"/>
    <cellStyle name="Normal 223 4" xfId="22294"/>
    <cellStyle name="Normal 224" xfId="4954"/>
    <cellStyle name="Normal 224 2" xfId="8737"/>
    <cellStyle name="Normal 224 2 2" xfId="16796"/>
    <cellStyle name="Normal 224 2 2 2" xfId="33643"/>
    <cellStyle name="Normal 224 2 3" xfId="26076"/>
    <cellStyle name="Normal 224 3" xfId="13013"/>
    <cellStyle name="Normal 224 3 2" xfId="29862"/>
    <cellStyle name="Normal 224 4" xfId="22295"/>
    <cellStyle name="Normal 225" xfId="4955"/>
    <cellStyle name="Normal 225 2" xfId="8738"/>
    <cellStyle name="Normal 225 2 2" xfId="16797"/>
    <cellStyle name="Normal 225 2 2 2" xfId="33644"/>
    <cellStyle name="Normal 225 2 3" xfId="26077"/>
    <cellStyle name="Normal 225 3" xfId="13014"/>
    <cellStyle name="Normal 225 3 2" xfId="29863"/>
    <cellStyle name="Normal 225 4" xfId="22296"/>
    <cellStyle name="Normal 226" xfId="4956"/>
    <cellStyle name="Normal 226 2" xfId="8739"/>
    <cellStyle name="Normal 226 2 2" xfId="16798"/>
    <cellStyle name="Normal 226 2 2 2" xfId="33645"/>
    <cellStyle name="Normal 226 2 3" xfId="26078"/>
    <cellStyle name="Normal 226 3" xfId="13015"/>
    <cellStyle name="Normal 226 3 2" xfId="29864"/>
    <cellStyle name="Normal 226 4" xfId="22297"/>
    <cellStyle name="Normal 227" xfId="4957"/>
    <cellStyle name="Normal 227 2" xfId="13016"/>
    <cellStyle name="Normal 227 2 2" xfId="29865"/>
    <cellStyle name="Normal 227 3" xfId="22298"/>
    <cellStyle name="Normal 228" xfId="4958"/>
    <cellStyle name="Normal 229" xfId="4962"/>
    <cellStyle name="Normal 23" xfId="570"/>
    <cellStyle name="Normal 23 2" xfId="944"/>
    <cellStyle name="Normal 23 2 2" xfId="3124"/>
    <cellStyle name="Normal 23 2 3" xfId="17427"/>
    <cellStyle name="Normal 23 2 4" xfId="34084"/>
    <cellStyle name="Normal 230" xfId="8740"/>
    <cellStyle name="Normal 230 2" xfId="26079"/>
    <cellStyle name="Normal 231" xfId="8741"/>
    <cellStyle name="Normal 231 2" xfId="26080"/>
    <cellStyle name="Normal 232" xfId="8742"/>
    <cellStyle name="Normal 232 2" xfId="26081"/>
    <cellStyle name="Normal 233" xfId="8743"/>
    <cellStyle name="Normal 233 2" xfId="26082"/>
    <cellStyle name="Normal 234" xfId="8744"/>
    <cellStyle name="Normal 234 2" xfId="26083"/>
    <cellStyle name="Normal 235" xfId="8745"/>
    <cellStyle name="Normal 235 2" xfId="26084"/>
    <cellStyle name="Normal 236" xfId="8746"/>
    <cellStyle name="Normal 237" xfId="18451"/>
    <cellStyle name="Normal 237 2" xfId="33646"/>
    <cellStyle name="Normal 238" xfId="18457"/>
    <cellStyle name="Normal 238 2" xfId="33647"/>
    <cellStyle name="Normal 239" xfId="272"/>
    <cellStyle name="Normal 239 2" xfId="18458"/>
    <cellStyle name="Normal 24" xfId="569"/>
    <cellStyle name="Normal 24 10" xfId="8934"/>
    <cellStyle name="Normal 24 10 2" xfId="26097"/>
    <cellStyle name="Normal 24 11" xfId="17428"/>
    <cellStyle name="Normal 24 12" xfId="18527"/>
    <cellStyle name="Normal 24 13" xfId="34085"/>
    <cellStyle name="Normal 24 2" xfId="725"/>
    <cellStyle name="Normal 24 2 10" xfId="18564"/>
    <cellStyle name="Normal 24 2 11" xfId="34086"/>
    <cellStyle name="Normal 24 2 2" xfId="1064"/>
    <cellStyle name="Normal 24 2 2 2" xfId="1325"/>
    <cellStyle name="Normal 24 2 2 2 2" xfId="1821"/>
    <cellStyle name="Normal 24 2 2 2 2 2" xfId="2820"/>
    <cellStyle name="Normal 24 2 2 2 2 2 2" xfId="4782"/>
    <cellStyle name="Normal 24 2 2 2 2 2 2 2" xfId="8565"/>
    <cellStyle name="Normal 24 2 2 2 2 2 2 2 2" xfId="16624"/>
    <cellStyle name="Normal 24 2 2 2 2 2 2 2 2 2" xfId="33471"/>
    <cellStyle name="Normal 24 2 2 2 2 2 2 2 3" xfId="25904"/>
    <cellStyle name="Normal 24 2 2 2 2 2 2 3" xfId="12841"/>
    <cellStyle name="Normal 24 2 2 2 2 2 2 3 2" xfId="29690"/>
    <cellStyle name="Normal 24 2 2 2 2 2 2 4" xfId="22123"/>
    <cellStyle name="Normal 24 2 2 2 2 2 3" xfId="6681"/>
    <cellStyle name="Normal 24 2 2 2 2 2 3 2" xfId="14740"/>
    <cellStyle name="Normal 24 2 2 2 2 2 3 2 2" xfId="31587"/>
    <cellStyle name="Normal 24 2 2 2 2 2 3 3" xfId="24020"/>
    <cellStyle name="Normal 24 2 2 2 2 2 4" xfId="10907"/>
    <cellStyle name="Normal 24 2 2 2 2 2 4 2" xfId="27806"/>
    <cellStyle name="Normal 24 2 2 2 2 2 5" xfId="17433"/>
    <cellStyle name="Normal 24 2 2 2 2 2 6" xfId="20238"/>
    <cellStyle name="Normal 24 2 2 2 2 3" xfId="3870"/>
    <cellStyle name="Normal 24 2 2 2 2 3 2" xfId="7653"/>
    <cellStyle name="Normal 24 2 2 2 2 3 2 2" xfId="15712"/>
    <cellStyle name="Normal 24 2 2 2 2 3 2 2 2" xfId="32559"/>
    <cellStyle name="Normal 24 2 2 2 2 3 2 3" xfId="24992"/>
    <cellStyle name="Normal 24 2 2 2 2 3 3" xfId="11929"/>
    <cellStyle name="Normal 24 2 2 2 2 3 3 2" xfId="28778"/>
    <cellStyle name="Normal 24 2 2 2 2 3 4" xfId="21211"/>
    <cellStyle name="Normal 24 2 2 2 2 4" xfId="5769"/>
    <cellStyle name="Normal 24 2 2 2 2 4 2" xfId="13828"/>
    <cellStyle name="Normal 24 2 2 2 2 4 2 2" xfId="30675"/>
    <cellStyle name="Normal 24 2 2 2 2 4 3" xfId="23108"/>
    <cellStyle name="Normal 24 2 2 2 2 5" xfId="9954"/>
    <cellStyle name="Normal 24 2 2 2 2 5 2" xfId="26894"/>
    <cellStyle name="Normal 24 2 2 2 2 6" xfId="17432"/>
    <cellStyle name="Normal 24 2 2 2 2 7" xfId="19326"/>
    <cellStyle name="Normal 24 2 2 2 3" xfId="2367"/>
    <cellStyle name="Normal 24 2 2 2 3 2" xfId="4331"/>
    <cellStyle name="Normal 24 2 2 2 3 2 2" xfId="8114"/>
    <cellStyle name="Normal 24 2 2 2 3 2 2 2" xfId="16173"/>
    <cellStyle name="Normal 24 2 2 2 3 2 2 2 2" xfId="33020"/>
    <cellStyle name="Normal 24 2 2 2 3 2 2 3" xfId="25453"/>
    <cellStyle name="Normal 24 2 2 2 3 2 3" xfId="12390"/>
    <cellStyle name="Normal 24 2 2 2 3 2 3 2" xfId="29239"/>
    <cellStyle name="Normal 24 2 2 2 3 2 4" xfId="21672"/>
    <cellStyle name="Normal 24 2 2 2 3 3" xfId="6230"/>
    <cellStyle name="Normal 24 2 2 2 3 3 2" xfId="14289"/>
    <cellStyle name="Normal 24 2 2 2 3 3 2 2" xfId="31136"/>
    <cellStyle name="Normal 24 2 2 2 3 3 3" xfId="23569"/>
    <cellStyle name="Normal 24 2 2 2 3 4" xfId="10455"/>
    <cellStyle name="Normal 24 2 2 2 3 4 2" xfId="27355"/>
    <cellStyle name="Normal 24 2 2 2 3 5" xfId="17434"/>
    <cellStyle name="Normal 24 2 2 2 3 6" xfId="19787"/>
    <cellStyle name="Normal 24 2 2 2 4" xfId="3419"/>
    <cellStyle name="Normal 24 2 2 2 4 2" xfId="7202"/>
    <cellStyle name="Normal 24 2 2 2 4 2 2" xfId="15261"/>
    <cellStyle name="Normal 24 2 2 2 4 2 2 2" xfId="32108"/>
    <cellStyle name="Normal 24 2 2 2 4 2 3" xfId="24541"/>
    <cellStyle name="Normal 24 2 2 2 4 3" xfId="11478"/>
    <cellStyle name="Normal 24 2 2 2 4 3 2" xfId="28327"/>
    <cellStyle name="Normal 24 2 2 2 4 4" xfId="20760"/>
    <cellStyle name="Normal 24 2 2 2 5" xfId="5318"/>
    <cellStyle name="Normal 24 2 2 2 5 2" xfId="13377"/>
    <cellStyle name="Normal 24 2 2 2 5 2 2" xfId="30224"/>
    <cellStyle name="Normal 24 2 2 2 5 3" xfId="22657"/>
    <cellStyle name="Normal 24 2 2 2 6" xfId="9479"/>
    <cellStyle name="Normal 24 2 2 2 6 2" xfId="26443"/>
    <cellStyle name="Normal 24 2 2 2 7" xfId="17431"/>
    <cellStyle name="Normal 24 2 2 2 8" xfId="18875"/>
    <cellStyle name="Normal 24 2 2 3" xfId="1603"/>
    <cellStyle name="Normal 24 2 2 3 2" xfId="2602"/>
    <cellStyle name="Normal 24 2 2 3 2 2" xfId="4564"/>
    <cellStyle name="Normal 24 2 2 3 2 2 2" xfId="8347"/>
    <cellStyle name="Normal 24 2 2 3 2 2 2 2" xfId="16406"/>
    <cellStyle name="Normal 24 2 2 3 2 2 2 2 2" xfId="33253"/>
    <cellStyle name="Normal 24 2 2 3 2 2 2 3" xfId="25686"/>
    <cellStyle name="Normal 24 2 2 3 2 2 3" xfId="12623"/>
    <cellStyle name="Normal 24 2 2 3 2 2 3 2" xfId="29472"/>
    <cellStyle name="Normal 24 2 2 3 2 2 4" xfId="21905"/>
    <cellStyle name="Normal 24 2 2 3 2 3" xfId="6463"/>
    <cellStyle name="Normal 24 2 2 3 2 3 2" xfId="14522"/>
    <cellStyle name="Normal 24 2 2 3 2 3 2 2" xfId="31369"/>
    <cellStyle name="Normal 24 2 2 3 2 3 3" xfId="23802"/>
    <cellStyle name="Normal 24 2 2 3 2 4" xfId="10689"/>
    <cellStyle name="Normal 24 2 2 3 2 4 2" xfId="27588"/>
    <cellStyle name="Normal 24 2 2 3 2 5" xfId="17436"/>
    <cellStyle name="Normal 24 2 2 3 2 6" xfId="20020"/>
    <cellStyle name="Normal 24 2 2 3 3" xfId="3652"/>
    <cellStyle name="Normal 24 2 2 3 3 2" xfId="7435"/>
    <cellStyle name="Normal 24 2 2 3 3 2 2" xfId="15494"/>
    <cellStyle name="Normal 24 2 2 3 3 2 2 2" xfId="32341"/>
    <cellStyle name="Normal 24 2 2 3 3 2 3" xfId="24774"/>
    <cellStyle name="Normal 24 2 2 3 3 3" xfId="11711"/>
    <cellStyle name="Normal 24 2 2 3 3 3 2" xfId="28560"/>
    <cellStyle name="Normal 24 2 2 3 3 4" xfId="20993"/>
    <cellStyle name="Normal 24 2 2 3 4" xfId="5551"/>
    <cellStyle name="Normal 24 2 2 3 4 2" xfId="13610"/>
    <cellStyle name="Normal 24 2 2 3 4 2 2" xfId="30457"/>
    <cellStyle name="Normal 24 2 2 3 4 3" xfId="22890"/>
    <cellStyle name="Normal 24 2 2 3 5" xfId="9736"/>
    <cellStyle name="Normal 24 2 2 3 5 2" xfId="26676"/>
    <cellStyle name="Normal 24 2 2 3 6" xfId="17435"/>
    <cellStyle name="Normal 24 2 2 3 7" xfId="19108"/>
    <cellStyle name="Normal 24 2 2 4" xfId="2149"/>
    <cellStyle name="Normal 24 2 2 4 2" xfId="4113"/>
    <cellStyle name="Normal 24 2 2 4 2 2" xfId="7896"/>
    <cellStyle name="Normal 24 2 2 4 2 2 2" xfId="15955"/>
    <cellStyle name="Normal 24 2 2 4 2 2 2 2" xfId="32802"/>
    <cellStyle name="Normal 24 2 2 4 2 2 3" xfId="25235"/>
    <cellStyle name="Normal 24 2 2 4 2 3" xfId="12172"/>
    <cellStyle name="Normal 24 2 2 4 2 3 2" xfId="29021"/>
    <cellStyle name="Normal 24 2 2 4 2 4" xfId="21454"/>
    <cellStyle name="Normal 24 2 2 4 3" xfId="6012"/>
    <cellStyle name="Normal 24 2 2 4 3 2" xfId="14071"/>
    <cellStyle name="Normal 24 2 2 4 3 2 2" xfId="30918"/>
    <cellStyle name="Normal 24 2 2 4 3 3" xfId="23351"/>
    <cellStyle name="Normal 24 2 2 4 4" xfId="10237"/>
    <cellStyle name="Normal 24 2 2 4 4 2" xfId="27137"/>
    <cellStyle name="Normal 24 2 2 4 5" xfId="17437"/>
    <cellStyle name="Normal 24 2 2 4 6" xfId="19569"/>
    <cellStyle name="Normal 24 2 2 5" xfId="3201"/>
    <cellStyle name="Normal 24 2 2 5 2" xfId="6984"/>
    <cellStyle name="Normal 24 2 2 5 2 2" xfId="15043"/>
    <cellStyle name="Normal 24 2 2 5 2 2 2" xfId="31890"/>
    <cellStyle name="Normal 24 2 2 5 2 3" xfId="24323"/>
    <cellStyle name="Normal 24 2 2 5 3" xfId="11260"/>
    <cellStyle name="Normal 24 2 2 5 3 2" xfId="28109"/>
    <cellStyle name="Normal 24 2 2 5 4" xfId="20542"/>
    <cellStyle name="Normal 24 2 2 6" xfId="5100"/>
    <cellStyle name="Normal 24 2 2 6 2" xfId="13159"/>
    <cellStyle name="Normal 24 2 2 6 2 2" xfId="30006"/>
    <cellStyle name="Normal 24 2 2 6 3" xfId="22439"/>
    <cellStyle name="Normal 24 2 2 7" xfId="9244"/>
    <cellStyle name="Normal 24 2 2 7 2" xfId="26225"/>
    <cellStyle name="Normal 24 2 2 8" xfId="17430"/>
    <cellStyle name="Normal 24 2 2 9" xfId="18657"/>
    <cellStyle name="Normal 24 2 3" xfId="1233"/>
    <cellStyle name="Normal 24 2 3 2" xfId="1729"/>
    <cellStyle name="Normal 24 2 3 2 2" xfId="2728"/>
    <cellStyle name="Normal 24 2 3 2 2 2" xfId="4690"/>
    <cellStyle name="Normal 24 2 3 2 2 2 2" xfId="8473"/>
    <cellStyle name="Normal 24 2 3 2 2 2 2 2" xfId="16532"/>
    <cellStyle name="Normal 24 2 3 2 2 2 2 2 2" xfId="33379"/>
    <cellStyle name="Normal 24 2 3 2 2 2 2 3" xfId="25812"/>
    <cellStyle name="Normal 24 2 3 2 2 2 3" xfId="12749"/>
    <cellStyle name="Normal 24 2 3 2 2 2 3 2" xfId="29598"/>
    <cellStyle name="Normal 24 2 3 2 2 2 4" xfId="22031"/>
    <cellStyle name="Normal 24 2 3 2 2 3" xfId="6589"/>
    <cellStyle name="Normal 24 2 3 2 2 3 2" xfId="14648"/>
    <cellStyle name="Normal 24 2 3 2 2 3 2 2" xfId="31495"/>
    <cellStyle name="Normal 24 2 3 2 2 3 3" xfId="23928"/>
    <cellStyle name="Normal 24 2 3 2 2 4" xfId="10815"/>
    <cellStyle name="Normal 24 2 3 2 2 4 2" xfId="27714"/>
    <cellStyle name="Normal 24 2 3 2 2 5" xfId="17440"/>
    <cellStyle name="Normal 24 2 3 2 2 6" xfId="20146"/>
    <cellStyle name="Normal 24 2 3 2 3" xfId="3778"/>
    <cellStyle name="Normal 24 2 3 2 3 2" xfId="7561"/>
    <cellStyle name="Normal 24 2 3 2 3 2 2" xfId="15620"/>
    <cellStyle name="Normal 24 2 3 2 3 2 2 2" xfId="32467"/>
    <cellStyle name="Normal 24 2 3 2 3 2 3" xfId="24900"/>
    <cellStyle name="Normal 24 2 3 2 3 3" xfId="11837"/>
    <cellStyle name="Normal 24 2 3 2 3 3 2" xfId="28686"/>
    <cellStyle name="Normal 24 2 3 2 3 4" xfId="21119"/>
    <cellStyle name="Normal 24 2 3 2 4" xfId="5677"/>
    <cellStyle name="Normal 24 2 3 2 4 2" xfId="13736"/>
    <cellStyle name="Normal 24 2 3 2 4 2 2" xfId="30583"/>
    <cellStyle name="Normal 24 2 3 2 4 3" xfId="23016"/>
    <cellStyle name="Normal 24 2 3 2 5" xfId="9862"/>
    <cellStyle name="Normal 24 2 3 2 5 2" xfId="26802"/>
    <cellStyle name="Normal 24 2 3 2 6" xfId="17439"/>
    <cellStyle name="Normal 24 2 3 2 7" xfId="19234"/>
    <cellStyle name="Normal 24 2 3 3" xfId="2275"/>
    <cellStyle name="Normal 24 2 3 3 2" xfId="4239"/>
    <cellStyle name="Normal 24 2 3 3 2 2" xfId="8022"/>
    <cellStyle name="Normal 24 2 3 3 2 2 2" xfId="16081"/>
    <cellStyle name="Normal 24 2 3 3 2 2 2 2" xfId="32928"/>
    <cellStyle name="Normal 24 2 3 3 2 2 3" xfId="25361"/>
    <cellStyle name="Normal 24 2 3 3 2 3" xfId="12298"/>
    <cellStyle name="Normal 24 2 3 3 2 3 2" xfId="29147"/>
    <cellStyle name="Normal 24 2 3 3 2 4" xfId="21580"/>
    <cellStyle name="Normal 24 2 3 3 3" xfId="6138"/>
    <cellStyle name="Normal 24 2 3 3 3 2" xfId="14197"/>
    <cellStyle name="Normal 24 2 3 3 3 2 2" xfId="31044"/>
    <cellStyle name="Normal 24 2 3 3 3 3" xfId="23477"/>
    <cellStyle name="Normal 24 2 3 3 4" xfId="10363"/>
    <cellStyle name="Normal 24 2 3 3 4 2" xfId="27263"/>
    <cellStyle name="Normal 24 2 3 3 5" xfId="17441"/>
    <cellStyle name="Normal 24 2 3 3 6" xfId="19695"/>
    <cellStyle name="Normal 24 2 3 4" xfId="3327"/>
    <cellStyle name="Normal 24 2 3 4 2" xfId="7110"/>
    <cellStyle name="Normal 24 2 3 4 2 2" xfId="15169"/>
    <cellStyle name="Normal 24 2 3 4 2 2 2" xfId="32016"/>
    <cellStyle name="Normal 24 2 3 4 2 3" xfId="24449"/>
    <cellStyle name="Normal 24 2 3 4 3" xfId="11386"/>
    <cellStyle name="Normal 24 2 3 4 3 2" xfId="28235"/>
    <cellStyle name="Normal 24 2 3 4 4" xfId="20668"/>
    <cellStyle name="Normal 24 2 3 5" xfId="5226"/>
    <cellStyle name="Normal 24 2 3 5 2" xfId="13285"/>
    <cellStyle name="Normal 24 2 3 5 2 2" xfId="30132"/>
    <cellStyle name="Normal 24 2 3 5 3" xfId="22565"/>
    <cellStyle name="Normal 24 2 3 6" xfId="9387"/>
    <cellStyle name="Normal 24 2 3 6 2" xfId="26351"/>
    <cellStyle name="Normal 24 2 3 7" xfId="17438"/>
    <cellStyle name="Normal 24 2 3 8" xfId="18783"/>
    <cellStyle name="Normal 24 2 4" xfId="1511"/>
    <cellStyle name="Normal 24 2 4 2" xfId="2510"/>
    <cellStyle name="Normal 24 2 4 2 2" xfId="4472"/>
    <cellStyle name="Normal 24 2 4 2 2 2" xfId="8255"/>
    <cellStyle name="Normal 24 2 4 2 2 2 2" xfId="16314"/>
    <cellStyle name="Normal 24 2 4 2 2 2 2 2" xfId="33161"/>
    <cellStyle name="Normal 24 2 4 2 2 2 3" xfId="25594"/>
    <cellStyle name="Normal 24 2 4 2 2 3" xfId="12531"/>
    <cellStyle name="Normal 24 2 4 2 2 3 2" xfId="29380"/>
    <cellStyle name="Normal 24 2 4 2 2 4" xfId="21813"/>
    <cellStyle name="Normal 24 2 4 2 3" xfId="6371"/>
    <cellStyle name="Normal 24 2 4 2 3 2" xfId="14430"/>
    <cellStyle name="Normal 24 2 4 2 3 2 2" xfId="31277"/>
    <cellStyle name="Normal 24 2 4 2 3 3" xfId="23710"/>
    <cellStyle name="Normal 24 2 4 2 4" xfId="10597"/>
    <cellStyle name="Normal 24 2 4 2 4 2" xfId="27496"/>
    <cellStyle name="Normal 24 2 4 2 5" xfId="17443"/>
    <cellStyle name="Normal 24 2 4 2 6" xfId="19928"/>
    <cellStyle name="Normal 24 2 4 3" xfId="3560"/>
    <cellStyle name="Normal 24 2 4 3 2" xfId="7343"/>
    <cellStyle name="Normal 24 2 4 3 2 2" xfId="15402"/>
    <cellStyle name="Normal 24 2 4 3 2 2 2" xfId="32249"/>
    <cellStyle name="Normal 24 2 4 3 2 3" xfId="24682"/>
    <cellStyle name="Normal 24 2 4 3 3" xfId="11619"/>
    <cellStyle name="Normal 24 2 4 3 3 2" xfId="28468"/>
    <cellStyle name="Normal 24 2 4 3 4" xfId="20901"/>
    <cellStyle name="Normal 24 2 4 4" xfId="5459"/>
    <cellStyle name="Normal 24 2 4 4 2" xfId="13518"/>
    <cellStyle name="Normal 24 2 4 4 2 2" xfId="30365"/>
    <cellStyle name="Normal 24 2 4 4 3" xfId="22798"/>
    <cellStyle name="Normal 24 2 4 5" xfId="9644"/>
    <cellStyle name="Normal 24 2 4 5 2" xfId="26584"/>
    <cellStyle name="Normal 24 2 4 6" xfId="17442"/>
    <cellStyle name="Normal 24 2 4 7" xfId="19016"/>
    <cellStyle name="Normal 24 2 5" xfId="2040"/>
    <cellStyle name="Normal 24 2 5 2" xfId="4021"/>
    <cellStyle name="Normal 24 2 5 2 2" xfId="7804"/>
    <cellStyle name="Normal 24 2 5 2 2 2" xfId="15863"/>
    <cellStyle name="Normal 24 2 5 2 2 2 2" xfId="32710"/>
    <cellStyle name="Normal 24 2 5 2 2 3" xfId="25143"/>
    <cellStyle name="Normal 24 2 5 2 3" xfId="12080"/>
    <cellStyle name="Normal 24 2 5 2 3 2" xfId="28929"/>
    <cellStyle name="Normal 24 2 5 2 4" xfId="21362"/>
    <cellStyle name="Normal 24 2 5 3" xfId="5920"/>
    <cellStyle name="Normal 24 2 5 3 2" xfId="13979"/>
    <cellStyle name="Normal 24 2 5 3 2 2" xfId="30826"/>
    <cellStyle name="Normal 24 2 5 3 3" xfId="23259"/>
    <cellStyle name="Normal 24 2 5 4" xfId="10138"/>
    <cellStyle name="Normal 24 2 5 4 2" xfId="27045"/>
    <cellStyle name="Normal 24 2 5 5" xfId="17444"/>
    <cellStyle name="Normal 24 2 5 6" xfId="19477"/>
    <cellStyle name="Normal 24 2 6" xfId="3079"/>
    <cellStyle name="Normal 24 2 6 2" xfId="6892"/>
    <cellStyle name="Normal 24 2 6 2 2" xfId="14951"/>
    <cellStyle name="Normal 24 2 6 2 2 2" xfId="31798"/>
    <cellStyle name="Normal 24 2 6 2 3" xfId="24231"/>
    <cellStyle name="Normal 24 2 6 3" xfId="11142"/>
    <cellStyle name="Normal 24 2 6 3 2" xfId="28017"/>
    <cellStyle name="Normal 24 2 6 4" xfId="20450"/>
    <cellStyle name="Normal 24 2 7" xfId="5008"/>
    <cellStyle name="Normal 24 2 7 2" xfId="13067"/>
    <cellStyle name="Normal 24 2 7 2 2" xfId="29914"/>
    <cellStyle name="Normal 24 2 7 3" xfId="22347"/>
    <cellStyle name="Normal 24 2 8" xfId="9025"/>
    <cellStyle name="Normal 24 2 8 2" xfId="26133"/>
    <cellStyle name="Normal 24 2 9" xfId="17429"/>
    <cellStyle name="Normal 24 3" xfId="945"/>
    <cellStyle name="Normal 24 3 2" xfId="3125"/>
    <cellStyle name="Normal 24 3 3" xfId="17445"/>
    <cellStyle name="Normal 24 3 4" xfId="34087"/>
    <cellStyle name="Normal 24 4" xfId="1028"/>
    <cellStyle name="Normal 24 4 2" xfId="1289"/>
    <cellStyle name="Normal 24 4 2 2" xfId="1785"/>
    <cellStyle name="Normal 24 4 2 2 2" xfId="2784"/>
    <cellStyle name="Normal 24 4 2 2 2 2" xfId="4746"/>
    <cellStyle name="Normal 24 4 2 2 2 2 2" xfId="8529"/>
    <cellStyle name="Normal 24 4 2 2 2 2 2 2" xfId="16588"/>
    <cellStyle name="Normal 24 4 2 2 2 2 2 2 2" xfId="33435"/>
    <cellStyle name="Normal 24 4 2 2 2 2 2 3" xfId="25868"/>
    <cellStyle name="Normal 24 4 2 2 2 2 3" xfId="12805"/>
    <cellStyle name="Normal 24 4 2 2 2 2 3 2" xfId="29654"/>
    <cellStyle name="Normal 24 4 2 2 2 2 4" xfId="22087"/>
    <cellStyle name="Normal 24 4 2 2 2 3" xfId="6645"/>
    <cellStyle name="Normal 24 4 2 2 2 3 2" xfId="14704"/>
    <cellStyle name="Normal 24 4 2 2 2 3 2 2" xfId="31551"/>
    <cellStyle name="Normal 24 4 2 2 2 3 3" xfId="23984"/>
    <cellStyle name="Normal 24 4 2 2 2 4" xfId="10871"/>
    <cellStyle name="Normal 24 4 2 2 2 4 2" xfId="27770"/>
    <cellStyle name="Normal 24 4 2 2 2 5" xfId="17449"/>
    <cellStyle name="Normal 24 4 2 2 2 6" xfId="20202"/>
    <cellStyle name="Normal 24 4 2 2 3" xfId="3834"/>
    <cellStyle name="Normal 24 4 2 2 3 2" xfId="7617"/>
    <cellStyle name="Normal 24 4 2 2 3 2 2" xfId="15676"/>
    <cellStyle name="Normal 24 4 2 2 3 2 2 2" xfId="32523"/>
    <cellStyle name="Normal 24 4 2 2 3 2 3" xfId="24956"/>
    <cellStyle name="Normal 24 4 2 2 3 3" xfId="11893"/>
    <cellStyle name="Normal 24 4 2 2 3 3 2" xfId="28742"/>
    <cellStyle name="Normal 24 4 2 2 3 4" xfId="21175"/>
    <cellStyle name="Normal 24 4 2 2 4" xfId="5733"/>
    <cellStyle name="Normal 24 4 2 2 4 2" xfId="13792"/>
    <cellStyle name="Normal 24 4 2 2 4 2 2" xfId="30639"/>
    <cellStyle name="Normal 24 4 2 2 4 3" xfId="23072"/>
    <cellStyle name="Normal 24 4 2 2 5" xfId="9918"/>
    <cellStyle name="Normal 24 4 2 2 5 2" xfId="26858"/>
    <cellStyle name="Normal 24 4 2 2 6" xfId="17448"/>
    <cellStyle name="Normal 24 4 2 2 7" xfId="19290"/>
    <cellStyle name="Normal 24 4 2 3" xfId="2331"/>
    <cellStyle name="Normal 24 4 2 3 2" xfId="4295"/>
    <cellStyle name="Normal 24 4 2 3 2 2" xfId="8078"/>
    <cellStyle name="Normal 24 4 2 3 2 2 2" xfId="16137"/>
    <cellStyle name="Normal 24 4 2 3 2 2 2 2" xfId="32984"/>
    <cellStyle name="Normal 24 4 2 3 2 2 3" xfId="25417"/>
    <cellStyle name="Normal 24 4 2 3 2 3" xfId="12354"/>
    <cellStyle name="Normal 24 4 2 3 2 3 2" xfId="29203"/>
    <cellStyle name="Normal 24 4 2 3 2 4" xfId="21636"/>
    <cellStyle name="Normal 24 4 2 3 3" xfId="6194"/>
    <cellStyle name="Normal 24 4 2 3 3 2" xfId="14253"/>
    <cellStyle name="Normal 24 4 2 3 3 2 2" xfId="31100"/>
    <cellStyle name="Normal 24 4 2 3 3 3" xfId="23533"/>
    <cellStyle name="Normal 24 4 2 3 4" xfId="10419"/>
    <cellStyle name="Normal 24 4 2 3 4 2" xfId="27319"/>
    <cellStyle name="Normal 24 4 2 3 5" xfId="17450"/>
    <cellStyle name="Normal 24 4 2 3 6" xfId="19751"/>
    <cellStyle name="Normal 24 4 2 4" xfId="3383"/>
    <cellStyle name="Normal 24 4 2 4 2" xfId="7166"/>
    <cellStyle name="Normal 24 4 2 4 2 2" xfId="15225"/>
    <cellStyle name="Normal 24 4 2 4 2 2 2" xfId="32072"/>
    <cellStyle name="Normal 24 4 2 4 2 3" xfId="24505"/>
    <cellStyle name="Normal 24 4 2 4 3" xfId="11442"/>
    <cellStyle name="Normal 24 4 2 4 3 2" xfId="28291"/>
    <cellStyle name="Normal 24 4 2 4 4" xfId="20724"/>
    <cellStyle name="Normal 24 4 2 5" xfId="5282"/>
    <cellStyle name="Normal 24 4 2 5 2" xfId="13341"/>
    <cellStyle name="Normal 24 4 2 5 2 2" xfId="30188"/>
    <cellStyle name="Normal 24 4 2 5 3" xfId="22621"/>
    <cellStyle name="Normal 24 4 2 6" xfId="9443"/>
    <cellStyle name="Normal 24 4 2 6 2" xfId="26407"/>
    <cellStyle name="Normal 24 4 2 7" xfId="17447"/>
    <cellStyle name="Normal 24 4 2 8" xfId="18839"/>
    <cellStyle name="Normal 24 4 3" xfId="1567"/>
    <cellStyle name="Normal 24 4 3 2" xfId="2566"/>
    <cellStyle name="Normal 24 4 3 2 2" xfId="4528"/>
    <cellStyle name="Normal 24 4 3 2 2 2" xfId="8311"/>
    <cellStyle name="Normal 24 4 3 2 2 2 2" xfId="16370"/>
    <cellStyle name="Normal 24 4 3 2 2 2 2 2" xfId="33217"/>
    <cellStyle name="Normal 24 4 3 2 2 2 3" xfId="25650"/>
    <cellStyle name="Normal 24 4 3 2 2 3" xfId="12587"/>
    <cellStyle name="Normal 24 4 3 2 2 3 2" xfId="29436"/>
    <cellStyle name="Normal 24 4 3 2 2 4" xfId="21869"/>
    <cellStyle name="Normal 24 4 3 2 3" xfId="6427"/>
    <cellStyle name="Normal 24 4 3 2 3 2" xfId="14486"/>
    <cellStyle name="Normal 24 4 3 2 3 2 2" xfId="31333"/>
    <cellStyle name="Normal 24 4 3 2 3 3" xfId="23766"/>
    <cellStyle name="Normal 24 4 3 2 4" xfId="10653"/>
    <cellStyle name="Normal 24 4 3 2 4 2" xfId="27552"/>
    <cellStyle name="Normal 24 4 3 2 5" xfId="17452"/>
    <cellStyle name="Normal 24 4 3 2 6" xfId="19984"/>
    <cellStyle name="Normal 24 4 3 3" xfId="3616"/>
    <cellStyle name="Normal 24 4 3 3 2" xfId="7399"/>
    <cellStyle name="Normal 24 4 3 3 2 2" xfId="15458"/>
    <cellStyle name="Normal 24 4 3 3 2 2 2" xfId="32305"/>
    <cellStyle name="Normal 24 4 3 3 2 3" xfId="24738"/>
    <cellStyle name="Normal 24 4 3 3 3" xfId="11675"/>
    <cellStyle name="Normal 24 4 3 3 3 2" xfId="28524"/>
    <cellStyle name="Normal 24 4 3 3 4" xfId="20957"/>
    <cellStyle name="Normal 24 4 3 4" xfId="5515"/>
    <cellStyle name="Normal 24 4 3 4 2" xfId="13574"/>
    <cellStyle name="Normal 24 4 3 4 2 2" xfId="30421"/>
    <cellStyle name="Normal 24 4 3 4 3" xfId="22854"/>
    <cellStyle name="Normal 24 4 3 5" xfId="9700"/>
    <cellStyle name="Normal 24 4 3 5 2" xfId="26640"/>
    <cellStyle name="Normal 24 4 3 6" xfId="17451"/>
    <cellStyle name="Normal 24 4 3 7" xfId="19072"/>
    <cellStyle name="Normal 24 4 4" xfId="2113"/>
    <cellStyle name="Normal 24 4 4 2" xfId="4077"/>
    <cellStyle name="Normal 24 4 4 2 2" xfId="7860"/>
    <cellStyle name="Normal 24 4 4 2 2 2" xfId="15919"/>
    <cellStyle name="Normal 24 4 4 2 2 2 2" xfId="32766"/>
    <cellStyle name="Normal 24 4 4 2 2 3" xfId="25199"/>
    <cellStyle name="Normal 24 4 4 2 3" xfId="12136"/>
    <cellStyle name="Normal 24 4 4 2 3 2" xfId="28985"/>
    <cellStyle name="Normal 24 4 4 2 4" xfId="21418"/>
    <cellStyle name="Normal 24 4 4 3" xfId="5976"/>
    <cellStyle name="Normal 24 4 4 3 2" xfId="14035"/>
    <cellStyle name="Normal 24 4 4 3 2 2" xfId="30882"/>
    <cellStyle name="Normal 24 4 4 3 3" xfId="23315"/>
    <cellStyle name="Normal 24 4 4 4" xfId="10201"/>
    <cellStyle name="Normal 24 4 4 4 2" xfId="27101"/>
    <cellStyle name="Normal 24 4 4 5" xfId="17453"/>
    <cellStyle name="Normal 24 4 4 6" xfId="19533"/>
    <cellStyle name="Normal 24 4 5" xfId="3165"/>
    <cellStyle name="Normal 24 4 5 2" xfId="6948"/>
    <cellStyle name="Normal 24 4 5 2 2" xfId="15007"/>
    <cellStyle name="Normal 24 4 5 2 2 2" xfId="31854"/>
    <cellStyle name="Normal 24 4 5 2 3" xfId="24287"/>
    <cellStyle name="Normal 24 4 5 3" xfId="11224"/>
    <cellStyle name="Normal 24 4 5 3 2" xfId="28073"/>
    <cellStyle name="Normal 24 4 5 4" xfId="20506"/>
    <cellStyle name="Normal 24 4 6" xfId="5064"/>
    <cellStyle name="Normal 24 4 6 2" xfId="13123"/>
    <cellStyle name="Normal 24 4 6 2 2" xfId="29970"/>
    <cellStyle name="Normal 24 4 6 3" xfId="22403"/>
    <cellStyle name="Normal 24 4 7" xfId="9208"/>
    <cellStyle name="Normal 24 4 7 2" xfId="26189"/>
    <cellStyle name="Normal 24 4 8" xfId="17446"/>
    <cellStyle name="Normal 24 4 9" xfId="18621"/>
    <cellStyle name="Normal 24 5" xfId="1197"/>
    <cellStyle name="Normal 24 5 2" xfId="1693"/>
    <cellStyle name="Normal 24 5 2 2" xfId="2692"/>
    <cellStyle name="Normal 24 5 2 2 2" xfId="4654"/>
    <cellStyle name="Normal 24 5 2 2 2 2" xfId="8437"/>
    <cellStyle name="Normal 24 5 2 2 2 2 2" xfId="16496"/>
    <cellStyle name="Normal 24 5 2 2 2 2 2 2" xfId="33343"/>
    <cellStyle name="Normal 24 5 2 2 2 2 3" xfId="25776"/>
    <cellStyle name="Normal 24 5 2 2 2 3" xfId="12713"/>
    <cellStyle name="Normal 24 5 2 2 2 3 2" xfId="29562"/>
    <cellStyle name="Normal 24 5 2 2 2 4" xfId="21995"/>
    <cellStyle name="Normal 24 5 2 2 3" xfId="6553"/>
    <cellStyle name="Normal 24 5 2 2 3 2" xfId="14612"/>
    <cellStyle name="Normal 24 5 2 2 3 2 2" xfId="31459"/>
    <cellStyle name="Normal 24 5 2 2 3 3" xfId="23892"/>
    <cellStyle name="Normal 24 5 2 2 4" xfId="10779"/>
    <cellStyle name="Normal 24 5 2 2 4 2" xfId="27678"/>
    <cellStyle name="Normal 24 5 2 2 5" xfId="17456"/>
    <cellStyle name="Normal 24 5 2 2 6" xfId="20110"/>
    <cellStyle name="Normal 24 5 2 3" xfId="3742"/>
    <cellStyle name="Normal 24 5 2 3 2" xfId="7525"/>
    <cellStyle name="Normal 24 5 2 3 2 2" xfId="15584"/>
    <cellStyle name="Normal 24 5 2 3 2 2 2" xfId="32431"/>
    <cellStyle name="Normal 24 5 2 3 2 3" xfId="24864"/>
    <cellStyle name="Normal 24 5 2 3 3" xfId="11801"/>
    <cellStyle name="Normal 24 5 2 3 3 2" xfId="28650"/>
    <cellStyle name="Normal 24 5 2 3 4" xfId="21083"/>
    <cellStyle name="Normal 24 5 2 4" xfId="5641"/>
    <cellStyle name="Normal 24 5 2 4 2" xfId="13700"/>
    <cellStyle name="Normal 24 5 2 4 2 2" xfId="30547"/>
    <cellStyle name="Normal 24 5 2 4 3" xfId="22980"/>
    <cellStyle name="Normal 24 5 2 5" xfId="9826"/>
    <cellStyle name="Normal 24 5 2 5 2" xfId="26766"/>
    <cellStyle name="Normal 24 5 2 6" xfId="17455"/>
    <cellStyle name="Normal 24 5 2 7" xfId="19198"/>
    <cellStyle name="Normal 24 5 3" xfId="2239"/>
    <cellStyle name="Normal 24 5 3 2" xfId="4203"/>
    <cellStyle name="Normal 24 5 3 2 2" xfId="7986"/>
    <cellStyle name="Normal 24 5 3 2 2 2" xfId="16045"/>
    <cellStyle name="Normal 24 5 3 2 2 2 2" xfId="32892"/>
    <cellStyle name="Normal 24 5 3 2 2 3" xfId="25325"/>
    <cellStyle name="Normal 24 5 3 2 3" xfId="12262"/>
    <cellStyle name="Normal 24 5 3 2 3 2" xfId="29111"/>
    <cellStyle name="Normal 24 5 3 2 4" xfId="21544"/>
    <cellStyle name="Normal 24 5 3 3" xfId="6102"/>
    <cellStyle name="Normal 24 5 3 3 2" xfId="14161"/>
    <cellStyle name="Normal 24 5 3 3 2 2" xfId="31008"/>
    <cellStyle name="Normal 24 5 3 3 3" xfId="23441"/>
    <cellStyle name="Normal 24 5 3 4" xfId="10327"/>
    <cellStyle name="Normal 24 5 3 4 2" xfId="27227"/>
    <cellStyle name="Normal 24 5 3 5" xfId="17457"/>
    <cellStyle name="Normal 24 5 3 6" xfId="19659"/>
    <cellStyle name="Normal 24 5 4" xfId="3291"/>
    <cellStyle name="Normal 24 5 4 2" xfId="7074"/>
    <cellStyle name="Normal 24 5 4 2 2" xfId="15133"/>
    <cellStyle name="Normal 24 5 4 2 2 2" xfId="31980"/>
    <cellStyle name="Normal 24 5 4 2 3" xfId="24413"/>
    <cellStyle name="Normal 24 5 4 3" xfId="11350"/>
    <cellStyle name="Normal 24 5 4 3 2" xfId="28199"/>
    <cellStyle name="Normal 24 5 4 4" xfId="20632"/>
    <cellStyle name="Normal 24 5 5" xfId="5190"/>
    <cellStyle name="Normal 24 5 5 2" xfId="13249"/>
    <cellStyle name="Normal 24 5 5 2 2" xfId="30096"/>
    <cellStyle name="Normal 24 5 5 3" xfId="22529"/>
    <cellStyle name="Normal 24 5 6" xfId="9351"/>
    <cellStyle name="Normal 24 5 6 2" xfId="26315"/>
    <cellStyle name="Normal 24 5 7" xfId="17454"/>
    <cellStyle name="Normal 24 5 8" xfId="18747"/>
    <cellStyle name="Normal 24 6" xfId="1475"/>
    <cellStyle name="Normal 24 6 2" xfId="2474"/>
    <cellStyle name="Normal 24 6 2 2" xfId="4436"/>
    <cellStyle name="Normal 24 6 2 2 2" xfId="8219"/>
    <cellStyle name="Normal 24 6 2 2 2 2" xfId="16278"/>
    <cellStyle name="Normal 24 6 2 2 2 2 2" xfId="33125"/>
    <cellStyle name="Normal 24 6 2 2 2 3" xfId="25558"/>
    <cellStyle name="Normal 24 6 2 2 3" xfId="12495"/>
    <cellStyle name="Normal 24 6 2 2 3 2" xfId="29344"/>
    <cellStyle name="Normal 24 6 2 2 4" xfId="21777"/>
    <cellStyle name="Normal 24 6 2 3" xfId="6335"/>
    <cellStyle name="Normal 24 6 2 3 2" xfId="14394"/>
    <cellStyle name="Normal 24 6 2 3 2 2" xfId="31241"/>
    <cellStyle name="Normal 24 6 2 3 3" xfId="23674"/>
    <cellStyle name="Normal 24 6 2 4" xfId="10561"/>
    <cellStyle name="Normal 24 6 2 4 2" xfId="27460"/>
    <cellStyle name="Normal 24 6 2 5" xfId="17459"/>
    <cellStyle name="Normal 24 6 2 6" xfId="19892"/>
    <cellStyle name="Normal 24 6 3" xfId="3524"/>
    <cellStyle name="Normal 24 6 3 2" xfId="7307"/>
    <cellStyle name="Normal 24 6 3 2 2" xfId="15366"/>
    <cellStyle name="Normal 24 6 3 2 2 2" xfId="32213"/>
    <cellStyle name="Normal 24 6 3 2 3" xfId="24646"/>
    <cellStyle name="Normal 24 6 3 3" xfId="11583"/>
    <cellStyle name="Normal 24 6 3 3 2" xfId="28432"/>
    <cellStyle name="Normal 24 6 3 4" xfId="20865"/>
    <cellStyle name="Normal 24 6 4" xfId="5423"/>
    <cellStyle name="Normal 24 6 4 2" xfId="13482"/>
    <cellStyle name="Normal 24 6 4 2 2" xfId="30329"/>
    <cellStyle name="Normal 24 6 4 3" xfId="22762"/>
    <cellStyle name="Normal 24 6 5" xfId="9608"/>
    <cellStyle name="Normal 24 6 5 2" xfId="26548"/>
    <cellStyle name="Normal 24 6 6" xfId="17458"/>
    <cellStyle name="Normal 24 6 7" xfId="18980"/>
    <cellStyle name="Normal 24 7" xfId="1998"/>
    <cellStyle name="Normal 24 7 2" xfId="3985"/>
    <cellStyle name="Normal 24 7 2 2" xfId="7768"/>
    <cellStyle name="Normal 24 7 2 2 2" xfId="15827"/>
    <cellStyle name="Normal 24 7 2 2 2 2" xfId="32674"/>
    <cellStyle name="Normal 24 7 2 2 3" xfId="25107"/>
    <cellStyle name="Normal 24 7 2 3" xfId="12044"/>
    <cellStyle name="Normal 24 7 2 3 2" xfId="28893"/>
    <cellStyle name="Normal 24 7 2 4" xfId="21326"/>
    <cellStyle name="Normal 24 7 3" xfId="5884"/>
    <cellStyle name="Normal 24 7 3 2" xfId="13943"/>
    <cellStyle name="Normal 24 7 3 2 2" xfId="30790"/>
    <cellStyle name="Normal 24 7 3 3" xfId="23223"/>
    <cellStyle name="Normal 24 7 4" xfId="10097"/>
    <cellStyle name="Normal 24 7 4 2" xfId="27009"/>
    <cellStyle name="Normal 24 7 5" xfId="17460"/>
    <cellStyle name="Normal 24 7 6" xfId="19441"/>
    <cellStyle name="Normal 24 8" xfId="3043"/>
    <cellStyle name="Normal 24 8 2" xfId="6856"/>
    <cellStyle name="Normal 24 8 2 2" xfId="14915"/>
    <cellStyle name="Normal 24 8 2 2 2" xfId="31762"/>
    <cellStyle name="Normal 24 8 2 3" xfId="24195"/>
    <cellStyle name="Normal 24 8 3" xfId="11106"/>
    <cellStyle name="Normal 24 8 3 2" xfId="27981"/>
    <cellStyle name="Normal 24 8 4" xfId="20414"/>
    <cellStyle name="Normal 24 9" xfId="4972"/>
    <cellStyle name="Normal 24 9 2" xfId="13031"/>
    <cellStyle name="Normal 24 9 2 2" xfId="29878"/>
    <cellStyle name="Normal 24 9 3" xfId="22311"/>
    <cellStyle name="Normal 240" xfId="18459"/>
    <cellStyle name="Normal 240 2" xfId="33648"/>
    <cellStyle name="Normal 241" xfId="18460"/>
    <cellStyle name="Normal 241 2" xfId="33649"/>
    <cellStyle name="Normal 242" xfId="18461"/>
    <cellStyle name="Normal 242 2" xfId="33650"/>
    <cellStyle name="Normal 243" xfId="18462"/>
    <cellStyle name="Normal 243 2" xfId="33651"/>
    <cellStyle name="Normal 244" xfId="18463"/>
    <cellStyle name="Normal 244 2" xfId="33652"/>
    <cellStyle name="Normal 245" xfId="18464"/>
    <cellStyle name="Normal 245 2" xfId="33653"/>
    <cellStyle name="Normal 246" xfId="18465"/>
    <cellStyle name="Normal 246 2" xfId="33654"/>
    <cellStyle name="Normal 247" xfId="18466"/>
    <cellStyle name="Normal 247 2" xfId="33655"/>
    <cellStyle name="Normal 248" xfId="18467"/>
    <cellStyle name="Normal 248 2" xfId="33656"/>
    <cellStyle name="Normal 249" xfId="18468"/>
    <cellStyle name="Normal 249 2" xfId="33657"/>
    <cellStyle name="Normal 25" xfId="625"/>
    <cellStyle name="Normal 25 10" xfId="8968"/>
    <cellStyle name="Normal 25 10 2" xfId="26110"/>
    <cellStyle name="Normal 25 11" xfId="17461"/>
    <cellStyle name="Normal 25 12" xfId="18541"/>
    <cellStyle name="Normal 25 13" xfId="34088"/>
    <cellStyle name="Normal 25 2" xfId="743"/>
    <cellStyle name="Normal 25 2 10" xfId="18577"/>
    <cellStyle name="Normal 25 2 11" xfId="34089"/>
    <cellStyle name="Normal 25 2 2" xfId="1077"/>
    <cellStyle name="Normal 25 2 2 2" xfId="1338"/>
    <cellStyle name="Normal 25 2 2 2 2" xfId="1834"/>
    <cellStyle name="Normal 25 2 2 2 2 2" xfId="2833"/>
    <cellStyle name="Normal 25 2 2 2 2 2 2" xfId="4795"/>
    <cellStyle name="Normal 25 2 2 2 2 2 2 2" xfId="8578"/>
    <cellStyle name="Normal 25 2 2 2 2 2 2 2 2" xfId="16637"/>
    <cellStyle name="Normal 25 2 2 2 2 2 2 2 2 2" xfId="33484"/>
    <cellStyle name="Normal 25 2 2 2 2 2 2 2 3" xfId="25917"/>
    <cellStyle name="Normal 25 2 2 2 2 2 2 3" xfId="12854"/>
    <cellStyle name="Normal 25 2 2 2 2 2 2 3 2" xfId="29703"/>
    <cellStyle name="Normal 25 2 2 2 2 2 2 4" xfId="22136"/>
    <cellStyle name="Normal 25 2 2 2 2 2 3" xfId="6694"/>
    <cellStyle name="Normal 25 2 2 2 2 2 3 2" xfId="14753"/>
    <cellStyle name="Normal 25 2 2 2 2 2 3 2 2" xfId="31600"/>
    <cellStyle name="Normal 25 2 2 2 2 2 3 3" xfId="24033"/>
    <cellStyle name="Normal 25 2 2 2 2 2 4" xfId="10920"/>
    <cellStyle name="Normal 25 2 2 2 2 2 4 2" xfId="27819"/>
    <cellStyle name="Normal 25 2 2 2 2 2 5" xfId="17466"/>
    <cellStyle name="Normal 25 2 2 2 2 2 6" xfId="20251"/>
    <cellStyle name="Normal 25 2 2 2 2 3" xfId="3883"/>
    <cellStyle name="Normal 25 2 2 2 2 3 2" xfId="7666"/>
    <cellStyle name="Normal 25 2 2 2 2 3 2 2" xfId="15725"/>
    <cellStyle name="Normal 25 2 2 2 2 3 2 2 2" xfId="32572"/>
    <cellStyle name="Normal 25 2 2 2 2 3 2 3" xfId="25005"/>
    <cellStyle name="Normal 25 2 2 2 2 3 3" xfId="11942"/>
    <cellStyle name="Normal 25 2 2 2 2 3 3 2" xfId="28791"/>
    <cellStyle name="Normal 25 2 2 2 2 3 4" xfId="21224"/>
    <cellStyle name="Normal 25 2 2 2 2 4" xfId="5782"/>
    <cellStyle name="Normal 25 2 2 2 2 4 2" xfId="13841"/>
    <cellStyle name="Normal 25 2 2 2 2 4 2 2" xfId="30688"/>
    <cellStyle name="Normal 25 2 2 2 2 4 3" xfId="23121"/>
    <cellStyle name="Normal 25 2 2 2 2 5" xfId="9967"/>
    <cellStyle name="Normal 25 2 2 2 2 5 2" xfId="26907"/>
    <cellStyle name="Normal 25 2 2 2 2 6" xfId="17465"/>
    <cellStyle name="Normal 25 2 2 2 2 7" xfId="19339"/>
    <cellStyle name="Normal 25 2 2 2 3" xfId="2380"/>
    <cellStyle name="Normal 25 2 2 2 3 2" xfId="4344"/>
    <cellStyle name="Normal 25 2 2 2 3 2 2" xfId="8127"/>
    <cellStyle name="Normal 25 2 2 2 3 2 2 2" xfId="16186"/>
    <cellStyle name="Normal 25 2 2 2 3 2 2 2 2" xfId="33033"/>
    <cellStyle name="Normal 25 2 2 2 3 2 2 3" xfId="25466"/>
    <cellStyle name="Normal 25 2 2 2 3 2 3" xfId="12403"/>
    <cellStyle name="Normal 25 2 2 2 3 2 3 2" xfId="29252"/>
    <cellStyle name="Normal 25 2 2 2 3 2 4" xfId="21685"/>
    <cellStyle name="Normal 25 2 2 2 3 3" xfId="6243"/>
    <cellStyle name="Normal 25 2 2 2 3 3 2" xfId="14302"/>
    <cellStyle name="Normal 25 2 2 2 3 3 2 2" xfId="31149"/>
    <cellStyle name="Normal 25 2 2 2 3 3 3" xfId="23582"/>
    <cellStyle name="Normal 25 2 2 2 3 4" xfId="10468"/>
    <cellStyle name="Normal 25 2 2 2 3 4 2" xfId="27368"/>
    <cellStyle name="Normal 25 2 2 2 3 5" xfId="17467"/>
    <cellStyle name="Normal 25 2 2 2 3 6" xfId="19800"/>
    <cellStyle name="Normal 25 2 2 2 4" xfId="3432"/>
    <cellStyle name="Normal 25 2 2 2 4 2" xfId="7215"/>
    <cellStyle name="Normal 25 2 2 2 4 2 2" xfId="15274"/>
    <cellStyle name="Normal 25 2 2 2 4 2 2 2" xfId="32121"/>
    <cellStyle name="Normal 25 2 2 2 4 2 3" xfId="24554"/>
    <cellStyle name="Normal 25 2 2 2 4 3" xfId="11491"/>
    <cellStyle name="Normal 25 2 2 2 4 3 2" xfId="28340"/>
    <cellStyle name="Normal 25 2 2 2 4 4" xfId="20773"/>
    <cellStyle name="Normal 25 2 2 2 5" xfId="5331"/>
    <cellStyle name="Normal 25 2 2 2 5 2" xfId="13390"/>
    <cellStyle name="Normal 25 2 2 2 5 2 2" xfId="30237"/>
    <cellStyle name="Normal 25 2 2 2 5 3" xfId="22670"/>
    <cellStyle name="Normal 25 2 2 2 6" xfId="9492"/>
    <cellStyle name="Normal 25 2 2 2 6 2" xfId="26456"/>
    <cellStyle name="Normal 25 2 2 2 7" xfId="17464"/>
    <cellStyle name="Normal 25 2 2 2 8" xfId="18888"/>
    <cellStyle name="Normal 25 2 2 3" xfId="1616"/>
    <cellStyle name="Normal 25 2 2 3 2" xfId="2615"/>
    <cellStyle name="Normal 25 2 2 3 2 2" xfId="4577"/>
    <cellStyle name="Normal 25 2 2 3 2 2 2" xfId="8360"/>
    <cellStyle name="Normal 25 2 2 3 2 2 2 2" xfId="16419"/>
    <cellStyle name="Normal 25 2 2 3 2 2 2 2 2" xfId="33266"/>
    <cellStyle name="Normal 25 2 2 3 2 2 2 3" xfId="25699"/>
    <cellStyle name="Normal 25 2 2 3 2 2 3" xfId="12636"/>
    <cellStyle name="Normal 25 2 2 3 2 2 3 2" xfId="29485"/>
    <cellStyle name="Normal 25 2 2 3 2 2 4" xfId="21918"/>
    <cellStyle name="Normal 25 2 2 3 2 3" xfId="6476"/>
    <cellStyle name="Normal 25 2 2 3 2 3 2" xfId="14535"/>
    <cellStyle name="Normal 25 2 2 3 2 3 2 2" xfId="31382"/>
    <cellStyle name="Normal 25 2 2 3 2 3 3" xfId="23815"/>
    <cellStyle name="Normal 25 2 2 3 2 4" xfId="10702"/>
    <cellStyle name="Normal 25 2 2 3 2 4 2" xfId="27601"/>
    <cellStyle name="Normal 25 2 2 3 2 5" xfId="17469"/>
    <cellStyle name="Normal 25 2 2 3 2 6" xfId="20033"/>
    <cellStyle name="Normal 25 2 2 3 3" xfId="3665"/>
    <cellStyle name="Normal 25 2 2 3 3 2" xfId="7448"/>
    <cellStyle name="Normal 25 2 2 3 3 2 2" xfId="15507"/>
    <cellStyle name="Normal 25 2 2 3 3 2 2 2" xfId="32354"/>
    <cellStyle name="Normal 25 2 2 3 3 2 3" xfId="24787"/>
    <cellStyle name="Normal 25 2 2 3 3 3" xfId="11724"/>
    <cellStyle name="Normal 25 2 2 3 3 3 2" xfId="28573"/>
    <cellStyle name="Normal 25 2 2 3 3 4" xfId="21006"/>
    <cellStyle name="Normal 25 2 2 3 4" xfId="5564"/>
    <cellStyle name="Normal 25 2 2 3 4 2" xfId="13623"/>
    <cellStyle name="Normal 25 2 2 3 4 2 2" xfId="30470"/>
    <cellStyle name="Normal 25 2 2 3 4 3" xfId="22903"/>
    <cellStyle name="Normal 25 2 2 3 5" xfId="9749"/>
    <cellStyle name="Normal 25 2 2 3 5 2" xfId="26689"/>
    <cellStyle name="Normal 25 2 2 3 6" xfId="17468"/>
    <cellStyle name="Normal 25 2 2 3 7" xfId="19121"/>
    <cellStyle name="Normal 25 2 2 4" xfId="2162"/>
    <cellStyle name="Normal 25 2 2 4 2" xfId="4126"/>
    <cellStyle name="Normal 25 2 2 4 2 2" xfId="7909"/>
    <cellStyle name="Normal 25 2 2 4 2 2 2" xfId="15968"/>
    <cellStyle name="Normal 25 2 2 4 2 2 2 2" xfId="32815"/>
    <cellStyle name="Normal 25 2 2 4 2 2 3" xfId="25248"/>
    <cellStyle name="Normal 25 2 2 4 2 3" xfId="12185"/>
    <cellStyle name="Normal 25 2 2 4 2 3 2" xfId="29034"/>
    <cellStyle name="Normal 25 2 2 4 2 4" xfId="21467"/>
    <cellStyle name="Normal 25 2 2 4 3" xfId="6025"/>
    <cellStyle name="Normal 25 2 2 4 3 2" xfId="14084"/>
    <cellStyle name="Normal 25 2 2 4 3 2 2" xfId="30931"/>
    <cellStyle name="Normal 25 2 2 4 3 3" xfId="23364"/>
    <cellStyle name="Normal 25 2 2 4 4" xfId="10250"/>
    <cellStyle name="Normal 25 2 2 4 4 2" xfId="27150"/>
    <cellStyle name="Normal 25 2 2 4 5" xfId="17470"/>
    <cellStyle name="Normal 25 2 2 4 6" xfId="19582"/>
    <cellStyle name="Normal 25 2 2 5" xfId="3214"/>
    <cellStyle name="Normal 25 2 2 5 2" xfId="6997"/>
    <cellStyle name="Normal 25 2 2 5 2 2" xfId="15056"/>
    <cellStyle name="Normal 25 2 2 5 2 2 2" xfId="31903"/>
    <cellStyle name="Normal 25 2 2 5 2 3" xfId="24336"/>
    <cellStyle name="Normal 25 2 2 5 3" xfId="11273"/>
    <cellStyle name="Normal 25 2 2 5 3 2" xfId="28122"/>
    <cellStyle name="Normal 25 2 2 5 4" xfId="20555"/>
    <cellStyle name="Normal 25 2 2 6" xfId="5113"/>
    <cellStyle name="Normal 25 2 2 6 2" xfId="13172"/>
    <cellStyle name="Normal 25 2 2 6 2 2" xfId="30019"/>
    <cellStyle name="Normal 25 2 2 6 3" xfId="22452"/>
    <cellStyle name="Normal 25 2 2 7" xfId="9257"/>
    <cellStyle name="Normal 25 2 2 7 2" xfId="26238"/>
    <cellStyle name="Normal 25 2 2 8" xfId="17463"/>
    <cellStyle name="Normal 25 2 2 9" xfId="18670"/>
    <cellStyle name="Normal 25 2 3" xfId="1246"/>
    <cellStyle name="Normal 25 2 3 2" xfId="1742"/>
    <cellStyle name="Normal 25 2 3 2 2" xfId="2741"/>
    <cellStyle name="Normal 25 2 3 2 2 2" xfId="4703"/>
    <cellStyle name="Normal 25 2 3 2 2 2 2" xfId="8486"/>
    <cellStyle name="Normal 25 2 3 2 2 2 2 2" xfId="16545"/>
    <cellStyle name="Normal 25 2 3 2 2 2 2 2 2" xfId="33392"/>
    <cellStyle name="Normal 25 2 3 2 2 2 2 3" xfId="25825"/>
    <cellStyle name="Normal 25 2 3 2 2 2 3" xfId="12762"/>
    <cellStyle name="Normal 25 2 3 2 2 2 3 2" xfId="29611"/>
    <cellStyle name="Normal 25 2 3 2 2 2 4" xfId="22044"/>
    <cellStyle name="Normal 25 2 3 2 2 3" xfId="6602"/>
    <cellStyle name="Normal 25 2 3 2 2 3 2" xfId="14661"/>
    <cellStyle name="Normal 25 2 3 2 2 3 2 2" xfId="31508"/>
    <cellStyle name="Normal 25 2 3 2 2 3 3" xfId="23941"/>
    <cellStyle name="Normal 25 2 3 2 2 4" xfId="10828"/>
    <cellStyle name="Normal 25 2 3 2 2 4 2" xfId="27727"/>
    <cellStyle name="Normal 25 2 3 2 2 5" xfId="17473"/>
    <cellStyle name="Normal 25 2 3 2 2 6" xfId="20159"/>
    <cellStyle name="Normal 25 2 3 2 3" xfId="3791"/>
    <cellStyle name="Normal 25 2 3 2 3 2" xfId="7574"/>
    <cellStyle name="Normal 25 2 3 2 3 2 2" xfId="15633"/>
    <cellStyle name="Normal 25 2 3 2 3 2 2 2" xfId="32480"/>
    <cellStyle name="Normal 25 2 3 2 3 2 3" xfId="24913"/>
    <cellStyle name="Normal 25 2 3 2 3 3" xfId="11850"/>
    <cellStyle name="Normal 25 2 3 2 3 3 2" xfId="28699"/>
    <cellStyle name="Normal 25 2 3 2 3 4" xfId="21132"/>
    <cellStyle name="Normal 25 2 3 2 4" xfId="5690"/>
    <cellStyle name="Normal 25 2 3 2 4 2" xfId="13749"/>
    <cellStyle name="Normal 25 2 3 2 4 2 2" xfId="30596"/>
    <cellStyle name="Normal 25 2 3 2 4 3" xfId="23029"/>
    <cellStyle name="Normal 25 2 3 2 5" xfId="9875"/>
    <cellStyle name="Normal 25 2 3 2 5 2" xfId="26815"/>
    <cellStyle name="Normal 25 2 3 2 6" xfId="17472"/>
    <cellStyle name="Normal 25 2 3 2 7" xfId="19247"/>
    <cellStyle name="Normal 25 2 3 3" xfId="2288"/>
    <cellStyle name="Normal 25 2 3 3 2" xfId="4252"/>
    <cellStyle name="Normal 25 2 3 3 2 2" xfId="8035"/>
    <cellStyle name="Normal 25 2 3 3 2 2 2" xfId="16094"/>
    <cellStyle name="Normal 25 2 3 3 2 2 2 2" xfId="32941"/>
    <cellStyle name="Normal 25 2 3 3 2 2 3" xfId="25374"/>
    <cellStyle name="Normal 25 2 3 3 2 3" xfId="12311"/>
    <cellStyle name="Normal 25 2 3 3 2 3 2" xfId="29160"/>
    <cellStyle name="Normal 25 2 3 3 2 4" xfId="21593"/>
    <cellStyle name="Normal 25 2 3 3 3" xfId="6151"/>
    <cellStyle name="Normal 25 2 3 3 3 2" xfId="14210"/>
    <cellStyle name="Normal 25 2 3 3 3 2 2" xfId="31057"/>
    <cellStyle name="Normal 25 2 3 3 3 3" xfId="23490"/>
    <cellStyle name="Normal 25 2 3 3 4" xfId="10376"/>
    <cellStyle name="Normal 25 2 3 3 4 2" xfId="27276"/>
    <cellStyle name="Normal 25 2 3 3 5" xfId="17474"/>
    <cellStyle name="Normal 25 2 3 3 6" xfId="19708"/>
    <cellStyle name="Normal 25 2 3 4" xfId="3340"/>
    <cellStyle name="Normal 25 2 3 4 2" xfId="7123"/>
    <cellStyle name="Normal 25 2 3 4 2 2" xfId="15182"/>
    <cellStyle name="Normal 25 2 3 4 2 2 2" xfId="32029"/>
    <cellStyle name="Normal 25 2 3 4 2 3" xfId="24462"/>
    <cellStyle name="Normal 25 2 3 4 3" xfId="11399"/>
    <cellStyle name="Normal 25 2 3 4 3 2" xfId="28248"/>
    <cellStyle name="Normal 25 2 3 4 4" xfId="20681"/>
    <cellStyle name="Normal 25 2 3 5" xfId="5239"/>
    <cellStyle name="Normal 25 2 3 5 2" xfId="13298"/>
    <cellStyle name="Normal 25 2 3 5 2 2" xfId="30145"/>
    <cellStyle name="Normal 25 2 3 5 3" xfId="22578"/>
    <cellStyle name="Normal 25 2 3 6" xfId="9400"/>
    <cellStyle name="Normal 25 2 3 6 2" xfId="26364"/>
    <cellStyle name="Normal 25 2 3 7" xfId="17471"/>
    <cellStyle name="Normal 25 2 3 8" xfId="18796"/>
    <cellStyle name="Normal 25 2 4" xfId="1524"/>
    <cellStyle name="Normal 25 2 4 2" xfId="2523"/>
    <cellStyle name="Normal 25 2 4 2 2" xfId="4485"/>
    <cellStyle name="Normal 25 2 4 2 2 2" xfId="8268"/>
    <cellStyle name="Normal 25 2 4 2 2 2 2" xfId="16327"/>
    <cellStyle name="Normal 25 2 4 2 2 2 2 2" xfId="33174"/>
    <cellStyle name="Normal 25 2 4 2 2 2 3" xfId="25607"/>
    <cellStyle name="Normal 25 2 4 2 2 3" xfId="12544"/>
    <cellStyle name="Normal 25 2 4 2 2 3 2" xfId="29393"/>
    <cellStyle name="Normal 25 2 4 2 2 4" xfId="21826"/>
    <cellStyle name="Normal 25 2 4 2 3" xfId="6384"/>
    <cellStyle name="Normal 25 2 4 2 3 2" xfId="14443"/>
    <cellStyle name="Normal 25 2 4 2 3 2 2" xfId="31290"/>
    <cellStyle name="Normal 25 2 4 2 3 3" xfId="23723"/>
    <cellStyle name="Normal 25 2 4 2 4" xfId="10610"/>
    <cellStyle name="Normal 25 2 4 2 4 2" xfId="27509"/>
    <cellStyle name="Normal 25 2 4 2 5" xfId="17476"/>
    <cellStyle name="Normal 25 2 4 2 6" xfId="19941"/>
    <cellStyle name="Normal 25 2 4 3" xfId="3573"/>
    <cellStyle name="Normal 25 2 4 3 2" xfId="7356"/>
    <cellStyle name="Normal 25 2 4 3 2 2" xfId="15415"/>
    <cellStyle name="Normal 25 2 4 3 2 2 2" xfId="32262"/>
    <cellStyle name="Normal 25 2 4 3 2 3" xfId="24695"/>
    <cellStyle name="Normal 25 2 4 3 3" xfId="11632"/>
    <cellStyle name="Normal 25 2 4 3 3 2" xfId="28481"/>
    <cellStyle name="Normal 25 2 4 3 4" xfId="20914"/>
    <cellStyle name="Normal 25 2 4 4" xfId="5472"/>
    <cellStyle name="Normal 25 2 4 4 2" xfId="13531"/>
    <cellStyle name="Normal 25 2 4 4 2 2" xfId="30378"/>
    <cellStyle name="Normal 25 2 4 4 3" xfId="22811"/>
    <cellStyle name="Normal 25 2 4 5" xfId="9657"/>
    <cellStyle name="Normal 25 2 4 5 2" xfId="26597"/>
    <cellStyle name="Normal 25 2 4 6" xfId="17475"/>
    <cellStyle name="Normal 25 2 4 7" xfId="19029"/>
    <cellStyle name="Normal 25 2 5" xfId="2053"/>
    <cellStyle name="Normal 25 2 5 2" xfId="4034"/>
    <cellStyle name="Normal 25 2 5 2 2" xfId="7817"/>
    <cellStyle name="Normal 25 2 5 2 2 2" xfId="15876"/>
    <cellStyle name="Normal 25 2 5 2 2 2 2" xfId="32723"/>
    <cellStyle name="Normal 25 2 5 2 2 3" xfId="25156"/>
    <cellStyle name="Normal 25 2 5 2 3" xfId="12093"/>
    <cellStyle name="Normal 25 2 5 2 3 2" xfId="28942"/>
    <cellStyle name="Normal 25 2 5 2 4" xfId="21375"/>
    <cellStyle name="Normal 25 2 5 3" xfId="5933"/>
    <cellStyle name="Normal 25 2 5 3 2" xfId="13992"/>
    <cellStyle name="Normal 25 2 5 3 2 2" xfId="30839"/>
    <cellStyle name="Normal 25 2 5 3 3" xfId="23272"/>
    <cellStyle name="Normal 25 2 5 4" xfId="10151"/>
    <cellStyle name="Normal 25 2 5 4 2" xfId="27058"/>
    <cellStyle name="Normal 25 2 5 5" xfId="17477"/>
    <cellStyle name="Normal 25 2 5 6" xfId="19490"/>
    <cellStyle name="Normal 25 2 6" xfId="3092"/>
    <cellStyle name="Normal 25 2 6 2" xfId="6905"/>
    <cellStyle name="Normal 25 2 6 2 2" xfId="14964"/>
    <cellStyle name="Normal 25 2 6 2 2 2" xfId="31811"/>
    <cellStyle name="Normal 25 2 6 2 3" xfId="24244"/>
    <cellStyle name="Normal 25 2 6 3" xfId="11155"/>
    <cellStyle name="Normal 25 2 6 3 2" xfId="28030"/>
    <cellStyle name="Normal 25 2 6 4" xfId="20463"/>
    <cellStyle name="Normal 25 2 7" xfId="5021"/>
    <cellStyle name="Normal 25 2 7 2" xfId="13080"/>
    <cellStyle name="Normal 25 2 7 2 2" xfId="29927"/>
    <cellStyle name="Normal 25 2 7 3" xfId="22360"/>
    <cellStyle name="Normal 25 2 8" xfId="9040"/>
    <cellStyle name="Normal 25 2 8 2" xfId="26146"/>
    <cellStyle name="Normal 25 2 9" xfId="17462"/>
    <cellStyle name="Normal 25 3" xfId="946"/>
    <cellStyle name="Normal 25 3 2" xfId="3126"/>
    <cellStyle name="Normal 25 3 3" xfId="17478"/>
    <cellStyle name="Normal 25 3 4" xfId="34090"/>
    <cellStyle name="Normal 25 4" xfId="1041"/>
    <cellStyle name="Normal 25 4 2" xfId="1302"/>
    <cellStyle name="Normal 25 4 2 2" xfId="1798"/>
    <cellStyle name="Normal 25 4 2 2 2" xfId="2797"/>
    <cellStyle name="Normal 25 4 2 2 2 2" xfId="4759"/>
    <cellStyle name="Normal 25 4 2 2 2 2 2" xfId="8542"/>
    <cellStyle name="Normal 25 4 2 2 2 2 2 2" xfId="16601"/>
    <cellStyle name="Normal 25 4 2 2 2 2 2 2 2" xfId="33448"/>
    <cellStyle name="Normal 25 4 2 2 2 2 2 3" xfId="25881"/>
    <cellStyle name="Normal 25 4 2 2 2 2 3" xfId="12818"/>
    <cellStyle name="Normal 25 4 2 2 2 2 3 2" xfId="29667"/>
    <cellStyle name="Normal 25 4 2 2 2 2 4" xfId="22100"/>
    <cellStyle name="Normal 25 4 2 2 2 3" xfId="6658"/>
    <cellStyle name="Normal 25 4 2 2 2 3 2" xfId="14717"/>
    <cellStyle name="Normal 25 4 2 2 2 3 2 2" xfId="31564"/>
    <cellStyle name="Normal 25 4 2 2 2 3 3" xfId="23997"/>
    <cellStyle name="Normal 25 4 2 2 2 4" xfId="10884"/>
    <cellStyle name="Normal 25 4 2 2 2 4 2" xfId="27783"/>
    <cellStyle name="Normal 25 4 2 2 2 5" xfId="17482"/>
    <cellStyle name="Normal 25 4 2 2 2 6" xfId="20215"/>
    <cellStyle name="Normal 25 4 2 2 3" xfId="3847"/>
    <cellStyle name="Normal 25 4 2 2 3 2" xfId="7630"/>
    <cellStyle name="Normal 25 4 2 2 3 2 2" xfId="15689"/>
    <cellStyle name="Normal 25 4 2 2 3 2 2 2" xfId="32536"/>
    <cellStyle name="Normal 25 4 2 2 3 2 3" xfId="24969"/>
    <cellStyle name="Normal 25 4 2 2 3 3" xfId="11906"/>
    <cellStyle name="Normal 25 4 2 2 3 3 2" xfId="28755"/>
    <cellStyle name="Normal 25 4 2 2 3 4" xfId="21188"/>
    <cellStyle name="Normal 25 4 2 2 4" xfId="5746"/>
    <cellStyle name="Normal 25 4 2 2 4 2" xfId="13805"/>
    <cellStyle name="Normal 25 4 2 2 4 2 2" xfId="30652"/>
    <cellStyle name="Normal 25 4 2 2 4 3" xfId="23085"/>
    <cellStyle name="Normal 25 4 2 2 5" xfId="9931"/>
    <cellStyle name="Normal 25 4 2 2 5 2" xfId="26871"/>
    <cellStyle name="Normal 25 4 2 2 6" xfId="17481"/>
    <cellStyle name="Normal 25 4 2 2 7" xfId="19303"/>
    <cellStyle name="Normal 25 4 2 3" xfId="2344"/>
    <cellStyle name="Normal 25 4 2 3 2" xfId="4308"/>
    <cellStyle name="Normal 25 4 2 3 2 2" xfId="8091"/>
    <cellStyle name="Normal 25 4 2 3 2 2 2" xfId="16150"/>
    <cellStyle name="Normal 25 4 2 3 2 2 2 2" xfId="32997"/>
    <cellStyle name="Normal 25 4 2 3 2 2 3" xfId="25430"/>
    <cellStyle name="Normal 25 4 2 3 2 3" xfId="12367"/>
    <cellStyle name="Normal 25 4 2 3 2 3 2" xfId="29216"/>
    <cellStyle name="Normal 25 4 2 3 2 4" xfId="21649"/>
    <cellStyle name="Normal 25 4 2 3 3" xfId="6207"/>
    <cellStyle name="Normal 25 4 2 3 3 2" xfId="14266"/>
    <cellStyle name="Normal 25 4 2 3 3 2 2" xfId="31113"/>
    <cellStyle name="Normal 25 4 2 3 3 3" xfId="23546"/>
    <cellStyle name="Normal 25 4 2 3 4" xfId="10432"/>
    <cellStyle name="Normal 25 4 2 3 4 2" xfId="27332"/>
    <cellStyle name="Normal 25 4 2 3 5" xfId="17483"/>
    <cellStyle name="Normal 25 4 2 3 6" xfId="19764"/>
    <cellStyle name="Normal 25 4 2 4" xfId="3396"/>
    <cellStyle name="Normal 25 4 2 4 2" xfId="7179"/>
    <cellStyle name="Normal 25 4 2 4 2 2" xfId="15238"/>
    <cellStyle name="Normal 25 4 2 4 2 2 2" xfId="32085"/>
    <cellStyle name="Normal 25 4 2 4 2 3" xfId="24518"/>
    <cellStyle name="Normal 25 4 2 4 3" xfId="11455"/>
    <cellStyle name="Normal 25 4 2 4 3 2" xfId="28304"/>
    <cellStyle name="Normal 25 4 2 4 4" xfId="20737"/>
    <cellStyle name="Normal 25 4 2 5" xfId="5295"/>
    <cellStyle name="Normal 25 4 2 5 2" xfId="13354"/>
    <cellStyle name="Normal 25 4 2 5 2 2" xfId="30201"/>
    <cellStyle name="Normal 25 4 2 5 3" xfId="22634"/>
    <cellStyle name="Normal 25 4 2 6" xfId="9456"/>
    <cellStyle name="Normal 25 4 2 6 2" xfId="26420"/>
    <cellStyle name="Normal 25 4 2 7" xfId="17480"/>
    <cellStyle name="Normal 25 4 2 8" xfId="18852"/>
    <cellStyle name="Normal 25 4 3" xfId="1580"/>
    <cellStyle name="Normal 25 4 3 2" xfId="2579"/>
    <cellStyle name="Normal 25 4 3 2 2" xfId="4541"/>
    <cellStyle name="Normal 25 4 3 2 2 2" xfId="8324"/>
    <cellStyle name="Normal 25 4 3 2 2 2 2" xfId="16383"/>
    <cellStyle name="Normal 25 4 3 2 2 2 2 2" xfId="33230"/>
    <cellStyle name="Normal 25 4 3 2 2 2 3" xfId="25663"/>
    <cellStyle name="Normal 25 4 3 2 2 3" xfId="12600"/>
    <cellStyle name="Normal 25 4 3 2 2 3 2" xfId="29449"/>
    <cellStyle name="Normal 25 4 3 2 2 4" xfId="21882"/>
    <cellStyle name="Normal 25 4 3 2 3" xfId="6440"/>
    <cellStyle name="Normal 25 4 3 2 3 2" xfId="14499"/>
    <cellStyle name="Normal 25 4 3 2 3 2 2" xfId="31346"/>
    <cellStyle name="Normal 25 4 3 2 3 3" xfId="23779"/>
    <cellStyle name="Normal 25 4 3 2 4" xfId="10666"/>
    <cellStyle name="Normal 25 4 3 2 4 2" xfId="27565"/>
    <cellStyle name="Normal 25 4 3 2 5" xfId="17485"/>
    <cellStyle name="Normal 25 4 3 2 6" xfId="19997"/>
    <cellStyle name="Normal 25 4 3 3" xfId="3629"/>
    <cellStyle name="Normal 25 4 3 3 2" xfId="7412"/>
    <cellStyle name="Normal 25 4 3 3 2 2" xfId="15471"/>
    <cellStyle name="Normal 25 4 3 3 2 2 2" xfId="32318"/>
    <cellStyle name="Normal 25 4 3 3 2 3" xfId="24751"/>
    <cellStyle name="Normal 25 4 3 3 3" xfId="11688"/>
    <cellStyle name="Normal 25 4 3 3 3 2" xfId="28537"/>
    <cellStyle name="Normal 25 4 3 3 4" xfId="20970"/>
    <cellStyle name="Normal 25 4 3 4" xfId="5528"/>
    <cellStyle name="Normal 25 4 3 4 2" xfId="13587"/>
    <cellStyle name="Normal 25 4 3 4 2 2" xfId="30434"/>
    <cellStyle name="Normal 25 4 3 4 3" xfId="22867"/>
    <cellStyle name="Normal 25 4 3 5" xfId="9713"/>
    <cellStyle name="Normal 25 4 3 5 2" xfId="26653"/>
    <cellStyle name="Normal 25 4 3 6" xfId="17484"/>
    <cellStyle name="Normal 25 4 3 7" xfId="19085"/>
    <cellStyle name="Normal 25 4 4" xfId="2126"/>
    <cellStyle name="Normal 25 4 4 2" xfId="4090"/>
    <cellStyle name="Normal 25 4 4 2 2" xfId="7873"/>
    <cellStyle name="Normal 25 4 4 2 2 2" xfId="15932"/>
    <cellStyle name="Normal 25 4 4 2 2 2 2" xfId="32779"/>
    <cellStyle name="Normal 25 4 4 2 2 3" xfId="25212"/>
    <cellStyle name="Normal 25 4 4 2 3" xfId="12149"/>
    <cellStyle name="Normal 25 4 4 2 3 2" xfId="28998"/>
    <cellStyle name="Normal 25 4 4 2 4" xfId="21431"/>
    <cellStyle name="Normal 25 4 4 3" xfId="5989"/>
    <cellStyle name="Normal 25 4 4 3 2" xfId="14048"/>
    <cellStyle name="Normal 25 4 4 3 2 2" xfId="30895"/>
    <cellStyle name="Normal 25 4 4 3 3" xfId="23328"/>
    <cellStyle name="Normal 25 4 4 4" xfId="10214"/>
    <cellStyle name="Normal 25 4 4 4 2" xfId="27114"/>
    <cellStyle name="Normal 25 4 4 5" xfId="17486"/>
    <cellStyle name="Normal 25 4 4 6" xfId="19546"/>
    <cellStyle name="Normal 25 4 5" xfId="3178"/>
    <cellStyle name="Normal 25 4 5 2" xfId="6961"/>
    <cellStyle name="Normal 25 4 5 2 2" xfId="15020"/>
    <cellStyle name="Normal 25 4 5 2 2 2" xfId="31867"/>
    <cellStyle name="Normal 25 4 5 2 3" xfId="24300"/>
    <cellStyle name="Normal 25 4 5 3" xfId="11237"/>
    <cellStyle name="Normal 25 4 5 3 2" xfId="28086"/>
    <cellStyle name="Normal 25 4 5 4" xfId="20519"/>
    <cellStyle name="Normal 25 4 6" xfId="5077"/>
    <cellStyle name="Normal 25 4 6 2" xfId="13136"/>
    <cellStyle name="Normal 25 4 6 2 2" xfId="29983"/>
    <cellStyle name="Normal 25 4 6 3" xfId="22416"/>
    <cellStyle name="Normal 25 4 7" xfId="9221"/>
    <cellStyle name="Normal 25 4 7 2" xfId="26202"/>
    <cellStyle name="Normal 25 4 8" xfId="17479"/>
    <cellStyle name="Normal 25 4 9" xfId="18634"/>
    <cellStyle name="Normal 25 5" xfId="1210"/>
    <cellStyle name="Normal 25 5 2" xfId="1706"/>
    <cellStyle name="Normal 25 5 2 2" xfId="2705"/>
    <cellStyle name="Normal 25 5 2 2 2" xfId="4667"/>
    <cellStyle name="Normal 25 5 2 2 2 2" xfId="8450"/>
    <cellStyle name="Normal 25 5 2 2 2 2 2" xfId="16509"/>
    <cellStyle name="Normal 25 5 2 2 2 2 2 2" xfId="33356"/>
    <cellStyle name="Normal 25 5 2 2 2 2 3" xfId="25789"/>
    <cellStyle name="Normal 25 5 2 2 2 3" xfId="12726"/>
    <cellStyle name="Normal 25 5 2 2 2 3 2" xfId="29575"/>
    <cellStyle name="Normal 25 5 2 2 2 4" xfId="22008"/>
    <cellStyle name="Normal 25 5 2 2 3" xfId="6566"/>
    <cellStyle name="Normal 25 5 2 2 3 2" xfId="14625"/>
    <cellStyle name="Normal 25 5 2 2 3 2 2" xfId="31472"/>
    <cellStyle name="Normal 25 5 2 2 3 3" xfId="23905"/>
    <cellStyle name="Normal 25 5 2 2 4" xfId="10792"/>
    <cellStyle name="Normal 25 5 2 2 4 2" xfId="27691"/>
    <cellStyle name="Normal 25 5 2 2 5" xfId="17489"/>
    <cellStyle name="Normal 25 5 2 2 6" xfId="20123"/>
    <cellStyle name="Normal 25 5 2 3" xfId="3755"/>
    <cellStyle name="Normal 25 5 2 3 2" xfId="7538"/>
    <cellStyle name="Normal 25 5 2 3 2 2" xfId="15597"/>
    <cellStyle name="Normal 25 5 2 3 2 2 2" xfId="32444"/>
    <cellStyle name="Normal 25 5 2 3 2 3" xfId="24877"/>
    <cellStyle name="Normal 25 5 2 3 3" xfId="11814"/>
    <cellStyle name="Normal 25 5 2 3 3 2" xfId="28663"/>
    <cellStyle name="Normal 25 5 2 3 4" xfId="21096"/>
    <cellStyle name="Normal 25 5 2 4" xfId="5654"/>
    <cellStyle name="Normal 25 5 2 4 2" xfId="13713"/>
    <cellStyle name="Normal 25 5 2 4 2 2" xfId="30560"/>
    <cellStyle name="Normal 25 5 2 4 3" xfId="22993"/>
    <cellStyle name="Normal 25 5 2 5" xfId="9839"/>
    <cellStyle name="Normal 25 5 2 5 2" xfId="26779"/>
    <cellStyle name="Normal 25 5 2 6" xfId="17488"/>
    <cellStyle name="Normal 25 5 2 7" xfId="19211"/>
    <cellStyle name="Normal 25 5 3" xfId="2252"/>
    <cellStyle name="Normal 25 5 3 2" xfId="4216"/>
    <cellStyle name="Normal 25 5 3 2 2" xfId="7999"/>
    <cellStyle name="Normal 25 5 3 2 2 2" xfId="16058"/>
    <cellStyle name="Normal 25 5 3 2 2 2 2" xfId="32905"/>
    <cellStyle name="Normal 25 5 3 2 2 3" xfId="25338"/>
    <cellStyle name="Normal 25 5 3 2 3" xfId="12275"/>
    <cellStyle name="Normal 25 5 3 2 3 2" xfId="29124"/>
    <cellStyle name="Normal 25 5 3 2 4" xfId="21557"/>
    <cellStyle name="Normal 25 5 3 3" xfId="6115"/>
    <cellStyle name="Normal 25 5 3 3 2" xfId="14174"/>
    <cellStyle name="Normal 25 5 3 3 2 2" xfId="31021"/>
    <cellStyle name="Normal 25 5 3 3 3" xfId="23454"/>
    <cellStyle name="Normal 25 5 3 4" xfId="10340"/>
    <cellStyle name="Normal 25 5 3 4 2" xfId="27240"/>
    <cellStyle name="Normal 25 5 3 5" xfId="17490"/>
    <cellStyle name="Normal 25 5 3 6" xfId="19672"/>
    <cellStyle name="Normal 25 5 4" xfId="3304"/>
    <cellStyle name="Normal 25 5 4 2" xfId="7087"/>
    <cellStyle name="Normal 25 5 4 2 2" xfId="15146"/>
    <cellStyle name="Normal 25 5 4 2 2 2" xfId="31993"/>
    <cellStyle name="Normal 25 5 4 2 3" xfId="24426"/>
    <cellStyle name="Normal 25 5 4 3" xfId="11363"/>
    <cellStyle name="Normal 25 5 4 3 2" xfId="28212"/>
    <cellStyle name="Normal 25 5 4 4" xfId="20645"/>
    <cellStyle name="Normal 25 5 5" xfId="5203"/>
    <cellStyle name="Normal 25 5 5 2" xfId="13262"/>
    <cellStyle name="Normal 25 5 5 2 2" xfId="30109"/>
    <cellStyle name="Normal 25 5 5 3" xfId="22542"/>
    <cellStyle name="Normal 25 5 6" xfId="9364"/>
    <cellStyle name="Normal 25 5 6 2" xfId="26328"/>
    <cellStyle name="Normal 25 5 7" xfId="17487"/>
    <cellStyle name="Normal 25 5 8" xfId="18760"/>
    <cellStyle name="Normal 25 6" xfId="1488"/>
    <cellStyle name="Normal 25 6 2" xfId="2487"/>
    <cellStyle name="Normal 25 6 2 2" xfId="4449"/>
    <cellStyle name="Normal 25 6 2 2 2" xfId="8232"/>
    <cellStyle name="Normal 25 6 2 2 2 2" xfId="16291"/>
    <cellStyle name="Normal 25 6 2 2 2 2 2" xfId="33138"/>
    <cellStyle name="Normal 25 6 2 2 2 3" xfId="25571"/>
    <cellStyle name="Normal 25 6 2 2 3" xfId="12508"/>
    <cellStyle name="Normal 25 6 2 2 3 2" xfId="29357"/>
    <cellStyle name="Normal 25 6 2 2 4" xfId="21790"/>
    <cellStyle name="Normal 25 6 2 3" xfId="6348"/>
    <cellStyle name="Normal 25 6 2 3 2" xfId="14407"/>
    <cellStyle name="Normal 25 6 2 3 2 2" xfId="31254"/>
    <cellStyle name="Normal 25 6 2 3 3" xfId="23687"/>
    <cellStyle name="Normal 25 6 2 4" xfId="10574"/>
    <cellStyle name="Normal 25 6 2 4 2" xfId="27473"/>
    <cellStyle name="Normal 25 6 2 5" xfId="17492"/>
    <cellStyle name="Normal 25 6 2 6" xfId="19905"/>
    <cellStyle name="Normal 25 6 3" xfId="3537"/>
    <cellStyle name="Normal 25 6 3 2" xfId="7320"/>
    <cellStyle name="Normal 25 6 3 2 2" xfId="15379"/>
    <cellStyle name="Normal 25 6 3 2 2 2" xfId="32226"/>
    <cellStyle name="Normal 25 6 3 2 3" xfId="24659"/>
    <cellStyle name="Normal 25 6 3 3" xfId="11596"/>
    <cellStyle name="Normal 25 6 3 3 2" xfId="28445"/>
    <cellStyle name="Normal 25 6 3 4" xfId="20878"/>
    <cellStyle name="Normal 25 6 4" xfId="5436"/>
    <cellStyle name="Normal 25 6 4 2" xfId="13495"/>
    <cellStyle name="Normal 25 6 4 2 2" xfId="30342"/>
    <cellStyle name="Normal 25 6 4 3" xfId="22775"/>
    <cellStyle name="Normal 25 6 5" xfId="9621"/>
    <cellStyle name="Normal 25 6 5 2" xfId="26561"/>
    <cellStyle name="Normal 25 6 6" xfId="17491"/>
    <cellStyle name="Normal 25 6 7" xfId="18993"/>
    <cellStyle name="Normal 25 7" xfId="2013"/>
    <cellStyle name="Normal 25 7 2" xfId="3998"/>
    <cellStyle name="Normal 25 7 2 2" xfId="7781"/>
    <cellStyle name="Normal 25 7 2 2 2" xfId="15840"/>
    <cellStyle name="Normal 25 7 2 2 2 2" xfId="32687"/>
    <cellStyle name="Normal 25 7 2 2 3" xfId="25120"/>
    <cellStyle name="Normal 25 7 2 3" xfId="12057"/>
    <cellStyle name="Normal 25 7 2 3 2" xfId="28906"/>
    <cellStyle name="Normal 25 7 2 4" xfId="21339"/>
    <cellStyle name="Normal 25 7 3" xfId="5897"/>
    <cellStyle name="Normal 25 7 3 2" xfId="13956"/>
    <cellStyle name="Normal 25 7 3 2 2" xfId="30803"/>
    <cellStyle name="Normal 25 7 3 3" xfId="23236"/>
    <cellStyle name="Normal 25 7 4" xfId="10112"/>
    <cellStyle name="Normal 25 7 4 2" xfId="27022"/>
    <cellStyle name="Normal 25 7 5" xfId="17493"/>
    <cellStyle name="Normal 25 7 6" xfId="19454"/>
    <cellStyle name="Normal 25 8" xfId="3056"/>
    <cellStyle name="Normal 25 8 2" xfId="6869"/>
    <cellStyle name="Normal 25 8 2 2" xfId="14928"/>
    <cellStyle name="Normal 25 8 2 2 2" xfId="31775"/>
    <cellStyle name="Normal 25 8 2 3" xfId="24208"/>
    <cellStyle name="Normal 25 8 3" xfId="11119"/>
    <cellStyle name="Normal 25 8 3 2" xfId="27994"/>
    <cellStyle name="Normal 25 8 4" xfId="20427"/>
    <cellStyle name="Normal 25 9" xfId="4985"/>
    <cellStyle name="Normal 25 9 2" xfId="13044"/>
    <cellStyle name="Normal 25 9 2 2" xfId="29891"/>
    <cellStyle name="Normal 25 9 3" xfId="22324"/>
    <cellStyle name="Normal 250" xfId="18470"/>
    <cellStyle name="Normal 251" xfId="18469"/>
    <cellStyle name="Normal 252" xfId="269"/>
    <cellStyle name="Normal 253" xfId="33658"/>
    <cellStyle name="Normal 254" xfId="33659"/>
    <cellStyle name="Normal 255" xfId="33660"/>
    <cellStyle name="Normal 256" xfId="33661"/>
    <cellStyle name="Normal 257" xfId="33662"/>
    <cellStyle name="Normal 258" xfId="33663"/>
    <cellStyle name="Normal 259" xfId="33664"/>
    <cellStyle name="Normal 26" xfId="626"/>
    <cellStyle name="Normal 26 10" xfId="8969"/>
    <cellStyle name="Normal 26 10 2" xfId="26111"/>
    <cellStyle name="Normal 26 11" xfId="17494"/>
    <cellStyle name="Normal 26 12" xfId="18542"/>
    <cellStyle name="Normal 26 13" xfId="34091"/>
    <cellStyle name="Normal 26 2" xfId="744"/>
    <cellStyle name="Normal 26 2 10" xfId="18578"/>
    <cellStyle name="Normal 26 2 11" xfId="34092"/>
    <cellStyle name="Normal 26 2 2" xfId="1078"/>
    <cellStyle name="Normal 26 2 2 2" xfId="1339"/>
    <cellStyle name="Normal 26 2 2 2 2" xfId="1835"/>
    <cellStyle name="Normal 26 2 2 2 2 2" xfId="2834"/>
    <cellStyle name="Normal 26 2 2 2 2 2 2" xfId="4796"/>
    <cellStyle name="Normal 26 2 2 2 2 2 2 2" xfId="8579"/>
    <cellStyle name="Normal 26 2 2 2 2 2 2 2 2" xfId="16638"/>
    <cellStyle name="Normal 26 2 2 2 2 2 2 2 2 2" xfId="33485"/>
    <cellStyle name="Normal 26 2 2 2 2 2 2 2 3" xfId="25918"/>
    <cellStyle name="Normal 26 2 2 2 2 2 2 3" xfId="12855"/>
    <cellStyle name="Normal 26 2 2 2 2 2 2 3 2" xfId="29704"/>
    <cellStyle name="Normal 26 2 2 2 2 2 2 4" xfId="22137"/>
    <cellStyle name="Normal 26 2 2 2 2 2 3" xfId="6695"/>
    <cellStyle name="Normal 26 2 2 2 2 2 3 2" xfId="14754"/>
    <cellStyle name="Normal 26 2 2 2 2 2 3 2 2" xfId="31601"/>
    <cellStyle name="Normal 26 2 2 2 2 2 3 3" xfId="24034"/>
    <cellStyle name="Normal 26 2 2 2 2 2 4" xfId="10921"/>
    <cellStyle name="Normal 26 2 2 2 2 2 4 2" xfId="27820"/>
    <cellStyle name="Normal 26 2 2 2 2 2 5" xfId="17499"/>
    <cellStyle name="Normal 26 2 2 2 2 2 6" xfId="20252"/>
    <cellStyle name="Normal 26 2 2 2 2 3" xfId="3884"/>
    <cellStyle name="Normal 26 2 2 2 2 3 2" xfId="7667"/>
    <cellStyle name="Normal 26 2 2 2 2 3 2 2" xfId="15726"/>
    <cellStyle name="Normal 26 2 2 2 2 3 2 2 2" xfId="32573"/>
    <cellStyle name="Normal 26 2 2 2 2 3 2 3" xfId="25006"/>
    <cellStyle name="Normal 26 2 2 2 2 3 3" xfId="11943"/>
    <cellStyle name="Normal 26 2 2 2 2 3 3 2" xfId="28792"/>
    <cellStyle name="Normal 26 2 2 2 2 3 4" xfId="21225"/>
    <cellStyle name="Normal 26 2 2 2 2 4" xfId="5783"/>
    <cellStyle name="Normal 26 2 2 2 2 4 2" xfId="13842"/>
    <cellStyle name="Normal 26 2 2 2 2 4 2 2" xfId="30689"/>
    <cellStyle name="Normal 26 2 2 2 2 4 3" xfId="23122"/>
    <cellStyle name="Normal 26 2 2 2 2 5" xfId="9968"/>
    <cellStyle name="Normal 26 2 2 2 2 5 2" xfId="26908"/>
    <cellStyle name="Normal 26 2 2 2 2 6" xfId="17498"/>
    <cellStyle name="Normal 26 2 2 2 2 7" xfId="19340"/>
    <cellStyle name="Normal 26 2 2 2 3" xfId="2381"/>
    <cellStyle name="Normal 26 2 2 2 3 2" xfId="4345"/>
    <cellStyle name="Normal 26 2 2 2 3 2 2" xfId="8128"/>
    <cellStyle name="Normal 26 2 2 2 3 2 2 2" xfId="16187"/>
    <cellStyle name="Normal 26 2 2 2 3 2 2 2 2" xfId="33034"/>
    <cellStyle name="Normal 26 2 2 2 3 2 2 3" xfId="25467"/>
    <cellStyle name="Normal 26 2 2 2 3 2 3" xfId="12404"/>
    <cellStyle name="Normal 26 2 2 2 3 2 3 2" xfId="29253"/>
    <cellStyle name="Normal 26 2 2 2 3 2 4" xfId="21686"/>
    <cellStyle name="Normal 26 2 2 2 3 3" xfId="6244"/>
    <cellStyle name="Normal 26 2 2 2 3 3 2" xfId="14303"/>
    <cellStyle name="Normal 26 2 2 2 3 3 2 2" xfId="31150"/>
    <cellStyle name="Normal 26 2 2 2 3 3 3" xfId="23583"/>
    <cellStyle name="Normal 26 2 2 2 3 4" xfId="10469"/>
    <cellStyle name="Normal 26 2 2 2 3 4 2" xfId="27369"/>
    <cellStyle name="Normal 26 2 2 2 3 5" xfId="17500"/>
    <cellStyle name="Normal 26 2 2 2 3 6" xfId="19801"/>
    <cellStyle name="Normal 26 2 2 2 4" xfId="3433"/>
    <cellStyle name="Normal 26 2 2 2 4 2" xfId="7216"/>
    <cellStyle name="Normal 26 2 2 2 4 2 2" xfId="15275"/>
    <cellStyle name="Normal 26 2 2 2 4 2 2 2" xfId="32122"/>
    <cellStyle name="Normal 26 2 2 2 4 2 3" xfId="24555"/>
    <cellStyle name="Normal 26 2 2 2 4 3" xfId="11492"/>
    <cellStyle name="Normal 26 2 2 2 4 3 2" xfId="28341"/>
    <cellStyle name="Normal 26 2 2 2 4 4" xfId="20774"/>
    <cellStyle name="Normal 26 2 2 2 5" xfId="5332"/>
    <cellStyle name="Normal 26 2 2 2 5 2" xfId="13391"/>
    <cellStyle name="Normal 26 2 2 2 5 2 2" xfId="30238"/>
    <cellStyle name="Normal 26 2 2 2 5 3" xfId="22671"/>
    <cellStyle name="Normal 26 2 2 2 6" xfId="9493"/>
    <cellStyle name="Normal 26 2 2 2 6 2" xfId="26457"/>
    <cellStyle name="Normal 26 2 2 2 7" xfId="17497"/>
    <cellStyle name="Normal 26 2 2 2 8" xfId="18889"/>
    <cellStyle name="Normal 26 2 2 3" xfId="1617"/>
    <cellStyle name="Normal 26 2 2 3 2" xfId="2616"/>
    <cellStyle name="Normal 26 2 2 3 2 2" xfId="4578"/>
    <cellStyle name="Normal 26 2 2 3 2 2 2" xfId="8361"/>
    <cellStyle name="Normal 26 2 2 3 2 2 2 2" xfId="16420"/>
    <cellStyle name="Normal 26 2 2 3 2 2 2 2 2" xfId="33267"/>
    <cellStyle name="Normal 26 2 2 3 2 2 2 3" xfId="25700"/>
    <cellStyle name="Normal 26 2 2 3 2 2 3" xfId="12637"/>
    <cellStyle name="Normal 26 2 2 3 2 2 3 2" xfId="29486"/>
    <cellStyle name="Normal 26 2 2 3 2 2 4" xfId="21919"/>
    <cellStyle name="Normal 26 2 2 3 2 3" xfId="6477"/>
    <cellStyle name="Normal 26 2 2 3 2 3 2" xfId="14536"/>
    <cellStyle name="Normal 26 2 2 3 2 3 2 2" xfId="31383"/>
    <cellStyle name="Normal 26 2 2 3 2 3 3" xfId="23816"/>
    <cellStyle name="Normal 26 2 2 3 2 4" xfId="10703"/>
    <cellStyle name="Normal 26 2 2 3 2 4 2" xfId="27602"/>
    <cellStyle name="Normal 26 2 2 3 2 5" xfId="17502"/>
    <cellStyle name="Normal 26 2 2 3 2 6" xfId="20034"/>
    <cellStyle name="Normal 26 2 2 3 3" xfId="3666"/>
    <cellStyle name="Normal 26 2 2 3 3 2" xfId="7449"/>
    <cellStyle name="Normal 26 2 2 3 3 2 2" xfId="15508"/>
    <cellStyle name="Normal 26 2 2 3 3 2 2 2" xfId="32355"/>
    <cellStyle name="Normal 26 2 2 3 3 2 3" xfId="24788"/>
    <cellStyle name="Normal 26 2 2 3 3 3" xfId="11725"/>
    <cellStyle name="Normal 26 2 2 3 3 3 2" xfId="28574"/>
    <cellStyle name="Normal 26 2 2 3 3 4" xfId="21007"/>
    <cellStyle name="Normal 26 2 2 3 4" xfId="5565"/>
    <cellStyle name="Normal 26 2 2 3 4 2" xfId="13624"/>
    <cellStyle name="Normal 26 2 2 3 4 2 2" xfId="30471"/>
    <cellStyle name="Normal 26 2 2 3 4 3" xfId="22904"/>
    <cellStyle name="Normal 26 2 2 3 5" xfId="9750"/>
    <cellStyle name="Normal 26 2 2 3 5 2" xfId="26690"/>
    <cellStyle name="Normal 26 2 2 3 6" xfId="17501"/>
    <cellStyle name="Normal 26 2 2 3 7" xfId="19122"/>
    <cellStyle name="Normal 26 2 2 4" xfId="2163"/>
    <cellStyle name="Normal 26 2 2 4 2" xfId="4127"/>
    <cellStyle name="Normal 26 2 2 4 2 2" xfId="7910"/>
    <cellStyle name="Normal 26 2 2 4 2 2 2" xfId="15969"/>
    <cellStyle name="Normal 26 2 2 4 2 2 2 2" xfId="32816"/>
    <cellStyle name="Normal 26 2 2 4 2 2 3" xfId="25249"/>
    <cellStyle name="Normal 26 2 2 4 2 3" xfId="12186"/>
    <cellStyle name="Normal 26 2 2 4 2 3 2" xfId="29035"/>
    <cellStyle name="Normal 26 2 2 4 2 4" xfId="21468"/>
    <cellStyle name="Normal 26 2 2 4 3" xfId="6026"/>
    <cellStyle name="Normal 26 2 2 4 3 2" xfId="14085"/>
    <cellStyle name="Normal 26 2 2 4 3 2 2" xfId="30932"/>
    <cellStyle name="Normal 26 2 2 4 3 3" xfId="23365"/>
    <cellStyle name="Normal 26 2 2 4 4" xfId="10251"/>
    <cellStyle name="Normal 26 2 2 4 4 2" xfId="27151"/>
    <cellStyle name="Normal 26 2 2 4 5" xfId="17503"/>
    <cellStyle name="Normal 26 2 2 4 6" xfId="19583"/>
    <cellStyle name="Normal 26 2 2 5" xfId="3215"/>
    <cellStyle name="Normal 26 2 2 5 2" xfId="6998"/>
    <cellStyle name="Normal 26 2 2 5 2 2" xfId="15057"/>
    <cellStyle name="Normal 26 2 2 5 2 2 2" xfId="31904"/>
    <cellStyle name="Normal 26 2 2 5 2 3" xfId="24337"/>
    <cellStyle name="Normal 26 2 2 5 3" xfId="11274"/>
    <cellStyle name="Normal 26 2 2 5 3 2" xfId="28123"/>
    <cellStyle name="Normal 26 2 2 5 4" xfId="20556"/>
    <cellStyle name="Normal 26 2 2 6" xfId="5114"/>
    <cellStyle name="Normal 26 2 2 6 2" xfId="13173"/>
    <cellStyle name="Normal 26 2 2 6 2 2" xfId="30020"/>
    <cellStyle name="Normal 26 2 2 6 3" xfId="22453"/>
    <cellStyle name="Normal 26 2 2 7" xfId="9258"/>
    <cellStyle name="Normal 26 2 2 7 2" xfId="26239"/>
    <cellStyle name="Normal 26 2 2 8" xfId="17496"/>
    <cellStyle name="Normal 26 2 2 9" xfId="18671"/>
    <cellStyle name="Normal 26 2 3" xfId="1247"/>
    <cellStyle name="Normal 26 2 3 2" xfId="1743"/>
    <cellStyle name="Normal 26 2 3 2 2" xfId="2742"/>
    <cellStyle name="Normal 26 2 3 2 2 2" xfId="4704"/>
    <cellStyle name="Normal 26 2 3 2 2 2 2" xfId="8487"/>
    <cellStyle name="Normal 26 2 3 2 2 2 2 2" xfId="16546"/>
    <cellStyle name="Normal 26 2 3 2 2 2 2 2 2" xfId="33393"/>
    <cellStyle name="Normal 26 2 3 2 2 2 2 3" xfId="25826"/>
    <cellStyle name="Normal 26 2 3 2 2 2 3" xfId="12763"/>
    <cellStyle name="Normal 26 2 3 2 2 2 3 2" xfId="29612"/>
    <cellStyle name="Normal 26 2 3 2 2 2 4" xfId="22045"/>
    <cellStyle name="Normal 26 2 3 2 2 3" xfId="6603"/>
    <cellStyle name="Normal 26 2 3 2 2 3 2" xfId="14662"/>
    <cellStyle name="Normal 26 2 3 2 2 3 2 2" xfId="31509"/>
    <cellStyle name="Normal 26 2 3 2 2 3 3" xfId="23942"/>
    <cellStyle name="Normal 26 2 3 2 2 4" xfId="10829"/>
    <cellStyle name="Normal 26 2 3 2 2 4 2" xfId="27728"/>
    <cellStyle name="Normal 26 2 3 2 2 5" xfId="17506"/>
    <cellStyle name="Normal 26 2 3 2 2 6" xfId="20160"/>
    <cellStyle name="Normal 26 2 3 2 3" xfId="3792"/>
    <cellStyle name="Normal 26 2 3 2 3 2" xfId="7575"/>
    <cellStyle name="Normal 26 2 3 2 3 2 2" xfId="15634"/>
    <cellStyle name="Normal 26 2 3 2 3 2 2 2" xfId="32481"/>
    <cellStyle name="Normal 26 2 3 2 3 2 3" xfId="24914"/>
    <cellStyle name="Normal 26 2 3 2 3 3" xfId="11851"/>
    <cellStyle name="Normal 26 2 3 2 3 3 2" xfId="28700"/>
    <cellStyle name="Normal 26 2 3 2 3 4" xfId="21133"/>
    <cellStyle name="Normal 26 2 3 2 4" xfId="5691"/>
    <cellStyle name="Normal 26 2 3 2 4 2" xfId="13750"/>
    <cellStyle name="Normal 26 2 3 2 4 2 2" xfId="30597"/>
    <cellStyle name="Normal 26 2 3 2 4 3" xfId="23030"/>
    <cellStyle name="Normal 26 2 3 2 5" xfId="9876"/>
    <cellStyle name="Normal 26 2 3 2 5 2" xfId="26816"/>
    <cellStyle name="Normal 26 2 3 2 6" xfId="17505"/>
    <cellStyle name="Normal 26 2 3 2 7" xfId="19248"/>
    <cellStyle name="Normal 26 2 3 3" xfId="2289"/>
    <cellStyle name="Normal 26 2 3 3 2" xfId="4253"/>
    <cellStyle name="Normal 26 2 3 3 2 2" xfId="8036"/>
    <cellStyle name="Normal 26 2 3 3 2 2 2" xfId="16095"/>
    <cellStyle name="Normal 26 2 3 3 2 2 2 2" xfId="32942"/>
    <cellStyle name="Normal 26 2 3 3 2 2 3" xfId="25375"/>
    <cellStyle name="Normal 26 2 3 3 2 3" xfId="12312"/>
    <cellStyle name="Normal 26 2 3 3 2 3 2" xfId="29161"/>
    <cellStyle name="Normal 26 2 3 3 2 4" xfId="21594"/>
    <cellStyle name="Normal 26 2 3 3 3" xfId="6152"/>
    <cellStyle name="Normal 26 2 3 3 3 2" xfId="14211"/>
    <cellStyle name="Normal 26 2 3 3 3 2 2" xfId="31058"/>
    <cellStyle name="Normal 26 2 3 3 3 3" xfId="23491"/>
    <cellStyle name="Normal 26 2 3 3 4" xfId="10377"/>
    <cellStyle name="Normal 26 2 3 3 4 2" xfId="27277"/>
    <cellStyle name="Normal 26 2 3 3 5" xfId="17507"/>
    <cellStyle name="Normal 26 2 3 3 6" xfId="19709"/>
    <cellStyle name="Normal 26 2 3 4" xfId="3341"/>
    <cellStyle name="Normal 26 2 3 4 2" xfId="7124"/>
    <cellStyle name="Normal 26 2 3 4 2 2" xfId="15183"/>
    <cellStyle name="Normal 26 2 3 4 2 2 2" xfId="32030"/>
    <cellStyle name="Normal 26 2 3 4 2 3" xfId="24463"/>
    <cellStyle name="Normal 26 2 3 4 3" xfId="11400"/>
    <cellStyle name="Normal 26 2 3 4 3 2" xfId="28249"/>
    <cellStyle name="Normal 26 2 3 4 4" xfId="20682"/>
    <cellStyle name="Normal 26 2 3 5" xfId="5240"/>
    <cellStyle name="Normal 26 2 3 5 2" xfId="13299"/>
    <cellStyle name="Normal 26 2 3 5 2 2" xfId="30146"/>
    <cellStyle name="Normal 26 2 3 5 3" xfId="22579"/>
    <cellStyle name="Normal 26 2 3 6" xfId="9401"/>
    <cellStyle name="Normal 26 2 3 6 2" xfId="26365"/>
    <cellStyle name="Normal 26 2 3 7" xfId="17504"/>
    <cellStyle name="Normal 26 2 3 8" xfId="18797"/>
    <cellStyle name="Normal 26 2 4" xfId="1525"/>
    <cellStyle name="Normal 26 2 4 2" xfId="2524"/>
    <cellStyle name="Normal 26 2 4 2 2" xfId="4486"/>
    <cellStyle name="Normal 26 2 4 2 2 2" xfId="8269"/>
    <cellStyle name="Normal 26 2 4 2 2 2 2" xfId="16328"/>
    <cellStyle name="Normal 26 2 4 2 2 2 2 2" xfId="33175"/>
    <cellStyle name="Normal 26 2 4 2 2 2 3" xfId="25608"/>
    <cellStyle name="Normal 26 2 4 2 2 3" xfId="12545"/>
    <cellStyle name="Normal 26 2 4 2 2 3 2" xfId="29394"/>
    <cellStyle name="Normal 26 2 4 2 2 4" xfId="21827"/>
    <cellStyle name="Normal 26 2 4 2 3" xfId="6385"/>
    <cellStyle name="Normal 26 2 4 2 3 2" xfId="14444"/>
    <cellStyle name="Normal 26 2 4 2 3 2 2" xfId="31291"/>
    <cellStyle name="Normal 26 2 4 2 3 3" xfId="23724"/>
    <cellStyle name="Normal 26 2 4 2 4" xfId="10611"/>
    <cellStyle name="Normal 26 2 4 2 4 2" xfId="27510"/>
    <cellStyle name="Normal 26 2 4 2 5" xfId="17509"/>
    <cellStyle name="Normal 26 2 4 2 6" xfId="19942"/>
    <cellStyle name="Normal 26 2 4 3" xfId="3574"/>
    <cellStyle name="Normal 26 2 4 3 2" xfId="7357"/>
    <cellStyle name="Normal 26 2 4 3 2 2" xfId="15416"/>
    <cellStyle name="Normal 26 2 4 3 2 2 2" xfId="32263"/>
    <cellStyle name="Normal 26 2 4 3 2 3" xfId="24696"/>
    <cellStyle name="Normal 26 2 4 3 3" xfId="11633"/>
    <cellStyle name="Normal 26 2 4 3 3 2" xfId="28482"/>
    <cellStyle name="Normal 26 2 4 3 4" xfId="20915"/>
    <cellStyle name="Normal 26 2 4 4" xfId="5473"/>
    <cellStyle name="Normal 26 2 4 4 2" xfId="13532"/>
    <cellStyle name="Normal 26 2 4 4 2 2" xfId="30379"/>
    <cellStyle name="Normal 26 2 4 4 3" xfId="22812"/>
    <cellStyle name="Normal 26 2 4 5" xfId="9658"/>
    <cellStyle name="Normal 26 2 4 5 2" xfId="26598"/>
    <cellStyle name="Normal 26 2 4 6" xfId="17508"/>
    <cellStyle name="Normal 26 2 4 7" xfId="19030"/>
    <cellStyle name="Normal 26 2 5" xfId="2054"/>
    <cellStyle name="Normal 26 2 5 2" xfId="4035"/>
    <cellStyle name="Normal 26 2 5 2 2" xfId="7818"/>
    <cellStyle name="Normal 26 2 5 2 2 2" xfId="15877"/>
    <cellStyle name="Normal 26 2 5 2 2 2 2" xfId="32724"/>
    <cellStyle name="Normal 26 2 5 2 2 3" xfId="25157"/>
    <cellStyle name="Normal 26 2 5 2 3" xfId="12094"/>
    <cellStyle name="Normal 26 2 5 2 3 2" xfId="28943"/>
    <cellStyle name="Normal 26 2 5 2 4" xfId="21376"/>
    <cellStyle name="Normal 26 2 5 3" xfId="5934"/>
    <cellStyle name="Normal 26 2 5 3 2" xfId="13993"/>
    <cellStyle name="Normal 26 2 5 3 2 2" xfId="30840"/>
    <cellStyle name="Normal 26 2 5 3 3" xfId="23273"/>
    <cellStyle name="Normal 26 2 5 4" xfId="10152"/>
    <cellStyle name="Normal 26 2 5 4 2" xfId="27059"/>
    <cellStyle name="Normal 26 2 5 5" xfId="17510"/>
    <cellStyle name="Normal 26 2 5 6" xfId="19491"/>
    <cellStyle name="Normal 26 2 6" xfId="3093"/>
    <cellStyle name="Normal 26 2 6 2" xfId="6906"/>
    <cellStyle name="Normal 26 2 6 2 2" xfId="14965"/>
    <cellStyle name="Normal 26 2 6 2 2 2" xfId="31812"/>
    <cellStyle name="Normal 26 2 6 2 3" xfId="24245"/>
    <cellStyle name="Normal 26 2 6 3" xfId="11156"/>
    <cellStyle name="Normal 26 2 6 3 2" xfId="28031"/>
    <cellStyle name="Normal 26 2 6 4" xfId="20464"/>
    <cellStyle name="Normal 26 2 7" xfId="5022"/>
    <cellStyle name="Normal 26 2 7 2" xfId="13081"/>
    <cellStyle name="Normal 26 2 7 2 2" xfId="29928"/>
    <cellStyle name="Normal 26 2 7 3" xfId="22361"/>
    <cellStyle name="Normal 26 2 8" xfId="9041"/>
    <cellStyle name="Normal 26 2 8 2" xfId="26147"/>
    <cellStyle name="Normal 26 2 9" xfId="17495"/>
    <cellStyle name="Normal 26 3" xfId="947"/>
    <cellStyle name="Normal 26 3 2" xfId="3127"/>
    <cellStyle name="Normal 26 3 3" xfId="17511"/>
    <cellStyle name="Normal 26 3 4" xfId="34093"/>
    <cellStyle name="Normal 26 4" xfId="1042"/>
    <cellStyle name="Normal 26 4 2" xfId="1303"/>
    <cellStyle name="Normal 26 4 2 2" xfId="1799"/>
    <cellStyle name="Normal 26 4 2 2 2" xfId="2798"/>
    <cellStyle name="Normal 26 4 2 2 2 2" xfId="4760"/>
    <cellStyle name="Normal 26 4 2 2 2 2 2" xfId="8543"/>
    <cellStyle name="Normal 26 4 2 2 2 2 2 2" xfId="16602"/>
    <cellStyle name="Normal 26 4 2 2 2 2 2 2 2" xfId="33449"/>
    <cellStyle name="Normal 26 4 2 2 2 2 2 3" xfId="25882"/>
    <cellStyle name="Normal 26 4 2 2 2 2 3" xfId="12819"/>
    <cellStyle name="Normal 26 4 2 2 2 2 3 2" xfId="29668"/>
    <cellStyle name="Normal 26 4 2 2 2 2 4" xfId="22101"/>
    <cellStyle name="Normal 26 4 2 2 2 3" xfId="6659"/>
    <cellStyle name="Normal 26 4 2 2 2 3 2" xfId="14718"/>
    <cellStyle name="Normal 26 4 2 2 2 3 2 2" xfId="31565"/>
    <cellStyle name="Normal 26 4 2 2 2 3 3" xfId="23998"/>
    <cellStyle name="Normal 26 4 2 2 2 4" xfId="10885"/>
    <cellStyle name="Normal 26 4 2 2 2 4 2" xfId="27784"/>
    <cellStyle name="Normal 26 4 2 2 2 5" xfId="17515"/>
    <cellStyle name="Normal 26 4 2 2 2 6" xfId="20216"/>
    <cellStyle name="Normal 26 4 2 2 3" xfId="3848"/>
    <cellStyle name="Normal 26 4 2 2 3 2" xfId="7631"/>
    <cellStyle name="Normal 26 4 2 2 3 2 2" xfId="15690"/>
    <cellStyle name="Normal 26 4 2 2 3 2 2 2" xfId="32537"/>
    <cellStyle name="Normal 26 4 2 2 3 2 3" xfId="24970"/>
    <cellStyle name="Normal 26 4 2 2 3 3" xfId="11907"/>
    <cellStyle name="Normal 26 4 2 2 3 3 2" xfId="28756"/>
    <cellStyle name="Normal 26 4 2 2 3 4" xfId="21189"/>
    <cellStyle name="Normal 26 4 2 2 4" xfId="5747"/>
    <cellStyle name="Normal 26 4 2 2 4 2" xfId="13806"/>
    <cellStyle name="Normal 26 4 2 2 4 2 2" xfId="30653"/>
    <cellStyle name="Normal 26 4 2 2 4 3" xfId="23086"/>
    <cellStyle name="Normal 26 4 2 2 5" xfId="9932"/>
    <cellStyle name="Normal 26 4 2 2 5 2" xfId="26872"/>
    <cellStyle name="Normal 26 4 2 2 6" xfId="17514"/>
    <cellStyle name="Normal 26 4 2 2 7" xfId="19304"/>
    <cellStyle name="Normal 26 4 2 3" xfId="2345"/>
    <cellStyle name="Normal 26 4 2 3 2" xfId="4309"/>
    <cellStyle name="Normal 26 4 2 3 2 2" xfId="8092"/>
    <cellStyle name="Normal 26 4 2 3 2 2 2" xfId="16151"/>
    <cellStyle name="Normal 26 4 2 3 2 2 2 2" xfId="32998"/>
    <cellStyle name="Normal 26 4 2 3 2 2 3" xfId="25431"/>
    <cellStyle name="Normal 26 4 2 3 2 3" xfId="12368"/>
    <cellStyle name="Normal 26 4 2 3 2 3 2" xfId="29217"/>
    <cellStyle name="Normal 26 4 2 3 2 4" xfId="21650"/>
    <cellStyle name="Normal 26 4 2 3 3" xfId="6208"/>
    <cellStyle name="Normal 26 4 2 3 3 2" xfId="14267"/>
    <cellStyle name="Normal 26 4 2 3 3 2 2" xfId="31114"/>
    <cellStyle name="Normal 26 4 2 3 3 3" xfId="23547"/>
    <cellStyle name="Normal 26 4 2 3 4" xfId="10433"/>
    <cellStyle name="Normal 26 4 2 3 4 2" xfId="27333"/>
    <cellStyle name="Normal 26 4 2 3 5" xfId="17516"/>
    <cellStyle name="Normal 26 4 2 3 6" xfId="19765"/>
    <cellStyle name="Normal 26 4 2 4" xfId="3397"/>
    <cellStyle name="Normal 26 4 2 4 2" xfId="7180"/>
    <cellStyle name="Normal 26 4 2 4 2 2" xfId="15239"/>
    <cellStyle name="Normal 26 4 2 4 2 2 2" xfId="32086"/>
    <cellStyle name="Normal 26 4 2 4 2 3" xfId="24519"/>
    <cellStyle name="Normal 26 4 2 4 3" xfId="11456"/>
    <cellStyle name="Normal 26 4 2 4 3 2" xfId="28305"/>
    <cellStyle name="Normal 26 4 2 4 4" xfId="20738"/>
    <cellStyle name="Normal 26 4 2 5" xfId="5296"/>
    <cellStyle name="Normal 26 4 2 5 2" xfId="13355"/>
    <cellStyle name="Normal 26 4 2 5 2 2" xfId="30202"/>
    <cellStyle name="Normal 26 4 2 5 3" xfId="22635"/>
    <cellStyle name="Normal 26 4 2 6" xfId="9457"/>
    <cellStyle name="Normal 26 4 2 6 2" xfId="26421"/>
    <cellStyle name="Normal 26 4 2 7" xfId="17513"/>
    <cellStyle name="Normal 26 4 2 8" xfId="18853"/>
    <cellStyle name="Normal 26 4 3" xfId="1581"/>
    <cellStyle name="Normal 26 4 3 2" xfId="2580"/>
    <cellStyle name="Normal 26 4 3 2 2" xfId="4542"/>
    <cellStyle name="Normal 26 4 3 2 2 2" xfId="8325"/>
    <cellStyle name="Normal 26 4 3 2 2 2 2" xfId="16384"/>
    <cellStyle name="Normal 26 4 3 2 2 2 2 2" xfId="33231"/>
    <cellStyle name="Normal 26 4 3 2 2 2 3" xfId="25664"/>
    <cellStyle name="Normal 26 4 3 2 2 3" xfId="12601"/>
    <cellStyle name="Normal 26 4 3 2 2 3 2" xfId="29450"/>
    <cellStyle name="Normal 26 4 3 2 2 4" xfId="21883"/>
    <cellStyle name="Normal 26 4 3 2 3" xfId="6441"/>
    <cellStyle name="Normal 26 4 3 2 3 2" xfId="14500"/>
    <cellStyle name="Normal 26 4 3 2 3 2 2" xfId="31347"/>
    <cellStyle name="Normal 26 4 3 2 3 3" xfId="23780"/>
    <cellStyle name="Normal 26 4 3 2 4" xfId="10667"/>
    <cellStyle name="Normal 26 4 3 2 4 2" xfId="27566"/>
    <cellStyle name="Normal 26 4 3 2 5" xfId="17518"/>
    <cellStyle name="Normal 26 4 3 2 6" xfId="19998"/>
    <cellStyle name="Normal 26 4 3 3" xfId="3630"/>
    <cellStyle name="Normal 26 4 3 3 2" xfId="7413"/>
    <cellStyle name="Normal 26 4 3 3 2 2" xfId="15472"/>
    <cellStyle name="Normal 26 4 3 3 2 2 2" xfId="32319"/>
    <cellStyle name="Normal 26 4 3 3 2 3" xfId="24752"/>
    <cellStyle name="Normal 26 4 3 3 3" xfId="11689"/>
    <cellStyle name="Normal 26 4 3 3 3 2" xfId="28538"/>
    <cellStyle name="Normal 26 4 3 3 4" xfId="20971"/>
    <cellStyle name="Normal 26 4 3 4" xfId="5529"/>
    <cellStyle name="Normal 26 4 3 4 2" xfId="13588"/>
    <cellStyle name="Normal 26 4 3 4 2 2" xfId="30435"/>
    <cellStyle name="Normal 26 4 3 4 3" xfId="22868"/>
    <cellStyle name="Normal 26 4 3 5" xfId="9714"/>
    <cellStyle name="Normal 26 4 3 5 2" xfId="26654"/>
    <cellStyle name="Normal 26 4 3 6" xfId="17517"/>
    <cellStyle name="Normal 26 4 3 7" xfId="19086"/>
    <cellStyle name="Normal 26 4 4" xfId="2127"/>
    <cellStyle name="Normal 26 4 4 2" xfId="4091"/>
    <cellStyle name="Normal 26 4 4 2 2" xfId="7874"/>
    <cellStyle name="Normal 26 4 4 2 2 2" xfId="15933"/>
    <cellStyle name="Normal 26 4 4 2 2 2 2" xfId="32780"/>
    <cellStyle name="Normal 26 4 4 2 2 3" xfId="25213"/>
    <cellStyle name="Normal 26 4 4 2 3" xfId="12150"/>
    <cellStyle name="Normal 26 4 4 2 3 2" xfId="28999"/>
    <cellStyle name="Normal 26 4 4 2 4" xfId="21432"/>
    <cellStyle name="Normal 26 4 4 3" xfId="5990"/>
    <cellStyle name="Normal 26 4 4 3 2" xfId="14049"/>
    <cellStyle name="Normal 26 4 4 3 2 2" xfId="30896"/>
    <cellStyle name="Normal 26 4 4 3 3" xfId="23329"/>
    <cellStyle name="Normal 26 4 4 4" xfId="10215"/>
    <cellStyle name="Normal 26 4 4 4 2" xfId="27115"/>
    <cellStyle name="Normal 26 4 4 5" xfId="17519"/>
    <cellStyle name="Normal 26 4 4 6" xfId="19547"/>
    <cellStyle name="Normal 26 4 5" xfId="3179"/>
    <cellStyle name="Normal 26 4 5 2" xfId="6962"/>
    <cellStyle name="Normal 26 4 5 2 2" xfId="15021"/>
    <cellStyle name="Normal 26 4 5 2 2 2" xfId="31868"/>
    <cellStyle name="Normal 26 4 5 2 3" xfId="24301"/>
    <cellStyle name="Normal 26 4 5 3" xfId="11238"/>
    <cellStyle name="Normal 26 4 5 3 2" xfId="28087"/>
    <cellStyle name="Normal 26 4 5 4" xfId="20520"/>
    <cellStyle name="Normal 26 4 6" xfId="5078"/>
    <cellStyle name="Normal 26 4 6 2" xfId="13137"/>
    <cellStyle name="Normal 26 4 6 2 2" xfId="29984"/>
    <cellStyle name="Normal 26 4 6 3" xfId="22417"/>
    <cellStyle name="Normal 26 4 7" xfId="9222"/>
    <cellStyle name="Normal 26 4 7 2" xfId="26203"/>
    <cellStyle name="Normal 26 4 8" xfId="17512"/>
    <cellStyle name="Normal 26 4 9" xfId="18635"/>
    <cellStyle name="Normal 26 5" xfId="1211"/>
    <cellStyle name="Normal 26 5 2" xfId="1707"/>
    <cellStyle name="Normal 26 5 2 2" xfId="2706"/>
    <cellStyle name="Normal 26 5 2 2 2" xfId="4668"/>
    <cellStyle name="Normal 26 5 2 2 2 2" xfId="8451"/>
    <cellStyle name="Normal 26 5 2 2 2 2 2" xfId="16510"/>
    <cellStyle name="Normal 26 5 2 2 2 2 2 2" xfId="33357"/>
    <cellStyle name="Normal 26 5 2 2 2 2 3" xfId="25790"/>
    <cellStyle name="Normal 26 5 2 2 2 3" xfId="12727"/>
    <cellStyle name="Normal 26 5 2 2 2 3 2" xfId="29576"/>
    <cellStyle name="Normal 26 5 2 2 2 4" xfId="22009"/>
    <cellStyle name="Normal 26 5 2 2 3" xfId="6567"/>
    <cellStyle name="Normal 26 5 2 2 3 2" xfId="14626"/>
    <cellStyle name="Normal 26 5 2 2 3 2 2" xfId="31473"/>
    <cellStyle name="Normal 26 5 2 2 3 3" xfId="23906"/>
    <cellStyle name="Normal 26 5 2 2 4" xfId="10793"/>
    <cellStyle name="Normal 26 5 2 2 4 2" xfId="27692"/>
    <cellStyle name="Normal 26 5 2 2 5" xfId="17522"/>
    <cellStyle name="Normal 26 5 2 2 6" xfId="20124"/>
    <cellStyle name="Normal 26 5 2 3" xfId="3756"/>
    <cellStyle name="Normal 26 5 2 3 2" xfId="7539"/>
    <cellStyle name="Normal 26 5 2 3 2 2" xfId="15598"/>
    <cellStyle name="Normal 26 5 2 3 2 2 2" xfId="32445"/>
    <cellStyle name="Normal 26 5 2 3 2 3" xfId="24878"/>
    <cellStyle name="Normal 26 5 2 3 3" xfId="11815"/>
    <cellStyle name="Normal 26 5 2 3 3 2" xfId="28664"/>
    <cellStyle name="Normal 26 5 2 3 4" xfId="21097"/>
    <cellStyle name="Normal 26 5 2 4" xfId="5655"/>
    <cellStyle name="Normal 26 5 2 4 2" xfId="13714"/>
    <cellStyle name="Normal 26 5 2 4 2 2" xfId="30561"/>
    <cellStyle name="Normal 26 5 2 4 3" xfId="22994"/>
    <cellStyle name="Normal 26 5 2 5" xfId="9840"/>
    <cellStyle name="Normal 26 5 2 5 2" xfId="26780"/>
    <cellStyle name="Normal 26 5 2 6" xfId="17521"/>
    <cellStyle name="Normal 26 5 2 7" xfId="19212"/>
    <cellStyle name="Normal 26 5 3" xfId="2253"/>
    <cellStyle name="Normal 26 5 3 2" xfId="4217"/>
    <cellStyle name="Normal 26 5 3 2 2" xfId="8000"/>
    <cellStyle name="Normal 26 5 3 2 2 2" xfId="16059"/>
    <cellStyle name="Normal 26 5 3 2 2 2 2" xfId="32906"/>
    <cellStyle name="Normal 26 5 3 2 2 3" xfId="25339"/>
    <cellStyle name="Normal 26 5 3 2 3" xfId="12276"/>
    <cellStyle name="Normal 26 5 3 2 3 2" xfId="29125"/>
    <cellStyle name="Normal 26 5 3 2 4" xfId="21558"/>
    <cellStyle name="Normal 26 5 3 3" xfId="6116"/>
    <cellStyle name="Normal 26 5 3 3 2" xfId="14175"/>
    <cellStyle name="Normal 26 5 3 3 2 2" xfId="31022"/>
    <cellStyle name="Normal 26 5 3 3 3" xfId="23455"/>
    <cellStyle name="Normal 26 5 3 4" xfId="10341"/>
    <cellStyle name="Normal 26 5 3 4 2" xfId="27241"/>
    <cellStyle name="Normal 26 5 3 5" xfId="17523"/>
    <cellStyle name="Normal 26 5 3 6" xfId="19673"/>
    <cellStyle name="Normal 26 5 4" xfId="3305"/>
    <cellStyle name="Normal 26 5 4 2" xfId="7088"/>
    <cellStyle name="Normal 26 5 4 2 2" xfId="15147"/>
    <cellStyle name="Normal 26 5 4 2 2 2" xfId="31994"/>
    <cellStyle name="Normal 26 5 4 2 3" xfId="24427"/>
    <cellStyle name="Normal 26 5 4 3" xfId="11364"/>
    <cellStyle name="Normal 26 5 4 3 2" xfId="28213"/>
    <cellStyle name="Normal 26 5 4 4" xfId="20646"/>
    <cellStyle name="Normal 26 5 5" xfId="5204"/>
    <cellStyle name="Normal 26 5 5 2" xfId="13263"/>
    <cellStyle name="Normal 26 5 5 2 2" xfId="30110"/>
    <cellStyle name="Normal 26 5 5 3" xfId="22543"/>
    <cellStyle name="Normal 26 5 6" xfId="9365"/>
    <cellStyle name="Normal 26 5 6 2" xfId="26329"/>
    <cellStyle name="Normal 26 5 7" xfId="17520"/>
    <cellStyle name="Normal 26 5 8" xfId="18761"/>
    <cellStyle name="Normal 26 6" xfId="1489"/>
    <cellStyle name="Normal 26 6 2" xfId="2488"/>
    <cellStyle name="Normal 26 6 2 2" xfId="4450"/>
    <cellStyle name="Normal 26 6 2 2 2" xfId="8233"/>
    <cellStyle name="Normal 26 6 2 2 2 2" xfId="16292"/>
    <cellStyle name="Normal 26 6 2 2 2 2 2" xfId="33139"/>
    <cellStyle name="Normal 26 6 2 2 2 3" xfId="25572"/>
    <cellStyle name="Normal 26 6 2 2 3" xfId="12509"/>
    <cellStyle name="Normal 26 6 2 2 3 2" xfId="29358"/>
    <cellStyle name="Normal 26 6 2 2 4" xfId="21791"/>
    <cellStyle name="Normal 26 6 2 3" xfId="6349"/>
    <cellStyle name="Normal 26 6 2 3 2" xfId="14408"/>
    <cellStyle name="Normal 26 6 2 3 2 2" xfId="31255"/>
    <cellStyle name="Normal 26 6 2 3 3" xfId="23688"/>
    <cellStyle name="Normal 26 6 2 4" xfId="10575"/>
    <cellStyle name="Normal 26 6 2 4 2" xfId="27474"/>
    <cellStyle name="Normal 26 6 2 5" xfId="17525"/>
    <cellStyle name="Normal 26 6 2 6" xfId="19906"/>
    <cellStyle name="Normal 26 6 3" xfId="3538"/>
    <cellStyle name="Normal 26 6 3 2" xfId="7321"/>
    <cellStyle name="Normal 26 6 3 2 2" xfId="15380"/>
    <cellStyle name="Normal 26 6 3 2 2 2" xfId="32227"/>
    <cellStyle name="Normal 26 6 3 2 3" xfId="24660"/>
    <cellStyle name="Normal 26 6 3 3" xfId="11597"/>
    <cellStyle name="Normal 26 6 3 3 2" xfId="28446"/>
    <cellStyle name="Normal 26 6 3 4" xfId="20879"/>
    <cellStyle name="Normal 26 6 4" xfId="5437"/>
    <cellStyle name="Normal 26 6 4 2" xfId="13496"/>
    <cellStyle name="Normal 26 6 4 2 2" xfId="30343"/>
    <cellStyle name="Normal 26 6 4 3" xfId="22776"/>
    <cellStyle name="Normal 26 6 5" xfId="9622"/>
    <cellStyle name="Normal 26 6 5 2" xfId="26562"/>
    <cellStyle name="Normal 26 6 6" xfId="17524"/>
    <cellStyle name="Normal 26 6 7" xfId="18994"/>
    <cellStyle name="Normal 26 7" xfId="2014"/>
    <cellStyle name="Normal 26 7 2" xfId="3999"/>
    <cellStyle name="Normal 26 7 2 2" xfId="7782"/>
    <cellStyle name="Normal 26 7 2 2 2" xfId="15841"/>
    <cellStyle name="Normal 26 7 2 2 2 2" xfId="32688"/>
    <cellStyle name="Normal 26 7 2 2 3" xfId="25121"/>
    <cellStyle name="Normal 26 7 2 3" xfId="12058"/>
    <cellStyle name="Normal 26 7 2 3 2" xfId="28907"/>
    <cellStyle name="Normal 26 7 2 4" xfId="21340"/>
    <cellStyle name="Normal 26 7 3" xfId="5898"/>
    <cellStyle name="Normal 26 7 3 2" xfId="13957"/>
    <cellStyle name="Normal 26 7 3 2 2" xfId="30804"/>
    <cellStyle name="Normal 26 7 3 3" xfId="23237"/>
    <cellStyle name="Normal 26 7 4" xfId="10113"/>
    <cellStyle name="Normal 26 7 4 2" xfId="27023"/>
    <cellStyle name="Normal 26 7 5" xfId="17526"/>
    <cellStyle name="Normal 26 7 6" xfId="19455"/>
    <cellStyle name="Normal 26 8" xfId="3057"/>
    <cellStyle name="Normal 26 8 2" xfId="6870"/>
    <cellStyle name="Normal 26 8 2 2" xfId="14929"/>
    <cellStyle name="Normal 26 8 2 2 2" xfId="31776"/>
    <cellStyle name="Normal 26 8 2 3" xfId="24209"/>
    <cellStyle name="Normal 26 8 3" xfId="11120"/>
    <cellStyle name="Normal 26 8 3 2" xfId="27995"/>
    <cellStyle name="Normal 26 8 4" xfId="20428"/>
    <cellStyle name="Normal 26 9" xfId="4986"/>
    <cellStyle name="Normal 26 9 2" xfId="13045"/>
    <cellStyle name="Normal 26 9 2 2" xfId="29892"/>
    <cellStyle name="Normal 26 9 3" xfId="22325"/>
    <cellStyle name="Normal 260" xfId="33665"/>
    <cellStyle name="Normal 261" xfId="33666"/>
    <cellStyle name="Normal 262" xfId="33667"/>
    <cellStyle name="Normal 263" xfId="33668"/>
    <cellStyle name="Normal 264" xfId="33669"/>
    <cellStyle name="Normal 265" xfId="33670"/>
    <cellStyle name="Normal 266" xfId="33671"/>
    <cellStyle name="Normal 267" xfId="33672"/>
    <cellStyle name="Normal 268" xfId="33673"/>
    <cellStyle name="Normal 269" xfId="33674"/>
    <cellStyle name="Normal 27" xfId="627"/>
    <cellStyle name="Normal 27 10" xfId="8970"/>
    <cellStyle name="Normal 27 10 2" xfId="26112"/>
    <cellStyle name="Normal 27 11" xfId="17527"/>
    <cellStyle name="Normal 27 12" xfId="18543"/>
    <cellStyle name="Normal 27 13" xfId="34094"/>
    <cellStyle name="Normal 27 2" xfId="745"/>
    <cellStyle name="Normal 27 2 10" xfId="18579"/>
    <cellStyle name="Normal 27 2 11" xfId="34095"/>
    <cellStyle name="Normal 27 2 2" xfId="1079"/>
    <cellStyle name="Normal 27 2 2 2" xfId="1340"/>
    <cellStyle name="Normal 27 2 2 2 2" xfId="1836"/>
    <cellStyle name="Normal 27 2 2 2 2 2" xfId="2835"/>
    <cellStyle name="Normal 27 2 2 2 2 2 2" xfId="4797"/>
    <cellStyle name="Normal 27 2 2 2 2 2 2 2" xfId="8580"/>
    <cellStyle name="Normal 27 2 2 2 2 2 2 2 2" xfId="16639"/>
    <cellStyle name="Normal 27 2 2 2 2 2 2 2 2 2" xfId="33486"/>
    <cellStyle name="Normal 27 2 2 2 2 2 2 2 3" xfId="25919"/>
    <cellStyle name="Normal 27 2 2 2 2 2 2 3" xfId="12856"/>
    <cellStyle name="Normal 27 2 2 2 2 2 2 3 2" xfId="29705"/>
    <cellStyle name="Normal 27 2 2 2 2 2 2 4" xfId="22138"/>
    <cellStyle name="Normal 27 2 2 2 2 2 3" xfId="6696"/>
    <cellStyle name="Normal 27 2 2 2 2 2 3 2" xfId="14755"/>
    <cellStyle name="Normal 27 2 2 2 2 2 3 2 2" xfId="31602"/>
    <cellStyle name="Normal 27 2 2 2 2 2 3 3" xfId="24035"/>
    <cellStyle name="Normal 27 2 2 2 2 2 4" xfId="10922"/>
    <cellStyle name="Normal 27 2 2 2 2 2 4 2" xfId="27821"/>
    <cellStyle name="Normal 27 2 2 2 2 2 5" xfId="17532"/>
    <cellStyle name="Normal 27 2 2 2 2 2 6" xfId="20253"/>
    <cellStyle name="Normal 27 2 2 2 2 3" xfId="3885"/>
    <cellStyle name="Normal 27 2 2 2 2 3 2" xfId="7668"/>
    <cellStyle name="Normal 27 2 2 2 2 3 2 2" xfId="15727"/>
    <cellStyle name="Normal 27 2 2 2 2 3 2 2 2" xfId="32574"/>
    <cellStyle name="Normal 27 2 2 2 2 3 2 3" xfId="25007"/>
    <cellStyle name="Normal 27 2 2 2 2 3 3" xfId="11944"/>
    <cellStyle name="Normal 27 2 2 2 2 3 3 2" xfId="28793"/>
    <cellStyle name="Normal 27 2 2 2 2 3 4" xfId="21226"/>
    <cellStyle name="Normal 27 2 2 2 2 4" xfId="5784"/>
    <cellStyle name="Normal 27 2 2 2 2 4 2" xfId="13843"/>
    <cellStyle name="Normal 27 2 2 2 2 4 2 2" xfId="30690"/>
    <cellStyle name="Normal 27 2 2 2 2 4 3" xfId="23123"/>
    <cellStyle name="Normal 27 2 2 2 2 5" xfId="9969"/>
    <cellStyle name="Normal 27 2 2 2 2 5 2" xfId="26909"/>
    <cellStyle name="Normal 27 2 2 2 2 6" xfId="17531"/>
    <cellStyle name="Normal 27 2 2 2 2 7" xfId="19341"/>
    <cellStyle name="Normal 27 2 2 2 3" xfId="2382"/>
    <cellStyle name="Normal 27 2 2 2 3 2" xfId="4346"/>
    <cellStyle name="Normal 27 2 2 2 3 2 2" xfId="8129"/>
    <cellStyle name="Normal 27 2 2 2 3 2 2 2" xfId="16188"/>
    <cellStyle name="Normal 27 2 2 2 3 2 2 2 2" xfId="33035"/>
    <cellStyle name="Normal 27 2 2 2 3 2 2 3" xfId="25468"/>
    <cellStyle name="Normal 27 2 2 2 3 2 3" xfId="12405"/>
    <cellStyle name="Normal 27 2 2 2 3 2 3 2" xfId="29254"/>
    <cellStyle name="Normal 27 2 2 2 3 2 4" xfId="21687"/>
    <cellStyle name="Normal 27 2 2 2 3 3" xfId="6245"/>
    <cellStyle name="Normal 27 2 2 2 3 3 2" xfId="14304"/>
    <cellStyle name="Normal 27 2 2 2 3 3 2 2" xfId="31151"/>
    <cellStyle name="Normal 27 2 2 2 3 3 3" xfId="23584"/>
    <cellStyle name="Normal 27 2 2 2 3 4" xfId="10470"/>
    <cellStyle name="Normal 27 2 2 2 3 4 2" xfId="27370"/>
    <cellStyle name="Normal 27 2 2 2 3 5" xfId="17533"/>
    <cellStyle name="Normal 27 2 2 2 3 6" xfId="19802"/>
    <cellStyle name="Normal 27 2 2 2 4" xfId="3434"/>
    <cellStyle name="Normal 27 2 2 2 4 2" xfId="7217"/>
    <cellStyle name="Normal 27 2 2 2 4 2 2" xfId="15276"/>
    <cellStyle name="Normal 27 2 2 2 4 2 2 2" xfId="32123"/>
    <cellStyle name="Normal 27 2 2 2 4 2 3" xfId="24556"/>
    <cellStyle name="Normal 27 2 2 2 4 3" xfId="11493"/>
    <cellStyle name="Normal 27 2 2 2 4 3 2" xfId="28342"/>
    <cellStyle name="Normal 27 2 2 2 4 4" xfId="20775"/>
    <cellStyle name="Normal 27 2 2 2 5" xfId="5333"/>
    <cellStyle name="Normal 27 2 2 2 5 2" xfId="13392"/>
    <cellStyle name="Normal 27 2 2 2 5 2 2" xfId="30239"/>
    <cellStyle name="Normal 27 2 2 2 5 3" xfId="22672"/>
    <cellStyle name="Normal 27 2 2 2 6" xfId="9494"/>
    <cellStyle name="Normal 27 2 2 2 6 2" xfId="26458"/>
    <cellStyle name="Normal 27 2 2 2 7" xfId="17530"/>
    <cellStyle name="Normal 27 2 2 2 8" xfId="18890"/>
    <cellStyle name="Normal 27 2 2 3" xfId="1618"/>
    <cellStyle name="Normal 27 2 2 3 2" xfId="2617"/>
    <cellStyle name="Normal 27 2 2 3 2 2" xfId="4579"/>
    <cellStyle name="Normal 27 2 2 3 2 2 2" xfId="8362"/>
    <cellStyle name="Normal 27 2 2 3 2 2 2 2" xfId="16421"/>
    <cellStyle name="Normal 27 2 2 3 2 2 2 2 2" xfId="33268"/>
    <cellStyle name="Normal 27 2 2 3 2 2 2 3" xfId="25701"/>
    <cellStyle name="Normal 27 2 2 3 2 2 3" xfId="12638"/>
    <cellStyle name="Normal 27 2 2 3 2 2 3 2" xfId="29487"/>
    <cellStyle name="Normal 27 2 2 3 2 2 4" xfId="21920"/>
    <cellStyle name="Normal 27 2 2 3 2 3" xfId="6478"/>
    <cellStyle name="Normal 27 2 2 3 2 3 2" xfId="14537"/>
    <cellStyle name="Normal 27 2 2 3 2 3 2 2" xfId="31384"/>
    <cellStyle name="Normal 27 2 2 3 2 3 3" xfId="23817"/>
    <cellStyle name="Normal 27 2 2 3 2 4" xfId="10704"/>
    <cellStyle name="Normal 27 2 2 3 2 4 2" xfId="27603"/>
    <cellStyle name="Normal 27 2 2 3 2 5" xfId="17535"/>
    <cellStyle name="Normal 27 2 2 3 2 6" xfId="20035"/>
    <cellStyle name="Normal 27 2 2 3 3" xfId="3667"/>
    <cellStyle name="Normal 27 2 2 3 3 2" xfId="7450"/>
    <cellStyle name="Normal 27 2 2 3 3 2 2" xfId="15509"/>
    <cellStyle name="Normal 27 2 2 3 3 2 2 2" xfId="32356"/>
    <cellStyle name="Normal 27 2 2 3 3 2 3" xfId="24789"/>
    <cellStyle name="Normal 27 2 2 3 3 3" xfId="11726"/>
    <cellStyle name="Normal 27 2 2 3 3 3 2" xfId="28575"/>
    <cellStyle name="Normal 27 2 2 3 3 4" xfId="21008"/>
    <cellStyle name="Normal 27 2 2 3 4" xfId="5566"/>
    <cellStyle name="Normal 27 2 2 3 4 2" xfId="13625"/>
    <cellStyle name="Normal 27 2 2 3 4 2 2" xfId="30472"/>
    <cellStyle name="Normal 27 2 2 3 4 3" xfId="22905"/>
    <cellStyle name="Normal 27 2 2 3 5" xfId="9751"/>
    <cellStyle name="Normal 27 2 2 3 5 2" xfId="26691"/>
    <cellStyle name="Normal 27 2 2 3 6" xfId="17534"/>
    <cellStyle name="Normal 27 2 2 3 7" xfId="19123"/>
    <cellStyle name="Normal 27 2 2 4" xfId="2164"/>
    <cellStyle name="Normal 27 2 2 4 2" xfId="4128"/>
    <cellStyle name="Normal 27 2 2 4 2 2" xfId="7911"/>
    <cellStyle name="Normal 27 2 2 4 2 2 2" xfId="15970"/>
    <cellStyle name="Normal 27 2 2 4 2 2 2 2" xfId="32817"/>
    <cellStyle name="Normal 27 2 2 4 2 2 3" xfId="25250"/>
    <cellStyle name="Normal 27 2 2 4 2 3" xfId="12187"/>
    <cellStyle name="Normal 27 2 2 4 2 3 2" xfId="29036"/>
    <cellStyle name="Normal 27 2 2 4 2 4" xfId="21469"/>
    <cellStyle name="Normal 27 2 2 4 3" xfId="6027"/>
    <cellStyle name="Normal 27 2 2 4 3 2" xfId="14086"/>
    <cellStyle name="Normal 27 2 2 4 3 2 2" xfId="30933"/>
    <cellStyle name="Normal 27 2 2 4 3 3" xfId="23366"/>
    <cellStyle name="Normal 27 2 2 4 4" xfId="10252"/>
    <cellStyle name="Normal 27 2 2 4 4 2" xfId="27152"/>
    <cellStyle name="Normal 27 2 2 4 5" xfId="17536"/>
    <cellStyle name="Normal 27 2 2 4 6" xfId="19584"/>
    <cellStyle name="Normal 27 2 2 5" xfId="3216"/>
    <cellStyle name="Normal 27 2 2 5 2" xfId="6999"/>
    <cellStyle name="Normal 27 2 2 5 2 2" xfId="15058"/>
    <cellStyle name="Normal 27 2 2 5 2 2 2" xfId="31905"/>
    <cellStyle name="Normal 27 2 2 5 2 3" xfId="24338"/>
    <cellStyle name="Normal 27 2 2 5 3" xfId="11275"/>
    <cellStyle name="Normal 27 2 2 5 3 2" xfId="28124"/>
    <cellStyle name="Normal 27 2 2 5 4" xfId="20557"/>
    <cellStyle name="Normal 27 2 2 6" xfId="5115"/>
    <cellStyle name="Normal 27 2 2 6 2" xfId="13174"/>
    <cellStyle name="Normal 27 2 2 6 2 2" xfId="30021"/>
    <cellStyle name="Normal 27 2 2 6 3" xfId="22454"/>
    <cellStyle name="Normal 27 2 2 7" xfId="9259"/>
    <cellStyle name="Normal 27 2 2 7 2" xfId="26240"/>
    <cellStyle name="Normal 27 2 2 8" xfId="17529"/>
    <cellStyle name="Normal 27 2 2 9" xfId="18672"/>
    <cellStyle name="Normal 27 2 3" xfId="1248"/>
    <cellStyle name="Normal 27 2 3 2" xfId="1744"/>
    <cellStyle name="Normal 27 2 3 2 2" xfId="2743"/>
    <cellStyle name="Normal 27 2 3 2 2 2" xfId="4705"/>
    <cellStyle name="Normal 27 2 3 2 2 2 2" xfId="8488"/>
    <cellStyle name="Normal 27 2 3 2 2 2 2 2" xfId="16547"/>
    <cellStyle name="Normal 27 2 3 2 2 2 2 2 2" xfId="33394"/>
    <cellStyle name="Normal 27 2 3 2 2 2 2 3" xfId="25827"/>
    <cellStyle name="Normal 27 2 3 2 2 2 3" xfId="12764"/>
    <cellStyle name="Normal 27 2 3 2 2 2 3 2" xfId="29613"/>
    <cellStyle name="Normal 27 2 3 2 2 2 4" xfId="22046"/>
    <cellStyle name="Normal 27 2 3 2 2 3" xfId="6604"/>
    <cellStyle name="Normal 27 2 3 2 2 3 2" xfId="14663"/>
    <cellStyle name="Normal 27 2 3 2 2 3 2 2" xfId="31510"/>
    <cellStyle name="Normal 27 2 3 2 2 3 3" xfId="23943"/>
    <cellStyle name="Normal 27 2 3 2 2 4" xfId="10830"/>
    <cellStyle name="Normal 27 2 3 2 2 4 2" xfId="27729"/>
    <cellStyle name="Normal 27 2 3 2 2 5" xfId="17539"/>
    <cellStyle name="Normal 27 2 3 2 2 6" xfId="20161"/>
    <cellStyle name="Normal 27 2 3 2 3" xfId="3793"/>
    <cellStyle name="Normal 27 2 3 2 3 2" xfId="7576"/>
    <cellStyle name="Normal 27 2 3 2 3 2 2" xfId="15635"/>
    <cellStyle name="Normal 27 2 3 2 3 2 2 2" xfId="32482"/>
    <cellStyle name="Normal 27 2 3 2 3 2 3" xfId="24915"/>
    <cellStyle name="Normal 27 2 3 2 3 3" xfId="11852"/>
    <cellStyle name="Normal 27 2 3 2 3 3 2" xfId="28701"/>
    <cellStyle name="Normal 27 2 3 2 3 4" xfId="21134"/>
    <cellStyle name="Normal 27 2 3 2 4" xfId="5692"/>
    <cellStyle name="Normal 27 2 3 2 4 2" xfId="13751"/>
    <cellStyle name="Normal 27 2 3 2 4 2 2" xfId="30598"/>
    <cellStyle name="Normal 27 2 3 2 4 3" xfId="23031"/>
    <cellStyle name="Normal 27 2 3 2 5" xfId="9877"/>
    <cellStyle name="Normal 27 2 3 2 5 2" xfId="26817"/>
    <cellStyle name="Normal 27 2 3 2 6" xfId="17538"/>
    <cellStyle name="Normal 27 2 3 2 7" xfId="19249"/>
    <cellStyle name="Normal 27 2 3 3" xfId="2290"/>
    <cellStyle name="Normal 27 2 3 3 2" xfId="4254"/>
    <cellStyle name="Normal 27 2 3 3 2 2" xfId="8037"/>
    <cellStyle name="Normal 27 2 3 3 2 2 2" xfId="16096"/>
    <cellStyle name="Normal 27 2 3 3 2 2 2 2" xfId="32943"/>
    <cellStyle name="Normal 27 2 3 3 2 2 3" xfId="25376"/>
    <cellStyle name="Normal 27 2 3 3 2 3" xfId="12313"/>
    <cellStyle name="Normal 27 2 3 3 2 3 2" xfId="29162"/>
    <cellStyle name="Normal 27 2 3 3 2 4" xfId="21595"/>
    <cellStyle name="Normal 27 2 3 3 3" xfId="6153"/>
    <cellStyle name="Normal 27 2 3 3 3 2" xfId="14212"/>
    <cellStyle name="Normal 27 2 3 3 3 2 2" xfId="31059"/>
    <cellStyle name="Normal 27 2 3 3 3 3" xfId="23492"/>
    <cellStyle name="Normal 27 2 3 3 4" xfId="10378"/>
    <cellStyle name="Normal 27 2 3 3 4 2" xfId="27278"/>
    <cellStyle name="Normal 27 2 3 3 5" xfId="17540"/>
    <cellStyle name="Normal 27 2 3 3 6" xfId="19710"/>
    <cellStyle name="Normal 27 2 3 4" xfId="3342"/>
    <cellStyle name="Normal 27 2 3 4 2" xfId="7125"/>
    <cellStyle name="Normal 27 2 3 4 2 2" xfId="15184"/>
    <cellStyle name="Normal 27 2 3 4 2 2 2" xfId="32031"/>
    <cellStyle name="Normal 27 2 3 4 2 3" xfId="24464"/>
    <cellStyle name="Normal 27 2 3 4 3" xfId="11401"/>
    <cellStyle name="Normal 27 2 3 4 3 2" xfId="28250"/>
    <cellStyle name="Normal 27 2 3 4 4" xfId="20683"/>
    <cellStyle name="Normal 27 2 3 5" xfId="5241"/>
    <cellStyle name="Normal 27 2 3 5 2" xfId="13300"/>
    <cellStyle name="Normal 27 2 3 5 2 2" xfId="30147"/>
    <cellStyle name="Normal 27 2 3 5 3" xfId="22580"/>
    <cellStyle name="Normal 27 2 3 6" xfId="9402"/>
    <cellStyle name="Normal 27 2 3 6 2" xfId="26366"/>
    <cellStyle name="Normal 27 2 3 7" xfId="17537"/>
    <cellStyle name="Normal 27 2 3 8" xfId="18798"/>
    <cellStyle name="Normal 27 2 4" xfId="1526"/>
    <cellStyle name="Normal 27 2 4 2" xfId="2525"/>
    <cellStyle name="Normal 27 2 4 2 2" xfId="4487"/>
    <cellStyle name="Normal 27 2 4 2 2 2" xfId="8270"/>
    <cellStyle name="Normal 27 2 4 2 2 2 2" xfId="16329"/>
    <cellStyle name="Normal 27 2 4 2 2 2 2 2" xfId="33176"/>
    <cellStyle name="Normal 27 2 4 2 2 2 3" xfId="25609"/>
    <cellStyle name="Normal 27 2 4 2 2 3" xfId="12546"/>
    <cellStyle name="Normal 27 2 4 2 2 3 2" xfId="29395"/>
    <cellStyle name="Normal 27 2 4 2 2 4" xfId="21828"/>
    <cellStyle name="Normal 27 2 4 2 3" xfId="6386"/>
    <cellStyle name="Normal 27 2 4 2 3 2" xfId="14445"/>
    <cellStyle name="Normal 27 2 4 2 3 2 2" xfId="31292"/>
    <cellStyle name="Normal 27 2 4 2 3 3" xfId="23725"/>
    <cellStyle name="Normal 27 2 4 2 4" xfId="10612"/>
    <cellStyle name="Normal 27 2 4 2 4 2" xfId="27511"/>
    <cellStyle name="Normal 27 2 4 2 5" xfId="17542"/>
    <cellStyle name="Normal 27 2 4 2 6" xfId="19943"/>
    <cellStyle name="Normal 27 2 4 3" xfId="3575"/>
    <cellStyle name="Normal 27 2 4 3 2" xfId="7358"/>
    <cellStyle name="Normal 27 2 4 3 2 2" xfId="15417"/>
    <cellStyle name="Normal 27 2 4 3 2 2 2" xfId="32264"/>
    <cellStyle name="Normal 27 2 4 3 2 3" xfId="24697"/>
    <cellStyle name="Normal 27 2 4 3 3" xfId="11634"/>
    <cellStyle name="Normal 27 2 4 3 3 2" xfId="28483"/>
    <cellStyle name="Normal 27 2 4 3 4" xfId="20916"/>
    <cellStyle name="Normal 27 2 4 4" xfId="5474"/>
    <cellStyle name="Normal 27 2 4 4 2" xfId="13533"/>
    <cellStyle name="Normal 27 2 4 4 2 2" xfId="30380"/>
    <cellStyle name="Normal 27 2 4 4 3" xfId="22813"/>
    <cellStyle name="Normal 27 2 4 5" xfId="9659"/>
    <cellStyle name="Normal 27 2 4 5 2" xfId="26599"/>
    <cellStyle name="Normal 27 2 4 6" xfId="17541"/>
    <cellStyle name="Normal 27 2 4 7" xfId="19031"/>
    <cellStyle name="Normal 27 2 5" xfId="2055"/>
    <cellStyle name="Normal 27 2 5 2" xfId="4036"/>
    <cellStyle name="Normal 27 2 5 2 2" xfId="7819"/>
    <cellStyle name="Normal 27 2 5 2 2 2" xfId="15878"/>
    <cellStyle name="Normal 27 2 5 2 2 2 2" xfId="32725"/>
    <cellStyle name="Normal 27 2 5 2 2 3" xfId="25158"/>
    <cellStyle name="Normal 27 2 5 2 3" xfId="12095"/>
    <cellStyle name="Normal 27 2 5 2 3 2" xfId="28944"/>
    <cellStyle name="Normal 27 2 5 2 4" xfId="21377"/>
    <cellStyle name="Normal 27 2 5 3" xfId="5935"/>
    <cellStyle name="Normal 27 2 5 3 2" xfId="13994"/>
    <cellStyle name="Normal 27 2 5 3 2 2" xfId="30841"/>
    <cellStyle name="Normal 27 2 5 3 3" xfId="23274"/>
    <cellStyle name="Normal 27 2 5 4" xfId="10153"/>
    <cellStyle name="Normal 27 2 5 4 2" xfId="27060"/>
    <cellStyle name="Normal 27 2 5 5" xfId="17543"/>
    <cellStyle name="Normal 27 2 5 6" xfId="19492"/>
    <cellStyle name="Normal 27 2 6" xfId="3094"/>
    <cellStyle name="Normal 27 2 6 2" xfId="6907"/>
    <cellStyle name="Normal 27 2 6 2 2" xfId="14966"/>
    <cellStyle name="Normal 27 2 6 2 2 2" xfId="31813"/>
    <cellStyle name="Normal 27 2 6 2 3" xfId="24246"/>
    <cellStyle name="Normal 27 2 6 3" xfId="11157"/>
    <cellStyle name="Normal 27 2 6 3 2" xfId="28032"/>
    <cellStyle name="Normal 27 2 6 4" xfId="20465"/>
    <cellStyle name="Normal 27 2 7" xfId="5023"/>
    <cellStyle name="Normal 27 2 7 2" xfId="13082"/>
    <cellStyle name="Normal 27 2 7 2 2" xfId="29929"/>
    <cellStyle name="Normal 27 2 7 3" xfId="22362"/>
    <cellStyle name="Normal 27 2 8" xfId="9042"/>
    <cellStyle name="Normal 27 2 8 2" xfId="26148"/>
    <cellStyle name="Normal 27 2 9" xfId="17528"/>
    <cellStyle name="Normal 27 3" xfId="948"/>
    <cellStyle name="Normal 27 3 2" xfId="3128"/>
    <cellStyle name="Normal 27 3 3" xfId="17544"/>
    <cellStyle name="Normal 27 3 4" xfId="34096"/>
    <cellStyle name="Normal 27 4" xfId="1043"/>
    <cellStyle name="Normal 27 4 2" xfId="1304"/>
    <cellStyle name="Normal 27 4 2 2" xfId="1800"/>
    <cellStyle name="Normal 27 4 2 2 2" xfId="2799"/>
    <cellStyle name="Normal 27 4 2 2 2 2" xfId="4761"/>
    <cellStyle name="Normal 27 4 2 2 2 2 2" xfId="8544"/>
    <cellStyle name="Normal 27 4 2 2 2 2 2 2" xfId="16603"/>
    <cellStyle name="Normal 27 4 2 2 2 2 2 2 2" xfId="33450"/>
    <cellStyle name="Normal 27 4 2 2 2 2 2 3" xfId="25883"/>
    <cellStyle name="Normal 27 4 2 2 2 2 3" xfId="12820"/>
    <cellStyle name="Normal 27 4 2 2 2 2 3 2" xfId="29669"/>
    <cellStyle name="Normal 27 4 2 2 2 2 4" xfId="22102"/>
    <cellStyle name="Normal 27 4 2 2 2 3" xfId="6660"/>
    <cellStyle name="Normal 27 4 2 2 2 3 2" xfId="14719"/>
    <cellStyle name="Normal 27 4 2 2 2 3 2 2" xfId="31566"/>
    <cellStyle name="Normal 27 4 2 2 2 3 3" xfId="23999"/>
    <cellStyle name="Normal 27 4 2 2 2 4" xfId="10886"/>
    <cellStyle name="Normal 27 4 2 2 2 4 2" xfId="27785"/>
    <cellStyle name="Normal 27 4 2 2 2 5" xfId="17548"/>
    <cellStyle name="Normal 27 4 2 2 2 6" xfId="20217"/>
    <cellStyle name="Normal 27 4 2 2 3" xfId="3849"/>
    <cellStyle name="Normal 27 4 2 2 3 2" xfId="7632"/>
    <cellStyle name="Normal 27 4 2 2 3 2 2" xfId="15691"/>
    <cellStyle name="Normal 27 4 2 2 3 2 2 2" xfId="32538"/>
    <cellStyle name="Normal 27 4 2 2 3 2 3" xfId="24971"/>
    <cellStyle name="Normal 27 4 2 2 3 3" xfId="11908"/>
    <cellStyle name="Normal 27 4 2 2 3 3 2" xfId="28757"/>
    <cellStyle name="Normal 27 4 2 2 3 4" xfId="21190"/>
    <cellStyle name="Normal 27 4 2 2 4" xfId="5748"/>
    <cellStyle name="Normal 27 4 2 2 4 2" xfId="13807"/>
    <cellStyle name="Normal 27 4 2 2 4 2 2" xfId="30654"/>
    <cellStyle name="Normal 27 4 2 2 4 3" xfId="23087"/>
    <cellStyle name="Normal 27 4 2 2 5" xfId="9933"/>
    <cellStyle name="Normal 27 4 2 2 5 2" xfId="26873"/>
    <cellStyle name="Normal 27 4 2 2 6" xfId="17547"/>
    <cellStyle name="Normal 27 4 2 2 7" xfId="19305"/>
    <cellStyle name="Normal 27 4 2 3" xfId="2346"/>
    <cellStyle name="Normal 27 4 2 3 2" xfId="4310"/>
    <cellStyle name="Normal 27 4 2 3 2 2" xfId="8093"/>
    <cellStyle name="Normal 27 4 2 3 2 2 2" xfId="16152"/>
    <cellStyle name="Normal 27 4 2 3 2 2 2 2" xfId="32999"/>
    <cellStyle name="Normal 27 4 2 3 2 2 3" xfId="25432"/>
    <cellStyle name="Normal 27 4 2 3 2 3" xfId="12369"/>
    <cellStyle name="Normal 27 4 2 3 2 3 2" xfId="29218"/>
    <cellStyle name="Normal 27 4 2 3 2 4" xfId="21651"/>
    <cellStyle name="Normal 27 4 2 3 3" xfId="6209"/>
    <cellStyle name="Normal 27 4 2 3 3 2" xfId="14268"/>
    <cellStyle name="Normal 27 4 2 3 3 2 2" xfId="31115"/>
    <cellStyle name="Normal 27 4 2 3 3 3" xfId="23548"/>
    <cellStyle name="Normal 27 4 2 3 4" xfId="10434"/>
    <cellStyle name="Normal 27 4 2 3 4 2" xfId="27334"/>
    <cellStyle name="Normal 27 4 2 3 5" xfId="17549"/>
    <cellStyle name="Normal 27 4 2 3 6" xfId="19766"/>
    <cellStyle name="Normal 27 4 2 4" xfId="3398"/>
    <cellStyle name="Normal 27 4 2 4 2" xfId="7181"/>
    <cellStyle name="Normal 27 4 2 4 2 2" xfId="15240"/>
    <cellStyle name="Normal 27 4 2 4 2 2 2" xfId="32087"/>
    <cellStyle name="Normal 27 4 2 4 2 3" xfId="24520"/>
    <cellStyle name="Normal 27 4 2 4 3" xfId="11457"/>
    <cellStyle name="Normal 27 4 2 4 3 2" xfId="28306"/>
    <cellStyle name="Normal 27 4 2 4 4" xfId="20739"/>
    <cellStyle name="Normal 27 4 2 5" xfId="5297"/>
    <cellStyle name="Normal 27 4 2 5 2" xfId="13356"/>
    <cellStyle name="Normal 27 4 2 5 2 2" xfId="30203"/>
    <cellStyle name="Normal 27 4 2 5 3" xfId="22636"/>
    <cellStyle name="Normal 27 4 2 6" xfId="9458"/>
    <cellStyle name="Normal 27 4 2 6 2" xfId="26422"/>
    <cellStyle name="Normal 27 4 2 7" xfId="17546"/>
    <cellStyle name="Normal 27 4 2 8" xfId="18854"/>
    <cellStyle name="Normal 27 4 3" xfId="1582"/>
    <cellStyle name="Normal 27 4 3 2" xfId="2581"/>
    <cellStyle name="Normal 27 4 3 2 2" xfId="4543"/>
    <cellStyle name="Normal 27 4 3 2 2 2" xfId="8326"/>
    <cellStyle name="Normal 27 4 3 2 2 2 2" xfId="16385"/>
    <cellStyle name="Normal 27 4 3 2 2 2 2 2" xfId="33232"/>
    <cellStyle name="Normal 27 4 3 2 2 2 3" xfId="25665"/>
    <cellStyle name="Normal 27 4 3 2 2 3" xfId="12602"/>
    <cellStyle name="Normal 27 4 3 2 2 3 2" xfId="29451"/>
    <cellStyle name="Normal 27 4 3 2 2 4" xfId="21884"/>
    <cellStyle name="Normal 27 4 3 2 3" xfId="6442"/>
    <cellStyle name="Normal 27 4 3 2 3 2" xfId="14501"/>
    <cellStyle name="Normal 27 4 3 2 3 2 2" xfId="31348"/>
    <cellStyle name="Normal 27 4 3 2 3 3" xfId="23781"/>
    <cellStyle name="Normal 27 4 3 2 4" xfId="10668"/>
    <cellStyle name="Normal 27 4 3 2 4 2" xfId="27567"/>
    <cellStyle name="Normal 27 4 3 2 5" xfId="17551"/>
    <cellStyle name="Normal 27 4 3 2 6" xfId="19999"/>
    <cellStyle name="Normal 27 4 3 3" xfId="3631"/>
    <cellStyle name="Normal 27 4 3 3 2" xfId="7414"/>
    <cellStyle name="Normal 27 4 3 3 2 2" xfId="15473"/>
    <cellStyle name="Normal 27 4 3 3 2 2 2" xfId="32320"/>
    <cellStyle name="Normal 27 4 3 3 2 3" xfId="24753"/>
    <cellStyle name="Normal 27 4 3 3 3" xfId="11690"/>
    <cellStyle name="Normal 27 4 3 3 3 2" xfId="28539"/>
    <cellStyle name="Normal 27 4 3 3 4" xfId="20972"/>
    <cellStyle name="Normal 27 4 3 4" xfId="5530"/>
    <cellStyle name="Normal 27 4 3 4 2" xfId="13589"/>
    <cellStyle name="Normal 27 4 3 4 2 2" xfId="30436"/>
    <cellStyle name="Normal 27 4 3 4 3" xfId="22869"/>
    <cellStyle name="Normal 27 4 3 5" xfId="9715"/>
    <cellStyle name="Normal 27 4 3 5 2" xfId="26655"/>
    <cellStyle name="Normal 27 4 3 6" xfId="17550"/>
    <cellStyle name="Normal 27 4 3 7" xfId="19087"/>
    <cellStyle name="Normal 27 4 4" xfId="2128"/>
    <cellStyle name="Normal 27 4 4 2" xfId="4092"/>
    <cellStyle name="Normal 27 4 4 2 2" xfId="7875"/>
    <cellStyle name="Normal 27 4 4 2 2 2" xfId="15934"/>
    <cellStyle name="Normal 27 4 4 2 2 2 2" xfId="32781"/>
    <cellStyle name="Normal 27 4 4 2 2 3" xfId="25214"/>
    <cellStyle name="Normal 27 4 4 2 3" xfId="12151"/>
    <cellStyle name="Normal 27 4 4 2 3 2" xfId="29000"/>
    <cellStyle name="Normal 27 4 4 2 4" xfId="21433"/>
    <cellStyle name="Normal 27 4 4 3" xfId="5991"/>
    <cellStyle name="Normal 27 4 4 3 2" xfId="14050"/>
    <cellStyle name="Normal 27 4 4 3 2 2" xfId="30897"/>
    <cellStyle name="Normal 27 4 4 3 3" xfId="23330"/>
    <cellStyle name="Normal 27 4 4 4" xfId="10216"/>
    <cellStyle name="Normal 27 4 4 4 2" xfId="27116"/>
    <cellStyle name="Normal 27 4 4 5" xfId="17552"/>
    <cellStyle name="Normal 27 4 4 6" xfId="19548"/>
    <cellStyle name="Normal 27 4 5" xfId="3180"/>
    <cellStyle name="Normal 27 4 5 2" xfId="6963"/>
    <cellStyle name="Normal 27 4 5 2 2" xfId="15022"/>
    <cellStyle name="Normal 27 4 5 2 2 2" xfId="31869"/>
    <cellStyle name="Normal 27 4 5 2 3" xfId="24302"/>
    <cellStyle name="Normal 27 4 5 3" xfId="11239"/>
    <cellStyle name="Normal 27 4 5 3 2" xfId="28088"/>
    <cellStyle name="Normal 27 4 5 4" xfId="20521"/>
    <cellStyle name="Normal 27 4 6" xfId="5079"/>
    <cellStyle name="Normal 27 4 6 2" xfId="13138"/>
    <cellStyle name="Normal 27 4 6 2 2" xfId="29985"/>
    <cellStyle name="Normal 27 4 6 3" xfId="22418"/>
    <cellStyle name="Normal 27 4 7" xfId="9223"/>
    <cellStyle name="Normal 27 4 7 2" xfId="26204"/>
    <cellStyle name="Normal 27 4 8" xfId="17545"/>
    <cellStyle name="Normal 27 4 9" xfId="18636"/>
    <cellStyle name="Normal 27 5" xfId="1212"/>
    <cellStyle name="Normal 27 5 2" xfId="1708"/>
    <cellStyle name="Normal 27 5 2 2" xfId="2707"/>
    <cellStyle name="Normal 27 5 2 2 2" xfId="4669"/>
    <cellStyle name="Normal 27 5 2 2 2 2" xfId="8452"/>
    <cellStyle name="Normal 27 5 2 2 2 2 2" xfId="16511"/>
    <cellStyle name="Normal 27 5 2 2 2 2 2 2" xfId="33358"/>
    <cellStyle name="Normal 27 5 2 2 2 2 3" xfId="25791"/>
    <cellStyle name="Normal 27 5 2 2 2 3" xfId="12728"/>
    <cellStyle name="Normal 27 5 2 2 2 3 2" xfId="29577"/>
    <cellStyle name="Normal 27 5 2 2 2 4" xfId="22010"/>
    <cellStyle name="Normal 27 5 2 2 3" xfId="6568"/>
    <cellStyle name="Normal 27 5 2 2 3 2" xfId="14627"/>
    <cellStyle name="Normal 27 5 2 2 3 2 2" xfId="31474"/>
    <cellStyle name="Normal 27 5 2 2 3 3" xfId="23907"/>
    <cellStyle name="Normal 27 5 2 2 4" xfId="10794"/>
    <cellStyle name="Normal 27 5 2 2 4 2" xfId="27693"/>
    <cellStyle name="Normal 27 5 2 2 5" xfId="17555"/>
    <cellStyle name="Normal 27 5 2 2 6" xfId="20125"/>
    <cellStyle name="Normal 27 5 2 3" xfId="3757"/>
    <cellStyle name="Normal 27 5 2 3 2" xfId="7540"/>
    <cellStyle name="Normal 27 5 2 3 2 2" xfId="15599"/>
    <cellStyle name="Normal 27 5 2 3 2 2 2" xfId="32446"/>
    <cellStyle name="Normal 27 5 2 3 2 3" xfId="24879"/>
    <cellStyle name="Normal 27 5 2 3 3" xfId="11816"/>
    <cellStyle name="Normal 27 5 2 3 3 2" xfId="28665"/>
    <cellStyle name="Normal 27 5 2 3 4" xfId="21098"/>
    <cellStyle name="Normal 27 5 2 4" xfId="5656"/>
    <cellStyle name="Normal 27 5 2 4 2" xfId="13715"/>
    <cellStyle name="Normal 27 5 2 4 2 2" xfId="30562"/>
    <cellStyle name="Normal 27 5 2 4 3" xfId="22995"/>
    <cellStyle name="Normal 27 5 2 5" xfId="9841"/>
    <cellStyle name="Normal 27 5 2 5 2" xfId="26781"/>
    <cellStyle name="Normal 27 5 2 6" xfId="17554"/>
    <cellStyle name="Normal 27 5 2 7" xfId="19213"/>
    <cellStyle name="Normal 27 5 3" xfId="2254"/>
    <cellStyle name="Normal 27 5 3 2" xfId="4218"/>
    <cellStyle name="Normal 27 5 3 2 2" xfId="8001"/>
    <cellStyle name="Normal 27 5 3 2 2 2" xfId="16060"/>
    <cellStyle name="Normal 27 5 3 2 2 2 2" xfId="32907"/>
    <cellStyle name="Normal 27 5 3 2 2 3" xfId="25340"/>
    <cellStyle name="Normal 27 5 3 2 3" xfId="12277"/>
    <cellStyle name="Normal 27 5 3 2 3 2" xfId="29126"/>
    <cellStyle name="Normal 27 5 3 2 4" xfId="21559"/>
    <cellStyle name="Normal 27 5 3 3" xfId="6117"/>
    <cellStyle name="Normal 27 5 3 3 2" xfId="14176"/>
    <cellStyle name="Normal 27 5 3 3 2 2" xfId="31023"/>
    <cellStyle name="Normal 27 5 3 3 3" xfId="23456"/>
    <cellStyle name="Normal 27 5 3 4" xfId="10342"/>
    <cellStyle name="Normal 27 5 3 4 2" xfId="27242"/>
    <cellStyle name="Normal 27 5 3 5" xfId="17556"/>
    <cellStyle name="Normal 27 5 3 6" xfId="19674"/>
    <cellStyle name="Normal 27 5 4" xfId="3306"/>
    <cellStyle name="Normal 27 5 4 2" xfId="7089"/>
    <cellStyle name="Normal 27 5 4 2 2" xfId="15148"/>
    <cellStyle name="Normal 27 5 4 2 2 2" xfId="31995"/>
    <cellStyle name="Normal 27 5 4 2 3" xfId="24428"/>
    <cellStyle name="Normal 27 5 4 3" xfId="11365"/>
    <cellStyle name="Normal 27 5 4 3 2" xfId="28214"/>
    <cellStyle name="Normal 27 5 4 4" xfId="20647"/>
    <cellStyle name="Normal 27 5 5" xfId="5205"/>
    <cellStyle name="Normal 27 5 5 2" xfId="13264"/>
    <cellStyle name="Normal 27 5 5 2 2" xfId="30111"/>
    <cellStyle name="Normal 27 5 5 3" xfId="22544"/>
    <cellStyle name="Normal 27 5 6" xfId="9366"/>
    <cellStyle name="Normal 27 5 6 2" xfId="26330"/>
    <cellStyle name="Normal 27 5 7" xfId="17553"/>
    <cellStyle name="Normal 27 5 8" xfId="18762"/>
    <cellStyle name="Normal 27 6" xfId="1490"/>
    <cellStyle name="Normal 27 6 2" xfId="2489"/>
    <cellStyle name="Normal 27 6 2 2" xfId="4451"/>
    <cellStyle name="Normal 27 6 2 2 2" xfId="8234"/>
    <cellStyle name="Normal 27 6 2 2 2 2" xfId="16293"/>
    <cellStyle name="Normal 27 6 2 2 2 2 2" xfId="33140"/>
    <cellStyle name="Normal 27 6 2 2 2 3" xfId="25573"/>
    <cellStyle name="Normal 27 6 2 2 3" xfId="12510"/>
    <cellStyle name="Normal 27 6 2 2 3 2" xfId="29359"/>
    <cellStyle name="Normal 27 6 2 2 4" xfId="21792"/>
    <cellStyle name="Normal 27 6 2 3" xfId="6350"/>
    <cellStyle name="Normal 27 6 2 3 2" xfId="14409"/>
    <cellStyle name="Normal 27 6 2 3 2 2" xfId="31256"/>
    <cellStyle name="Normal 27 6 2 3 3" xfId="23689"/>
    <cellStyle name="Normal 27 6 2 4" xfId="10576"/>
    <cellStyle name="Normal 27 6 2 4 2" xfId="27475"/>
    <cellStyle name="Normal 27 6 2 5" xfId="17558"/>
    <cellStyle name="Normal 27 6 2 6" xfId="19907"/>
    <cellStyle name="Normal 27 6 3" xfId="3539"/>
    <cellStyle name="Normal 27 6 3 2" xfId="7322"/>
    <cellStyle name="Normal 27 6 3 2 2" xfId="15381"/>
    <cellStyle name="Normal 27 6 3 2 2 2" xfId="32228"/>
    <cellStyle name="Normal 27 6 3 2 3" xfId="24661"/>
    <cellStyle name="Normal 27 6 3 3" xfId="11598"/>
    <cellStyle name="Normal 27 6 3 3 2" xfId="28447"/>
    <cellStyle name="Normal 27 6 3 4" xfId="20880"/>
    <cellStyle name="Normal 27 6 4" xfId="5438"/>
    <cellStyle name="Normal 27 6 4 2" xfId="13497"/>
    <cellStyle name="Normal 27 6 4 2 2" xfId="30344"/>
    <cellStyle name="Normal 27 6 4 3" xfId="22777"/>
    <cellStyle name="Normal 27 6 5" xfId="9623"/>
    <cellStyle name="Normal 27 6 5 2" xfId="26563"/>
    <cellStyle name="Normal 27 6 6" xfId="17557"/>
    <cellStyle name="Normal 27 6 7" xfId="18995"/>
    <cellStyle name="Normal 27 7" xfId="2015"/>
    <cellStyle name="Normal 27 7 2" xfId="4000"/>
    <cellStyle name="Normal 27 7 2 2" xfId="7783"/>
    <cellStyle name="Normal 27 7 2 2 2" xfId="15842"/>
    <cellStyle name="Normal 27 7 2 2 2 2" xfId="32689"/>
    <cellStyle name="Normal 27 7 2 2 3" xfId="25122"/>
    <cellStyle name="Normal 27 7 2 3" xfId="12059"/>
    <cellStyle name="Normal 27 7 2 3 2" xfId="28908"/>
    <cellStyle name="Normal 27 7 2 4" xfId="21341"/>
    <cellStyle name="Normal 27 7 3" xfId="5899"/>
    <cellStyle name="Normal 27 7 3 2" xfId="13958"/>
    <cellStyle name="Normal 27 7 3 2 2" xfId="30805"/>
    <cellStyle name="Normal 27 7 3 3" xfId="23238"/>
    <cellStyle name="Normal 27 7 4" xfId="10114"/>
    <cellStyle name="Normal 27 7 4 2" xfId="27024"/>
    <cellStyle name="Normal 27 7 5" xfId="17559"/>
    <cellStyle name="Normal 27 7 6" xfId="19456"/>
    <cellStyle name="Normal 27 8" xfId="3058"/>
    <cellStyle name="Normal 27 8 2" xfId="6871"/>
    <cellStyle name="Normal 27 8 2 2" xfId="14930"/>
    <cellStyle name="Normal 27 8 2 2 2" xfId="31777"/>
    <cellStyle name="Normal 27 8 2 3" xfId="24210"/>
    <cellStyle name="Normal 27 8 3" xfId="11121"/>
    <cellStyle name="Normal 27 8 3 2" xfId="27996"/>
    <cellStyle name="Normal 27 8 4" xfId="20429"/>
    <cellStyle name="Normal 27 9" xfId="4987"/>
    <cellStyle name="Normal 27 9 2" xfId="13046"/>
    <cellStyle name="Normal 27 9 2 2" xfId="29893"/>
    <cellStyle name="Normal 27 9 3" xfId="22326"/>
    <cellStyle name="Normal 270" xfId="33675"/>
    <cellStyle name="Normal 271" xfId="33676"/>
    <cellStyle name="Normal 272" xfId="33677"/>
    <cellStyle name="Normal 273" xfId="33678"/>
    <cellStyle name="Normal 274" xfId="33679"/>
    <cellStyle name="Normal 275" xfId="33680"/>
    <cellStyle name="Normal 276" xfId="33681"/>
    <cellStyle name="Normal 277" xfId="33682"/>
    <cellStyle name="Normal 278" xfId="33683"/>
    <cellStyle name="Normal 279" xfId="33684"/>
    <cellStyle name="Normal 28" xfId="628"/>
    <cellStyle name="Normal 28 10" xfId="8971"/>
    <cellStyle name="Normal 28 10 2" xfId="26113"/>
    <cellStyle name="Normal 28 11" xfId="17560"/>
    <cellStyle name="Normal 28 12" xfId="18544"/>
    <cellStyle name="Normal 28 13" xfId="34097"/>
    <cellStyle name="Normal 28 2" xfId="746"/>
    <cellStyle name="Normal 28 2 10" xfId="18580"/>
    <cellStyle name="Normal 28 2 11" xfId="34098"/>
    <cellStyle name="Normal 28 2 2" xfId="1080"/>
    <cellStyle name="Normal 28 2 2 2" xfId="1341"/>
    <cellStyle name="Normal 28 2 2 2 2" xfId="1837"/>
    <cellStyle name="Normal 28 2 2 2 2 2" xfId="2836"/>
    <cellStyle name="Normal 28 2 2 2 2 2 2" xfId="4798"/>
    <cellStyle name="Normal 28 2 2 2 2 2 2 2" xfId="8581"/>
    <cellStyle name="Normal 28 2 2 2 2 2 2 2 2" xfId="16640"/>
    <cellStyle name="Normal 28 2 2 2 2 2 2 2 2 2" xfId="33487"/>
    <cellStyle name="Normal 28 2 2 2 2 2 2 2 3" xfId="25920"/>
    <cellStyle name="Normal 28 2 2 2 2 2 2 3" xfId="12857"/>
    <cellStyle name="Normal 28 2 2 2 2 2 2 3 2" xfId="29706"/>
    <cellStyle name="Normal 28 2 2 2 2 2 2 4" xfId="22139"/>
    <cellStyle name="Normal 28 2 2 2 2 2 3" xfId="6697"/>
    <cellStyle name="Normal 28 2 2 2 2 2 3 2" xfId="14756"/>
    <cellStyle name="Normal 28 2 2 2 2 2 3 2 2" xfId="31603"/>
    <cellStyle name="Normal 28 2 2 2 2 2 3 3" xfId="24036"/>
    <cellStyle name="Normal 28 2 2 2 2 2 4" xfId="10923"/>
    <cellStyle name="Normal 28 2 2 2 2 2 4 2" xfId="27822"/>
    <cellStyle name="Normal 28 2 2 2 2 2 5" xfId="17565"/>
    <cellStyle name="Normal 28 2 2 2 2 2 6" xfId="20254"/>
    <cellStyle name="Normal 28 2 2 2 2 3" xfId="3886"/>
    <cellStyle name="Normal 28 2 2 2 2 3 2" xfId="7669"/>
    <cellStyle name="Normal 28 2 2 2 2 3 2 2" xfId="15728"/>
    <cellStyle name="Normal 28 2 2 2 2 3 2 2 2" xfId="32575"/>
    <cellStyle name="Normal 28 2 2 2 2 3 2 3" xfId="25008"/>
    <cellStyle name="Normal 28 2 2 2 2 3 3" xfId="11945"/>
    <cellStyle name="Normal 28 2 2 2 2 3 3 2" xfId="28794"/>
    <cellStyle name="Normal 28 2 2 2 2 3 4" xfId="21227"/>
    <cellStyle name="Normal 28 2 2 2 2 4" xfId="5785"/>
    <cellStyle name="Normal 28 2 2 2 2 4 2" xfId="13844"/>
    <cellStyle name="Normal 28 2 2 2 2 4 2 2" xfId="30691"/>
    <cellStyle name="Normal 28 2 2 2 2 4 3" xfId="23124"/>
    <cellStyle name="Normal 28 2 2 2 2 5" xfId="9970"/>
    <cellStyle name="Normal 28 2 2 2 2 5 2" xfId="26910"/>
    <cellStyle name="Normal 28 2 2 2 2 6" xfId="17564"/>
    <cellStyle name="Normal 28 2 2 2 2 7" xfId="19342"/>
    <cellStyle name="Normal 28 2 2 2 3" xfId="2383"/>
    <cellStyle name="Normal 28 2 2 2 3 2" xfId="4347"/>
    <cellStyle name="Normal 28 2 2 2 3 2 2" xfId="8130"/>
    <cellStyle name="Normal 28 2 2 2 3 2 2 2" xfId="16189"/>
    <cellStyle name="Normal 28 2 2 2 3 2 2 2 2" xfId="33036"/>
    <cellStyle name="Normal 28 2 2 2 3 2 2 3" xfId="25469"/>
    <cellStyle name="Normal 28 2 2 2 3 2 3" xfId="12406"/>
    <cellStyle name="Normal 28 2 2 2 3 2 3 2" xfId="29255"/>
    <cellStyle name="Normal 28 2 2 2 3 2 4" xfId="21688"/>
    <cellStyle name="Normal 28 2 2 2 3 3" xfId="6246"/>
    <cellStyle name="Normal 28 2 2 2 3 3 2" xfId="14305"/>
    <cellStyle name="Normal 28 2 2 2 3 3 2 2" xfId="31152"/>
    <cellStyle name="Normal 28 2 2 2 3 3 3" xfId="23585"/>
    <cellStyle name="Normal 28 2 2 2 3 4" xfId="10471"/>
    <cellStyle name="Normal 28 2 2 2 3 4 2" xfId="27371"/>
    <cellStyle name="Normal 28 2 2 2 3 5" xfId="17566"/>
    <cellStyle name="Normal 28 2 2 2 3 6" xfId="19803"/>
    <cellStyle name="Normal 28 2 2 2 4" xfId="3435"/>
    <cellStyle name="Normal 28 2 2 2 4 2" xfId="7218"/>
    <cellStyle name="Normal 28 2 2 2 4 2 2" xfId="15277"/>
    <cellStyle name="Normal 28 2 2 2 4 2 2 2" xfId="32124"/>
    <cellStyle name="Normal 28 2 2 2 4 2 3" xfId="24557"/>
    <cellStyle name="Normal 28 2 2 2 4 3" xfId="11494"/>
    <cellStyle name="Normal 28 2 2 2 4 3 2" xfId="28343"/>
    <cellStyle name="Normal 28 2 2 2 4 4" xfId="20776"/>
    <cellStyle name="Normal 28 2 2 2 5" xfId="5334"/>
    <cellStyle name="Normal 28 2 2 2 5 2" xfId="13393"/>
    <cellStyle name="Normal 28 2 2 2 5 2 2" xfId="30240"/>
    <cellStyle name="Normal 28 2 2 2 5 3" xfId="22673"/>
    <cellStyle name="Normal 28 2 2 2 6" xfId="9495"/>
    <cellStyle name="Normal 28 2 2 2 6 2" xfId="26459"/>
    <cellStyle name="Normal 28 2 2 2 7" xfId="17563"/>
    <cellStyle name="Normal 28 2 2 2 8" xfId="18891"/>
    <cellStyle name="Normal 28 2 2 3" xfId="1619"/>
    <cellStyle name="Normal 28 2 2 3 2" xfId="2618"/>
    <cellStyle name="Normal 28 2 2 3 2 2" xfId="4580"/>
    <cellStyle name="Normal 28 2 2 3 2 2 2" xfId="8363"/>
    <cellStyle name="Normal 28 2 2 3 2 2 2 2" xfId="16422"/>
    <cellStyle name="Normal 28 2 2 3 2 2 2 2 2" xfId="33269"/>
    <cellStyle name="Normal 28 2 2 3 2 2 2 3" xfId="25702"/>
    <cellStyle name="Normal 28 2 2 3 2 2 3" xfId="12639"/>
    <cellStyle name="Normal 28 2 2 3 2 2 3 2" xfId="29488"/>
    <cellStyle name="Normal 28 2 2 3 2 2 4" xfId="21921"/>
    <cellStyle name="Normal 28 2 2 3 2 3" xfId="6479"/>
    <cellStyle name="Normal 28 2 2 3 2 3 2" xfId="14538"/>
    <cellStyle name="Normal 28 2 2 3 2 3 2 2" xfId="31385"/>
    <cellStyle name="Normal 28 2 2 3 2 3 3" xfId="23818"/>
    <cellStyle name="Normal 28 2 2 3 2 4" xfId="10705"/>
    <cellStyle name="Normal 28 2 2 3 2 4 2" xfId="27604"/>
    <cellStyle name="Normal 28 2 2 3 2 5" xfId="17568"/>
    <cellStyle name="Normal 28 2 2 3 2 6" xfId="20036"/>
    <cellStyle name="Normal 28 2 2 3 3" xfId="3668"/>
    <cellStyle name="Normal 28 2 2 3 3 2" xfId="7451"/>
    <cellStyle name="Normal 28 2 2 3 3 2 2" xfId="15510"/>
    <cellStyle name="Normal 28 2 2 3 3 2 2 2" xfId="32357"/>
    <cellStyle name="Normal 28 2 2 3 3 2 3" xfId="24790"/>
    <cellStyle name="Normal 28 2 2 3 3 3" xfId="11727"/>
    <cellStyle name="Normal 28 2 2 3 3 3 2" xfId="28576"/>
    <cellStyle name="Normal 28 2 2 3 3 4" xfId="21009"/>
    <cellStyle name="Normal 28 2 2 3 4" xfId="5567"/>
    <cellStyle name="Normal 28 2 2 3 4 2" xfId="13626"/>
    <cellStyle name="Normal 28 2 2 3 4 2 2" xfId="30473"/>
    <cellStyle name="Normal 28 2 2 3 4 3" xfId="22906"/>
    <cellStyle name="Normal 28 2 2 3 5" xfId="9752"/>
    <cellStyle name="Normal 28 2 2 3 5 2" xfId="26692"/>
    <cellStyle name="Normal 28 2 2 3 6" xfId="17567"/>
    <cellStyle name="Normal 28 2 2 3 7" xfId="19124"/>
    <cellStyle name="Normal 28 2 2 4" xfId="2165"/>
    <cellStyle name="Normal 28 2 2 4 2" xfId="4129"/>
    <cellStyle name="Normal 28 2 2 4 2 2" xfId="7912"/>
    <cellStyle name="Normal 28 2 2 4 2 2 2" xfId="15971"/>
    <cellStyle name="Normal 28 2 2 4 2 2 2 2" xfId="32818"/>
    <cellStyle name="Normal 28 2 2 4 2 2 3" xfId="25251"/>
    <cellStyle name="Normal 28 2 2 4 2 3" xfId="12188"/>
    <cellStyle name="Normal 28 2 2 4 2 3 2" xfId="29037"/>
    <cellStyle name="Normal 28 2 2 4 2 4" xfId="21470"/>
    <cellStyle name="Normal 28 2 2 4 3" xfId="6028"/>
    <cellStyle name="Normal 28 2 2 4 3 2" xfId="14087"/>
    <cellStyle name="Normal 28 2 2 4 3 2 2" xfId="30934"/>
    <cellStyle name="Normal 28 2 2 4 3 3" xfId="23367"/>
    <cellStyle name="Normal 28 2 2 4 4" xfId="10253"/>
    <cellStyle name="Normal 28 2 2 4 4 2" xfId="27153"/>
    <cellStyle name="Normal 28 2 2 4 5" xfId="17569"/>
    <cellStyle name="Normal 28 2 2 4 6" xfId="19585"/>
    <cellStyle name="Normal 28 2 2 5" xfId="3217"/>
    <cellStyle name="Normal 28 2 2 5 2" xfId="7000"/>
    <cellStyle name="Normal 28 2 2 5 2 2" xfId="15059"/>
    <cellStyle name="Normal 28 2 2 5 2 2 2" xfId="31906"/>
    <cellStyle name="Normal 28 2 2 5 2 3" xfId="24339"/>
    <cellStyle name="Normal 28 2 2 5 3" xfId="11276"/>
    <cellStyle name="Normal 28 2 2 5 3 2" xfId="28125"/>
    <cellStyle name="Normal 28 2 2 5 4" xfId="20558"/>
    <cellStyle name="Normal 28 2 2 6" xfId="5116"/>
    <cellStyle name="Normal 28 2 2 6 2" xfId="13175"/>
    <cellStyle name="Normal 28 2 2 6 2 2" xfId="30022"/>
    <cellStyle name="Normal 28 2 2 6 3" xfId="22455"/>
    <cellStyle name="Normal 28 2 2 7" xfId="9260"/>
    <cellStyle name="Normal 28 2 2 7 2" xfId="26241"/>
    <cellStyle name="Normal 28 2 2 8" xfId="17562"/>
    <cellStyle name="Normal 28 2 2 9" xfId="18673"/>
    <cellStyle name="Normal 28 2 3" xfId="1249"/>
    <cellStyle name="Normal 28 2 3 2" xfId="1745"/>
    <cellStyle name="Normal 28 2 3 2 2" xfId="2744"/>
    <cellStyle name="Normal 28 2 3 2 2 2" xfId="4706"/>
    <cellStyle name="Normal 28 2 3 2 2 2 2" xfId="8489"/>
    <cellStyle name="Normal 28 2 3 2 2 2 2 2" xfId="16548"/>
    <cellStyle name="Normal 28 2 3 2 2 2 2 2 2" xfId="33395"/>
    <cellStyle name="Normal 28 2 3 2 2 2 2 3" xfId="25828"/>
    <cellStyle name="Normal 28 2 3 2 2 2 3" xfId="12765"/>
    <cellStyle name="Normal 28 2 3 2 2 2 3 2" xfId="29614"/>
    <cellStyle name="Normal 28 2 3 2 2 2 4" xfId="22047"/>
    <cellStyle name="Normal 28 2 3 2 2 3" xfId="6605"/>
    <cellStyle name="Normal 28 2 3 2 2 3 2" xfId="14664"/>
    <cellStyle name="Normal 28 2 3 2 2 3 2 2" xfId="31511"/>
    <cellStyle name="Normal 28 2 3 2 2 3 3" xfId="23944"/>
    <cellStyle name="Normal 28 2 3 2 2 4" xfId="10831"/>
    <cellStyle name="Normal 28 2 3 2 2 4 2" xfId="27730"/>
    <cellStyle name="Normal 28 2 3 2 2 5" xfId="17572"/>
    <cellStyle name="Normal 28 2 3 2 2 6" xfId="20162"/>
    <cellStyle name="Normal 28 2 3 2 3" xfId="3794"/>
    <cellStyle name="Normal 28 2 3 2 3 2" xfId="7577"/>
    <cellStyle name="Normal 28 2 3 2 3 2 2" xfId="15636"/>
    <cellStyle name="Normal 28 2 3 2 3 2 2 2" xfId="32483"/>
    <cellStyle name="Normal 28 2 3 2 3 2 3" xfId="24916"/>
    <cellStyle name="Normal 28 2 3 2 3 3" xfId="11853"/>
    <cellStyle name="Normal 28 2 3 2 3 3 2" xfId="28702"/>
    <cellStyle name="Normal 28 2 3 2 3 4" xfId="21135"/>
    <cellStyle name="Normal 28 2 3 2 4" xfId="5693"/>
    <cellStyle name="Normal 28 2 3 2 4 2" xfId="13752"/>
    <cellStyle name="Normal 28 2 3 2 4 2 2" xfId="30599"/>
    <cellStyle name="Normal 28 2 3 2 4 3" xfId="23032"/>
    <cellStyle name="Normal 28 2 3 2 5" xfId="9878"/>
    <cellStyle name="Normal 28 2 3 2 5 2" xfId="26818"/>
    <cellStyle name="Normal 28 2 3 2 6" xfId="17571"/>
    <cellStyle name="Normal 28 2 3 2 7" xfId="19250"/>
    <cellStyle name="Normal 28 2 3 3" xfId="2291"/>
    <cellStyle name="Normal 28 2 3 3 2" xfId="4255"/>
    <cellStyle name="Normal 28 2 3 3 2 2" xfId="8038"/>
    <cellStyle name="Normal 28 2 3 3 2 2 2" xfId="16097"/>
    <cellStyle name="Normal 28 2 3 3 2 2 2 2" xfId="32944"/>
    <cellStyle name="Normal 28 2 3 3 2 2 3" xfId="25377"/>
    <cellStyle name="Normal 28 2 3 3 2 3" xfId="12314"/>
    <cellStyle name="Normal 28 2 3 3 2 3 2" xfId="29163"/>
    <cellStyle name="Normal 28 2 3 3 2 4" xfId="21596"/>
    <cellStyle name="Normal 28 2 3 3 3" xfId="6154"/>
    <cellStyle name="Normal 28 2 3 3 3 2" xfId="14213"/>
    <cellStyle name="Normal 28 2 3 3 3 2 2" xfId="31060"/>
    <cellStyle name="Normal 28 2 3 3 3 3" xfId="23493"/>
    <cellStyle name="Normal 28 2 3 3 4" xfId="10379"/>
    <cellStyle name="Normal 28 2 3 3 4 2" xfId="27279"/>
    <cellStyle name="Normal 28 2 3 3 5" xfId="17573"/>
    <cellStyle name="Normal 28 2 3 3 6" xfId="19711"/>
    <cellStyle name="Normal 28 2 3 4" xfId="3343"/>
    <cellStyle name="Normal 28 2 3 4 2" xfId="7126"/>
    <cellStyle name="Normal 28 2 3 4 2 2" xfId="15185"/>
    <cellStyle name="Normal 28 2 3 4 2 2 2" xfId="32032"/>
    <cellStyle name="Normal 28 2 3 4 2 3" xfId="24465"/>
    <cellStyle name="Normal 28 2 3 4 3" xfId="11402"/>
    <cellStyle name="Normal 28 2 3 4 3 2" xfId="28251"/>
    <cellStyle name="Normal 28 2 3 4 4" xfId="20684"/>
    <cellStyle name="Normal 28 2 3 5" xfId="5242"/>
    <cellStyle name="Normal 28 2 3 5 2" xfId="13301"/>
    <cellStyle name="Normal 28 2 3 5 2 2" xfId="30148"/>
    <cellStyle name="Normal 28 2 3 5 3" xfId="22581"/>
    <cellStyle name="Normal 28 2 3 6" xfId="9403"/>
    <cellStyle name="Normal 28 2 3 6 2" xfId="26367"/>
    <cellStyle name="Normal 28 2 3 7" xfId="17570"/>
    <cellStyle name="Normal 28 2 3 8" xfId="18799"/>
    <cellStyle name="Normal 28 2 4" xfId="1527"/>
    <cellStyle name="Normal 28 2 4 2" xfId="2526"/>
    <cellStyle name="Normal 28 2 4 2 2" xfId="4488"/>
    <cellStyle name="Normal 28 2 4 2 2 2" xfId="8271"/>
    <cellStyle name="Normal 28 2 4 2 2 2 2" xfId="16330"/>
    <cellStyle name="Normal 28 2 4 2 2 2 2 2" xfId="33177"/>
    <cellStyle name="Normal 28 2 4 2 2 2 3" xfId="25610"/>
    <cellStyle name="Normal 28 2 4 2 2 3" xfId="12547"/>
    <cellStyle name="Normal 28 2 4 2 2 3 2" xfId="29396"/>
    <cellStyle name="Normal 28 2 4 2 2 4" xfId="21829"/>
    <cellStyle name="Normal 28 2 4 2 3" xfId="6387"/>
    <cellStyle name="Normal 28 2 4 2 3 2" xfId="14446"/>
    <cellStyle name="Normal 28 2 4 2 3 2 2" xfId="31293"/>
    <cellStyle name="Normal 28 2 4 2 3 3" xfId="23726"/>
    <cellStyle name="Normal 28 2 4 2 4" xfId="10613"/>
    <cellStyle name="Normal 28 2 4 2 4 2" xfId="27512"/>
    <cellStyle name="Normal 28 2 4 2 5" xfId="17575"/>
    <cellStyle name="Normal 28 2 4 2 6" xfId="19944"/>
    <cellStyle name="Normal 28 2 4 3" xfId="3576"/>
    <cellStyle name="Normal 28 2 4 3 2" xfId="7359"/>
    <cellStyle name="Normal 28 2 4 3 2 2" xfId="15418"/>
    <cellStyle name="Normal 28 2 4 3 2 2 2" xfId="32265"/>
    <cellStyle name="Normal 28 2 4 3 2 3" xfId="24698"/>
    <cellStyle name="Normal 28 2 4 3 3" xfId="11635"/>
    <cellStyle name="Normal 28 2 4 3 3 2" xfId="28484"/>
    <cellStyle name="Normal 28 2 4 3 4" xfId="20917"/>
    <cellStyle name="Normal 28 2 4 4" xfId="5475"/>
    <cellStyle name="Normal 28 2 4 4 2" xfId="13534"/>
    <cellStyle name="Normal 28 2 4 4 2 2" xfId="30381"/>
    <cellStyle name="Normal 28 2 4 4 3" xfId="22814"/>
    <cellStyle name="Normal 28 2 4 5" xfId="9660"/>
    <cellStyle name="Normal 28 2 4 5 2" xfId="26600"/>
    <cellStyle name="Normal 28 2 4 6" xfId="17574"/>
    <cellStyle name="Normal 28 2 4 7" xfId="19032"/>
    <cellStyle name="Normal 28 2 5" xfId="2056"/>
    <cellStyle name="Normal 28 2 5 2" xfId="4037"/>
    <cellStyle name="Normal 28 2 5 2 2" xfId="7820"/>
    <cellStyle name="Normal 28 2 5 2 2 2" xfId="15879"/>
    <cellStyle name="Normal 28 2 5 2 2 2 2" xfId="32726"/>
    <cellStyle name="Normal 28 2 5 2 2 3" xfId="25159"/>
    <cellStyle name="Normal 28 2 5 2 3" xfId="12096"/>
    <cellStyle name="Normal 28 2 5 2 3 2" xfId="28945"/>
    <cellStyle name="Normal 28 2 5 2 4" xfId="21378"/>
    <cellStyle name="Normal 28 2 5 3" xfId="5936"/>
    <cellStyle name="Normal 28 2 5 3 2" xfId="13995"/>
    <cellStyle name="Normal 28 2 5 3 2 2" xfId="30842"/>
    <cellStyle name="Normal 28 2 5 3 3" xfId="23275"/>
    <cellStyle name="Normal 28 2 5 4" xfId="10154"/>
    <cellStyle name="Normal 28 2 5 4 2" xfId="27061"/>
    <cellStyle name="Normal 28 2 5 5" xfId="17576"/>
    <cellStyle name="Normal 28 2 5 6" xfId="19493"/>
    <cellStyle name="Normal 28 2 6" xfId="3095"/>
    <cellStyle name="Normal 28 2 6 2" xfId="6908"/>
    <cellStyle name="Normal 28 2 6 2 2" xfId="14967"/>
    <cellStyle name="Normal 28 2 6 2 2 2" xfId="31814"/>
    <cellStyle name="Normal 28 2 6 2 3" xfId="24247"/>
    <cellStyle name="Normal 28 2 6 3" xfId="11158"/>
    <cellStyle name="Normal 28 2 6 3 2" xfId="28033"/>
    <cellStyle name="Normal 28 2 6 4" xfId="20466"/>
    <cellStyle name="Normal 28 2 7" xfId="5024"/>
    <cellStyle name="Normal 28 2 7 2" xfId="13083"/>
    <cellStyle name="Normal 28 2 7 2 2" xfId="29930"/>
    <cellStyle name="Normal 28 2 7 3" xfId="22363"/>
    <cellStyle name="Normal 28 2 8" xfId="9043"/>
    <cellStyle name="Normal 28 2 8 2" xfId="26149"/>
    <cellStyle name="Normal 28 2 9" xfId="17561"/>
    <cellStyle name="Normal 28 3" xfId="949"/>
    <cellStyle name="Normal 28 3 2" xfId="3129"/>
    <cellStyle name="Normal 28 3 3" xfId="17577"/>
    <cellStyle name="Normal 28 3 4" xfId="34099"/>
    <cellStyle name="Normal 28 4" xfId="1044"/>
    <cellStyle name="Normal 28 4 2" xfId="1305"/>
    <cellStyle name="Normal 28 4 2 2" xfId="1801"/>
    <cellStyle name="Normal 28 4 2 2 2" xfId="2800"/>
    <cellStyle name="Normal 28 4 2 2 2 2" xfId="4762"/>
    <cellStyle name="Normal 28 4 2 2 2 2 2" xfId="8545"/>
    <cellStyle name="Normal 28 4 2 2 2 2 2 2" xfId="16604"/>
    <cellStyle name="Normal 28 4 2 2 2 2 2 2 2" xfId="33451"/>
    <cellStyle name="Normal 28 4 2 2 2 2 2 3" xfId="25884"/>
    <cellStyle name="Normal 28 4 2 2 2 2 3" xfId="12821"/>
    <cellStyle name="Normal 28 4 2 2 2 2 3 2" xfId="29670"/>
    <cellStyle name="Normal 28 4 2 2 2 2 4" xfId="22103"/>
    <cellStyle name="Normal 28 4 2 2 2 3" xfId="6661"/>
    <cellStyle name="Normal 28 4 2 2 2 3 2" xfId="14720"/>
    <cellStyle name="Normal 28 4 2 2 2 3 2 2" xfId="31567"/>
    <cellStyle name="Normal 28 4 2 2 2 3 3" xfId="24000"/>
    <cellStyle name="Normal 28 4 2 2 2 4" xfId="10887"/>
    <cellStyle name="Normal 28 4 2 2 2 4 2" xfId="27786"/>
    <cellStyle name="Normal 28 4 2 2 2 5" xfId="17581"/>
    <cellStyle name="Normal 28 4 2 2 2 6" xfId="20218"/>
    <cellStyle name="Normal 28 4 2 2 3" xfId="3850"/>
    <cellStyle name="Normal 28 4 2 2 3 2" xfId="7633"/>
    <cellStyle name="Normal 28 4 2 2 3 2 2" xfId="15692"/>
    <cellStyle name="Normal 28 4 2 2 3 2 2 2" xfId="32539"/>
    <cellStyle name="Normal 28 4 2 2 3 2 3" xfId="24972"/>
    <cellStyle name="Normal 28 4 2 2 3 3" xfId="11909"/>
    <cellStyle name="Normal 28 4 2 2 3 3 2" xfId="28758"/>
    <cellStyle name="Normal 28 4 2 2 3 4" xfId="21191"/>
    <cellStyle name="Normal 28 4 2 2 4" xfId="5749"/>
    <cellStyle name="Normal 28 4 2 2 4 2" xfId="13808"/>
    <cellStyle name="Normal 28 4 2 2 4 2 2" xfId="30655"/>
    <cellStyle name="Normal 28 4 2 2 4 3" xfId="23088"/>
    <cellStyle name="Normal 28 4 2 2 5" xfId="9934"/>
    <cellStyle name="Normal 28 4 2 2 5 2" xfId="26874"/>
    <cellStyle name="Normal 28 4 2 2 6" xfId="17580"/>
    <cellStyle name="Normal 28 4 2 2 7" xfId="19306"/>
    <cellStyle name="Normal 28 4 2 3" xfId="2347"/>
    <cellStyle name="Normal 28 4 2 3 2" xfId="4311"/>
    <cellStyle name="Normal 28 4 2 3 2 2" xfId="8094"/>
    <cellStyle name="Normal 28 4 2 3 2 2 2" xfId="16153"/>
    <cellStyle name="Normal 28 4 2 3 2 2 2 2" xfId="33000"/>
    <cellStyle name="Normal 28 4 2 3 2 2 3" xfId="25433"/>
    <cellStyle name="Normal 28 4 2 3 2 3" xfId="12370"/>
    <cellStyle name="Normal 28 4 2 3 2 3 2" xfId="29219"/>
    <cellStyle name="Normal 28 4 2 3 2 4" xfId="21652"/>
    <cellStyle name="Normal 28 4 2 3 3" xfId="6210"/>
    <cellStyle name="Normal 28 4 2 3 3 2" xfId="14269"/>
    <cellStyle name="Normal 28 4 2 3 3 2 2" xfId="31116"/>
    <cellStyle name="Normal 28 4 2 3 3 3" xfId="23549"/>
    <cellStyle name="Normal 28 4 2 3 4" xfId="10435"/>
    <cellStyle name="Normal 28 4 2 3 4 2" xfId="27335"/>
    <cellStyle name="Normal 28 4 2 3 5" xfId="17582"/>
    <cellStyle name="Normal 28 4 2 3 6" xfId="19767"/>
    <cellStyle name="Normal 28 4 2 4" xfId="3399"/>
    <cellStyle name="Normal 28 4 2 4 2" xfId="7182"/>
    <cellStyle name="Normal 28 4 2 4 2 2" xfId="15241"/>
    <cellStyle name="Normal 28 4 2 4 2 2 2" xfId="32088"/>
    <cellStyle name="Normal 28 4 2 4 2 3" xfId="24521"/>
    <cellStyle name="Normal 28 4 2 4 3" xfId="11458"/>
    <cellStyle name="Normal 28 4 2 4 3 2" xfId="28307"/>
    <cellStyle name="Normal 28 4 2 4 4" xfId="20740"/>
    <cellStyle name="Normal 28 4 2 5" xfId="5298"/>
    <cellStyle name="Normal 28 4 2 5 2" xfId="13357"/>
    <cellStyle name="Normal 28 4 2 5 2 2" xfId="30204"/>
    <cellStyle name="Normal 28 4 2 5 3" xfId="22637"/>
    <cellStyle name="Normal 28 4 2 6" xfId="9459"/>
    <cellStyle name="Normal 28 4 2 6 2" xfId="26423"/>
    <cellStyle name="Normal 28 4 2 7" xfId="17579"/>
    <cellStyle name="Normal 28 4 2 8" xfId="18855"/>
    <cellStyle name="Normal 28 4 3" xfId="1583"/>
    <cellStyle name="Normal 28 4 3 2" xfId="2582"/>
    <cellStyle name="Normal 28 4 3 2 2" xfId="4544"/>
    <cellStyle name="Normal 28 4 3 2 2 2" xfId="8327"/>
    <cellStyle name="Normal 28 4 3 2 2 2 2" xfId="16386"/>
    <cellStyle name="Normal 28 4 3 2 2 2 2 2" xfId="33233"/>
    <cellStyle name="Normal 28 4 3 2 2 2 3" xfId="25666"/>
    <cellStyle name="Normal 28 4 3 2 2 3" xfId="12603"/>
    <cellStyle name="Normal 28 4 3 2 2 3 2" xfId="29452"/>
    <cellStyle name="Normal 28 4 3 2 2 4" xfId="21885"/>
    <cellStyle name="Normal 28 4 3 2 3" xfId="6443"/>
    <cellStyle name="Normal 28 4 3 2 3 2" xfId="14502"/>
    <cellStyle name="Normal 28 4 3 2 3 2 2" xfId="31349"/>
    <cellStyle name="Normal 28 4 3 2 3 3" xfId="23782"/>
    <cellStyle name="Normal 28 4 3 2 4" xfId="10669"/>
    <cellStyle name="Normal 28 4 3 2 4 2" xfId="27568"/>
    <cellStyle name="Normal 28 4 3 2 5" xfId="17584"/>
    <cellStyle name="Normal 28 4 3 2 6" xfId="20000"/>
    <cellStyle name="Normal 28 4 3 3" xfId="3632"/>
    <cellStyle name="Normal 28 4 3 3 2" xfId="7415"/>
    <cellStyle name="Normal 28 4 3 3 2 2" xfId="15474"/>
    <cellStyle name="Normal 28 4 3 3 2 2 2" xfId="32321"/>
    <cellStyle name="Normal 28 4 3 3 2 3" xfId="24754"/>
    <cellStyle name="Normal 28 4 3 3 3" xfId="11691"/>
    <cellStyle name="Normal 28 4 3 3 3 2" xfId="28540"/>
    <cellStyle name="Normal 28 4 3 3 4" xfId="20973"/>
    <cellStyle name="Normal 28 4 3 4" xfId="5531"/>
    <cellStyle name="Normal 28 4 3 4 2" xfId="13590"/>
    <cellStyle name="Normal 28 4 3 4 2 2" xfId="30437"/>
    <cellStyle name="Normal 28 4 3 4 3" xfId="22870"/>
    <cellStyle name="Normal 28 4 3 5" xfId="9716"/>
    <cellStyle name="Normal 28 4 3 5 2" xfId="26656"/>
    <cellStyle name="Normal 28 4 3 6" xfId="17583"/>
    <cellStyle name="Normal 28 4 3 7" xfId="19088"/>
    <cellStyle name="Normal 28 4 4" xfId="2129"/>
    <cellStyle name="Normal 28 4 4 2" xfId="4093"/>
    <cellStyle name="Normal 28 4 4 2 2" xfId="7876"/>
    <cellStyle name="Normal 28 4 4 2 2 2" xfId="15935"/>
    <cellStyle name="Normal 28 4 4 2 2 2 2" xfId="32782"/>
    <cellStyle name="Normal 28 4 4 2 2 3" xfId="25215"/>
    <cellStyle name="Normal 28 4 4 2 3" xfId="12152"/>
    <cellStyle name="Normal 28 4 4 2 3 2" xfId="29001"/>
    <cellStyle name="Normal 28 4 4 2 4" xfId="21434"/>
    <cellStyle name="Normal 28 4 4 3" xfId="5992"/>
    <cellStyle name="Normal 28 4 4 3 2" xfId="14051"/>
    <cellStyle name="Normal 28 4 4 3 2 2" xfId="30898"/>
    <cellStyle name="Normal 28 4 4 3 3" xfId="23331"/>
    <cellStyle name="Normal 28 4 4 4" xfId="10217"/>
    <cellStyle name="Normal 28 4 4 4 2" xfId="27117"/>
    <cellStyle name="Normal 28 4 4 5" xfId="17585"/>
    <cellStyle name="Normal 28 4 4 6" xfId="19549"/>
    <cellStyle name="Normal 28 4 5" xfId="3181"/>
    <cellStyle name="Normal 28 4 5 2" xfId="6964"/>
    <cellStyle name="Normal 28 4 5 2 2" xfId="15023"/>
    <cellStyle name="Normal 28 4 5 2 2 2" xfId="31870"/>
    <cellStyle name="Normal 28 4 5 2 3" xfId="24303"/>
    <cellStyle name="Normal 28 4 5 3" xfId="11240"/>
    <cellStyle name="Normal 28 4 5 3 2" xfId="28089"/>
    <cellStyle name="Normal 28 4 5 4" xfId="20522"/>
    <cellStyle name="Normal 28 4 6" xfId="5080"/>
    <cellStyle name="Normal 28 4 6 2" xfId="13139"/>
    <cellStyle name="Normal 28 4 6 2 2" xfId="29986"/>
    <cellStyle name="Normal 28 4 6 3" xfId="22419"/>
    <cellStyle name="Normal 28 4 7" xfId="9224"/>
    <cellStyle name="Normal 28 4 7 2" xfId="26205"/>
    <cellStyle name="Normal 28 4 8" xfId="17578"/>
    <cellStyle name="Normal 28 4 9" xfId="18637"/>
    <cellStyle name="Normal 28 5" xfId="1213"/>
    <cellStyle name="Normal 28 5 2" xfId="1709"/>
    <cellStyle name="Normal 28 5 2 2" xfId="2708"/>
    <cellStyle name="Normal 28 5 2 2 2" xfId="4670"/>
    <cellStyle name="Normal 28 5 2 2 2 2" xfId="8453"/>
    <cellStyle name="Normal 28 5 2 2 2 2 2" xfId="16512"/>
    <cellStyle name="Normal 28 5 2 2 2 2 2 2" xfId="33359"/>
    <cellStyle name="Normal 28 5 2 2 2 2 3" xfId="25792"/>
    <cellStyle name="Normal 28 5 2 2 2 3" xfId="12729"/>
    <cellStyle name="Normal 28 5 2 2 2 3 2" xfId="29578"/>
    <cellStyle name="Normal 28 5 2 2 2 4" xfId="22011"/>
    <cellStyle name="Normal 28 5 2 2 3" xfId="6569"/>
    <cellStyle name="Normal 28 5 2 2 3 2" xfId="14628"/>
    <cellStyle name="Normal 28 5 2 2 3 2 2" xfId="31475"/>
    <cellStyle name="Normal 28 5 2 2 3 3" xfId="23908"/>
    <cellStyle name="Normal 28 5 2 2 4" xfId="10795"/>
    <cellStyle name="Normal 28 5 2 2 4 2" xfId="27694"/>
    <cellStyle name="Normal 28 5 2 2 5" xfId="17588"/>
    <cellStyle name="Normal 28 5 2 2 6" xfId="20126"/>
    <cellStyle name="Normal 28 5 2 3" xfId="3758"/>
    <cellStyle name="Normal 28 5 2 3 2" xfId="7541"/>
    <cellStyle name="Normal 28 5 2 3 2 2" xfId="15600"/>
    <cellStyle name="Normal 28 5 2 3 2 2 2" xfId="32447"/>
    <cellStyle name="Normal 28 5 2 3 2 3" xfId="24880"/>
    <cellStyle name="Normal 28 5 2 3 3" xfId="11817"/>
    <cellStyle name="Normal 28 5 2 3 3 2" xfId="28666"/>
    <cellStyle name="Normal 28 5 2 3 4" xfId="21099"/>
    <cellStyle name="Normal 28 5 2 4" xfId="5657"/>
    <cellStyle name="Normal 28 5 2 4 2" xfId="13716"/>
    <cellStyle name="Normal 28 5 2 4 2 2" xfId="30563"/>
    <cellStyle name="Normal 28 5 2 4 3" xfId="22996"/>
    <cellStyle name="Normal 28 5 2 5" xfId="9842"/>
    <cellStyle name="Normal 28 5 2 5 2" xfId="26782"/>
    <cellStyle name="Normal 28 5 2 6" xfId="17587"/>
    <cellStyle name="Normal 28 5 2 7" xfId="19214"/>
    <cellStyle name="Normal 28 5 3" xfId="2255"/>
    <cellStyle name="Normal 28 5 3 2" xfId="4219"/>
    <cellStyle name="Normal 28 5 3 2 2" xfId="8002"/>
    <cellStyle name="Normal 28 5 3 2 2 2" xfId="16061"/>
    <cellStyle name="Normal 28 5 3 2 2 2 2" xfId="32908"/>
    <cellStyle name="Normal 28 5 3 2 2 3" xfId="25341"/>
    <cellStyle name="Normal 28 5 3 2 3" xfId="12278"/>
    <cellStyle name="Normal 28 5 3 2 3 2" xfId="29127"/>
    <cellStyle name="Normal 28 5 3 2 4" xfId="21560"/>
    <cellStyle name="Normal 28 5 3 3" xfId="6118"/>
    <cellStyle name="Normal 28 5 3 3 2" xfId="14177"/>
    <cellStyle name="Normal 28 5 3 3 2 2" xfId="31024"/>
    <cellStyle name="Normal 28 5 3 3 3" xfId="23457"/>
    <cellStyle name="Normal 28 5 3 4" xfId="10343"/>
    <cellStyle name="Normal 28 5 3 4 2" xfId="27243"/>
    <cellStyle name="Normal 28 5 3 5" xfId="17589"/>
    <cellStyle name="Normal 28 5 3 6" xfId="19675"/>
    <cellStyle name="Normal 28 5 4" xfId="3307"/>
    <cellStyle name="Normal 28 5 4 2" xfId="7090"/>
    <cellStyle name="Normal 28 5 4 2 2" xfId="15149"/>
    <cellStyle name="Normal 28 5 4 2 2 2" xfId="31996"/>
    <cellStyle name="Normal 28 5 4 2 3" xfId="24429"/>
    <cellStyle name="Normal 28 5 4 3" xfId="11366"/>
    <cellStyle name="Normal 28 5 4 3 2" xfId="28215"/>
    <cellStyle name="Normal 28 5 4 4" xfId="20648"/>
    <cellStyle name="Normal 28 5 5" xfId="5206"/>
    <cellStyle name="Normal 28 5 5 2" xfId="13265"/>
    <cellStyle name="Normal 28 5 5 2 2" xfId="30112"/>
    <cellStyle name="Normal 28 5 5 3" xfId="22545"/>
    <cellStyle name="Normal 28 5 6" xfId="9367"/>
    <cellStyle name="Normal 28 5 6 2" xfId="26331"/>
    <cellStyle name="Normal 28 5 7" xfId="17586"/>
    <cellStyle name="Normal 28 5 8" xfId="18763"/>
    <cellStyle name="Normal 28 6" xfId="1491"/>
    <cellStyle name="Normal 28 6 2" xfId="2490"/>
    <cellStyle name="Normal 28 6 2 2" xfId="4452"/>
    <cellStyle name="Normal 28 6 2 2 2" xfId="8235"/>
    <cellStyle name="Normal 28 6 2 2 2 2" xfId="16294"/>
    <cellStyle name="Normal 28 6 2 2 2 2 2" xfId="33141"/>
    <cellStyle name="Normal 28 6 2 2 2 3" xfId="25574"/>
    <cellStyle name="Normal 28 6 2 2 3" xfId="12511"/>
    <cellStyle name="Normal 28 6 2 2 3 2" xfId="29360"/>
    <cellStyle name="Normal 28 6 2 2 4" xfId="21793"/>
    <cellStyle name="Normal 28 6 2 3" xfId="6351"/>
    <cellStyle name="Normal 28 6 2 3 2" xfId="14410"/>
    <cellStyle name="Normal 28 6 2 3 2 2" xfId="31257"/>
    <cellStyle name="Normal 28 6 2 3 3" xfId="23690"/>
    <cellStyle name="Normal 28 6 2 4" xfId="10577"/>
    <cellStyle name="Normal 28 6 2 4 2" xfId="27476"/>
    <cellStyle name="Normal 28 6 2 5" xfId="17591"/>
    <cellStyle name="Normal 28 6 2 6" xfId="19908"/>
    <cellStyle name="Normal 28 6 3" xfId="3540"/>
    <cellStyle name="Normal 28 6 3 2" xfId="7323"/>
    <cellStyle name="Normal 28 6 3 2 2" xfId="15382"/>
    <cellStyle name="Normal 28 6 3 2 2 2" xfId="32229"/>
    <cellStyle name="Normal 28 6 3 2 3" xfId="24662"/>
    <cellStyle name="Normal 28 6 3 3" xfId="11599"/>
    <cellStyle name="Normal 28 6 3 3 2" xfId="28448"/>
    <cellStyle name="Normal 28 6 3 4" xfId="20881"/>
    <cellStyle name="Normal 28 6 4" xfId="5439"/>
    <cellStyle name="Normal 28 6 4 2" xfId="13498"/>
    <cellStyle name="Normal 28 6 4 2 2" xfId="30345"/>
    <cellStyle name="Normal 28 6 4 3" xfId="22778"/>
    <cellStyle name="Normal 28 6 5" xfId="9624"/>
    <cellStyle name="Normal 28 6 5 2" xfId="26564"/>
    <cellStyle name="Normal 28 6 6" xfId="17590"/>
    <cellStyle name="Normal 28 6 7" xfId="18996"/>
    <cellStyle name="Normal 28 7" xfId="2016"/>
    <cellStyle name="Normal 28 7 2" xfId="4001"/>
    <cellStyle name="Normal 28 7 2 2" xfId="7784"/>
    <cellStyle name="Normal 28 7 2 2 2" xfId="15843"/>
    <cellStyle name="Normal 28 7 2 2 2 2" xfId="32690"/>
    <cellStyle name="Normal 28 7 2 2 3" xfId="25123"/>
    <cellStyle name="Normal 28 7 2 3" xfId="12060"/>
    <cellStyle name="Normal 28 7 2 3 2" xfId="28909"/>
    <cellStyle name="Normal 28 7 2 4" xfId="21342"/>
    <cellStyle name="Normal 28 7 3" xfId="5900"/>
    <cellStyle name="Normal 28 7 3 2" xfId="13959"/>
    <cellStyle name="Normal 28 7 3 2 2" xfId="30806"/>
    <cellStyle name="Normal 28 7 3 3" xfId="23239"/>
    <cellStyle name="Normal 28 7 4" xfId="10115"/>
    <cellStyle name="Normal 28 7 4 2" xfId="27025"/>
    <cellStyle name="Normal 28 7 5" xfId="17592"/>
    <cellStyle name="Normal 28 7 6" xfId="19457"/>
    <cellStyle name="Normal 28 8" xfId="3059"/>
    <cellStyle name="Normal 28 8 2" xfId="6872"/>
    <cellStyle name="Normal 28 8 2 2" xfId="14931"/>
    <cellStyle name="Normal 28 8 2 2 2" xfId="31778"/>
    <cellStyle name="Normal 28 8 2 3" xfId="24211"/>
    <cellStyle name="Normal 28 8 3" xfId="11122"/>
    <cellStyle name="Normal 28 8 3 2" xfId="27997"/>
    <cellStyle name="Normal 28 8 4" xfId="20430"/>
    <cellStyle name="Normal 28 9" xfId="4988"/>
    <cellStyle name="Normal 28 9 2" xfId="13047"/>
    <cellStyle name="Normal 28 9 2 2" xfId="29894"/>
    <cellStyle name="Normal 28 9 3" xfId="22327"/>
    <cellStyle name="Normal 280" xfId="33685"/>
    <cellStyle name="Normal 281" xfId="33686"/>
    <cellStyle name="Normal 282" xfId="33687"/>
    <cellStyle name="Normal 283" xfId="33692"/>
    <cellStyle name="Normal 284" xfId="33693"/>
    <cellStyle name="Normal 285" xfId="33694"/>
    <cellStyle name="Normal 286" xfId="33695"/>
    <cellStyle name="Normal 287" xfId="33696"/>
    <cellStyle name="Normal 288" xfId="33697"/>
    <cellStyle name="Normal 289" xfId="33698"/>
    <cellStyle name="Normal 29" xfId="629"/>
    <cellStyle name="Normal 29 10" xfId="8972"/>
    <cellStyle name="Normal 29 10 2" xfId="26114"/>
    <cellStyle name="Normal 29 11" xfId="17593"/>
    <cellStyle name="Normal 29 12" xfId="18545"/>
    <cellStyle name="Normal 29 13" xfId="34100"/>
    <cellStyle name="Normal 29 2" xfId="747"/>
    <cellStyle name="Normal 29 2 10" xfId="18581"/>
    <cellStyle name="Normal 29 2 11" xfId="34101"/>
    <cellStyle name="Normal 29 2 2" xfId="1081"/>
    <cellStyle name="Normal 29 2 2 2" xfId="1342"/>
    <cellStyle name="Normal 29 2 2 2 2" xfId="1838"/>
    <cellStyle name="Normal 29 2 2 2 2 2" xfId="2837"/>
    <cellStyle name="Normal 29 2 2 2 2 2 2" xfId="4799"/>
    <cellStyle name="Normal 29 2 2 2 2 2 2 2" xfId="8582"/>
    <cellStyle name="Normal 29 2 2 2 2 2 2 2 2" xfId="16641"/>
    <cellStyle name="Normal 29 2 2 2 2 2 2 2 2 2" xfId="33488"/>
    <cellStyle name="Normal 29 2 2 2 2 2 2 2 3" xfId="25921"/>
    <cellStyle name="Normal 29 2 2 2 2 2 2 3" xfId="12858"/>
    <cellStyle name="Normal 29 2 2 2 2 2 2 3 2" xfId="29707"/>
    <cellStyle name="Normal 29 2 2 2 2 2 2 4" xfId="22140"/>
    <cellStyle name="Normal 29 2 2 2 2 2 3" xfId="6698"/>
    <cellStyle name="Normal 29 2 2 2 2 2 3 2" xfId="14757"/>
    <cellStyle name="Normal 29 2 2 2 2 2 3 2 2" xfId="31604"/>
    <cellStyle name="Normal 29 2 2 2 2 2 3 3" xfId="24037"/>
    <cellStyle name="Normal 29 2 2 2 2 2 4" xfId="10924"/>
    <cellStyle name="Normal 29 2 2 2 2 2 4 2" xfId="27823"/>
    <cellStyle name="Normal 29 2 2 2 2 2 5" xfId="17598"/>
    <cellStyle name="Normal 29 2 2 2 2 2 6" xfId="20255"/>
    <cellStyle name="Normal 29 2 2 2 2 3" xfId="3887"/>
    <cellStyle name="Normal 29 2 2 2 2 3 2" xfId="7670"/>
    <cellStyle name="Normal 29 2 2 2 2 3 2 2" xfId="15729"/>
    <cellStyle name="Normal 29 2 2 2 2 3 2 2 2" xfId="32576"/>
    <cellStyle name="Normal 29 2 2 2 2 3 2 3" xfId="25009"/>
    <cellStyle name="Normal 29 2 2 2 2 3 3" xfId="11946"/>
    <cellStyle name="Normal 29 2 2 2 2 3 3 2" xfId="28795"/>
    <cellStyle name="Normal 29 2 2 2 2 3 4" xfId="21228"/>
    <cellStyle name="Normal 29 2 2 2 2 4" xfId="5786"/>
    <cellStyle name="Normal 29 2 2 2 2 4 2" xfId="13845"/>
    <cellStyle name="Normal 29 2 2 2 2 4 2 2" xfId="30692"/>
    <cellStyle name="Normal 29 2 2 2 2 4 3" xfId="23125"/>
    <cellStyle name="Normal 29 2 2 2 2 5" xfId="9971"/>
    <cellStyle name="Normal 29 2 2 2 2 5 2" xfId="26911"/>
    <cellStyle name="Normal 29 2 2 2 2 6" xfId="17597"/>
    <cellStyle name="Normal 29 2 2 2 2 7" xfId="19343"/>
    <cellStyle name="Normal 29 2 2 2 3" xfId="2384"/>
    <cellStyle name="Normal 29 2 2 2 3 2" xfId="4348"/>
    <cellStyle name="Normal 29 2 2 2 3 2 2" xfId="8131"/>
    <cellStyle name="Normal 29 2 2 2 3 2 2 2" xfId="16190"/>
    <cellStyle name="Normal 29 2 2 2 3 2 2 2 2" xfId="33037"/>
    <cellStyle name="Normal 29 2 2 2 3 2 2 3" xfId="25470"/>
    <cellStyle name="Normal 29 2 2 2 3 2 3" xfId="12407"/>
    <cellStyle name="Normal 29 2 2 2 3 2 3 2" xfId="29256"/>
    <cellStyle name="Normal 29 2 2 2 3 2 4" xfId="21689"/>
    <cellStyle name="Normal 29 2 2 2 3 3" xfId="6247"/>
    <cellStyle name="Normal 29 2 2 2 3 3 2" xfId="14306"/>
    <cellStyle name="Normal 29 2 2 2 3 3 2 2" xfId="31153"/>
    <cellStyle name="Normal 29 2 2 2 3 3 3" xfId="23586"/>
    <cellStyle name="Normal 29 2 2 2 3 4" xfId="10472"/>
    <cellStyle name="Normal 29 2 2 2 3 4 2" xfId="27372"/>
    <cellStyle name="Normal 29 2 2 2 3 5" xfId="17599"/>
    <cellStyle name="Normal 29 2 2 2 3 6" xfId="19804"/>
    <cellStyle name="Normal 29 2 2 2 4" xfId="3436"/>
    <cellStyle name="Normal 29 2 2 2 4 2" xfId="7219"/>
    <cellStyle name="Normal 29 2 2 2 4 2 2" xfId="15278"/>
    <cellStyle name="Normal 29 2 2 2 4 2 2 2" xfId="32125"/>
    <cellStyle name="Normal 29 2 2 2 4 2 3" xfId="24558"/>
    <cellStyle name="Normal 29 2 2 2 4 3" xfId="11495"/>
    <cellStyle name="Normal 29 2 2 2 4 3 2" xfId="28344"/>
    <cellStyle name="Normal 29 2 2 2 4 4" xfId="20777"/>
    <cellStyle name="Normal 29 2 2 2 5" xfId="5335"/>
    <cellStyle name="Normal 29 2 2 2 5 2" xfId="13394"/>
    <cellStyle name="Normal 29 2 2 2 5 2 2" xfId="30241"/>
    <cellStyle name="Normal 29 2 2 2 5 3" xfId="22674"/>
    <cellStyle name="Normal 29 2 2 2 6" xfId="9496"/>
    <cellStyle name="Normal 29 2 2 2 6 2" xfId="26460"/>
    <cellStyle name="Normal 29 2 2 2 7" xfId="17596"/>
    <cellStyle name="Normal 29 2 2 2 8" xfId="18892"/>
    <cellStyle name="Normal 29 2 2 3" xfId="1620"/>
    <cellStyle name="Normal 29 2 2 3 2" xfId="2619"/>
    <cellStyle name="Normal 29 2 2 3 2 2" xfId="4581"/>
    <cellStyle name="Normal 29 2 2 3 2 2 2" xfId="8364"/>
    <cellStyle name="Normal 29 2 2 3 2 2 2 2" xfId="16423"/>
    <cellStyle name="Normal 29 2 2 3 2 2 2 2 2" xfId="33270"/>
    <cellStyle name="Normal 29 2 2 3 2 2 2 3" xfId="25703"/>
    <cellStyle name="Normal 29 2 2 3 2 2 3" xfId="12640"/>
    <cellStyle name="Normal 29 2 2 3 2 2 3 2" xfId="29489"/>
    <cellStyle name="Normal 29 2 2 3 2 2 4" xfId="21922"/>
    <cellStyle name="Normal 29 2 2 3 2 3" xfId="6480"/>
    <cellStyle name="Normal 29 2 2 3 2 3 2" xfId="14539"/>
    <cellStyle name="Normal 29 2 2 3 2 3 2 2" xfId="31386"/>
    <cellStyle name="Normal 29 2 2 3 2 3 3" xfId="23819"/>
    <cellStyle name="Normal 29 2 2 3 2 4" xfId="10706"/>
    <cellStyle name="Normal 29 2 2 3 2 4 2" xfId="27605"/>
    <cellStyle name="Normal 29 2 2 3 2 5" xfId="17601"/>
    <cellStyle name="Normal 29 2 2 3 2 6" xfId="20037"/>
    <cellStyle name="Normal 29 2 2 3 3" xfId="3669"/>
    <cellStyle name="Normal 29 2 2 3 3 2" xfId="7452"/>
    <cellStyle name="Normal 29 2 2 3 3 2 2" xfId="15511"/>
    <cellStyle name="Normal 29 2 2 3 3 2 2 2" xfId="32358"/>
    <cellStyle name="Normal 29 2 2 3 3 2 3" xfId="24791"/>
    <cellStyle name="Normal 29 2 2 3 3 3" xfId="11728"/>
    <cellStyle name="Normal 29 2 2 3 3 3 2" xfId="28577"/>
    <cellStyle name="Normal 29 2 2 3 3 4" xfId="21010"/>
    <cellStyle name="Normal 29 2 2 3 4" xfId="5568"/>
    <cellStyle name="Normal 29 2 2 3 4 2" xfId="13627"/>
    <cellStyle name="Normal 29 2 2 3 4 2 2" xfId="30474"/>
    <cellStyle name="Normal 29 2 2 3 4 3" xfId="22907"/>
    <cellStyle name="Normal 29 2 2 3 5" xfId="9753"/>
    <cellStyle name="Normal 29 2 2 3 5 2" xfId="26693"/>
    <cellStyle name="Normal 29 2 2 3 6" xfId="17600"/>
    <cellStyle name="Normal 29 2 2 3 7" xfId="19125"/>
    <cellStyle name="Normal 29 2 2 4" xfId="2166"/>
    <cellStyle name="Normal 29 2 2 4 2" xfId="4130"/>
    <cellStyle name="Normal 29 2 2 4 2 2" xfId="7913"/>
    <cellStyle name="Normal 29 2 2 4 2 2 2" xfId="15972"/>
    <cellStyle name="Normal 29 2 2 4 2 2 2 2" xfId="32819"/>
    <cellStyle name="Normal 29 2 2 4 2 2 3" xfId="25252"/>
    <cellStyle name="Normal 29 2 2 4 2 3" xfId="12189"/>
    <cellStyle name="Normal 29 2 2 4 2 3 2" xfId="29038"/>
    <cellStyle name="Normal 29 2 2 4 2 4" xfId="21471"/>
    <cellStyle name="Normal 29 2 2 4 3" xfId="6029"/>
    <cellStyle name="Normal 29 2 2 4 3 2" xfId="14088"/>
    <cellStyle name="Normal 29 2 2 4 3 2 2" xfId="30935"/>
    <cellStyle name="Normal 29 2 2 4 3 3" xfId="23368"/>
    <cellStyle name="Normal 29 2 2 4 4" xfId="10254"/>
    <cellStyle name="Normal 29 2 2 4 4 2" xfId="27154"/>
    <cellStyle name="Normal 29 2 2 4 5" xfId="17602"/>
    <cellStyle name="Normal 29 2 2 4 6" xfId="19586"/>
    <cellStyle name="Normal 29 2 2 5" xfId="3218"/>
    <cellStyle name="Normal 29 2 2 5 2" xfId="7001"/>
    <cellStyle name="Normal 29 2 2 5 2 2" xfId="15060"/>
    <cellStyle name="Normal 29 2 2 5 2 2 2" xfId="31907"/>
    <cellStyle name="Normal 29 2 2 5 2 3" xfId="24340"/>
    <cellStyle name="Normal 29 2 2 5 3" xfId="11277"/>
    <cellStyle name="Normal 29 2 2 5 3 2" xfId="28126"/>
    <cellStyle name="Normal 29 2 2 5 4" xfId="20559"/>
    <cellStyle name="Normal 29 2 2 6" xfId="5117"/>
    <cellStyle name="Normal 29 2 2 6 2" xfId="13176"/>
    <cellStyle name="Normal 29 2 2 6 2 2" xfId="30023"/>
    <cellStyle name="Normal 29 2 2 6 3" xfId="22456"/>
    <cellStyle name="Normal 29 2 2 7" xfId="9261"/>
    <cellStyle name="Normal 29 2 2 7 2" xfId="26242"/>
    <cellStyle name="Normal 29 2 2 8" xfId="17595"/>
    <cellStyle name="Normal 29 2 2 9" xfId="18674"/>
    <cellStyle name="Normal 29 2 3" xfId="1250"/>
    <cellStyle name="Normal 29 2 3 2" xfId="1746"/>
    <cellStyle name="Normal 29 2 3 2 2" xfId="2745"/>
    <cellStyle name="Normal 29 2 3 2 2 2" xfId="4707"/>
    <cellStyle name="Normal 29 2 3 2 2 2 2" xfId="8490"/>
    <cellStyle name="Normal 29 2 3 2 2 2 2 2" xfId="16549"/>
    <cellStyle name="Normal 29 2 3 2 2 2 2 2 2" xfId="33396"/>
    <cellStyle name="Normal 29 2 3 2 2 2 2 3" xfId="25829"/>
    <cellStyle name="Normal 29 2 3 2 2 2 3" xfId="12766"/>
    <cellStyle name="Normal 29 2 3 2 2 2 3 2" xfId="29615"/>
    <cellStyle name="Normal 29 2 3 2 2 2 4" xfId="22048"/>
    <cellStyle name="Normal 29 2 3 2 2 3" xfId="6606"/>
    <cellStyle name="Normal 29 2 3 2 2 3 2" xfId="14665"/>
    <cellStyle name="Normal 29 2 3 2 2 3 2 2" xfId="31512"/>
    <cellStyle name="Normal 29 2 3 2 2 3 3" xfId="23945"/>
    <cellStyle name="Normal 29 2 3 2 2 4" xfId="10832"/>
    <cellStyle name="Normal 29 2 3 2 2 4 2" xfId="27731"/>
    <cellStyle name="Normal 29 2 3 2 2 5" xfId="17605"/>
    <cellStyle name="Normal 29 2 3 2 2 6" xfId="20163"/>
    <cellStyle name="Normal 29 2 3 2 3" xfId="3795"/>
    <cellStyle name="Normal 29 2 3 2 3 2" xfId="7578"/>
    <cellStyle name="Normal 29 2 3 2 3 2 2" xfId="15637"/>
    <cellStyle name="Normal 29 2 3 2 3 2 2 2" xfId="32484"/>
    <cellStyle name="Normal 29 2 3 2 3 2 3" xfId="24917"/>
    <cellStyle name="Normal 29 2 3 2 3 3" xfId="11854"/>
    <cellStyle name="Normal 29 2 3 2 3 3 2" xfId="28703"/>
    <cellStyle name="Normal 29 2 3 2 3 4" xfId="21136"/>
    <cellStyle name="Normal 29 2 3 2 4" xfId="5694"/>
    <cellStyle name="Normal 29 2 3 2 4 2" xfId="13753"/>
    <cellStyle name="Normal 29 2 3 2 4 2 2" xfId="30600"/>
    <cellStyle name="Normal 29 2 3 2 4 3" xfId="23033"/>
    <cellStyle name="Normal 29 2 3 2 5" xfId="9879"/>
    <cellStyle name="Normal 29 2 3 2 5 2" xfId="26819"/>
    <cellStyle name="Normal 29 2 3 2 6" xfId="17604"/>
    <cellStyle name="Normal 29 2 3 2 7" xfId="19251"/>
    <cellStyle name="Normal 29 2 3 3" xfId="2292"/>
    <cellStyle name="Normal 29 2 3 3 2" xfId="4256"/>
    <cellStyle name="Normal 29 2 3 3 2 2" xfId="8039"/>
    <cellStyle name="Normal 29 2 3 3 2 2 2" xfId="16098"/>
    <cellStyle name="Normal 29 2 3 3 2 2 2 2" xfId="32945"/>
    <cellStyle name="Normal 29 2 3 3 2 2 3" xfId="25378"/>
    <cellStyle name="Normal 29 2 3 3 2 3" xfId="12315"/>
    <cellStyle name="Normal 29 2 3 3 2 3 2" xfId="29164"/>
    <cellStyle name="Normal 29 2 3 3 2 4" xfId="21597"/>
    <cellStyle name="Normal 29 2 3 3 3" xfId="6155"/>
    <cellStyle name="Normal 29 2 3 3 3 2" xfId="14214"/>
    <cellStyle name="Normal 29 2 3 3 3 2 2" xfId="31061"/>
    <cellStyle name="Normal 29 2 3 3 3 3" xfId="23494"/>
    <cellStyle name="Normal 29 2 3 3 4" xfId="10380"/>
    <cellStyle name="Normal 29 2 3 3 4 2" xfId="27280"/>
    <cellStyle name="Normal 29 2 3 3 5" xfId="17606"/>
    <cellStyle name="Normal 29 2 3 3 6" xfId="19712"/>
    <cellStyle name="Normal 29 2 3 4" xfId="3344"/>
    <cellStyle name="Normal 29 2 3 4 2" xfId="7127"/>
    <cellStyle name="Normal 29 2 3 4 2 2" xfId="15186"/>
    <cellStyle name="Normal 29 2 3 4 2 2 2" xfId="32033"/>
    <cellStyle name="Normal 29 2 3 4 2 3" xfId="24466"/>
    <cellStyle name="Normal 29 2 3 4 3" xfId="11403"/>
    <cellStyle name="Normal 29 2 3 4 3 2" xfId="28252"/>
    <cellStyle name="Normal 29 2 3 4 4" xfId="20685"/>
    <cellStyle name="Normal 29 2 3 5" xfId="5243"/>
    <cellStyle name="Normal 29 2 3 5 2" xfId="13302"/>
    <cellStyle name="Normal 29 2 3 5 2 2" xfId="30149"/>
    <cellStyle name="Normal 29 2 3 5 3" xfId="22582"/>
    <cellStyle name="Normal 29 2 3 6" xfId="9404"/>
    <cellStyle name="Normal 29 2 3 6 2" xfId="26368"/>
    <cellStyle name="Normal 29 2 3 7" xfId="17603"/>
    <cellStyle name="Normal 29 2 3 8" xfId="18800"/>
    <cellStyle name="Normal 29 2 4" xfId="1528"/>
    <cellStyle name="Normal 29 2 4 2" xfId="2527"/>
    <cellStyle name="Normal 29 2 4 2 2" xfId="4489"/>
    <cellStyle name="Normal 29 2 4 2 2 2" xfId="8272"/>
    <cellStyle name="Normal 29 2 4 2 2 2 2" xfId="16331"/>
    <cellStyle name="Normal 29 2 4 2 2 2 2 2" xfId="33178"/>
    <cellStyle name="Normal 29 2 4 2 2 2 3" xfId="25611"/>
    <cellStyle name="Normal 29 2 4 2 2 3" xfId="12548"/>
    <cellStyle name="Normal 29 2 4 2 2 3 2" xfId="29397"/>
    <cellStyle name="Normal 29 2 4 2 2 4" xfId="21830"/>
    <cellStyle name="Normal 29 2 4 2 3" xfId="6388"/>
    <cellStyle name="Normal 29 2 4 2 3 2" xfId="14447"/>
    <cellStyle name="Normal 29 2 4 2 3 2 2" xfId="31294"/>
    <cellStyle name="Normal 29 2 4 2 3 3" xfId="23727"/>
    <cellStyle name="Normal 29 2 4 2 4" xfId="10614"/>
    <cellStyle name="Normal 29 2 4 2 4 2" xfId="27513"/>
    <cellStyle name="Normal 29 2 4 2 5" xfId="17608"/>
    <cellStyle name="Normal 29 2 4 2 6" xfId="19945"/>
    <cellStyle name="Normal 29 2 4 3" xfId="3577"/>
    <cellStyle name="Normal 29 2 4 3 2" xfId="7360"/>
    <cellStyle name="Normal 29 2 4 3 2 2" xfId="15419"/>
    <cellStyle name="Normal 29 2 4 3 2 2 2" xfId="32266"/>
    <cellStyle name="Normal 29 2 4 3 2 3" xfId="24699"/>
    <cellStyle name="Normal 29 2 4 3 3" xfId="11636"/>
    <cellStyle name="Normal 29 2 4 3 3 2" xfId="28485"/>
    <cellStyle name="Normal 29 2 4 3 4" xfId="20918"/>
    <cellStyle name="Normal 29 2 4 4" xfId="5476"/>
    <cellStyle name="Normal 29 2 4 4 2" xfId="13535"/>
    <cellStyle name="Normal 29 2 4 4 2 2" xfId="30382"/>
    <cellStyle name="Normal 29 2 4 4 3" xfId="22815"/>
    <cellStyle name="Normal 29 2 4 5" xfId="9661"/>
    <cellStyle name="Normal 29 2 4 5 2" xfId="26601"/>
    <cellStyle name="Normal 29 2 4 6" xfId="17607"/>
    <cellStyle name="Normal 29 2 4 7" xfId="19033"/>
    <cellStyle name="Normal 29 2 5" xfId="2057"/>
    <cellStyle name="Normal 29 2 5 2" xfId="4038"/>
    <cellStyle name="Normal 29 2 5 2 2" xfId="7821"/>
    <cellStyle name="Normal 29 2 5 2 2 2" xfId="15880"/>
    <cellStyle name="Normal 29 2 5 2 2 2 2" xfId="32727"/>
    <cellStyle name="Normal 29 2 5 2 2 3" xfId="25160"/>
    <cellStyle name="Normal 29 2 5 2 3" xfId="12097"/>
    <cellStyle name="Normal 29 2 5 2 3 2" xfId="28946"/>
    <cellStyle name="Normal 29 2 5 2 4" xfId="21379"/>
    <cellStyle name="Normal 29 2 5 3" xfId="5937"/>
    <cellStyle name="Normal 29 2 5 3 2" xfId="13996"/>
    <cellStyle name="Normal 29 2 5 3 2 2" xfId="30843"/>
    <cellStyle name="Normal 29 2 5 3 3" xfId="23276"/>
    <cellStyle name="Normal 29 2 5 4" xfId="10155"/>
    <cellStyle name="Normal 29 2 5 4 2" xfId="27062"/>
    <cellStyle name="Normal 29 2 5 5" xfId="17609"/>
    <cellStyle name="Normal 29 2 5 6" xfId="19494"/>
    <cellStyle name="Normal 29 2 6" xfId="3096"/>
    <cellStyle name="Normal 29 2 6 2" xfId="6909"/>
    <cellStyle name="Normal 29 2 6 2 2" xfId="14968"/>
    <cellStyle name="Normal 29 2 6 2 2 2" xfId="31815"/>
    <cellStyle name="Normal 29 2 6 2 3" xfId="24248"/>
    <cellStyle name="Normal 29 2 6 3" xfId="11159"/>
    <cellStyle name="Normal 29 2 6 3 2" xfId="28034"/>
    <cellStyle name="Normal 29 2 6 4" xfId="20467"/>
    <cellStyle name="Normal 29 2 7" xfId="5025"/>
    <cellStyle name="Normal 29 2 7 2" xfId="13084"/>
    <cellStyle name="Normal 29 2 7 2 2" xfId="29931"/>
    <cellStyle name="Normal 29 2 7 3" xfId="22364"/>
    <cellStyle name="Normal 29 2 8" xfId="9044"/>
    <cellStyle name="Normal 29 2 8 2" xfId="26150"/>
    <cellStyle name="Normal 29 2 9" xfId="17594"/>
    <cellStyle name="Normal 29 3" xfId="950"/>
    <cellStyle name="Normal 29 3 2" xfId="3130"/>
    <cellStyle name="Normal 29 3 3" xfId="17610"/>
    <cellStyle name="Normal 29 3 4" xfId="34102"/>
    <cellStyle name="Normal 29 4" xfId="1045"/>
    <cellStyle name="Normal 29 4 2" xfId="1306"/>
    <cellStyle name="Normal 29 4 2 2" xfId="1802"/>
    <cellStyle name="Normal 29 4 2 2 2" xfId="2801"/>
    <cellStyle name="Normal 29 4 2 2 2 2" xfId="4763"/>
    <cellStyle name="Normal 29 4 2 2 2 2 2" xfId="8546"/>
    <cellStyle name="Normal 29 4 2 2 2 2 2 2" xfId="16605"/>
    <cellStyle name="Normal 29 4 2 2 2 2 2 2 2" xfId="33452"/>
    <cellStyle name="Normal 29 4 2 2 2 2 2 3" xfId="25885"/>
    <cellStyle name="Normal 29 4 2 2 2 2 3" xfId="12822"/>
    <cellStyle name="Normal 29 4 2 2 2 2 3 2" xfId="29671"/>
    <cellStyle name="Normal 29 4 2 2 2 2 4" xfId="22104"/>
    <cellStyle name="Normal 29 4 2 2 2 3" xfId="6662"/>
    <cellStyle name="Normal 29 4 2 2 2 3 2" xfId="14721"/>
    <cellStyle name="Normal 29 4 2 2 2 3 2 2" xfId="31568"/>
    <cellStyle name="Normal 29 4 2 2 2 3 3" xfId="24001"/>
    <cellStyle name="Normal 29 4 2 2 2 4" xfId="10888"/>
    <cellStyle name="Normal 29 4 2 2 2 4 2" xfId="27787"/>
    <cellStyle name="Normal 29 4 2 2 2 5" xfId="17614"/>
    <cellStyle name="Normal 29 4 2 2 2 6" xfId="20219"/>
    <cellStyle name="Normal 29 4 2 2 3" xfId="3851"/>
    <cellStyle name="Normal 29 4 2 2 3 2" xfId="7634"/>
    <cellStyle name="Normal 29 4 2 2 3 2 2" xfId="15693"/>
    <cellStyle name="Normal 29 4 2 2 3 2 2 2" xfId="32540"/>
    <cellStyle name="Normal 29 4 2 2 3 2 3" xfId="24973"/>
    <cellStyle name="Normal 29 4 2 2 3 3" xfId="11910"/>
    <cellStyle name="Normal 29 4 2 2 3 3 2" xfId="28759"/>
    <cellStyle name="Normal 29 4 2 2 3 4" xfId="21192"/>
    <cellStyle name="Normal 29 4 2 2 4" xfId="5750"/>
    <cellStyle name="Normal 29 4 2 2 4 2" xfId="13809"/>
    <cellStyle name="Normal 29 4 2 2 4 2 2" xfId="30656"/>
    <cellStyle name="Normal 29 4 2 2 4 3" xfId="23089"/>
    <cellStyle name="Normal 29 4 2 2 5" xfId="9935"/>
    <cellStyle name="Normal 29 4 2 2 5 2" xfId="26875"/>
    <cellStyle name="Normal 29 4 2 2 6" xfId="17613"/>
    <cellStyle name="Normal 29 4 2 2 7" xfId="19307"/>
    <cellStyle name="Normal 29 4 2 3" xfId="2348"/>
    <cellStyle name="Normal 29 4 2 3 2" xfId="4312"/>
    <cellStyle name="Normal 29 4 2 3 2 2" xfId="8095"/>
    <cellStyle name="Normal 29 4 2 3 2 2 2" xfId="16154"/>
    <cellStyle name="Normal 29 4 2 3 2 2 2 2" xfId="33001"/>
    <cellStyle name="Normal 29 4 2 3 2 2 3" xfId="25434"/>
    <cellStyle name="Normal 29 4 2 3 2 3" xfId="12371"/>
    <cellStyle name="Normal 29 4 2 3 2 3 2" xfId="29220"/>
    <cellStyle name="Normal 29 4 2 3 2 4" xfId="21653"/>
    <cellStyle name="Normal 29 4 2 3 3" xfId="6211"/>
    <cellStyle name="Normal 29 4 2 3 3 2" xfId="14270"/>
    <cellStyle name="Normal 29 4 2 3 3 2 2" xfId="31117"/>
    <cellStyle name="Normal 29 4 2 3 3 3" xfId="23550"/>
    <cellStyle name="Normal 29 4 2 3 4" xfId="10436"/>
    <cellStyle name="Normal 29 4 2 3 4 2" xfId="27336"/>
    <cellStyle name="Normal 29 4 2 3 5" xfId="17615"/>
    <cellStyle name="Normal 29 4 2 3 6" xfId="19768"/>
    <cellStyle name="Normal 29 4 2 4" xfId="3400"/>
    <cellStyle name="Normal 29 4 2 4 2" xfId="7183"/>
    <cellStyle name="Normal 29 4 2 4 2 2" xfId="15242"/>
    <cellStyle name="Normal 29 4 2 4 2 2 2" xfId="32089"/>
    <cellStyle name="Normal 29 4 2 4 2 3" xfId="24522"/>
    <cellStyle name="Normal 29 4 2 4 3" xfId="11459"/>
    <cellStyle name="Normal 29 4 2 4 3 2" xfId="28308"/>
    <cellStyle name="Normal 29 4 2 4 4" xfId="20741"/>
    <cellStyle name="Normal 29 4 2 5" xfId="5299"/>
    <cellStyle name="Normal 29 4 2 5 2" xfId="13358"/>
    <cellStyle name="Normal 29 4 2 5 2 2" xfId="30205"/>
    <cellStyle name="Normal 29 4 2 5 3" xfId="22638"/>
    <cellStyle name="Normal 29 4 2 6" xfId="9460"/>
    <cellStyle name="Normal 29 4 2 6 2" xfId="26424"/>
    <cellStyle name="Normal 29 4 2 7" xfId="17612"/>
    <cellStyle name="Normal 29 4 2 8" xfId="18856"/>
    <cellStyle name="Normal 29 4 3" xfId="1584"/>
    <cellStyle name="Normal 29 4 3 2" xfId="2583"/>
    <cellStyle name="Normal 29 4 3 2 2" xfId="4545"/>
    <cellStyle name="Normal 29 4 3 2 2 2" xfId="8328"/>
    <cellStyle name="Normal 29 4 3 2 2 2 2" xfId="16387"/>
    <cellStyle name="Normal 29 4 3 2 2 2 2 2" xfId="33234"/>
    <cellStyle name="Normal 29 4 3 2 2 2 3" xfId="25667"/>
    <cellStyle name="Normal 29 4 3 2 2 3" xfId="12604"/>
    <cellStyle name="Normal 29 4 3 2 2 3 2" xfId="29453"/>
    <cellStyle name="Normal 29 4 3 2 2 4" xfId="21886"/>
    <cellStyle name="Normal 29 4 3 2 3" xfId="6444"/>
    <cellStyle name="Normal 29 4 3 2 3 2" xfId="14503"/>
    <cellStyle name="Normal 29 4 3 2 3 2 2" xfId="31350"/>
    <cellStyle name="Normal 29 4 3 2 3 3" xfId="23783"/>
    <cellStyle name="Normal 29 4 3 2 4" xfId="10670"/>
    <cellStyle name="Normal 29 4 3 2 4 2" xfId="27569"/>
    <cellStyle name="Normal 29 4 3 2 5" xfId="17617"/>
    <cellStyle name="Normal 29 4 3 2 6" xfId="20001"/>
    <cellStyle name="Normal 29 4 3 3" xfId="3633"/>
    <cellStyle name="Normal 29 4 3 3 2" xfId="7416"/>
    <cellStyle name="Normal 29 4 3 3 2 2" xfId="15475"/>
    <cellStyle name="Normal 29 4 3 3 2 2 2" xfId="32322"/>
    <cellStyle name="Normal 29 4 3 3 2 3" xfId="24755"/>
    <cellStyle name="Normal 29 4 3 3 3" xfId="11692"/>
    <cellStyle name="Normal 29 4 3 3 3 2" xfId="28541"/>
    <cellStyle name="Normal 29 4 3 3 4" xfId="20974"/>
    <cellStyle name="Normal 29 4 3 4" xfId="5532"/>
    <cellStyle name="Normal 29 4 3 4 2" xfId="13591"/>
    <cellStyle name="Normal 29 4 3 4 2 2" xfId="30438"/>
    <cellStyle name="Normal 29 4 3 4 3" xfId="22871"/>
    <cellStyle name="Normal 29 4 3 5" xfId="9717"/>
    <cellStyle name="Normal 29 4 3 5 2" xfId="26657"/>
    <cellStyle name="Normal 29 4 3 6" xfId="17616"/>
    <cellStyle name="Normal 29 4 3 7" xfId="19089"/>
    <cellStyle name="Normal 29 4 4" xfId="2130"/>
    <cellStyle name="Normal 29 4 4 2" xfId="4094"/>
    <cellStyle name="Normal 29 4 4 2 2" xfId="7877"/>
    <cellStyle name="Normal 29 4 4 2 2 2" xfId="15936"/>
    <cellStyle name="Normal 29 4 4 2 2 2 2" xfId="32783"/>
    <cellStyle name="Normal 29 4 4 2 2 3" xfId="25216"/>
    <cellStyle name="Normal 29 4 4 2 3" xfId="12153"/>
    <cellStyle name="Normal 29 4 4 2 3 2" xfId="29002"/>
    <cellStyle name="Normal 29 4 4 2 4" xfId="21435"/>
    <cellStyle name="Normal 29 4 4 3" xfId="5993"/>
    <cellStyle name="Normal 29 4 4 3 2" xfId="14052"/>
    <cellStyle name="Normal 29 4 4 3 2 2" xfId="30899"/>
    <cellStyle name="Normal 29 4 4 3 3" xfId="23332"/>
    <cellStyle name="Normal 29 4 4 4" xfId="10218"/>
    <cellStyle name="Normal 29 4 4 4 2" xfId="27118"/>
    <cellStyle name="Normal 29 4 4 5" xfId="17618"/>
    <cellStyle name="Normal 29 4 4 6" xfId="19550"/>
    <cellStyle name="Normal 29 4 5" xfId="3182"/>
    <cellStyle name="Normal 29 4 5 2" xfId="6965"/>
    <cellStyle name="Normal 29 4 5 2 2" xfId="15024"/>
    <cellStyle name="Normal 29 4 5 2 2 2" xfId="31871"/>
    <cellStyle name="Normal 29 4 5 2 3" xfId="24304"/>
    <cellStyle name="Normal 29 4 5 3" xfId="11241"/>
    <cellStyle name="Normal 29 4 5 3 2" xfId="28090"/>
    <cellStyle name="Normal 29 4 5 4" xfId="20523"/>
    <cellStyle name="Normal 29 4 6" xfId="5081"/>
    <cellStyle name="Normal 29 4 6 2" xfId="13140"/>
    <cellStyle name="Normal 29 4 6 2 2" xfId="29987"/>
    <cellStyle name="Normal 29 4 6 3" xfId="22420"/>
    <cellStyle name="Normal 29 4 7" xfId="9225"/>
    <cellStyle name="Normal 29 4 7 2" xfId="26206"/>
    <cellStyle name="Normal 29 4 8" xfId="17611"/>
    <cellStyle name="Normal 29 4 9" xfId="18638"/>
    <cellStyle name="Normal 29 5" xfId="1214"/>
    <cellStyle name="Normal 29 5 2" xfId="1710"/>
    <cellStyle name="Normal 29 5 2 2" xfId="2709"/>
    <cellStyle name="Normal 29 5 2 2 2" xfId="4671"/>
    <cellStyle name="Normal 29 5 2 2 2 2" xfId="8454"/>
    <cellStyle name="Normal 29 5 2 2 2 2 2" xfId="16513"/>
    <cellStyle name="Normal 29 5 2 2 2 2 2 2" xfId="33360"/>
    <cellStyle name="Normal 29 5 2 2 2 2 3" xfId="25793"/>
    <cellStyle name="Normal 29 5 2 2 2 3" xfId="12730"/>
    <cellStyle name="Normal 29 5 2 2 2 3 2" xfId="29579"/>
    <cellStyle name="Normal 29 5 2 2 2 4" xfId="22012"/>
    <cellStyle name="Normal 29 5 2 2 3" xfId="6570"/>
    <cellStyle name="Normal 29 5 2 2 3 2" xfId="14629"/>
    <cellStyle name="Normal 29 5 2 2 3 2 2" xfId="31476"/>
    <cellStyle name="Normal 29 5 2 2 3 3" xfId="23909"/>
    <cellStyle name="Normal 29 5 2 2 4" xfId="10796"/>
    <cellStyle name="Normal 29 5 2 2 4 2" xfId="27695"/>
    <cellStyle name="Normal 29 5 2 2 5" xfId="17621"/>
    <cellStyle name="Normal 29 5 2 2 6" xfId="20127"/>
    <cellStyle name="Normal 29 5 2 3" xfId="3759"/>
    <cellStyle name="Normal 29 5 2 3 2" xfId="7542"/>
    <cellStyle name="Normal 29 5 2 3 2 2" xfId="15601"/>
    <cellStyle name="Normal 29 5 2 3 2 2 2" xfId="32448"/>
    <cellStyle name="Normal 29 5 2 3 2 3" xfId="24881"/>
    <cellStyle name="Normal 29 5 2 3 3" xfId="11818"/>
    <cellStyle name="Normal 29 5 2 3 3 2" xfId="28667"/>
    <cellStyle name="Normal 29 5 2 3 4" xfId="21100"/>
    <cellStyle name="Normal 29 5 2 4" xfId="5658"/>
    <cellStyle name="Normal 29 5 2 4 2" xfId="13717"/>
    <cellStyle name="Normal 29 5 2 4 2 2" xfId="30564"/>
    <cellStyle name="Normal 29 5 2 4 3" xfId="22997"/>
    <cellStyle name="Normal 29 5 2 5" xfId="9843"/>
    <cellStyle name="Normal 29 5 2 5 2" xfId="26783"/>
    <cellStyle name="Normal 29 5 2 6" xfId="17620"/>
    <cellStyle name="Normal 29 5 2 7" xfId="19215"/>
    <cellStyle name="Normal 29 5 3" xfId="2256"/>
    <cellStyle name="Normal 29 5 3 2" xfId="4220"/>
    <cellStyle name="Normal 29 5 3 2 2" xfId="8003"/>
    <cellStyle name="Normal 29 5 3 2 2 2" xfId="16062"/>
    <cellStyle name="Normal 29 5 3 2 2 2 2" xfId="32909"/>
    <cellStyle name="Normal 29 5 3 2 2 3" xfId="25342"/>
    <cellStyle name="Normal 29 5 3 2 3" xfId="12279"/>
    <cellStyle name="Normal 29 5 3 2 3 2" xfId="29128"/>
    <cellStyle name="Normal 29 5 3 2 4" xfId="21561"/>
    <cellStyle name="Normal 29 5 3 3" xfId="6119"/>
    <cellStyle name="Normal 29 5 3 3 2" xfId="14178"/>
    <cellStyle name="Normal 29 5 3 3 2 2" xfId="31025"/>
    <cellStyle name="Normal 29 5 3 3 3" xfId="23458"/>
    <cellStyle name="Normal 29 5 3 4" xfId="10344"/>
    <cellStyle name="Normal 29 5 3 4 2" xfId="27244"/>
    <cellStyle name="Normal 29 5 3 5" xfId="17622"/>
    <cellStyle name="Normal 29 5 3 6" xfId="19676"/>
    <cellStyle name="Normal 29 5 4" xfId="3308"/>
    <cellStyle name="Normal 29 5 4 2" xfId="7091"/>
    <cellStyle name="Normal 29 5 4 2 2" xfId="15150"/>
    <cellStyle name="Normal 29 5 4 2 2 2" xfId="31997"/>
    <cellStyle name="Normal 29 5 4 2 3" xfId="24430"/>
    <cellStyle name="Normal 29 5 4 3" xfId="11367"/>
    <cellStyle name="Normal 29 5 4 3 2" xfId="28216"/>
    <cellStyle name="Normal 29 5 4 4" xfId="20649"/>
    <cellStyle name="Normal 29 5 5" xfId="5207"/>
    <cellStyle name="Normal 29 5 5 2" xfId="13266"/>
    <cellStyle name="Normal 29 5 5 2 2" xfId="30113"/>
    <cellStyle name="Normal 29 5 5 3" xfId="22546"/>
    <cellStyle name="Normal 29 5 6" xfId="9368"/>
    <cellStyle name="Normal 29 5 6 2" xfId="26332"/>
    <cellStyle name="Normal 29 5 7" xfId="17619"/>
    <cellStyle name="Normal 29 5 8" xfId="18764"/>
    <cellStyle name="Normal 29 6" xfId="1492"/>
    <cellStyle name="Normal 29 6 2" xfId="2491"/>
    <cellStyle name="Normal 29 6 2 2" xfId="4453"/>
    <cellStyle name="Normal 29 6 2 2 2" xfId="8236"/>
    <cellStyle name="Normal 29 6 2 2 2 2" xfId="16295"/>
    <cellStyle name="Normal 29 6 2 2 2 2 2" xfId="33142"/>
    <cellStyle name="Normal 29 6 2 2 2 3" xfId="25575"/>
    <cellStyle name="Normal 29 6 2 2 3" xfId="12512"/>
    <cellStyle name="Normal 29 6 2 2 3 2" xfId="29361"/>
    <cellStyle name="Normal 29 6 2 2 4" xfId="21794"/>
    <cellStyle name="Normal 29 6 2 3" xfId="6352"/>
    <cellStyle name="Normal 29 6 2 3 2" xfId="14411"/>
    <cellStyle name="Normal 29 6 2 3 2 2" xfId="31258"/>
    <cellStyle name="Normal 29 6 2 3 3" xfId="23691"/>
    <cellStyle name="Normal 29 6 2 4" xfId="10578"/>
    <cellStyle name="Normal 29 6 2 4 2" xfId="27477"/>
    <cellStyle name="Normal 29 6 2 5" xfId="17624"/>
    <cellStyle name="Normal 29 6 2 6" xfId="19909"/>
    <cellStyle name="Normal 29 6 3" xfId="3541"/>
    <cellStyle name="Normal 29 6 3 2" xfId="7324"/>
    <cellStyle name="Normal 29 6 3 2 2" xfId="15383"/>
    <cellStyle name="Normal 29 6 3 2 2 2" xfId="32230"/>
    <cellStyle name="Normal 29 6 3 2 3" xfId="24663"/>
    <cellStyle name="Normal 29 6 3 3" xfId="11600"/>
    <cellStyle name="Normal 29 6 3 3 2" xfId="28449"/>
    <cellStyle name="Normal 29 6 3 4" xfId="20882"/>
    <cellStyle name="Normal 29 6 4" xfId="5440"/>
    <cellStyle name="Normal 29 6 4 2" xfId="13499"/>
    <cellStyle name="Normal 29 6 4 2 2" xfId="30346"/>
    <cellStyle name="Normal 29 6 4 3" xfId="22779"/>
    <cellStyle name="Normal 29 6 5" xfId="9625"/>
    <cellStyle name="Normal 29 6 5 2" xfId="26565"/>
    <cellStyle name="Normal 29 6 6" xfId="17623"/>
    <cellStyle name="Normal 29 6 7" xfId="18997"/>
    <cellStyle name="Normal 29 7" xfId="2017"/>
    <cellStyle name="Normal 29 7 2" xfId="4002"/>
    <cellStyle name="Normal 29 7 2 2" xfId="7785"/>
    <cellStyle name="Normal 29 7 2 2 2" xfId="15844"/>
    <cellStyle name="Normal 29 7 2 2 2 2" xfId="32691"/>
    <cellStyle name="Normal 29 7 2 2 3" xfId="25124"/>
    <cellStyle name="Normal 29 7 2 3" xfId="12061"/>
    <cellStyle name="Normal 29 7 2 3 2" xfId="28910"/>
    <cellStyle name="Normal 29 7 2 4" xfId="21343"/>
    <cellStyle name="Normal 29 7 3" xfId="5901"/>
    <cellStyle name="Normal 29 7 3 2" xfId="13960"/>
    <cellStyle name="Normal 29 7 3 2 2" xfId="30807"/>
    <cellStyle name="Normal 29 7 3 3" xfId="23240"/>
    <cellStyle name="Normal 29 7 4" xfId="10116"/>
    <cellStyle name="Normal 29 7 4 2" xfId="27026"/>
    <cellStyle name="Normal 29 7 5" xfId="17625"/>
    <cellStyle name="Normal 29 7 6" xfId="19458"/>
    <cellStyle name="Normal 29 8" xfId="3060"/>
    <cellStyle name="Normal 29 8 2" xfId="6873"/>
    <cellStyle name="Normal 29 8 2 2" xfId="14932"/>
    <cellStyle name="Normal 29 8 2 2 2" xfId="31779"/>
    <cellStyle name="Normal 29 8 2 3" xfId="24212"/>
    <cellStyle name="Normal 29 8 3" xfId="11123"/>
    <cellStyle name="Normal 29 8 3 2" xfId="27998"/>
    <cellStyle name="Normal 29 8 4" xfId="20431"/>
    <cellStyle name="Normal 29 9" xfId="4989"/>
    <cellStyle name="Normal 29 9 2" xfId="13048"/>
    <cellStyle name="Normal 29 9 2 2" xfId="29895"/>
    <cellStyle name="Normal 29 9 3" xfId="22328"/>
    <cellStyle name="Normal 290" xfId="33699"/>
    <cellStyle name="Normal 291" xfId="33700"/>
    <cellStyle name="Normal 292" xfId="33701"/>
    <cellStyle name="Normal 293" xfId="33702"/>
    <cellStyle name="Normal 294" xfId="33703"/>
    <cellStyle name="Normal 295" xfId="33704"/>
    <cellStyle name="Normal 296" xfId="33705"/>
    <cellStyle name="Normal 297" xfId="33706"/>
    <cellStyle name="Normal 298" xfId="33707"/>
    <cellStyle name="Normal 299" xfId="33708"/>
    <cellStyle name="Normal 3" xfId="176"/>
    <cellStyle name="Normal 3 2" xfId="177"/>
    <cellStyle name="Normal 3 2 2" xfId="2978"/>
    <cellStyle name="Normal 3 2 2 2" xfId="6835"/>
    <cellStyle name="Normal 3 2 2 2 2" xfId="14894"/>
    <cellStyle name="Normal 3 2 2 2 2 2" xfId="31741"/>
    <cellStyle name="Normal 3 2 2 2 3" xfId="24174"/>
    <cellStyle name="Normal 3 2 2 3" xfId="11063"/>
    <cellStyle name="Normal 3 2 2 3 2" xfId="27960"/>
    <cellStyle name="Normal 3 2 2 4" xfId="20392"/>
    <cellStyle name="Normal 3 2 3" xfId="17627"/>
    <cellStyle name="Normal 3 2 4" xfId="445"/>
    <cellStyle name="Normal 3 3" xfId="178"/>
    <cellStyle name="Normal 3 3 2" xfId="551"/>
    <cellStyle name="Normal 3 4" xfId="179"/>
    <cellStyle name="Normal 3 4 2" xfId="848"/>
    <cellStyle name="Normal 3 5" xfId="2968"/>
    <cellStyle name="Normal 3 5 2" xfId="6826"/>
    <cellStyle name="Normal 3 5 2 2" xfId="14885"/>
    <cellStyle name="Normal 3 5 2 2 2" xfId="31732"/>
    <cellStyle name="Normal 3 5 2 3" xfId="24165"/>
    <cellStyle name="Normal 3 5 3" xfId="11054"/>
    <cellStyle name="Normal 3 5 3 2" xfId="27951"/>
    <cellStyle name="Normal 3 5 4" xfId="20383"/>
    <cellStyle name="Normal 3 6" xfId="17626"/>
    <cellStyle name="Normal 3 7" xfId="444"/>
    <cellStyle name="Normal 3_Energía" xfId="17628"/>
    <cellStyle name="Normal 30" xfId="630"/>
    <cellStyle name="Normal 30 10" xfId="8973"/>
    <cellStyle name="Normal 30 10 2" xfId="26115"/>
    <cellStyle name="Normal 30 11" xfId="17629"/>
    <cellStyle name="Normal 30 12" xfId="18546"/>
    <cellStyle name="Normal 30 13" xfId="34103"/>
    <cellStyle name="Normal 30 2" xfId="748"/>
    <cellStyle name="Normal 30 2 10" xfId="18582"/>
    <cellStyle name="Normal 30 2 11" xfId="34104"/>
    <cellStyle name="Normal 30 2 2" xfId="1082"/>
    <cellStyle name="Normal 30 2 2 2" xfId="1343"/>
    <cellStyle name="Normal 30 2 2 2 2" xfId="1839"/>
    <cellStyle name="Normal 30 2 2 2 2 2" xfId="2838"/>
    <cellStyle name="Normal 30 2 2 2 2 2 2" xfId="4800"/>
    <cellStyle name="Normal 30 2 2 2 2 2 2 2" xfId="8583"/>
    <cellStyle name="Normal 30 2 2 2 2 2 2 2 2" xfId="16642"/>
    <cellStyle name="Normal 30 2 2 2 2 2 2 2 2 2" xfId="33489"/>
    <cellStyle name="Normal 30 2 2 2 2 2 2 2 3" xfId="25922"/>
    <cellStyle name="Normal 30 2 2 2 2 2 2 3" xfId="12859"/>
    <cellStyle name="Normal 30 2 2 2 2 2 2 3 2" xfId="29708"/>
    <cellStyle name="Normal 30 2 2 2 2 2 2 4" xfId="22141"/>
    <cellStyle name="Normal 30 2 2 2 2 2 3" xfId="6699"/>
    <cellStyle name="Normal 30 2 2 2 2 2 3 2" xfId="14758"/>
    <cellStyle name="Normal 30 2 2 2 2 2 3 2 2" xfId="31605"/>
    <cellStyle name="Normal 30 2 2 2 2 2 3 3" xfId="24038"/>
    <cellStyle name="Normal 30 2 2 2 2 2 4" xfId="10925"/>
    <cellStyle name="Normal 30 2 2 2 2 2 4 2" xfId="27824"/>
    <cellStyle name="Normal 30 2 2 2 2 2 5" xfId="17634"/>
    <cellStyle name="Normal 30 2 2 2 2 2 6" xfId="20256"/>
    <cellStyle name="Normal 30 2 2 2 2 3" xfId="3888"/>
    <cellStyle name="Normal 30 2 2 2 2 3 2" xfId="7671"/>
    <cellStyle name="Normal 30 2 2 2 2 3 2 2" xfId="15730"/>
    <cellStyle name="Normal 30 2 2 2 2 3 2 2 2" xfId="32577"/>
    <cellStyle name="Normal 30 2 2 2 2 3 2 3" xfId="25010"/>
    <cellStyle name="Normal 30 2 2 2 2 3 3" xfId="11947"/>
    <cellStyle name="Normal 30 2 2 2 2 3 3 2" xfId="28796"/>
    <cellStyle name="Normal 30 2 2 2 2 3 4" xfId="21229"/>
    <cellStyle name="Normal 30 2 2 2 2 4" xfId="5787"/>
    <cellStyle name="Normal 30 2 2 2 2 4 2" xfId="13846"/>
    <cellStyle name="Normal 30 2 2 2 2 4 2 2" xfId="30693"/>
    <cellStyle name="Normal 30 2 2 2 2 4 3" xfId="23126"/>
    <cellStyle name="Normal 30 2 2 2 2 5" xfId="9972"/>
    <cellStyle name="Normal 30 2 2 2 2 5 2" xfId="26912"/>
    <cellStyle name="Normal 30 2 2 2 2 6" xfId="17633"/>
    <cellStyle name="Normal 30 2 2 2 2 7" xfId="19344"/>
    <cellStyle name="Normal 30 2 2 2 3" xfId="2385"/>
    <cellStyle name="Normal 30 2 2 2 3 2" xfId="4349"/>
    <cellStyle name="Normal 30 2 2 2 3 2 2" xfId="8132"/>
    <cellStyle name="Normal 30 2 2 2 3 2 2 2" xfId="16191"/>
    <cellStyle name="Normal 30 2 2 2 3 2 2 2 2" xfId="33038"/>
    <cellStyle name="Normal 30 2 2 2 3 2 2 3" xfId="25471"/>
    <cellStyle name="Normal 30 2 2 2 3 2 3" xfId="12408"/>
    <cellStyle name="Normal 30 2 2 2 3 2 3 2" xfId="29257"/>
    <cellStyle name="Normal 30 2 2 2 3 2 4" xfId="21690"/>
    <cellStyle name="Normal 30 2 2 2 3 3" xfId="6248"/>
    <cellStyle name="Normal 30 2 2 2 3 3 2" xfId="14307"/>
    <cellStyle name="Normal 30 2 2 2 3 3 2 2" xfId="31154"/>
    <cellStyle name="Normal 30 2 2 2 3 3 3" xfId="23587"/>
    <cellStyle name="Normal 30 2 2 2 3 4" xfId="10473"/>
    <cellStyle name="Normal 30 2 2 2 3 4 2" xfId="27373"/>
    <cellStyle name="Normal 30 2 2 2 3 5" xfId="17635"/>
    <cellStyle name="Normal 30 2 2 2 3 6" xfId="19805"/>
    <cellStyle name="Normal 30 2 2 2 4" xfId="3437"/>
    <cellStyle name="Normal 30 2 2 2 4 2" xfId="7220"/>
    <cellStyle name="Normal 30 2 2 2 4 2 2" xfId="15279"/>
    <cellStyle name="Normal 30 2 2 2 4 2 2 2" xfId="32126"/>
    <cellStyle name="Normal 30 2 2 2 4 2 3" xfId="24559"/>
    <cellStyle name="Normal 30 2 2 2 4 3" xfId="11496"/>
    <cellStyle name="Normal 30 2 2 2 4 3 2" xfId="28345"/>
    <cellStyle name="Normal 30 2 2 2 4 4" xfId="20778"/>
    <cellStyle name="Normal 30 2 2 2 5" xfId="5336"/>
    <cellStyle name="Normal 30 2 2 2 5 2" xfId="13395"/>
    <cellStyle name="Normal 30 2 2 2 5 2 2" xfId="30242"/>
    <cellStyle name="Normal 30 2 2 2 5 3" xfId="22675"/>
    <cellStyle name="Normal 30 2 2 2 6" xfId="9497"/>
    <cellStyle name="Normal 30 2 2 2 6 2" xfId="26461"/>
    <cellStyle name="Normal 30 2 2 2 7" xfId="17632"/>
    <cellStyle name="Normal 30 2 2 2 8" xfId="18893"/>
    <cellStyle name="Normal 30 2 2 3" xfId="1621"/>
    <cellStyle name="Normal 30 2 2 3 2" xfId="2620"/>
    <cellStyle name="Normal 30 2 2 3 2 2" xfId="4582"/>
    <cellStyle name="Normal 30 2 2 3 2 2 2" xfId="8365"/>
    <cellStyle name="Normal 30 2 2 3 2 2 2 2" xfId="16424"/>
    <cellStyle name="Normal 30 2 2 3 2 2 2 2 2" xfId="33271"/>
    <cellStyle name="Normal 30 2 2 3 2 2 2 3" xfId="25704"/>
    <cellStyle name="Normal 30 2 2 3 2 2 3" xfId="12641"/>
    <cellStyle name="Normal 30 2 2 3 2 2 3 2" xfId="29490"/>
    <cellStyle name="Normal 30 2 2 3 2 2 4" xfId="21923"/>
    <cellStyle name="Normal 30 2 2 3 2 3" xfId="6481"/>
    <cellStyle name="Normal 30 2 2 3 2 3 2" xfId="14540"/>
    <cellStyle name="Normal 30 2 2 3 2 3 2 2" xfId="31387"/>
    <cellStyle name="Normal 30 2 2 3 2 3 3" xfId="23820"/>
    <cellStyle name="Normal 30 2 2 3 2 4" xfId="10707"/>
    <cellStyle name="Normal 30 2 2 3 2 4 2" xfId="27606"/>
    <cellStyle name="Normal 30 2 2 3 2 5" xfId="17637"/>
    <cellStyle name="Normal 30 2 2 3 2 6" xfId="20038"/>
    <cellStyle name="Normal 30 2 2 3 3" xfId="3670"/>
    <cellStyle name="Normal 30 2 2 3 3 2" xfId="7453"/>
    <cellStyle name="Normal 30 2 2 3 3 2 2" xfId="15512"/>
    <cellStyle name="Normal 30 2 2 3 3 2 2 2" xfId="32359"/>
    <cellStyle name="Normal 30 2 2 3 3 2 3" xfId="24792"/>
    <cellStyle name="Normal 30 2 2 3 3 3" xfId="11729"/>
    <cellStyle name="Normal 30 2 2 3 3 3 2" xfId="28578"/>
    <cellStyle name="Normal 30 2 2 3 3 4" xfId="21011"/>
    <cellStyle name="Normal 30 2 2 3 4" xfId="5569"/>
    <cellStyle name="Normal 30 2 2 3 4 2" xfId="13628"/>
    <cellStyle name="Normal 30 2 2 3 4 2 2" xfId="30475"/>
    <cellStyle name="Normal 30 2 2 3 4 3" xfId="22908"/>
    <cellStyle name="Normal 30 2 2 3 5" xfId="9754"/>
    <cellStyle name="Normal 30 2 2 3 5 2" xfId="26694"/>
    <cellStyle name="Normal 30 2 2 3 6" xfId="17636"/>
    <cellStyle name="Normal 30 2 2 3 7" xfId="19126"/>
    <cellStyle name="Normal 30 2 2 4" xfId="2167"/>
    <cellStyle name="Normal 30 2 2 4 2" xfId="4131"/>
    <cellStyle name="Normal 30 2 2 4 2 2" xfId="7914"/>
    <cellStyle name="Normal 30 2 2 4 2 2 2" xfId="15973"/>
    <cellStyle name="Normal 30 2 2 4 2 2 2 2" xfId="32820"/>
    <cellStyle name="Normal 30 2 2 4 2 2 3" xfId="25253"/>
    <cellStyle name="Normal 30 2 2 4 2 3" xfId="12190"/>
    <cellStyle name="Normal 30 2 2 4 2 3 2" xfId="29039"/>
    <cellStyle name="Normal 30 2 2 4 2 4" xfId="21472"/>
    <cellStyle name="Normal 30 2 2 4 3" xfId="6030"/>
    <cellStyle name="Normal 30 2 2 4 3 2" xfId="14089"/>
    <cellStyle name="Normal 30 2 2 4 3 2 2" xfId="30936"/>
    <cellStyle name="Normal 30 2 2 4 3 3" xfId="23369"/>
    <cellStyle name="Normal 30 2 2 4 4" xfId="10255"/>
    <cellStyle name="Normal 30 2 2 4 4 2" xfId="27155"/>
    <cellStyle name="Normal 30 2 2 4 5" xfId="17638"/>
    <cellStyle name="Normal 30 2 2 4 6" xfId="19587"/>
    <cellStyle name="Normal 30 2 2 5" xfId="3219"/>
    <cellStyle name="Normal 30 2 2 5 2" xfId="7002"/>
    <cellStyle name="Normal 30 2 2 5 2 2" xfId="15061"/>
    <cellStyle name="Normal 30 2 2 5 2 2 2" xfId="31908"/>
    <cellStyle name="Normal 30 2 2 5 2 3" xfId="24341"/>
    <cellStyle name="Normal 30 2 2 5 3" xfId="11278"/>
    <cellStyle name="Normal 30 2 2 5 3 2" xfId="28127"/>
    <cellStyle name="Normal 30 2 2 5 4" xfId="20560"/>
    <cellStyle name="Normal 30 2 2 6" xfId="5118"/>
    <cellStyle name="Normal 30 2 2 6 2" xfId="13177"/>
    <cellStyle name="Normal 30 2 2 6 2 2" xfId="30024"/>
    <cellStyle name="Normal 30 2 2 6 3" xfId="22457"/>
    <cellStyle name="Normal 30 2 2 7" xfId="9262"/>
    <cellStyle name="Normal 30 2 2 7 2" xfId="26243"/>
    <cellStyle name="Normal 30 2 2 8" xfId="17631"/>
    <cellStyle name="Normal 30 2 2 9" xfId="18675"/>
    <cellStyle name="Normal 30 2 3" xfId="1251"/>
    <cellStyle name="Normal 30 2 3 2" xfId="1747"/>
    <cellStyle name="Normal 30 2 3 2 2" xfId="2746"/>
    <cellStyle name="Normal 30 2 3 2 2 2" xfId="4708"/>
    <cellStyle name="Normal 30 2 3 2 2 2 2" xfId="8491"/>
    <cellStyle name="Normal 30 2 3 2 2 2 2 2" xfId="16550"/>
    <cellStyle name="Normal 30 2 3 2 2 2 2 2 2" xfId="33397"/>
    <cellStyle name="Normal 30 2 3 2 2 2 2 3" xfId="25830"/>
    <cellStyle name="Normal 30 2 3 2 2 2 3" xfId="12767"/>
    <cellStyle name="Normal 30 2 3 2 2 2 3 2" xfId="29616"/>
    <cellStyle name="Normal 30 2 3 2 2 2 4" xfId="22049"/>
    <cellStyle name="Normal 30 2 3 2 2 3" xfId="6607"/>
    <cellStyle name="Normal 30 2 3 2 2 3 2" xfId="14666"/>
    <cellStyle name="Normal 30 2 3 2 2 3 2 2" xfId="31513"/>
    <cellStyle name="Normal 30 2 3 2 2 3 3" xfId="23946"/>
    <cellStyle name="Normal 30 2 3 2 2 4" xfId="10833"/>
    <cellStyle name="Normal 30 2 3 2 2 4 2" xfId="27732"/>
    <cellStyle name="Normal 30 2 3 2 2 5" xfId="17641"/>
    <cellStyle name="Normal 30 2 3 2 2 6" xfId="20164"/>
    <cellStyle name="Normal 30 2 3 2 3" xfId="3796"/>
    <cellStyle name="Normal 30 2 3 2 3 2" xfId="7579"/>
    <cellStyle name="Normal 30 2 3 2 3 2 2" xfId="15638"/>
    <cellStyle name="Normal 30 2 3 2 3 2 2 2" xfId="32485"/>
    <cellStyle name="Normal 30 2 3 2 3 2 3" xfId="24918"/>
    <cellStyle name="Normal 30 2 3 2 3 3" xfId="11855"/>
    <cellStyle name="Normal 30 2 3 2 3 3 2" xfId="28704"/>
    <cellStyle name="Normal 30 2 3 2 3 4" xfId="21137"/>
    <cellStyle name="Normal 30 2 3 2 4" xfId="5695"/>
    <cellStyle name="Normal 30 2 3 2 4 2" xfId="13754"/>
    <cellStyle name="Normal 30 2 3 2 4 2 2" xfId="30601"/>
    <cellStyle name="Normal 30 2 3 2 4 3" xfId="23034"/>
    <cellStyle name="Normal 30 2 3 2 5" xfId="9880"/>
    <cellStyle name="Normal 30 2 3 2 5 2" xfId="26820"/>
    <cellStyle name="Normal 30 2 3 2 6" xfId="17640"/>
    <cellStyle name="Normal 30 2 3 2 7" xfId="19252"/>
    <cellStyle name="Normal 30 2 3 3" xfId="2293"/>
    <cellStyle name="Normal 30 2 3 3 2" xfId="4257"/>
    <cellStyle name="Normal 30 2 3 3 2 2" xfId="8040"/>
    <cellStyle name="Normal 30 2 3 3 2 2 2" xfId="16099"/>
    <cellStyle name="Normal 30 2 3 3 2 2 2 2" xfId="32946"/>
    <cellStyle name="Normal 30 2 3 3 2 2 3" xfId="25379"/>
    <cellStyle name="Normal 30 2 3 3 2 3" xfId="12316"/>
    <cellStyle name="Normal 30 2 3 3 2 3 2" xfId="29165"/>
    <cellStyle name="Normal 30 2 3 3 2 4" xfId="21598"/>
    <cellStyle name="Normal 30 2 3 3 3" xfId="6156"/>
    <cellStyle name="Normal 30 2 3 3 3 2" xfId="14215"/>
    <cellStyle name="Normal 30 2 3 3 3 2 2" xfId="31062"/>
    <cellStyle name="Normal 30 2 3 3 3 3" xfId="23495"/>
    <cellStyle name="Normal 30 2 3 3 4" xfId="10381"/>
    <cellStyle name="Normal 30 2 3 3 4 2" xfId="27281"/>
    <cellStyle name="Normal 30 2 3 3 5" xfId="17642"/>
    <cellStyle name="Normal 30 2 3 3 6" xfId="19713"/>
    <cellStyle name="Normal 30 2 3 4" xfId="3345"/>
    <cellStyle name="Normal 30 2 3 4 2" xfId="7128"/>
    <cellStyle name="Normal 30 2 3 4 2 2" xfId="15187"/>
    <cellStyle name="Normal 30 2 3 4 2 2 2" xfId="32034"/>
    <cellStyle name="Normal 30 2 3 4 2 3" xfId="24467"/>
    <cellStyle name="Normal 30 2 3 4 3" xfId="11404"/>
    <cellStyle name="Normal 30 2 3 4 3 2" xfId="28253"/>
    <cellStyle name="Normal 30 2 3 4 4" xfId="20686"/>
    <cellStyle name="Normal 30 2 3 5" xfId="5244"/>
    <cellStyle name="Normal 30 2 3 5 2" xfId="13303"/>
    <cellStyle name="Normal 30 2 3 5 2 2" xfId="30150"/>
    <cellStyle name="Normal 30 2 3 5 3" xfId="22583"/>
    <cellStyle name="Normal 30 2 3 6" xfId="9405"/>
    <cellStyle name="Normal 30 2 3 6 2" xfId="26369"/>
    <cellStyle name="Normal 30 2 3 7" xfId="17639"/>
    <cellStyle name="Normal 30 2 3 8" xfId="18801"/>
    <cellStyle name="Normal 30 2 4" xfId="1529"/>
    <cellStyle name="Normal 30 2 4 2" xfId="2528"/>
    <cellStyle name="Normal 30 2 4 2 2" xfId="4490"/>
    <cellStyle name="Normal 30 2 4 2 2 2" xfId="8273"/>
    <cellStyle name="Normal 30 2 4 2 2 2 2" xfId="16332"/>
    <cellStyle name="Normal 30 2 4 2 2 2 2 2" xfId="33179"/>
    <cellStyle name="Normal 30 2 4 2 2 2 3" xfId="25612"/>
    <cellStyle name="Normal 30 2 4 2 2 3" xfId="12549"/>
    <cellStyle name="Normal 30 2 4 2 2 3 2" xfId="29398"/>
    <cellStyle name="Normal 30 2 4 2 2 4" xfId="21831"/>
    <cellStyle name="Normal 30 2 4 2 3" xfId="6389"/>
    <cellStyle name="Normal 30 2 4 2 3 2" xfId="14448"/>
    <cellStyle name="Normal 30 2 4 2 3 2 2" xfId="31295"/>
    <cellStyle name="Normal 30 2 4 2 3 3" xfId="23728"/>
    <cellStyle name="Normal 30 2 4 2 4" xfId="10615"/>
    <cellStyle name="Normal 30 2 4 2 4 2" xfId="27514"/>
    <cellStyle name="Normal 30 2 4 2 5" xfId="17644"/>
    <cellStyle name="Normal 30 2 4 2 6" xfId="19946"/>
    <cellStyle name="Normal 30 2 4 3" xfId="3578"/>
    <cellStyle name="Normal 30 2 4 3 2" xfId="7361"/>
    <cellStyle name="Normal 30 2 4 3 2 2" xfId="15420"/>
    <cellStyle name="Normal 30 2 4 3 2 2 2" xfId="32267"/>
    <cellStyle name="Normal 30 2 4 3 2 3" xfId="24700"/>
    <cellStyle name="Normal 30 2 4 3 3" xfId="11637"/>
    <cellStyle name="Normal 30 2 4 3 3 2" xfId="28486"/>
    <cellStyle name="Normal 30 2 4 3 4" xfId="20919"/>
    <cellStyle name="Normal 30 2 4 4" xfId="5477"/>
    <cellStyle name="Normal 30 2 4 4 2" xfId="13536"/>
    <cellStyle name="Normal 30 2 4 4 2 2" xfId="30383"/>
    <cellStyle name="Normal 30 2 4 4 3" xfId="22816"/>
    <cellStyle name="Normal 30 2 4 5" xfId="9662"/>
    <cellStyle name="Normal 30 2 4 5 2" xfId="26602"/>
    <cellStyle name="Normal 30 2 4 6" xfId="17643"/>
    <cellStyle name="Normal 30 2 4 7" xfId="19034"/>
    <cellStyle name="Normal 30 2 5" xfId="2058"/>
    <cellStyle name="Normal 30 2 5 2" xfId="4039"/>
    <cellStyle name="Normal 30 2 5 2 2" xfId="7822"/>
    <cellStyle name="Normal 30 2 5 2 2 2" xfId="15881"/>
    <cellStyle name="Normal 30 2 5 2 2 2 2" xfId="32728"/>
    <cellStyle name="Normal 30 2 5 2 2 3" xfId="25161"/>
    <cellStyle name="Normal 30 2 5 2 3" xfId="12098"/>
    <cellStyle name="Normal 30 2 5 2 3 2" xfId="28947"/>
    <cellStyle name="Normal 30 2 5 2 4" xfId="21380"/>
    <cellStyle name="Normal 30 2 5 3" xfId="5938"/>
    <cellStyle name="Normal 30 2 5 3 2" xfId="13997"/>
    <cellStyle name="Normal 30 2 5 3 2 2" xfId="30844"/>
    <cellStyle name="Normal 30 2 5 3 3" xfId="23277"/>
    <cellStyle name="Normal 30 2 5 4" xfId="10156"/>
    <cellStyle name="Normal 30 2 5 4 2" xfId="27063"/>
    <cellStyle name="Normal 30 2 5 5" xfId="17645"/>
    <cellStyle name="Normal 30 2 5 6" xfId="19495"/>
    <cellStyle name="Normal 30 2 6" xfId="3097"/>
    <cellStyle name="Normal 30 2 6 2" xfId="6910"/>
    <cellStyle name="Normal 30 2 6 2 2" xfId="14969"/>
    <cellStyle name="Normal 30 2 6 2 2 2" xfId="31816"/>
    <cellStyle name="Normal 30 2 6 2 3" xfId="24249"/>
    <cellStyle name="Normal 30 2 6 3" xfId="11160"/>
    <cellStyle name="Normal 30 2 6 3 2" xfId="28035"/>
    <cellStyle name="Normal 30 2 6 4" xfId="20468"/>
    <cellStyle name="Normal 30 2 7" xfId="5026"/>
    <cellStyle name="Normal 30 2 7 2" xfId="13085"/>
    <cellStyle name="Normal 30 2 7 2 2" xfId="29932"/>
    <cellStyle name="Normal 30 2 7 3" xfId="22365"/>
    <cellStyle name="Normal 30 2 8" xfId="9045"/>
    <cellStyle name="Normal 30 2 8 2" xfId="26151"/>
    <cellStyle name="Normal 30 2 9" xfId="17630"/>
    <cellStyle name="Normal 30 3" xfId="951"/>
    <cellStyle name="Normal 30 3 2" xfId="3131"/>
    <cellStyle name="Normal 30 3 3" xfId="17646"/>
    <cellStyle name="Normal 30 3 4" xfId="34105"/>
    <cellStyle name="Normal 30 4" xfId="1046"/>
    <cellStyle name="Normal 30 4 2" xfId="1307"/>
    <cellStyle name="Normal 30 4 2 2" xfId="1803"/>
    <cellStyle name="Normal 30 4 2 2 2" xfId="2802"/>
    <cellStyle name="Normal 30 4 2 2 2 2" xfId="4764"/>
    <cellStyle name="Normal 30 4 2 2 2 2 2" xfId="8547"/>
    <cellStyle name="Normal 30 4 2 2 2 2 2 2" xfId="16606"/>
    <cellStyle name="Normal 30 4 2 2 2 2 2 2 2" xfId="33453"/>
    <cellStyle name="Normal 30 4 2 2 2 2 2 3" xfId="25886"/>
    <cellStyle name="Normal 30 4 2 2 2 2 3" xfId="12823"/>
    <cellStyle name="Normal 30 4 2 2 2 2 3 2" xfId="29672"/>
    <cellStyle name="Normal 30 4 2 2 2 2 4" xfId="22105"/>
    <cellStyle name="Normal 30 4 2 2 2 3" xfId="6663"/>
    <cellStyle name="Normal 30 4 2 2 2 3 2" xfId="14722"/>
    <cellStyle name="Normal 30 4 2 2 2 3 2 2" xfId="31569"/>
    <cellStyle name="Normal 30 4 2 2 2 3 3" xfId="24002"/>
    <cellStyle name="Normal 30 4 2 2 2 4" xfId="10889"/>
    <cellStyle name="Normal 30 4 2 2 2 4 2" xfId="27788"/>
    <cellStyle name="Normal 30 4 2 2 2 5" xfId="17650"/>
    <cellStyle name="Normal 30 4 2 2 2 6" xfId="20220"/>
    <cellStyle name="Normal 30 4 2 2 3" xfId="3852"/>
    <cellStyle name="Normal 30 4 2 2 3 2" xfId="7635"/>
    <cellStyle name="Normal 30 4 2 2 3 2 2" xfId="15694"/>
    <cellStyle name="Normal 30 4 2 2 3 2 2 2" xfId="32541"/>
    <cellStyle name="Normal 30 4 2 2 3 2 3" xfId="24974"/>
    <cellStyle name="Normal 30 4 2 2 3 3" xfId="11911"/>
    <cellStyle name="Normal 30 4 2 2 3 3 2" xfId="28760"/>
    <cellStyle name="Normal 30 4 2 2 3 4" xfId="21193"/>
    <cellStyle name="Normal 30 4 2 2 4" xfId="5751"/>
    <cellStyle name="Normal 30 4 2 2 4 2" xfId="13810"/>
    <cellStyle name="Normal 30 4 2 2 4 2 2" xfId="30657"/>
    <cellStyle name="Normal 30 4 2 2 4 3" xfId="23090"/>
    <cellStyle name="Normal 30 4 2 2 5" xfId="9936"/>
    <cellStyle name="Normal 30 4 2 2 5 2" xfId="26876"/>
    <cellStyle name="Normal 30 4 2 2 6" xfId="17649"/>
    <cellStyle name="Normal 30 4 2 2 7" xfId="19308"/>
    <cellStyle name="Normal 30 4 2 3" xfId="2349"/>
    <cellStyle name="Normal 30 4 2 3 2" xfId="4313"/>
    <cellStyle name="Normal 30 4 2 3 2 2" xfId="8096"/>
    <cellStyle name="Normal 30 4 2 3 2 2 2" xfId="16155"/>
    <cellStyle name="Normal 30 4 2 3 2 2 2 2" xfId="33002"/>
    <cellStyle name="Normal 30 4 2 3 2 2 3" xfId="25435"/>
    <cellStyle name="Normal 30 4 2 3 2 3" xfId="12372"/>
    <cellStyle name="Normal 30 4 2 3 2 3 2" xfId="29221"/>
    <cellStyle name="Normal 30 4 2 3 2 4" xfId="21654"/>
    <cellStyle name="Normal 30 4 2 3 3" xfId="6212"/>
    <cellStyle name="Normal 30 4 2 3 3 2" xfId="14271"/>
    <cellStyle name="Normal 30 4 2 3 3 2 2" xfId="31118"/>
    <cellStyle name="Normal 30 4 2 3 3 3" xfId="23551"/>
    <cellStyle name="Normal 30 4 2 3 4" xfId="10437"/>
    <cellStyle name="Normal 30 4 2 3 4 2" xfId="27337"/>
    <cellStyle name="Normal 30 4 2 3 5" xfId="17651"/>
    <cellStyle name="Normal 30 4 2 3 6" xfId="19769"/>
    <cellStyle name="Normal 30 4 2 4" xfId="3401"/>
    <cellStyle name="Normal 30 4 2 4 2" xfId="7184"/>
    <cellStyle name="Normal 30 4 2 4 2 2" xfId="15243"/>
    <cellStyle name="Normal 30 4 2 4 2 2 2" xfId="32090"/>
    <cellStyle name="Normal 30 4 2 4 2 3" xfId="24523"/>
    <cellStyle name="Normal 30 4 2 4 3" xfId="11460"/>
    <cellStyle name="Normal 30 4 2 4 3 2" xfId="28309"/>
    <cellStyle name="Normal 30 4 2 4 4" xfId="20742"/>
    <cellStyle name="Normal 30 4 2 5" xfId="5300"/>
    <cellStyle name="Normal 30 4 2 5 2" xfId="13359"/>
    <cellStyle name="Normal 30 4 2 5 2 2" xfId="30206"/>
    <cellStyle name="Normal 30 4 2 5 3" xfId="22639"/>
    <cellStyle name="Normal 30 4 2 6" xfId="9461"/>
    <cellStyle name="Normal 30 4 2 6 2" xfId="26425"/>
    <cellStyle name="Normal 30 4 2 7" xfId="17648"/>
    <cellStyle name="Normal 30 4 2 8" xfId="18857"/>
    <cellStyle name="Normal 30 4 3" xfId="1585"/>
    <cellStyle name="Normal 30 4 3 2" xfId="2584"/>
    <cellStyle name="Normal 30 4 3 2 2" xfId="4546"/>
    <cellStyle name="Normal 30 4 3 2 2 2" xfId="8329"/>
    <cellStyle name="Normal 30 4 3 2 2 2 2" xfId="16388"/>
    <cellStyle name="Normal 30 4 3 2 2 2 2 2" xfId="33235"/>
    <cellStyle name="Normal 30 4 3 2 2 2 3" xfId="25668"/>
    <cellStyle name="Normal 30 4 3 2 2 3" xfId="12605"/>
    <cellStyle name="Normal 30 4 3 2 2 3 2" xfId="29454"/>
    <cellStyle name="Normal 30 4 3 2 2 4" xfId="21887"/>
    <cellStyle name="Normal 30 4 3 2 3" xfId="6445"/>
    <cellStyle name="Normal 30 4 3 2 3 2" xfId="14504"/>
    <cellStyle name="Normal 30 4 3 2 3 2 2" xfId="31351"/>
    <cellStyle name="Normal 30 4 3 2 3 3" xfId="23784"/>
    <cellStyle name="Normal 30 4 3 2 4" xfId="10671"/>
    <cellStyle name="Normal 30 4 3 2 4 2" xfId="27570"/>
    <cellStyle name="Normal 30 4 3 2 5" xfId="17653"/>
    <cellStyle name="Normal 30 4 3 2 6" xfId="20002"/>
    <cellStyle name="Normal 30 4 3 3" xfId="3634"/>
    <cellStyle name="Normal 30 4 3 3 2" xfId="7417"/>
    <cellStyle name="Normal 30 4 3 3 2 2" xfId="15476"/>
    <cellStyle name="Normal 30 4 3 3 2 2 2" xfId="32323"/>
    <cellStyle name="Normal 30 4 3 3 2 3" xfId="24756"/>
    <cellStyle name="Normal 30 4 3 3 3" xfId="11693"/>
    <cellStyle name="Normal 30 4 3 3 3 2" xfId="28542"/>
    <cellStyle name="Normal 30 4 3 3 4" xfId="20975"/>
    <cellStyle name="Normal 30 4 3 4" xfId="5533"/>
    <cellStyle name="Normal 30 4 3 4 2" xfId="13592"/>
    <cellStyle name="Normal 30 4 3 4 2 2" xfId="30439"/>
    <cellStyle name="Normal 30 4 3 4 3" xfId="22872"/>
    <cellStyle name="Normal 30 4 3 5" xfId="9718"/>
    <cellStyle name="Normal 30 4 3 5 2" xfId="26658"/>
    <cellStyle name="Normal 30 4 3 6" xfId="17652"/>
    <cellStyle name="Normal 30 4 3 7" xfId="19090"/>
    <cellStyle name="Normal 30 4 4" xfId="2131"/>
    <cellStyle name="Normal 30 4 4 2" xfId="4095"/>
    <cellStyle name="Normal 30 4 4 2 2" xfId="7878"/>
    <cellStyle name="Normal 30 4 4 2 2 2" xfId="15937"/>
    <cellStyle name="Normal 30 4 4 2 2 2 2" xfId="32784"/>
    <cellStyle name="Normal 30 4 4 2 2 3" xfId="25217"/>
    <cellStyle name="Normal 30 4 4 2 3" xfId="12154"/>
    <cellStyle name="Normal 30 4 4 2 3 2" xfId="29003"/>
    <cellStyle name="Normal 30 4 4 2 4" xfId="21436"/>
    <cellStyle name="Normal 30 4 4 3" xfId="5994"/>
    <cellStyle name="Normal 30 4 4 3 2" xfId="14053"/>
    <cellStyle name="Normal 30 4 4 3 2 2" xfId="30900"/>
    <cellStyle name="Normal 30 4 4 3 3" xfId="23333"/>
    <cellStyle name="Normal 30 4 4 4" xfId="10219"/>
    <cellStyle name="Normal 30 4 4 4 2" xfId="27119"/>
    <cellStyle name="Normal 30 4 4 5" xfId="17654"/>
    <cellStyle name="Normal 30 4 4 6" xfId="19551"/>
    <cellStyle name="Normal 30 4 5" xfId="3183"/>
    <cellStyle name="Normal 30 4 5 2" xfId="6966"/>
    <cellStyle name="Normal 30 4 5 2 2" xfId="15025"/>
    <cellStyle name="Normal 30 4 5 2 2 2" xfId="31872"/>
    <cellStyle name="Normal 30 4 5 2 3" xfId="24305"/>
    <cellStyle name="Normal 30 4 5 3" xfId="11242"/>
    <cellStyle name="Normal 30 4 5 3 2" xfId="28091"/>
    <cellStyle name="Normal 30 4 5 4" xfId="20524"/>
    <cellStyle name="Normal 30 4 6" xfId="5082"/>
    <cellStyle name="Normal 30 4 6 2" xfId="13141"/>
    <cellStyle name="Normal 30 4 6 2 2" xfId="29988"/>
    <cellStyle name="Normal 30 4 6 3" xfId="22421"/>
    <cellStyle name="Normal 30 4 7" xfId="9226"/>
    <cellStyle name="Normal 30 4 7 2" xfId="26207"/>
    <cellStyle name="Normal 30 4 8" xfId="17647"/>
    <cellStyle name="Normal 30 4 9" xfId="18639"/>
    <cellStyle name="Normal 30 5" xfId="1215"/>
    <cellStyle name="Normal 30 5 2" xfId="1711"/>
    <cellStyle name="Normal 30 5 2 2" xfId="2710"/>
    <cellStyle name="Normal 30 5 2 2 2" xfId="4672"/>
    <cellStyle name="Normal 30 5 2 2 2 2" xfId="8455"/>
    <cellStyle name="Normal 30 5 2 2 2 2 2" xfId="16514"/>
    <cellStyle name="Normal 30 5 2 2 2 2 2 2" xfId="33361"/>
    <cellStyle name="Normal 30 5 2 2 2 2 3" xfId="25794"/>
    <cellStyle name="Normal 30 5 2 2 2 3" xfId="12731"/>
    <cellStyle name="Normal 30 5 2 2 2 3 2" xfId="29580"/>
    <cellStyle name="Normal 30 5 2 2 2 4" xfId="22013"/>
    <cellStyle name="Normal 30 5 2 2 3" xfId="6571"/>
    <cellStyle name="Normal 30 5 2 2 3 2" xfId="14630"/>
    <cellStyle name="Normal 30 5 2 2 3 2 2" xfId="31477"/>
    <cellStyle name="Normal 30 5 2 2 3 3" xfId="23910"/>
    <cellStyle name="Normal 30 5 2 2 4" xfId="10797"/>
    <cellStyle name="Normal 30 5 2 2 4 2" xfId="27696"/>
    <cellStyle name="Normal 30 5 2 2 5" xfId="17657"/>
    <cellStyle name="Normal 30 5 2 2 6" xfId="20128"/>
    <cellStyle name="Normal 30 5 2 3" xfId="3760"/>
    <cellStyle name="Normal 30 5 2 3 2" xfId="7543"/>
    <cellStyle name="Normal 30 5 2 3 2 2" xfId="15602"/>
    <cellStyle name="Normal 30 5 2 3 2 2 2" xfId="32449"/>
    <cellStyle name="Normal 30 5 2 3 2 3" xfId="24882"/>
    <cellStyle name="Normal 30 5 2 3 3" xfId="11819"/>
    <cellStyle name="Normal 30 5 2 3 3 2" xfId="28668"/>
    <cellStyle name="Normal 30 5 2 3 4" xfId="21101"/>
    <cellStyle name="Normal 30 5 2 4" xfId="5659"/>
    <cellStyle name="Normal 30 5 2 4 2" xfId="13718"/>
    <cellStyle name="Normal 30 5 2 4 2 2" xfId="30565"/>
    <cellStyle name="Normal 30 5 2 4 3" xfId="22998"/>
    <cellStyle name="Normal 30 5 2 5" xfId="9844"/>
    <cellStyle name="Normal 30 5 2 5 2" xfId="26784"/>
    <cellStyle name="Normal 30 5 2 6" xfId="17656"/>
    <cellStyle name="Normal 30 5 2 7" xfId="19216"/>
    <cellStyle name="Normal 30 5 3" xfId="2257"/>
    <cellStyle name="Normal 30 5 3 2" xfId="4221"/>
    <cellStyle name="Normal 30 5 3 2 2" xfId="8004"/>
    <cellStyle name="Normal 30 5 3 2 2 2" xfId="16063"/>
    <cellStyle name="Normal 30 5 3 2 2 2 2" xfId="32910"/>
    <cellStyle name="Normal 30 5 3 2 2 3" xfId="25343"/>
    <cellStyle name="Normal 30 5 3 2 3" xfId="12280"/>
    <cellStyle name="Normal 30 5 3 2 3 2" xfId="29129"/>
    <cellStyle name="Normal 30 5 3 2 4" xfId="21562"/>
    <cellStyle name="Normal 30 5 3 3" xfId="6120"/>
    <cellStyle name="Normal 30 5 3 3 2" xfId="14179"/>
    <cellStyle name="Normal 30 5 3 3 2 2" xfId="31026"/>
    <cellStyle name="Normal 30 5 3 3 3" xfId="23459"/>
    <cellStyle name="Normal 30 5 3 4" xfId="10345"/>
    <cellStyle name="Normal 30 5 3 4 2" xfId="27245"/>
    <cellStyle name="Normal 30 5 3 5" xfId="17658"/>
    <cellStyle name="Normal 30 5 3 6" xfId="19677"/>
    <cellStyle name="Normal 30 5 4" xfId="3309"/>
    <cellStyle name="Normal 30 5 4 2" xfId="7092"/>
    <cellStyle name="Normal 30 5 4 2 2" xfId="15151"/>
    <cellStyle name="Normal 30 5 4 2 2 2" xfId="31998"/>
    <cellStyle name="Normal 30 5 4 2 3" xfId="24431"/>
    <cellStyle name="Normal 30 5 4 3" xfId="11368"/>
    <cellStyle name="Normal 30 5 4 3 2" xfId="28217"/>
    <cellStyle name="Normal 30 5 4 4" xfId="20650"/>
    <cellStyle name="Normal 30 5 5" xfId="5208"/>
    <cellStyle name="Normal 30 5 5 2" xfId="13267"/>
    <cellStyle name="Normal 30 5 5 2 2" xfId="30114"/>
    <cellStyle name="Normal 30 5 5 3" xfId="22547"/>
    <cellStyle name="Normal 30 5 6" xfId="9369"/>
    <cellStyle name="Normal 30 5 6 2" xfId="26333"/>
    <cellStyle name="Normal 30 5 7" xfId="17655"/>
    <cellStyle name="Normal 30 5 8" xfId="18765"/>
    <cellStyle name="Normal 30 6" xfId="1493"/>
    <cellStyle name="Normal 30 6 2" xfId="2492"/>
    <cellStyle name="Normal 30 6 2 2" xfId="4454"/>
    <cellStyle name="Normal 30 6 2 2 2" xfId="8237"/>
    <cellStyle name="Normal 30 6 2 2 2 2" xfId="16296"/>
    <cellStyle name="Normal 30 6 2 2 2 2 2" xfId="33143"/>
    <cellStyle name="Normal 30 6 2 2 2 3" xfId="25576"/>
    <cellStyle name="Normal 30 6 2 2 3" xfId="12513"/>
    <cellStyle name="Normal 30 6 2 2 3 2" xfId="29362"/>
    <cellStyle name="Normal 30 6 2 2 4" xfId="21795"/>
    <cellStyle name="Normal 30 6 2 3" xfId="6353"/>
    <cellStyle name="Normal 30 6 2 3 2" xfId="14412"/>
    <cellStyle name="Normal 30 6 2 3 2 2" xfId="31259"/>
    <cellStyle name="Normal 30 6 2 3 3" xfId="23692"/>
    <cellStyle name="Normal 30 6 2 4" xfId="10579"/>
    <cellStyle name="Normal 30 6 2 4 2" xfId="27478"/>
    <cellStyle name="Normal 30 6 2 5" xfId="17660"/>
    <cellStyle name="Normal 30 6 2 6" xfId="19910"/>
    <cellStyle name="Normal 30 6 3" xfId="3542"/>
    <cellStyle name="Normal 30 6 3 2" xfId="7325"/>
    <cellStyle name="Normal 30 6 3 2 2" xfId="15384"/>
    <cellStyle name="Normal 30 6 3 2 2 2" xfId="32231"/>
    <cellStyle name="Normal 30 6 3 2 3" xfId="24664"/>
    <cellStyle name="Normal 30 6 3 3" xfId="11601"/>
    <cellStyle name="Normal 30 6 3 3 2" xfId="28450"/>
    <cellStyle name="Normal 30 6 3 4" xfId="20883"/>
    <cellStyle name="Normal 30 6 4" xfId="5441"/>
    <cellStyle name="Normal 30 6 4 2" xfId="13500"/>
    <cellStyle name="Normal 30 6 4 2 2" xfId="30347"/>
    <cellStyle name="Normal 30 6 4 3" xfId="22780"/>
    <cellStyle name="Normal 30 6 5" xfId="9626"/>
    <cellStyle name="Normal 30 6 5 2" xfId="26566"/>
    <cellStyle name="Normal 30 6 6" xfId="17659"/>
    <cellStyle name="Normal 30 6 7" xfId="18998"/>
    <cellStyle name="Normal 30 7" xfId="2018"/>
    <cellStyle name="Normal 30 7 2" xfId="4003"/>
    <cellStyle name="Normal 30 7 2 2" xfId="7786"/>
    <cellStyle name="Normal 30 7 2 2 2" xfId="15845"/>
    <cellStyle name="Normal 30 7 2 2 2 2" xfId="32692"/>
    <cellStyle name="Normal 30 7 2 2 3" xfId="25125"/>
    <cellStyle name="Normal 30 7 2 3" xfId="12062"/>
    <cellStyle name="Normal 30 7 2 3 2" xfId="28911"/>
    <cellStyle name="Normal 30 7 2 4" xfId="21344"/>
    <cellStyle name="Normal 30 7 3" xfId="5902"/>
    <cellStyle name="Normal 30 7 3 2" xfId="13961"/>
    <cellStyle name="Normal 30 7 3 2 2" xfId="30808"/>
    <cellStyle name="Normal 30 7 3 3" xfId="23241"/>
    <cellStyle name="Normal 30 7 4" xfId="10117"/>
    <cellStyle name="Normal 30 7 4 2" xfId="27027"/>
    <cellStyle name="Normal 30 7 5" xfId="17661"/>
    <cellStyle name="Normal 30 7 6" xfId="19459"/>
    <cellStyle name="Normal 30 8" xfId="3061"/>
    <cellStyle name="Normal 30 8 2" xfId="6874"/>
    <cellStyle name="Normal 30 8 2 2" xfId="14933"/>
    <cellStyle name="Normal 30 8 2 2 2" xfId="31780"/>
    <cellStyle name="Normal 30 8 2 3" xfId="24213"/>
    <cellStyle name="Normal 30 8 3" xfId="11124"/>
    <cellStyle name="Normal 30 8 3 2" xfId="27999"/>
    <cellStyle name="Normal 30 8 4" xfId="20432"/>
    <cellStyle name="Normal 30 9" xfId="4990"/>
    <cellStyle name="Normal 30 9 2" xfId="13049"/>
    <cellStyle name="Normal 30 9 2 2" xfId="29896"/>
    <cellStyle name="Normal 30 9 3" xfId="22329"/>
    <cellStyle name="Normal 300" xfId="33709"/>
    <cellStyle name="Normal 301" xfId="33710"/>
    <cellStyle name="Normal 302" xfId="33711"/>
    <cellStyle name="Normal 303" xfId="33712"/>
    <cellStyle name="Normal 304" xfId="33713"/>
    <cellStyle name="Normal 305" xfId="33714"/>
    <cellStyle name="Normal 306" xfId="33715"/>
    <cellStyle name="Normal 307" xfId="33716"/>
    <cellStyle name="Normal 308" xfId="33717"/>
    <cellStyle name="Normal 309" xfId="33718"/>
    <cellStyle name="Normal 31" xfId="631"/>
    <cellStyle name="Normal 31 10" xfId="8974"/>
    <cellStyle name="Normal 31 10 2" xfId="26116"/>
    <cellStyle name="Normal 31 11" xfId="17662"/>
    <cellStyle name="Normal 31 12" xfId="18547"/>
    <cellStyle name="Normal 31 13" xfId="34106"/>
    <cellStyle name="Normal 31 2" xfId="749"/>
    <cellStyle name="Normal 31 2 10" xfId="18583"/>
    <cellStyle name="Normal 31 2 11" xfId="34107"/>
    <cellStyle name="Normal 31 2 2" xfId="1083"/>
    <cellStyle name="Normal 31 2 2 2" xfId="1344"/>
    <cellStyle name="Normal 31 2 2 2 2" xfId="1840"/>
    <cellStyle name="Normal 31 2 2 2 2 2" xfId="2839"/>
    <cellStyle name="Normal 31 2 2 2 2 2 2" xfId="4801"/>
    <cellStyle name="Normal 31 2 2 2 2 2 2 2" xfId="8584"/>
    <cellStyle name="Normal 31 2 2 2 2 2 2 2 2" xfId="16643"/>
    <cellStyle name="Normal 31 2 2 2 2 2 2 2 2 2" xfId="33490"/>
    <cellStyle name="Normal 31 2 2 2 2 2 2 2 3" xfId="25923"/>
    <cellStyle name="Normal 31 2 2 2 2 2 2 3" xfId="12860"/>
    <cellStyle name="Normal 31 2 2 2 2 2 2 3 2" xfId="29709"/>
    <cellStyle name="Normal 31 2 2 2 2 2 2 4" xfId="22142"/>
    <cellStyle name="Normal 31 2 2 2 2 2 3" xfId="6700"/>
    <cellStyle name="Normal 31 2 2 2 2 2 3 2" xfId="14759"/>
    <cellStyle name="Normal 31 2 2 2 2 2 3 2 2" xfId="31606"/>
    <cellStyle name="Normal 31 2 2 2 2 2 3 3" xfId="24039"/>
    <cellStyle name="Normal 31 2 2 2 2 2 4" xfId="10926"/>
    <cellStyle name="Normal 31 2 2 2 2 2 4 2" xfId="27825"/>
    <cellStyle name="Normal 31 2 2 2 2 2 5" xfId="17667"/>
    <cellStyle name="Normal 31 2 2 2 2 2 6" xfId="20257"/>
    <cellStyle name="Normal 31 2 2 2 2 3" xfId="3889"/>
    <cellStyle name="Normal 31 2 2 2 2 3 2" xfId="7672"/>
    <cellStyle name="Normal 31 2 2 2 2 3 2 2" xfId="15731"/>
    <cellStyle name="Normal 31 2 2 2 2 3 2 2 2" xfId="32578"/>
    <cellStyle name="Normal 31 2 2 2 2 3 2 3" xfId="25011"/>
    <cellStyle name="Normal 31 2 2 2 2 3 3" xfId="11948"/>
    <cellStyle name="Normal 31 2 2 2 2 3 3 2" xfId="28797"/>
    <cellStyle name="Normal 31 2 2 2 2 3 4" xfId="21230"/>
    <cellStyle name="Normal 31 2 2 2 2 4" xfId="5788"/>
    <cellStyle name="Normal 31 2 2 2 2 4 2" xfId="13847"/>
    <cellStyle name="Normal 31 2 2 2 2 4 2 2" xfId="30694"/>
    <cellStyle name="Normal 31 2 2 2 2 4 3" xfId="23127"/>
    <cellStyle name="Normal 31 2 2 2 2 5" xfId="9973"/>
    <cellStyle name="Normal 31 2 2 2 2 5 2" xfId="26913"/>
    <cellStyle name="Normal 31 2 2 2 2 6" xfId="17666"/>
    <cellStyle name="Normal 31 2 2 2 2 7" xfId="19345"/>
    <cellStyle name="Normal 31 2 2 2 3" xfId="2386"/>
    <cellStyle name="Normal 31 2 2 2 3 2" xfId="4350"/>
    <cellStyle name="Normal 31 2 2 2 3 2 2" xfId="8133"/>
    <cellStyle name="Normal 31 2 2 2 3 2 2 2" xfId="16192"/>
    <cellStyle name="Normal 31 2 2 2 3 2 2 2 2" xfId="33039"/>
    <cellStyle name="Normal 31 2 2 2 3 2 2 3" xfId="25472"/>
    <cellStyle name="Normal 31 2 2 2 3 2 3" xfId="12409"/>
    <cellStyle name="Normal 31 2 2 2 3 2 3 2" xfId="29258"/>
    <cellStyle name="Normal 31 2 2 2 3 2 4" xfId="21691"/>
    <cellStyle name="Normal 31 2 2 2 3 3" xfId="6249"/>
    <cellStyle name="Normal 31 2 2 2 3 3 2" xfId="14308"/>
    <cellStyle name="Normal 31 2 2 2 3 3 2 2" xfId="31155"/>
    <cellStyle name="Normal 31 2 2 2 3 3 3" xfId="23588"/>
    <cellStyle name="Normal 31 2 2 2 3 4" xfId="10474"/>
    <cellStyle name="Normal 31 2 2 2 3 4 2" xfId="27374"/>
    <cellStyle name="Normal 31 2 2 2 3 5" xfId="17668"/>
    <cellStyle name="Normal 31 2 2 2 3 6" xfId="19806"/>
    <cellStyle name="Normal 31 2 2 2 4" xfId="3438"/>
    <cellStyle name="Normal 31 2 2 2 4 2" xfId="7221"/>
    <cellStyle name="Normal 31 2 2 2 4 2 2" xfId="15280"/>
    <cellStyle name="Normal 31 2 2 2 4 2 2 2" xfId="32127"/>
    <cellStyle name="Normal 31 2 2 2 4 2 3" xfId="24560"/>
    <cellStyle name="Normal 31 2 2 2 4 3" xfId="11497"/>
    <cellStyle name="Normal 31 2 2 2 4 3 2" xfId="28346"/>
    <cellStyle name="Normal 31 2 2 2 4 4" xfId="20779"/>
    <cellStyle name="Normal 31 2 2 2 5" xfId="5337"/>
    <cellStyle name="Normal 31 2 2 2 5 2" xfId="13396"/>
    <cellStyle name="Normal 31 2 2 2 5 2 2" xfId="30243"/>
    <cellStyle name="Normal 31 2 2 2 5 3" xfId="22676"/>
    <cellStyle name="Normal 31 2 2 2 6" xfId="9498"/>
    <cellStyle name="Normal 31 2 2 2 6 2" xfId="26462"/>
    <cellStyle name="Normal 31 2 2 2 7" xfId="17665"/>
    <cellStyle name="Normal 31 2 2 2 8" xfId="18894"/>
    <cellStyle name="Normal 31 2 2 3" xfId="1622"/>
    <cellStyle name="Normal 31 2 2 3 2" xfId="2621"/>
    <cellStyle name="Normal 31 2 2 3 2 2" xfId="4583"/>
    <cellStyle name="Normal 31 2 2 3 2 2 2" xfId="8366"/>
    <cellStyle name="Normal 31 2 2 3 2 2 2 2" xfId="16425"/>
    <cellStyle name="Normal 31 2 2 3 2 2 2 2 2" xfId="33272"/>
    <cellStyle name="Normal 31 2 2 3 2 2 2 3" xfId="25705"/>
    <cellStyle name="Normal 31 2 2 3 2 2 3" xfId="12642"/>
    <cellStyle name="Normal 31 2 2 3 2 2 3 2" xfId="29491"/>
    <cellStyle name="Normal 31 2 2 3 2 2 4" xfId="21924"/>
    <cellStyle name="Normal 31 2 2 3 2 3" xfId="6482"/>
    <cellStyle name="Normal 31 2 2 3 2 3 2" xfId="14541"/>
    <cellStyle name="Normal 31 2 2 3 2 3 2 2" xfId="31388"/>
    <cellStyle name="Normal 31 2 2 3 2 3 3" xfId="23821"/>
    <cellStyle name="Normal 31 2 2 3 2 4" xfId="10708"/>
    <cellStyle name="Normal 31 2 2 3 2 4 2" xfId="27607"/>
    <cellStyle name="Normal 31 2 2 3 2 5" xfId="17670"/>
    <cellStyle name="Normal 31 2 2 3 2 6" xfId="20039"/>
    <cellStyle name="Normal 31 2 2 3 3" xfId="3671"/>
    <cellStyle name="Normal 31 2 2 3 3 2" xfId="7454"/>
    <cellStyle name="Normal 31 2 2 3 3 2 2" xfId="15513"/>
    <cellStyle name="Normal 31 2 2 3 3 2 2 2" xfId="32360"/>
    <cellStyle name="Normal 31 2 2 3 3 2 3" xfId="24793"/>
    <cellStyle name="Normal 31 2 2 3 3 3" xfId="11730"/>
    <cellStyle name="Normal 31 2 2 3 3 3 2" xfId="28579"/>
    <cellStyle name="Normal 31 2 2 3 3 4" xfId="21012"/>
    <cellStyle name="Normal 31 2 2 3 4" xfId="5570"/>
    <cellStyle name="Normal 31 2 2 3 4 2" xfId="13629"/>
    <cellStyle name="Normal 31 2 2 3 4 2 2" xfId="30476"/>
    <cellStyle name="Normal 31 2 2 3 4 3" xfId="22909"/>
    <cellStyle name="Normal 31 2 2 3 5" xfId="9755"/>
    <cellStyle name="Normal 31 2 2 3 5 2" xfId="26695"/>
    <cellStyle name="Normal 31 2 2 3 6" xfId="17669"/>
    <cellStyle name="Normal 31 2 2 3 7" xfId="19127"/>
    <cellStyle name="Normal 31 2 2 4" xfId="2168"/>
    <cellStyle name="Normal 31 2 2 4 2" xfId="4132"/>
    <cellStyle name="Normal 31 2 2 4 2 2" xfId="7915"/>
    <cellStyle name="Normal 31 2 2 4 2 2 2" xfId="15974"/>
    <cellStyle name="Normal 31 2 2 4 2 2 2 2" xfId="32821"/>
    <cellStyle name="Normal 31 2 2 4 2 2 3" xfId="25254"/>
    <cellStyle name="Normal 31 2 2 4 2 3" xfId="12191"/>
    <cellStyle name="Normal 31 2 2 4 2 3 2" xfId="29040"/>
    <cellStyle name="Normal 31 2 2 4 2 4" xfId="21473"/>
    <cellStyle name="Normal 31 2 2 4 3" xfId="6031"/>
    <cellStyle name="Normal 31 2 2 4 3 2" xfId="14090"/>
    <cellStyle name="Normal 31 2 2 4 3 2 2" xfId="30937"/>
    <cellStyle name="Normal 31 2 2 4 3 3" xfId="23370"/>
    <cellStyle name="Normal 31 2 2 4 4" xfId="10256"/>
    <cellStyle name="Normal 31 2 2 4 4 2" xfId="27156"/>
    <cellStyle name="Normal 31 2 2 4 5" xfId="17671"/>
    <cellStyle name="Normal 31 2 2 4 6" xfId="19588"/>
    <cellStyle name="Normal 31 2 2 5" xfId="3220"/>
    <cellStyle name="Normal 31 2 2 5 2" xfId="7003"/>
    <cellStyle name="Normal 31 2 2 5 2 2" xfId="15062"/>
    <cellStyle name="Normal 31 2 2 5 2 2 2" xfId="31909"/>
    <cellStyle name="Normal 31 2 2 5 2 3" xfId="24342"/>
    <cellStyle name="Normal 31 2 2 5 3" xfId="11279"/>
    <cellStyle name="Normal 31 2 2 5 3 2" xfId="28128"/>
    <cellStyle name="Normal 31 2 2 5 4" xfId="20561"/>
    <cellStyle name="Normal 31 2 2 6" xfId="5119"/>
    <cellStyle name="Normal 31 2 2 6 2" xfId="13178"/>
    <cellStyle name="Normal 31 2 2 6 2 2" xfId="30025"/>
    <cellStyle name="Normal 31 2 2 6 3" xfId="22458"/>
    <cellStyle name="Normal 31 2 2 7" xfId="9263"/>
    <cellStyle name="Normal 31 2 2 7 2" xfId="26244"/>
    <cellStyle name="Normal 31 2 2 8" xfId="17664"/>
    <cellStyle name="Normal 31 2 2 9" xfId="18676"/>
    <cellStyle name="Normal 31 2 3" xfId="1252"/>
    <cellStyle name="Normal 31 2 3 2" xfId="1748"/>
    <cellStyle name="Normal 31 2 3 2 2" xfId="2747"/>
    <cellStyle name="Normal 31 2 3 2 2 2" xfId="4709"/>
    <cellStyle name="Normal 31 2 3 2 2 2 2" xfId="8492"/>
    <cellStyle name="Normal 31 2 3 2 2 2 2 2" xfId="16551"/>
    <cellStyle name="Normal 31 2 3 2 2 2 2 2 2" xfId="33398"/>
    <cellStyle name="Normal 31 2 3 2 2 2 2 3" xfId="25831"/>
    <cellStyle name="Normal 31 2 3 2 2 2 3" xfId="12768"/>
    <cellStyle name="Normal 31 2 3 2 2 2 3 2" xfId="29617"/>
    <cellStyle name="Normal 31 2 3 2 2 2 4" xfId="22050"/>
    <cellStyle name="Normal 31 2 3 2 2 3" xfId="6608"/>
    <cellStyle name="Normal 31 2 3 2 2 3 2" xfId="14667"/>
    <cellStyle name="Normal 31 2 3 2 2 3 2 2" xfId="31514"/>
    <cellStyle name="Normal 31 2 3 2 2 3 3" xfId="23947"/>
    <cellStyle name="Normal 31 2 3 2 2 4" xfId="10834"/>
    <cellStyle name="Normal 31 2 3 2 2 4 2" xfId="27733"/>
    <cellStyle name="Normal 31 2 3 2 2 5" xfId="17674"/>
    <cellStyle name="Normal 31 2 3 2 2 6" xfId="20165"/>
    <cellStyle name="Normal 31 2 3 2 3" xfId="3797"/>
    <cellStyle name="Normal 31 2 3 2 3 2" xfId="7580"/>
    <cellStyle name="Normal 31 2 3 2 3 2 2" xfId="15639"/>
    <cellStyle name="Normal 31 2 3 2 3 2 2 2" xfId="32486"/>
    <cellStyle name="Normal 31 2 3 2 3 2 3" xfId="24919"/>
    <cellStyle name="Normal 31 2 3 2 3 3" xfId="11856"/>
    <cellStyle name="Normal 31 2 3 2 3 3 2" xfId="28705"/>
    <cellStyle name="Normal 31 2 3 2 3 4" xfId="21138"/>
    <cellStyle name="Normal 31 2 3 2 4" xfId="5696"/>
    <cellStyle name="Normal 31 2 3 2 4 2" xfId="13755"/>
    <cellStyle name="Normal 31 2 3 2 4 2 2" xfId="30602"/>
    <cellStyle name="Normal 31 2 3 2 4 3" xfId="23035"/>
    <cellStyle name="Normal 31 2 3 2 5" xfId="9881"/>
    <cellStyle name="Normal 31 2 3 2 5 2" xfId="26821"/>
    <cellStyle name="Normal 31 2 3 2 6" xfId="17673"/>
    <cellStyle name="Normal 31 2 3 2 7" xfId="19253"/>
    <cellStyle name="Normal 31 2 3 3" xfId="2294"/>
    <cellStyle name="Normal 31 2 3 3 2" xfId="4258"/>
    <cellStyle name="Normal 31 2 3 3 2 2" xfId="8041"/>
    <cellStyle name="Normal 31 2 3 3 2 2 2" xfId="16100"/>
    <cellStyle name="Normal 31 2 3 3 2 2 2 2" xfId="32947"/>
    <cellStyle name="Normal 31 2 3 3 2 2 3" xfId="25380"/>
    <cellStyle name="Normal 31 2 3 3 2 3" xfId="12317"/>
    <cellStyle name="Normal 31 2 3 3 2 3 2" xfId="29166"/>
    <cellStyle name="Normal 31 2 3 3 2 4" xfId="21599"/>
    <cellStyle name="Normal 31 2 3 3 3" xfId="6157"/>
    <cellStyle name="Normal 31 2 3 3 3 2" xfId="14216"/>
    <cellStyle name="Normal 31 2 3 3 3 2 2" xfId="31063"/>
    <cellStyle name="Normal 31 2 3 3 3 3" xfId="23496"/>
    <cellStyle name="Normal 31 2 3 3 4" xfId="10382"/>
    <cellStyle name="Normal 31 2 3 3 4 2" xfId="27282"/>
    <cellStyle name="Normal 31 2 3 3 5" xfId="17675"/>
    <cellStyle name="Normal 31 2 3 3 6" xfId="19714"/>
    <cellStyle name="Normal 31 2 3 4" xfId="3346"/>
    <cellStyle name="Normal 31 2 3 4 2" xfId="7129"/>
    <cellStyle name="Normal 31 2 3 4 2 2" xfId="15188"/>
    <cellStyle name="Normal 31 2 3 4 2 2 2" xfId="32035"/>
    <cellStyle name="Normal 31 2 3 4 2 3" xfId="24468"/>
    <cellStyle name="Normal 31 2 3 4 3" xfId="11405"/>
    <cellStyle name="Normal 31 2 3 4 3 2" xfId="28254"/>
    <cellStyle name="Normal 31 2 3 4 4" xfId="20687"/>
    <cellStyle name="Normal 31 2 3 5" xfId="5245"/>
    <cellStyle name="Normal 31 2 3 5 2" xfId="13304"/>
    <cellStyle name="Normal 31 2 3 5 2 2" xfId="30151"/>
    <cellStyle name="Normal 31 2 3 5 3" xfId="22584"/>
    <cellStyle name="Normal 31 2 3 6" xfId="9406"/>
    <cellStyle name="Normal 31 2 3 6 2" xfId="26370"/>
    <cellStyle name="Normal 31 2 3 7" xfId="17672"/>
    <cellStyle name="Normal 31 2 3 8" xfId="18802"/>
    <cellStyle name="Normal 31 2 4" xfId="1530"/>
    <cellStyle name="Normal 31 2 4 2" xfId="2529"/>
    <cellStyle name="Normal 31 2 4 2 2" xfId="4491"/>
    <cellStyle name="Normal 31 2 4 2 2 2" xfId="8274"/>
    <cellStyle name="Normal 31 2 4 2 2 2 2" xfId="16333"/>
    <cellStyle name="Normal 31 2 4 2 2 2 2 2" xfId="33180"/>
    <cellStyle name="Normal 31 2 4 2 2 2 3" xfId="25613"/>
    <cellStyle name="Normal 31 2 4 2 2 3" xfId="12550"/>
    <cellStyle name="Normal 31 2 4 2 2 3 2" xfId="29399"/>
    <cellStyle name="Normal 31 2 4 2 2 4" xfId="21832"/>
    <cellStyle name="Normal 31 2 4 2 3" xfId="6390"/>
    <cellStyle name="Normal 31 2 4 2 3 2" xfId="14449"/>
    <cellStyle name="Normal 31 2 4 2 3 2 2" xfId="31296"/>
    <cellStyle name="Normal 31 2 4 2 3 3" xfId="23729"/>
    <cellStyle name="Normal 31 2 4 2 4" xfId="10616"/>
    <cellStyle name="Normal 31 2 4 2 4 2" xfId="27515"/>
    <cellStyle name="Normal 31 2 4 2 5" xfId="17677"/>
    <cellStyle name="Normal 31 2 4 2 6" xfId="19947"/>
    <cellStyle name="Normal 31 2 4 3" xfId="3579"/>
    <cellStyle name="Normal 31 2 4 3 2" xfId="7362"/>
    <cellStyle name="Normal 31 2 4 3 2 2" xfId="15421"/>
    <cellStyle name="Normal 31 2 4 3 2 2 2" xfId="32268"/>
    <cellStyle name="Normal 31 2 4 3 2 3" xfId="24701"/>
    <cellStyle name="Normal 31 2 4 3 3" xfId="11638"/>
    <cellStyle name="Normal 31 2 4 3 3 2" xfId="28487"/>
    <cellStyle name="Normal 31 2 4 3 4" xfId="20920"/>
    <cellStyle name="Normal 31 2 4 4" xfId="5478"/>
    <cellStyle name="Normal 31 2 4 4 2" xfId="13537"/>
    <cellStyle name="Normal 31 2 4 4 2 2" xfId="30384"/>
    <cellStyle name="Normal 31 2 4 4 3" xfId="22817"/>
    <cellStyle name="Normal 31 2 4 5" xfId="9663"/>
    <cellStyle name="Normal 31 2 4 5 2" xfId="26603"/>
    <cellStyle name="Normal 31 2 4 6" xfId="17676"/>
    <cellStyle name="Normal 31 2 4 7" xfId="19035"/>
    <cellStyle name="Normal 31 2 5" xfId="2059"/>
    <cellStyle name="Normal 31 2 5 2" xfId="4040"/>
    <cellStyle name="Normal 31 2 5 2 2" xfId="7823"/>
    <cellStyle name="Normal 31 2 5 2 2 2" xfId="15882"/>
    <cellStyle name="Normal 31 2 5 2 2 2 2" xfId="32729"/>
    <cellStyle name="Normal 31 2 5 2 2 3" xfId="25162"/>
    <cellStyle name="Normal 31 2 5 2 3" xfId="12099"/>
    <cellStyle name="Normal 31 2 5 2 3 2" xfId="28948"/>
    <cellStyle name="Normal 31 2 5 2 4" xfId="21381"/>
    <cellStyle name="Normal 31 2 5 3" xfId="5939"/>
    <cellStyle name="Normal 31 2 5 3 2" xfId="13998"/>
    <cellStyle name="Normal 31 2 5 3 2 2" xfId="30845"/>
    <cellStyle name="Normal 31 2 5 3 3" xfId="23278"/>
    <cellStyle name="Normal 31 2 5 4" xfId="10157"/>
    <cellStyle name="Normal 31 2 5 4 2" xfId="27064"/>
    <cellStyle name="Normal 31 2 5 5" xfId="17678"/>
    <cellStyle name="Normal 31 2 5 6" xfId="19496"/>
    <cellStyle name="Normal 31 2 6" xfId="3098"/>
    <cellStyle name="Normal 31 2 6 2" xfId="6911"/>
    <cellStyle name="Normal 31 2 6 2 2" xfId="14970"/>
    <cellStyle name="Normal 31 2 6 2 2 2" xfId="31817"/>
    <cellStyle name="Normal 31 2 6 2 3" xfId="24250"/>
    <cellStyle name="Normal 31 2 6 3" xfId="11161"/>
    <cellStyle name="Normal 31 2 6 3 2" xfId="28036"/>
    <cellStyle name="Normal 31 2 6 4" xfId="20469"/>
    <cellStyle name="Normal 31 2 7" xfId="5027"/>
    <cellStyle name="Normal 31 2 7 2" xfId="13086"/>
    <cellStyle name="Normal 31 2 7 2 2" xfId="29933"/>
    <cellStyle name="Normal 31 2 7 3" xfId="22366"/>
    <cellStyle name="Normal 31 2 8" xfId="9046"/>
    <cellStyle name="Normal 31 2 8 2" xfId="26152"/>
    <cellStyle name="Normal 31 2 9" xfId="17663"/>
    <cellStyle name="Normal 31 3" xfId="952"/>
    <cellStyle name="Normal 31 3 2" xfId="3132"/>
    <cellStyle name="Normal 31 3 3" xfId="17679"/>
    <cellStyle name="Normal 31 3 4" xfId="34108"/>
    <cellStyle name="Normal 31 4" xfId="1047"/>
    <cellStyle name="Normal 31 4 2" xfId="1308"/>
    <cellStyle name="Normal 31 4 2 2" xfId="1804"/>
    <cellStyle name="Normal 31 4 2 2 2" xfId="2803"/>
    <cellStyle name="Normal 31 4 2 2 2 2" xfId="4765"/>
    <cellStyle name="Normal 31 4 2 2 2 2 2" xfId="8548"/>
    <cellStyle name="Normal 31 4 2 2 2 2 2 2" xfId="16607"/>
    <cellStyle name="Normal 31 4 2 2 2 2 2 2 2" xfId="33454"/>
    <cellStyle name="Normal 31 4 2 2 2 2 2 3" xfId="25887"/>
    <cellStyle name="Normal 31 4 2 2 2 2 3" xfId="12824"/>
    <cellStyle name="Normal 31 4 2 2 2 2 3 2" xfId="29673"/>
    <cellStyle name="Normal 31 4 2 2 2 2 4" xfId="22106"/>
    <cellStyle name="Normal 31 4 2 2 2 3" xfId="6664"/>
    <cellStyle name="Normal 31 4 2 2 2 3 2" xfId="14723"/>
    <cellStyle name="Normal 31 4 2 2 2 3 2 2" xfId="31570"/>
    <cellStyle name="Normal 31 4 2 2 2 3 3" xfId="24003"/>
    <cellStyle name="Normal 31 4 2 2 2 4" xfId="10890"/>
    <cellStyle name="Normal 31 4 2 2 2 4 2" xfId="27789"/>
    <cellStyle name="Normal 31 4 2 2 2 5" xfId="17683"/>
    <cellStyle name="Normal 31 4 2 2 2 6" xfId="20221"/>
    <cellStyle name="Normal 31 4 2 2 3" xfId="3853"/>
    <cellStyle name="Normal 31 4 2 2 3 2" xfId="7636"/>
    <cellStyle name="Normal 31 4 2 2 3 2 2" xfId="15695"/>
    <cellStyle name="Normal 31 4 2 2 3 2 2 2" xfId="32542"/>
    <cellStyle name="Normal 31 4 2 2 3 2 3" xfId="24975"/>
    <cellStyle name="Normal 31 4 2 2 3 3" xfId="11912"/>
    <cellStyle name="Normal 31 4 2 2 3 3 2" xfId="28761"/>
    <cellStyle name="Normal 31 4 2 2 3 4" xfId="21194"/>
    <cellStyle name="Normal 31 4 2 2 4" xfId="5752"/>
    <cellStyle name="Normal 31 4 2 2 4 2" xfId="13811"/>
    <cellStyle name="Normal 31 4 2 2 4 2 2" xfId="30658"/>
    <cellStyle name="Normal 31 4 2 2 4 3" xfId="23091"/>
    <cellStyle name="Normal 31 4 2 2 5" xfId="9937"/>
    <cellStyle name="Normal 31 4 2 2 5 2" xfId="26877"/>
    <cellStyle name="Normal 31 4 2 2 6" xfId="17682"/>
    <cellStyle name="Normal 31 4 2 2 7" xfId="19309"/>
    <cellStyle name="Normal 31 4 2 3" xfId="2350"/>
    <cellStyle name="Normal 31 4 2 3 2" xfId="4314"/>
    <cellStyle name="Normal 31 4 2 3 2 2" xfId="8097"/>
    <cellStyle name="Normal 31 4 2 3 2 2 2" xfId="16156"/>
    <cellStyle name="Normal 31 4 2 3 2 2 2 2" xfId="33003"/>
    <cellStyle name="Normal 31 4 2 3 2 2 3" xfId="25436"/>
    <cellStyle name="Normal 31 4 2 3 2 3" xfId="12373"/>
    <cellStyle name="Normal 31 4 2 3 2 3 2" xfId="29222"/>
    <cellStyle name="Normal 31 4 2 3 2 4" xfId="21655"/>
    <cellStyle name="Normal 31 4 2 3 3" xfId="6213"/>
    <cellStyle name="Normal 31 4 2 3 3 2" xfId="14272"/>
    <cellStyle name="Normal 31 4 2 3 3 2 2" xfId="31119"/>
    <cellStyle name="Normal 31 4 2 3 3 3" xfId="23552"/>
    <cellStyle name="Normal 31 4 2 3 4" xfId="10438"/>
    <cellStyle name="Normal 31 4 2 3 4 2" xfId="27338"/>
    <cellStyle name="Normal 31 4 2 3 5" xfId="17684"/>
    <cellStyle name="Normal 31 4 2 3 6" xfId="19770"/>
    <cellStyle name="Normal 31 4 2 4" xfId="3402"/>
    <cellStyle name="Normal 31 4 2 4 2" xfId="7185"/>
    <cellStyle name="Normal 31 4 2 4 2 2" xfId="15244"/>
    <cellStyle name="Normal 31 4 2 4 2 2 2" xfId="32091"/>
    <cellStyle name="Normal 31 4 2 4 2 3" xfId="24524"/>
    <cellStyle name="Normal 31 4 2 4 3" xfId="11461"/>
    <cellStyle name="Normal 31 4 2 4 3 2" xfId="28310"/>
    <cellStyle name="Normal 31 4 2 4 4" xfId="20743"/>
    <cellStyle name="Normal 31 4 2 5" xfId="5301"/>
    <cellStyle name="Normal 31 4 2 5 2" xfId="13360"/>
    <cellStyle name="Normal 31 4 2 5 2 2" xfId="30207"/>
    <cellStyle name="Normal 31 4 2 5 3" xfId="22640"/>
    <cellStyle name="Normal 31 4 2 6" xfId="9462"/>
    <cellStyle name="Normal 31 4 2 6 2" xfId="26426"/>
    <cellStyle name="Normal 31 4 2 7" xfId="17681"/>
    <cellStyle name="Normal 31 4 2 8" xfId="18858"/>
    <cellStyle name="Normal 31 4 3" xfId="1586"/>
    <cellStyle name="Normal 31 4 3 2" xfId="2585"/>
    <cellStyle name="Normal 31 4 3 2 2" xfId="4547"/>
    <cellStyle name="Normal 31 4 3 2 2 2" xfId="8330"/>
    <cellStyle name="Normal 31 4 3 2 2 2 2" xfId="16389"/>
    <cellStyle name="Normal 31 4 3 2 2 2 2 2" xfId="33236"/>
    <cellStyle name="Normal 31 4 3 2 2 2 3" xfId="25669"/>
    <cellStyle name="Normal 31 4 3 2 2 3" xfId="12606"/>
    <cellStyle name="Normal 31 4 3 2 2 3 2" xfId="29455"/>
    <cellStyle name="Normal 31 4 3 2 2 4" xfId="21888"/>
    <cellStyle name="Normal 31 4 3 2 3" xfId="6446"/>
    <cellStyle name="Normal 31 4 3 2 3 2" xfId="14505"/>
    <cellStyle name="Normal 31 4 3 2 3 2 2" xfId="31352"/>
    <cellStyle name="Normal 31 4 3 2 3 3" xfId="23785"/>
    <cellStyle name="Normal 31 4 3 2 4" xfId="10672"/>
    <cellStyle name="Normal 31 4 3 2 4 2" xfId="27571"/>
    <cellStyle name="Normal 31 4 3 2 5" xfId="17686"/>
    <cellStyle name="Normal 31 4 3 2 6" xfId="20003"/>
    <cellStyle name="Normal 31 4 3 3" xfId="3635"/>
    <cellStyle name="Normal 31 4 3 3 2" xfId="7418"/>
    <cellStyle name="Normal 31 4 3 3 2 2" xfId="15477"/>
    <cellStyle name="Normal 31 4 3 3 2 2 2" xfId="32324"/>
    <cellStyle name="Normal 31 4 3 3 2 3" xfId="24757"/>
    <cellStyle name="Normal 31 4 3 3 3" xfId="11694"/>
    <cellStyle name="Normal 31 4 3 3 3 2" xfId="28543"/>
    <cellStyle name="Normal 31 4 3 3 4" xfId="20976"/>
    <cellStyle name="Normal 31 4 3 4" xfId="5534"/>
    <cellStyle name="Normal 31 4 3 4 2" xfId="13593"/>
    <cellStyle name="Normal 31 4 3 4 2 2" xfId="30440"/>
    <cellStyle name="Normal 31 4 3 4 3" xfId="22873"/>
    <cellStyle name="Normal 31 4 3 5" xfId="9719"/>
    <cellStyle name="Normal 31 4 3 5 2" xfId="26659"/>
    <cellStyle name="Normal 31 4 3 6" xfId="17685"/>
    <cellStyle name="Normal 31 4 3 7" xfId="19091"/>
    <cellStyle name="Normal 31 4 4" xfId="2132"/>
    <cellStyle name="Normal 31 4 4 2" xfId="4096"/>
    <cellStyle name="Normal 31 4 4 2 2" xfId="7879"/>
    <cellStyle name="Normal 31 4 4 2 2 2" xfId="15938"/>
    <cellStyle name="Normal 31 4 4 2 2 2 2" xfId="32785"/>
    <cellStyle name="Normal 31 4 4 2 2 3" xfId="25218"/>
    <cellStyle name="Normal 31 4 4 2 3" xfId="12155"/>
    <cellStyle name="Normal 31 4 4 2 3 2" xfId="29004"/>
    <cellStyle name="Normal 31 4 4 2 4" xfId="21437"/>
    <cellStyle name="Normal 31 4 4 3" xfId="5995"/>
    <cellStyle name="Normal 31 4 4 3 2" xfId="14054"/>
    <cellStyle name="Normal 31 4 4 3 2 2" xfId="30901"/>
    <cellStyle name="Normal 31 4 4 3 3" xfId="23334"/>
    <cellStyle name="Normal 31 4 4 4" xfId="10220"/>
    <cellStyle name="Normal 31 4 4 4 2" xfId="27120"/>
    <cellStyle name="Normal 31 4 4 5" xfId="17687"/>
    <cellStyle name="Normal 31 4 4 6" xfId="19552"/>
    <cellStyle name="Normal 31 4 5" xfId="3184"/>
    <cellStyle name="Normal 31 4 5 2" xfId="6967"/>
    <cellStyle name="Normal 31 4 5 2 2" xfId="15026"/>
    <cellStyle name="Normal 31 4 5 2 2 2" xfId="31873"/>
    <cellStyle name="Normal 31 4 5 2 3" xfId="24306"/>
    <cellStyle name="Normal 31 4 5 3" xfId="11243"/>
    <cellStyle name="Normal 31 4 5 3 2" xfId="28092"/>
    <cellStyle name="Normal 31 4 5 4" xfId="20525"/>
    <cellStyle name="Normal 31 4 6" xfId="5083"/>
    <cellStyle name="Normal 31 4 6 2" xfId="13142"/>
    <cellStyle name="Normal 31 4 6 2 2" xfId="29989"/>
    <cellStyle name="Normal 31 4 6 3" xfId="22422"/>
    <cellStyle name="Normal 31 4 7" xfId="9227"/>
    <cellStyle name="Normal 31 4 7 2" xfId="26208"/>
    <cellStyle name="Normal 31 4 8" xfId="17680"/>
    <cellStyle name="Normal 31 4 9" xfId="18640"/>
    <cellStyle name="Normal 31 5" xfId="1216"/>
    <cellStyle name="Normal 31 5 2" xfId="1712"/>
    <cellStyle name="Normal 31 5 2 2" xfId="2711"/>
    <cellStyle name="Normal 31 5 2 2 2" xfId="4673"/>
    <cellStyle name="Normal 31 5 2 2 2 2" xfId="8456"/>
    <cellStyle name="Normal 31 5 2 2 2 2 2" xfId="16515"/>
    <cellStyle name="Normal 31 5 2 2 2 2 2 2" xfId="33362"/>
    <cellStyle name="Normal 31 5 2 2 2 2 3" xfId="25795"/>
    <cellStyle name="Normal 31 5 2 2 2 3" xfId="12732"/>
    <cellStyle name="Normal 31 5 2 2 2 3 2" xfId="29581"/>
    <cellStyle name="Normal 31 5 2 2 2 4" xfId="22014"/>
    <cellStyle name="Normal 31 5 2 2 3" xfId="6572"/>
    <cellStyle name="Normal 31 5 2 2 3 2" xfId="14631"/>
    <cellStyle name="Normal 31 5 2 2 3 2 2" xfId="31478"/>
    <cellStyle name="Normal 31 5 2 2 3 3" xfId="23911"/>
    <cellStyle name="Normal 31 5 2 2 4" xfId="10798"/>
    <cellStyle name="Normal 31 5 2 2 4 2" xfId="27697"/>
    <cellStyle name="Normal 31 5 2 2 5" xfId="17690"/>
    <cellStyle name="Normal 31 5 2 2 6" xfId="20129"/>
    <cellStyle name="Normal 31 5 2 3" xfId="3761"/>
    <cellStyle name="Normal 31 5 2 3 2" xfId="7544"/>
    <cellStyle name="Normal 31 5 2 3 2 2" xfId="15603"/>
    <cellStyle name="Normal 31 5 2 3 2 2 2" xfId="32450"/>
    <cellStyle name="Normal 31 5 2 3 2 3" xfId="24883"/>
    <cellStyle name="Normal 31 5 2 3 3" xfId="11820"/>
    <cellStyle name="Normal 31 5 2 3 3 2" xfId="28669"/>
    <cellStyle name="Normal 31 5 2 3 4" xfId="21102"/>
    <cellStyle name="Normal 31 5 2 4" xfId="5660"/>
    <cellStyle name="Normal 31 5 2 4 2" xfId="13719"/>
    <cellStyle name="Normal 31 5 2 4 2 2" xfId="30566"/>
    <cellStyle name="Normal 31 5 2 4 3" xfId="22999"/>
    <cellStyle name="Normal 31 5 2 5" xfId="9845"/>
    <cellStyle name="Normal 31 5 2 5 2" xfId="26785"/>
    <cellStyle name="Normal 31 5 2 6" xfId="17689"/>
    <cellStyle name="Normal 31 5 2 7" xfId="19217"/>
    <cellStyle name="Normal 31 5 3" xfId="2258"/>
    <cellStyle name="Normal 31 5 3 2" xfId="4222"/>
    <cellStyle name="Normal 31 5 3 2 2" xfId="8005"/>
    <cellStyle name="Normal 31 5 3 2 2 2" xfId="16064"/>
    <cellStyle name="Normal 31 5 3 2 2 2 2" xfId="32911"/>
    <cellStyle name="Normal 31 5 3 2 2 3" xfId="25344"/>
    <cellStyle name="Normal 31 5 3 2 3" xfId="12281"/>
    <cellStyle name="Normal 31 5 3 2 3 2" xfId="29130"/>
    <cellStyle name="Normal 31 5 3 2 4" xfId="21563"/>
    <cellStyle name="Normal 31 5 3 3" xfId="6121"/>
    <cellStyle name="Normal 31 5 3 3 2" xfId="14180"/>
    <cellStyle name="Normal 31 5 3 3 2 2" xfId="31027"/>
    <cellStyle name="Normal 31 5 3 3 3" xfId="23460"/>
    <cellStyle name="Normal 31 5 3 4" xfId="10346"/>
    <cellStyle name="Normal 31 5 3 4 2" xfId="27246"/>
    <cellStyle name="Normal 31 5 3 5" xfId="17691"/>
    <cellStyle name="Normal 31 5 3 6" xfId="19678"/>
    <cellStyle name="Normal 31 5 4" xfId="3310"/>
    <cellStyle name="Normal 31 5 4 2" xfId="7093"/>
    <cellStyle name="Normal 31 5 4 2 2" xfId="15152"/>
    <cellStyle name="Normal 31 5 4 2 2 2" xfId="31999"/>
    <cellStyle name="Normal 31 5 4 2 3" xfId="24432"/>
    <cellStyle name="Normal 31 5 4 3" xfId="11369"/>
    <cellStyle name="Normal 31 5 4 3 2" xfId="28218"/>
    <cellStyle name="Normal 31 5 4 4" xfId="20651"/>
    <cellStyle name="Normal 31 5 5" xfId="5209"/>
    <cellStyle name="Normal 31 5 5 2" xfId="13268"/>
    <cellStyle name="Normal 31 5 5 2 2" xfId="30115"/>
    <cellStyle name="Normal 31 5 5 3" xfId="22548"/>
    <cellStyle name="Normal 31 5 6" xfId="9370"/>
    <cellStyle name="Normal 31 5 6 2" xfId="26334"/>
    <cellStyle name="Normal 31 5 7" xfId="17688"/>
    <cellStyle name="Normal 31 5 8" xfId="18766"/>
    <cellStyle name="Normal 31 6" xfId="1494"/>
    <cellStyle name="Normal 31 6 2" xfId="2493"/>
    <cellStyle name="Normal 31 6 2 2" xfId="4455"/>
    <cellStyle name="Normal 31 6 2 2 2" xfId="8238"/>
    <cellStyle name="Normal 31 6 2 2 2 2" xfId="16297"/>
    <cellStyle name="Normal 31 6 2 2 2 2 2" xfId="33144"/>
    <cellStyle name="Normal 31 6 2 2 2 3" xfId="25577"/>
    <cellStyle name="Normal 31 6 2 2 3" xfId="12514"/>
    <cellStyle name="Normal 31 6 2 2 3 2" xfId="29363"/>
    <cellStyle name="Normal 31 6 2 2 4" xfId="21796"/>
    <cellStyle name="Normal 31 6 2 3" xfId="6354"/>
    <cellStyle name="Normal 31 6 2 3 2" xfId="14413"/>
    <cellStyle name="Normal 31 6 2 3 2 2" xfId="31260"/>
    <cellStyle name="Normal 31 6 2 3 3" xfId="23693"/>
    <cellStyle name="Normal 31 6 2 4" xfId="10580"/>
    <cellStyle name="Normal 31 6 2 4 2" xfId="27479"/>
    <cellStyle name="Normal 31 6 2 5" xfId="17693"/>
    <cellStyle name="Normal 31 6 2 6" xfId="19911"/>
    <cellStyle name="Normal 31 6 3" xfId="3543"/>
    <cellStyle name="Normal 31 6 3 2" xfId="7326"/>
    <cellStyle name="Normal 31 6 3 2 2" xfId="15385"/>
    <cellStyle name="Normal 31 6 3 2 2 2" xfId="32232"/>
    <cellStyle name="Normal 31 6 3 2 3" xfId="24665"/>
    <cellStyle name="Normal 31 6 3 3" xfId="11602"/>
    <cellStyle name="Normal 31 6 3 3 2" xfId="28451"/>
    <cellStyle name="Normal 31 6 3 4" xfId="20884"/>
    <cellStyle name="Normal 31 6 4" xfId="5442"/>
    <cellStyle name="Normal 31 6 4 2" xfId="13501"/>
    <cellStyle name="Normal 31 6 4 2 2" xfId="30348"/>
    <cellStyle name="Normal 31 6 4 3" xfId="22781"/>
    <cellStyle name="Normal 31 6 5" xfId="9627"/>
    <cellStyle name="Normal 31 6 5 2" xfId="26567"/>
    <cellStyle name="Normal 31 6 6" xfId="17692"/>
    <cellStyle name="Normal 31 6 7" xfId="18999"/>
    <cellStyle name="Normal 31 7" xfId="2019"/>
    <cellStyle name="Normal 31 7 2" xfId="4004"/>
    <cellStyle name="Normal 31 7 2 2" xfId="7787"/>
    <cellStyle name="Normal 31 7 2 2 2" xfId="15846"/>
    <cellStyle name="Normal 31 7 2 2 2 2" xfId="32693"/>
    <cellStyle name="Normal 31 7 2 2 3" xfId="25126"/>
    <cellStyle name="Normal 31 7 2 3" xfId="12063"/>
    <cellStyle name="Normal 31 7 2 3 2" xfId="28912"/>
    <cellStyle name="Normal 31 7 2 4" xfId="21345"/>
    <cellStyle name="Normal 31 7 3" xfId="5903"/>
    <cellStyle name="Normal 31 7 3 2" xfId="13962"/>
    <cellStyle name="Normal 31 7 3 2 2" xfId="30809"/>
    <cellStyle name="Normal 31 7 3 3" xfId="23242"/>
    <cellStyle name="Normal 31 7 4" xfId="10118"/>
    <cellStyle name="Normal 31 7 4 2" xfId="27028"/>
    <cellStyle name="Normal 31 7 5" xfId="17694"/>
    <cellStyle name="Normal 31 7 6" xfId="19460"/>
    <cellStyle name="Normal 31 8" xfId="3062"/>
    <cellStyle name="Normal 31 8 2" xfId="6875"/>
    <cellStyle name="Normal 31 8 2 2" xfId="14934"/>
    <cellStyle name="Normal 31 8 2 2 2" xfId="31781"/>
    <cellStyle name="Normal 31 8 2 3" xfId="24214"/>
    <cellStyle name="Normal 31 8 3" xfId="11125"/>
    <cellStyle name="Normal 31 8 3 2" xfId="28000"/>
    <cellStyle name="Normal 31 8 4" xfId="20433"/>
    <cellStyle name="Normal 31 9" xfId="4991"/>
    <cellStyle name="Normal 31 9 2" xfId="13050"/>
    <cellStyle name="Normal 31 9 2 2" xfId="29897"/>
    <cellStyle name="Normal 31 9 3" xfId="22330"/>
    <cellStyle name="Normal 310" xfId="33719"/>
    <cellStyle name="Normal 311" xfId="33720"/>
    <cellStyle name="Normal 312" xfId="33721"/>
    <cellStyle name="Normal 313" xfId="33722"/>
    <cellStyle name="Normal 314" xfId="33723"/>
    <cellStyle name="Normal 315" xfId="33724"/>
    <cellStyle name="Normal 316" xfId="33725"/>
    <cellStyle name="Normal 317" xfId="33726"/>
    <cellStyle name="Normal 318" xfId="33727"/>
    <cellStyle name="Normal 319" xfId="33728"/>
    <cellStyle name="Normal 32" xfId="632"/>
    <cellStyle name="Normal 32 10" xfId="17695"/>
    <cellStyle name="Normal 32 11" xfId="18548"/>
    <cellStyle name="Normal 32 12" xfId="34109"/>
    <cellStyle name="Normal 32 2" xfId="953"/>
    <cellStyle name="Normal 32 2 2" xfId="3133"/>
    <cellStyle name="Normal 32 2 3" xfId="17696"/>
    <cellStyle name="Normal 32 2 4" xfId="34110"/>
    <cellStyle name="Normal 32 3" xfId="1048"/>
    <cellStyle name="Normal 32 3 2" xfId="1309"/>
    <cellStyle name="Normal 32 3 2 2" xfId="1805"/>
    <cellStyle name="Normal 32 3 2 2 2" xfId="2804"/>
    <cellStyle name="Normal 32 3 2 2 2 2" xfId="4766"/>
    <cellStyle name="Normal 32 3 2 2 2 2 2" xfId="8549"/>
    <cellStyle name="Normal 32 3 2 2 2 2 2 2" xfId="16608"/>
    <cellStyle name="Normal 32 3 2 2 2 2 2 2 2" xfId="33455"/>
    <cellStyle name="Normal 32 3 2 2 2 2 2 3" xfId="25888"/>
    <cellStyle name="Normal 32 3 2 2 2 2 3" xfId="12825"/>
    <cellStyle name="Normal 32 3 2 2 2 2 3 2" xfId="29674"/>
    <cellStyle name="Normal 32 3 2 2 2 2 4" xfId="22107"/>
    <cellStyle name="Normal 32 3 2 2 2 3" xfId="6665"/>
    <cellStyle name="Normal 32 3 2 2 2 3 2" xfId="14724"/>
    <cellStyle name="Normal 32 3 2 2 2 3 2 2" xfId="31571"/>
    <cellStyle name="Normal 32 3 2 2 2 3 3" xfId="24004"/>
    <cellStyle name="Normal 32 3 2 2 2 4" xfId="10891"/>
    <cellStyle name="Normal 32 3 2 2 2 4 2" xfId="27790"/>
    <cellStyle name="Normal 32 3 2 2 2 5" xfId="17700"/>
    <cellStyle name="Normal 32 3 2 2 2 6" xfId="20222"/>
    <cellStyle name="Normal 32 3 2 2 3" xfId="3854"/>
    <cellStyle name="Normal 32 3 2 2 3 2" xfId="7637"/>
    <cellStyle name="Normal 32 3 2 2 3 2 2" xfId="15696"/>
    <cellStyle name="Normal 32 3 2 2 3 2 2 2" xfId="32543"/>
    <cellStyle name="Normal 32 3 2 2 3 2 3" xfId="24976"/>
    <cellStyle name="Normal 32 3 2 2 3 3" xfId="11913"/>
    <cellStyle name="Normal 32 3 2 2 3 3 2" xfId="28762"/>
    <cellStyle name="Normal 32 3 2 2 3 4" xfId="21195"/>
    <cellStyle name="Normal 32 3 2 2 4" xfId="5753"/>
    <cellStyle name="Normal 32 3 2 2 4 2" xfId="13812"/>
    <cellStyle name="Normal 32 3 2 2 4 2 2" xfId="30659"/>
    <cellStyle name="Normal 32 3 2 2 4 3" xfId="23092"/>
    <cellStyle name="Normal 32 3 2 2 5" xfId="9938"/>
    <cellStyle name="Normal 32 3 2 2 5 2" xfId="26878"/>
    <cellStyle name="Normal 32 3 2 2 6" xfId="17699"/>
    <cellStyle name="Normal 32 3 2 2 7" xfId="19310"/>
    <cellStyle name="Normal 32 3 2 3" xfId="2351"/>
    <cellStyle name="Normal 32 3 2 3 2" xfId="4315"/>
    <cellStyle name="Normal 32 3 2 3 2 2" xfId="8098"/>
    <cellStyle name="Normal 32 3 2 3 2 2 2" xfId="16157"/>
    <cellStyle name="Normal 32 3 2 3 2 2 2 2" xfId="33004"/>
    <cellStyle name="Normal 32 3 2 3 2 2 3" xfId="25437"/>
    <cellStyle name="Normal 32 3 2 3 2 3" xfId="12374"/>
    <cellStyle name="Normal 32 3 2 3 2 3 2" xfId="29223"/>
    <cellStyle name="Normal 32 3 2 3 2 4" xfId="21656"/>
    <cellStyle name="Normal 32 3 2 3 3" xfId="6214"/>
    <cellStyle name="Normal 32 3 2 3 3 2" xfId="14273"/>
    <cellStyle name="Normal 32 3 2 3 3 2 2" xfId="31120"/>
    <cellStyle name="Normal 32 3 2 3 3 3" xfId="23553"/>
    <cellStyle name="Normal 32 3 2 3 4" xfId="10439"/>
    <cellStyle name="Normal 32 3 2 3 4 2" xfId="27339"/>
    <cellStyle name="Normal 32 3 2 3 5" xfId="17701"/>
    <cellStyle name="Normal 32 3 2 3 6" xfId="19771"/>
    <cellStyle name="Normal 32 3 2 4" xfId="3403"/>
    <cellStyle name="Normal 32 3 2 4 2" xfId="7186"/>
    <cellStyle name="Normal 32 3 2 4 2 2" xfId="15245"/>
    <cellStyle name="Normal 32 3 2 4 2 2 2" xfId="32092"/>
    <cellStyle name="Normal 32 3 2 4 2 3" xfId="24525"/>
    <cellStyle name="Normal 32 3 2 4 3" xfId="11462"/>
    <cellStyle name="Normal 32 3 2 4 3 2" xfId="28311"/>
    <cellStyle name="Normal 32 3 2 4 4" xfId="20744"/>
    <cellStyle name="Normal 32 3 2 5" xfId="5302"/>
    <cellStyle name="Normal 32 3 2 5 2" xfId="13361"/>
    <cellStyle name="Normal 32 3 2 5 2 2" xfId="30208"/>
    <cellStyle name="Normal 32 3 2 5 3" xfId="22641"/>
    <cellStyle name="Normal 32 3 2 6" xfId="9463"/>
    <cellStyle name="Normal 32 3 2 6 2" xfId="26427"/>
    <cellStyle name="Normal 32 3 2 7" xfId="17698"/>
    <cellStyle name="Normal 32 3 2 8" xfId="18859"/>
    <cellStyle name="Normal 32 3 3" xfId="1587"/>
    <cellStyle name="Normal 32 3 3 2" xfId="2586"/>
    <cellStyle name="Normal 32 3 3 2 2" xfId="4548"/>
    <cellStyle name="Normal 32 3 3 2 2 2" xfId="8331"/>
    <cellStyle name="Normal 32 3 3 2 2 2 2" xfId="16390"/>
    <cellStyle name="Normal 32 3 3 2 2 2 2 2" xfId="33237"/>
    <cellStyle name="Normal 32 3 3 2 2 2 3" xfId="25670"/>
    <cellStyle name="Normal 32 3 3 2 2 3" xfId="12607"/>
    <cellStyle name="Normal 32 3 3 2 2 3 2" xfId="29456"/>
    <cellStyle name="Normal 32 3 3 2 2 4" xfId="21889"/>
    <cellStyle name="Normal 32 3 3 2 3" xfId="6447"/>
    <cellStyle name="Normal 32 3 3 2 3 2" xfId="14506"/>
    <cellStyle name="Normal 32 3 3 2 3 2 2" xfId="31353"/>
    <cellStyle name="Normal 32 3 3 2 3 3" xfId="23786"/>
    <cellStyle name="Normal 32 3 3 2 4" xfId="10673"/>
    <cellStyle name="Normal 32 3 3 2 4 2" xfId="27572"/>
    <cellStyle name="Normal 32 3 3 2 5" xfId="17703"/>
    <cellStyle name="Normal 32 3 3 2 6" xfId="20004"/>
    <cellStyle name="Normal 32 3 3 3" xfId="3636"/>
    <cellStyle name="Normal 32 3 3 3 2" xfId="7419"/>
    <cellStyle name="Normal 32 3 3 3 2 2" xfId="15478"/>
    <cellStyle name="Normal 32 3 3 3 2 2 2" xfId="32325"/>
    <cellStyle name="Normal 32 3 3 3 2 3" xfId="24758"/>
    <cellStyle name="Normal 32 3 3 3 3" xfId="11695"/>
    <cellStyle name="Normal 32 3 3 3 3 2" xfId="28544"/>
    <cellStyle name="Normal 32 3 3 3 4" xfId="20977"/>
    <cellStyle name="Normal 32 3 3 4" xfId="5535"/>
    <cellStyle name="Normal 32 3 3 4 2" xfId="13594"/>
    <cellStyle name="Normal 32 3 3 4 2 2" xfId="30441"/>
    <cellStyle name="Normal 32 3 3 4 3" xfId="22874"/>
    <cellStyle name="Normal 32 3 3 5" xfId="9720"/>
    <cellStyle name="Normal 32 3 3 5 2" xfId="26660"/>
    <cellStyle name="Normal 32 3 3 6" xfId="17702"/>
    <cellStyle name="Normal 32 3 3 7" xfId="19092"/>
    <cellStyle name="Normal 32 3 4" xfId="2133"/>
    <cellStyle name="Normal 32 3 4 2" xfId="4097"/>
    <cellStyle name="Normal 32 3 4 2 2" xfId="7880"/>
    <cellStyle name="Normal 32 3 4 2 2 2" xfId="15939"/>
    <cellStyle name="Normal 32 3 4 2 2 2 2" xfId="32786"/>
    <cellStyle name="Normal 32 3 4 2 2 3" xfId="25219"/>
    <cellStyle name="Normal 32 3 4 2 3" xfId="12156"/>
    <cellStyle name="Normal 32 3 4 2 3 2" xfId="29005"/>
    <cellStyle name="Normal 32 3 4 2 4" xfId="21438"/>
    <cellStyle name="Normal 32 3 4 3" xfId="5996"/>
    <cellStyle name="Normal 32 3 4 3 2" xfId="14055"/>
    <cellStyle name="Normal 32 3 4 3 2 2" xfId="30902"/>
    <cellStyle name="Normal 32 3 4 3 3" xfId="23335"/>
    <cellStyle name="Normal 32 3 4 4" xfId="10221"/>
    <cellStyle name="Normal 32 3 4 4 2" xfId="27121"/>
    <cellStyle name="Normal 32 3 4 5" xfId="17704"/>
    <cellStyle name="Normal 32 3 4 6" xfId="19553"/>
    <cellStyle name="Normal 32 3 5" xfId="3185"/>
    <cellStyle name="Normal 32 3 5 2" xfId="6968"/>
    <cellStyle name="Normal 32 3 5 2 2" xfId="15027"/>
    <cellStyle name="Normal 32 3 5 2 2 2" xfId="31874"/>
    <cellStyle name="Normal 32 3 5 2 3" xfId="24307"/>
    <cellStyle name="Normal 32 3 5 3" xfId="11244"/>
    <cellStyle name="Normal 32 3 5 3 2" xfId="28093"/>
    <cellStyle name="Normal 32 3 5 4" xfId="20526"/>
    <cellStyle name="Normal 32 3 6" xfId="5084"/>
    <cellStyle name="Normal 32 3 6 2" xfId="13143"/>
    <cellStyle name="Normal 32 3 6 2 2" xfId="29990"/>
    <cellStyle name="Normal 32 3 6 3" xfId="22423"/>
    <cellStyle name="Normal 32 3 7" xfId="9228"/>
    <cellStyle name="Normal 32 3 7 2" xfId="26209"/>
    <cellStyle name="Normal 32 3 8" xfId="17697"/>
    <cellStyle name="Normal 32 3 9" xfId="18641"/>
    <cellStyle name="Normal 32 4" xfId="1217"/>
    <cellStyle name="Normal 32 4 2" xfId="1713"/>
    <cellStyle name="Normal 32 4 2 2" xfId="2712"/>
    <cellStyle name="Normal 32 4 2 2 2" xfId="4674"/>
    <cellStyle name="Normal 32 4 2 2 2 2" xfId="8457"/>
    <cellStyle name="Normal 32 4 2 2 2 2 2" xfId="16516"/>
    <cellStyle name="Normal 32 4 2 2 2 2 2 2" xfId="33363"/>
    <cellStyle name="Normal 32 4 2 2 2 2 3" xfId="25796"/>
    <cellStyle name="Normal 32 4 2 2 2 3" xfId="12733"/>
    <cellStyle name="Normal 32 4 2 2 2 3 2" xfId="29582"/>
    <cellStyle name="Normal 32 4 2 2 2 4" xfId="22015"/>
    <cellStyle name="Normal 32 4 2 2 3" xfId="6573"/>
    <cellStyle name="Normal 32 4 2 2 3 2" xfId="14632"/>
    <cellStyle name="Normal 32 4 2 2 3 2 2" xfId="31479"/>
    <cellStyle name="Normal 32 4 2 2 3 3" xfId="23912"/>
    <cellStyle name="Normal 32 4 2 2 4" xfId="10799"/>
    <cellStyle name="Normal 32 4 2 2 4 2" xfId="27698"/>
    <cellStyle name="Normal 32 4 2 2 5" xfId="17707"/>
    <cellStyle name="Normal 32 4 2 2 6" xfId="20130"/>
    <cellStyle name="Normal 32 4 2 3" xfId="3762"/>
    <cellStyle name="Normal 32 4 2 3 2" xfId="7545"/>
    <cellStyle name="Normal 32 4 2 3 2 2" xfId="15604"/>
    <cellStyle name="Normal 32 4 2 3 2 2 2" xfId="32451"/>
    <cellStyle name="Normal 32 4 2 3 2 3" xfId="24884"/>
    <cellStyle name="Normal 32 4 2 3 3" xfId="11821"/>
    <cellStyle name="Normal 32 4 2 3 3 2" xfId="28670"/>
    <cellStyle name="Normal 32 4 2 3 4" xfId="21103"/>
    <cellStyle name="Normal 32 4 2 4" xfId="5661"/>
    <cellStyle name="Normal 32 4 2 4 2" xfId="13720"/>
    <cellStyle name="Normal 32 4 2 4 2 2" xfId="30567"/>
    <cellStyle name="Normal 32 4 2 4 3" xfId="23000"/>
    <cellStyle name="Normal 32 4 2 5" xfId="9846"/>
    <cellStyle name="Normal 32 4 2 5 2" xfId="26786"/>
    <cellStyle name="Normal 32 4 2 6" xfId="17706"/>
    <cellStyle name="Normal 32 4 2 7" xfId="19218"/>
    <cellStyle name="Normal 32 4 3" xfId="2259"/>
    <cellStyle name="Normal 32 4 3 2" xfId="4223"/>
    <cellStyle name="Normal 32 4 3 2 2" xfId="8006"/>
    <cellStyle name="Normal 32 4 3 2 2 2" xfId="16065"/>
    <cellStyle name="Normal 32 4 3 2 2 2 2" xfId="32912"/>
    <cellStyle name="Normal 32 4 3 2 2 3" xfId="25345"/>
    <cellStyle name="Normal 32 4 3 2 3" xfId="12282"/>
    <cellStyle name="Normal 32 4 3 2 3 2" xfId="29131"/>
    <cellStyle name="Normal 32 4 3 2 4" xfId="21564"/>
    <cellStyle name="Normal 32 4 3 3" xfId="6122"/>
    <cellStyle name="Normal 32 4 3 3 2" xfId="14181"/>
    <cellStyle name="Normal 32 4 3 3 2 2" xfId="31028"/>
    <cellStyle name="Normal 32 4 3 3 3" xfId="23461"/>
    <cellStyle name="Normal 32 4 3 4" xfId="10347"/>
    <cellStyle name="Normal 32 4 3 4 2" xfId="27247"/>
    <cellStyle name="Normal 32 4 3 5" xfId="17708"/>
    <cellStyle name="Normal 32 4 3 6" xfId="19679"/>
    <cellStyle name="Normal 32 4 4" xfId="3311"/>
    <cellStyle name="Normal 32 4 4 2" xfId="7094"/>
    <cellStyle name="Normal 32 4 4 2 2" xfId="15153"/>
    <cellStyle name="Normal 32 4 4 2 2 2" xfId="32000"/>
    <cellStyle name="Normal 32 4 4 2 3" xfId="24433"/>
    <cellStyle name="Normal 32 4 4 3" xfId="11370"/>
    <cellStyle name="Normal 32 4 4 3 2" xfId="28219"/>
    <cellStyle name="Normal 32 4 4 4" xfId="20652"/>
    <cellStyle name="Normal 32 4 5" xfId="5210"/>
    <cellStyle name="Normal 32 4 5 2" xfId="13269"/>
    <cellStyle name="Normal 32 4 5 2 2" xfId="30116"/>
    <cellStyle name="Normal 32 4 5 3" xfId="22549"/>
    <cellStyle name="Normal 32 4 6" xfId="9371"/>
    <cellStyle name="Normal 32 4 6 2" xfId="26335"/>
    <cellStyle name="Normal 32 4 7" xfId="17705"/>
    <cellStyle name="Normal 32 4 8" xfId="18767"/>
    <cellStyle name="Normal 32 5" xfId="1495"/>
    <cellStyle name="Normal 32 5 2" xfId="2494"/>
    <cellStyle name="Normal 32 5 2 2" xfId="4456"/>
    <cellStyle name="Normal 32 5 2 2 2" xfId="8239"/>
    <cellStyle name="Normal 32 5 2 2 2 2" xfId="16298"/>
    <cellStyle name="Normal 32 5 2 2 2 2 2" xfId="33145"/>
    <cellStyle name="Normal 32 5 2 2 2 3" xfId="25578"/>
    <cellStyle name="Normal 32 5 2 2 3" xfId="12515"/>
    <cellStyle name="Normal 32 5 2 2 3 2" xfId="29364"/>
    <cellStyle name="Normal 32 5 2 2 4" xfId="21797"/>
    <cellStyle name="Normal 32 5 2 3" xfId="6355"/>
    <cellStyle name="Normal 32 5 2 3 2" xfId="14414"/>
    <cellStyle name="Normal 32 5 2 3 2 2" xfId="31261"/>
    <cellStyle name="Normal 32 5 2 3 3" xfId="23694"/>
    <cellStyle name="Normal 32 5 2 4" xfId="10581"/>
    <cellStyle name="Normal 32 5 2 4 2" xfId="27480"/>
    <cellStyle name="Normal 32 5 2 5" xfId="17710"/>
    <cellStyle name="Normal 32 5 2 6" xfId="19912"/>
    <cellStyle name="Normal 32 5 3" xfId="3544"/>
    <cellStyle name="Normal 32 5 3 2" xfId="7327"/>
    <cellStyle name="Normal 32 5 3 2 2" xfId="15386"/>
    <cellStyle name="Normal 32 5 3 2 2 2" xfId="32233"/>
    <cellStyle name="Normal 32 5 3 2 3" xfId="24666"/>
    <cellStyle name="Normal 32 5 3 3" xfId="11603"/>
    <cellStyle name="Normal 32 5 3 3 2" xfId="28452"/>
    <cellStyle name="Normal 32 5 3 4" xfId="20885"/>
    <cellStyle name="Normal 32 5 4" xfId="5443"/>
    <cellStyle name="Normal 32 5 4 2" xfId="13502"/>
    <cellStyle name="Normal 32 5 4 2 2" xfId="30349"/>
    <cellStyle name="Normal 32 5 4 3" xfId="22782"/>
    <cellStyle name="Normal 32 5 5" xfId="9628"/>
    <cellStyle name="Normal 32 5 5 2" xfId="26568"/>
    <cellStyle name="Normal 32 5 6" xfId="17709"/>
    <cellStyle name="Normal 32 5 7" xfId="19000"/>
    <cellStyle name="Normal 32 6" xfId="2020"/>
    <cellStyle name="Normal 32 6 2" xfId="4005"/>
    <cellStyle name="Normal 32 6 2 2" xfId="7788"/>
    <cellStyle name="Normal 32 6 2 2 2" xfId="15847"/>
    <cellStyle name="Normal 32 6 2 2 2 2" xfId="32694"/>
    <cellStyle name="Normal 32 6 2 2 3" xfId="25127"/>
    <cellStyle name="Normal 32 6 2 3" xfId="12064"/>
    <cellStyle name="Normal 32 6 2 3 2" xfId="28913"/>
    <cellStyle name="Normal 32 6 2 4" xfId="21346"/>
    <cellStyle name="Normal 32 6 3" xfId="5904"/>
    <cellStyle name="Normal 32 6 3 2" xfId="13963"/>
    <cellStyle name="Normal 32 6 3 2 2" xfId="30810"/>
    <cellStyle name="Normal 32 6 3 3" xfId="23243"/>
    <cellStyle name="Normal 32 6 4" xfId="10119"/>
    <cellStyle name="Normal 32 6 4 2" xfId="27029"/>
    <cellStyle name="Normal 32 6 5" xfId="17711"/>
    <cellStyle name="Normal 32 6 6" xfId="19461"/>
    <cellStyle name="Normal 32 7" xfId="3063"/>
    <cellStyle name="Normal 32 7 2" xfId="6876"/>
    <cellStyle name="Normal 32 7 2 2" xfId="14935"/>
    <cellStyle name="Normal 32 7 2 2 2" xfId="31782"/>
    <cellStyle name="Normal 32 7 2 3" xfId="24215"/>
    <cellStyle name="Normal 32 7 3" xfId="11126"/>
    <cellStyle name="Normal 32 7 3 2" xfId="28001"/>
    <cellStyle name="Normal 32 7 4" xfId="20434"/>
    <cellStyle name="Normal 32 8" xfId="4992"/>
    <cellStyle name="Normal 32 8 2" xfId="13051"/>
    <cellStyle name="Normal 32 8 2 2" xfId="29898"/>
    <cellStyle name="Normal 32 8 3" xfId="22331"/>
    <cellStyle name="Normal 32 9" xfId="8975"/>
    <cellStyle name="Normal 32 9 2" xfId="26117"/>
    <cellStyle name="Normal 320" xfId="33729"/>
    <cellStyle name="Normal 321" xfId="33730"/>
    <cellStyle name="Normal 322" xfId="33731"/>
    <cellStyle name="Normal 323" xfId="33912"/>
    <cellStyle name="Normal 324" xfId="33913"/>
    <cellStyle name="Normal 325" xfId="33914"/>
    <cellStyle name="Normal 326" xfId="33909"/>
    <cellStyle name="Normal 327" xfId="33915"/>
    <cellStyle name="Normal 328" xfId="33916"/>
    <cellStyle name="Normal 329" xfId="33917"/>
    <cellStyle name="Normal 33" xfId="633"/>
    <cellStyle name="Normal 33 10" xfId="17712"/>
    <cellStyle name="Normal 33 11" xfId="18549"/>
    <cellStyle name="Normal 33 12" xfId="34111"/>
    <cellStyle name="Normal 33 2" xfId="954"/>
    <cellStyle name="Normal 33 2 2" xfId="3134"/>
    <cellStyle name="Normal 33 2 3" xfId="17713"/>
    <cellStyle name="Normal 33 2 4" xfId="34112"/>
    <cellStyle name="Normal 33 3" xfId="1049"/>
    <cellStyle name="Normal 33 3 2" xfId="1310"/>
    <cellStyle name="Normal 33 3 2 2" xfId="1806"/>
    <cellStyle name="Normal 33 3 2 2 2" xfId="2805"/>
    <cellStyle name="Normal 33 3 2 2 2 2" xfId="4767"/>
    <cellStyle name="Normal 33 3 2 2 2 2 2" xfId="8550"/>
    <cellStyle name="Normal 33 3 2 2 2 2 2 2" xfId="16609"/>
    <cellStyle name="Normal 33 3 2 2 2 2 2 2 2" xfId="33456"/>
    <cellStyle name="Normal 33 3 2 2 2 2 2 3" xfId="25889"/>
    <cellStyle name="Normal 33 3 2 2 2 2 3" xfId="12826"/>
    <cellStyle name="Normal 33 3 2 2 2 2 3 2" xfId="29675"/>
    <cellStyle name="Normal 33 3 2 2 2 2 4" xfId="22108"/>
    <cellStyle name="Normal 33 3 2 2 2 3" xfId="6666"/>
    <cellStyle name="Normal 33 3 2 2 2 3 2" xfId="14725"/>
    <cellStyle name="Normal 33 3 2 2 2 3 2 2" xfId="31572"/>
    <cellStyle name="Normal 33 3 2 2 2 3 3" xfId="24005"/>
    <cellStyle name="Normal 33 3 2 2 2 4" xfId="10892"/>
    <cellStyle name="Normal 33 3 2 2 2 4 2" xfId="27791"/>
    <cellStyle name="Normal 33 3 2 2 2 5" xfId="17717"/>
    <cellStyle name="Normal 33 3 2 2 2 6" xfId="20223"/>
    <cellStyle name="Normal 33 3 2 2 3" xfId="3855"/>
    <cellStyle name="Normal 33 3 2 2 3 2" xfId="7638"/>
    <cellStyle name="Normal 33 3 2 2 3 2 2" xfId="15697"/>
    <cellStyle name="Normal 33 3 2 2 3 2 2 2" xfId="32544"/>
    <cellStyle name="Normal 33 3 2 2 3 2 3" xfId="24977"/>
    <cellStyle name="Normal 33 3 2 2 3 3" xfId="11914"/>
    <cellStyle name="Normal 33 3 2 2 3 3 2" xfId="28763"/>
    <cellStyle name="Normal 33 3 2 2 3 4" xfId="21196"/>
    <cellStyle name="Normal 33 3 2 2 4" xfId="5754"/>
    <cellStyle name="Normal 33 3 2 2 4 2" xfId="13813"/>
    <cellStyle name="Normal 33 3 2 2 4 2 2" xfId="30660"/>
    <cellStyle name="Normal 33 3 2 2 4 3" xfId="23093"/>
    <cellStyle name="Normal 33 3 2 2 5" xfId="9939"/>
    <cellStyle name="Normal 33 3 2 2 5 2" xfId="26879"/>
    <cellStyle name="Normal 33 3 2 2 6" xfId="17716"/>
    <cellStyle name="Normal 33 3 2 2 7" xfId="19311"/>
    <cellStyle name="Normal 33 3 2 3" xfId="2352"/>
    <cellStyle name="Normal 33 3 2 3 2" xfId="4316"/>
    <cellStyle name="Normal 33 3 2 3 2 2" xfId="8099"/>
    <cellStyle name="Normal 33 3 2 3 2 2 2" xfId="16158"/>
    <cellStyle name="Normal 33 3 2 3 2 2 2 2" xfId="33005"/>
    <cellStyle name="Normal 33 3 2 3 2 2 3" xfId="25438"/>
    <cellStyle name="Normal 33 3 2 3 2 3" xfId="12375"/>
    <cellStyle name="Normal 33 3 2 3 2 3 2" xfId="29224"/>
    <cellStyle name="Normal 33 3 2 3 2 4" xfId="21657"/>
    <cellStyle name="Normal 33 3 2 3 3" xfId="6215"/>
    <cellStyle name="Normal 33 3 2 3 3 2" xfId="14274"/>
    <cellStyle name="Normal 33 3 2 3 3 2 2" xfId="31121"/>
    <cellStyle name="Normal 33 3 2 3 3 3" xfId="23554"/>
    <cellStyle name="Normal 33 3 2 3 4" xfId="10440"/>
    <cellStyle name="Normal 33 3 2 3 4 2" xfId="27340"/>
    <cellStyle name="Normal 33 3 2 3 5" xfId="17718"/>
    <cellStyle name="Normal 33 3 2 3 6" xfId="19772"/>
    <cellStyle name="Normal 33 3 2 4" xfId="3404"/>
    <cellStyle name="Normal 33 3 2 4 2" xfId="7187"/>
    <cellStyle name="Normal 33 3 2 4 2 2" xfId="15246"/>
    <cellStyle name="Normal 33 3 2 4 2 2 2" xfId="32093"/>
    <cellStyle name="Normal 33 3 2 4 2 3" xfId="24526"/>
    <cellStyle name="Normal 33 3 2 4 3" xfId="11463"/>
    <cellStyle name="Normal 33 3 2 4 3 2" xfId="28312"/>
    <cellStyle name="Normal 33 3 2 4 4" xfId="20745"/>
    <cellStyle name="Normal 33 3 2 5" xfId="5303"/>
    <cellStyle name="Normal 33 3 2 5 2" xfId="13362"/>
    <cellStyle name="Normal 33 3 2 5 2 2" xfId="30209"/>
    <cellStyle name="Normal 33 3 2 5 3" xfId="22642"/>
    <cellStyle name="Normal 33 3 2 6" xfId="9464"/>
    <cellStyle name="Normal 33 3 2 6 2" xfId="26428"/>
    <cellStyle name="Normal 33 3 2 7" xfId="17715"/>
    <cellStyle name="Normal 33 3 2 8" xfId="18860"/>
    <cellStyle name="Normal 33 3 3" xfId="1588"/>
    <cellStyle name="Normal 33 3 3 2" xfId="2587"/>
    <cellStyle name="Normal 33 3 3 2 2" xfId="4549"/>
    <cellStyle name="Normal 33 3 3 2 2 2" xfId="8332"/>
    <cellStyle name="Normal 33 3 3 2 2 2 2" xfId="16391"/>
    <cellStyle name="Normal 33 3 3 2 2 2 2 2" xfId="33238"/>
    <cellStyle name="Normal 33 3 3 2 2 2 3" xfId="25671"/>
    <cellStyle name="Normal 33 3 3 2 2 3" xfId="12608"/>
    <cellStyle name="Normal 33 3 3 2 2 3 2" xfId="29457"/>
    <cellStyle name="Normal 33 3 3 2 2 4" xfId="21890"/>
    <cellStyle name="Normal 33 3 3 2 3" xfId="6448"/>
    <cellStyle name="Normal 33 3 3 2 3 2" xfId="14507"/>
    <cellStyle name="Normal 33 3 3 2 3 2 2" xfId="31354"/>
    <cellStyle name="Normal 33 3 3 2 3 3" xfId="23787"/>
    <cellStyle name="Normal 33 3 3 2 4" xfId="10674"/>
    <cellStyle name="Normal 33 3 3 2 4 2" xfId="27573"/>
    <cellStyle name="Normal 33 3 3 2 5" xfId="17720"/>
    <cellStyle name="Normal 33 3 3 2 6" xfId="20005"/>
    <cellStyle name="Normal 33 3 3 3" xfId="3637"/>
    <cellStyle name="Normal 33 3 3 3 2" xfId="7420"/>
    <cellStyle name="Normal 33 3 3 3 2 2" xfId="15479"/>
    <cellStyle name="Normal 33 3 3 3 2 2 2" xfId="32326"/>
    <cellStyle name="Normal 33 3 3 3 2 3" xfId="24759"/>
    <cellStyle name="Normal 33 3 3 3 3" xfId="11696"/>
    <cellStyle name="Normal 33 3 3 3 3 2" xfId="28545"/>
    <cellStyle name="Normal 33 3 3 3 4" xfId="20978"/>
    <cellStyle name="Normal 33 3 3 4" xfId="5536"/>
    <cellStyle name="Normal 33 3 3 4 2" xfId="13595"/>
    <cellStyle name="Normal 33 3 3 4 2 2" xfId="30442"/>
    <cellStyle name="Normal 33 3 3 4 3" xfId="22875"/>
    <cellStyle name="Normal 33 3 3 5" xfId="9721"/>
    <cellStyle name="Normal 33 3 3 5 2" xfId="26661"/>
    <cellStyle name="Normal 33 3 3 6" xfId="17719"/>
    <cellStyle name="Normal 33 3 3 7" xfId="19093"/>
    <cellStyle name="Normal 33 3 4" xfId="2134"/>
    <cellStyle name="Normal 33 3 4 2" xfId="4098"/>
    <cellStyle name="Normal 33 3 4 2 2" xfId="7881"/>
    <cellStyle name="Normal 33 3 4 2 2 2" xfId="15940"/>
    <cellStyle name="Normal 33 3 4 2 2 2 2" xfId="32787"/>
    <cellStyle name="Normal 33 3 4 2 2 3" xfId="25220"/>
    <cellStyle name="Normal 33 3 4 2 3" xfId="12157"/>
    <cellStyle name="Normal 33 3 4 2 3 2" xfId="29006"/>
    <cellStyle name="Normal 33 3 4 2 4" xfId="21439"/>
    <cellStyle name="Normal 33 3 4 3" xfId="5997"/>
    <cellStyle name="Normal 33 3 4 3 2" xfId="14056"/>
    <cellStyle name="Normal 33 3 4 3 2 2" xfId="30903"/>
    <cellStyle name="Normal 33 3 4 3 3" xfId="23336"/>
    <cellStyle name="Normal 33 3 4 4" xfId="10222"/>
    <cellStyle name="Normal 33 3 4 4 2" xfId="27122"/>
    <cellStyle name="Normal 33 3 4 5" xfId="17721"/>
    <cellStyle name="Normal 33 3 4 6" xfId="19554"/>
    <cellStyle name="Normal 33 3 5" xfId="3186"/>
    <cellStyle name="Normal 33 3 5 2" xfId="6969"/>
    <cellStyle name="Normal 33 3 5 2 2" xfId="15028"/>
    <cellStyle name="Normal 33 3 5 2 2 2" xfId="31875"/>
    <cellStyle name="Normal 33 3 5 2 3" xfId="24308"/>
    <cellStyle name="Normal 33 3 5 3" xfId="11245"/>
    <cellStyle name="Normal 33 3 5 3 2" xfId="28094"/>
    <cellStyle name="Normal 33 3 5 4" xfId="20527"/>
    <cellStyle name="Normal 33 3 6" xfId="5085"/>
    <cellStyle name="Normal 33 3 6 2" xfId="13144"/>
    <cellStyle name="Normal 33 3 6 2 2" xfId="29991"/>
    <cellStyle name="Normal 33 3 6 3" xfId="22424"/>
    <cellStyle name="Normal 33 3 7" xfId="9229"/>
    <cellStyle name="Normal 33 3 7 2" xfId="26210"/>
    <cellStyle name="Normal 33 3 8" xfId="17714"/>
    <cellStyle name="Normal 33 3 9" xfId="18642"/>
    <cellStyle name="Normal 33 4" xfId="1218"/>
    <cellStyle name="Normal 33 4 2" xfId="1714"/>
    <cellStyle name="Normal 33 4 2 2" xfId="2713"/>
    <cellStyle name="Normal 33 4 2 2 2" xfId="4675"/>
    <cellStyle name="Normal 33 4 2 2 2 2" xfId="8458"/>
    <cellStyle name="Normal 33 4 2 2 2 2 2" xfId="16517"/>
    <cellStyle name="Normal 33 4 2 2 2 2 2 2" xfId="33364"/>
    <cellStyle name="Normal 33 4 2 2 2 2 3" xfId="25797"/>
    <cellStyle name="Normal 33 4 2 2 2 3" xfId="12734"/>
    <cellStyle name="Normal 33 4 2 2 2 3 2" xfId="29583"/>
    <cellStyle name="Normal 33 4 2 2 2 4" xfId="22016"/>
    <cellStyle name="Normal 33 4 2 2 3" xfId="6574"/>
    <cellStyle name="Normal 33 4 2 2 3 2" xfId="14633"/>
    <cellStyle name="Normal 33 4 2 2 3 2 2" xfId="31480"/>
    <cellStyle name="Normal 33 4 2 2 3 3" xfId="23913"/>
    <cellStyle name="Normal 33 4 2 2 4" xfId="10800"/>
    <cellStyle name="Normal 33 4 2 2 4 2" xfId="27699"/>
    <cellStyle name="Normal 33 4 2 2 5" xfId="17724"/>
    <cellStyle name="Normal 33 4 2 2 6" xfId="20131"/>
    <cellStyle name="Normal 33 4 2 3" xfId="3763"/>
    <cellStyle name="Normal 33 4 2 3 2" xfId="7546"/>
    <cellStyle name="Normal 33 4 2 3 2 2" xfId="15605"/>
    <cellStyle name="Normal 33 4 2 3 2 2 2" xfId="32452"/>
    <cellStyle name="Normal 33 4 2 3 2 3" xfId="24885"/>
    <cellStyle name="Normal 33 4 2 3 3" xfId="11822"/>
    <cellStyle name="Normal 33 4 2 3 3 2" xfId="28671"/>
    <cellStyle name="Normal 33 4 2 3 4" xfId="21104"/>
    <cellStyle name="Normal 33 4 2 4" xfId="5662"/>
    <cellStyle name="Normal 33 4 2 4 2" xfId="13721"/>
    <cellStyle name="Normal 33 4 2 4 2 2" xfId="30568"/>
    <cellStyle name="Normal 33 4 2 4 3" xfId="23001"/>
    <cellStyle name="Normal 33 4 2 5" xfId="9847"/>
    <cellStyle name="Normal 33 4 2 5 2" xfId="26787"/>
    <cellStyle name="Normal 33 4 2 6" xfId="17723"/>
    <cellStyle name="Normal 33 4 2 7" xfId="19219"/>
    <cellStyle name="Normal 33 4 3" xfId="2260"/>
    <cellStyle name="Normal 33 4 3 2" xfId="4224"/>
    <cellStyle name="Normal 33 4 3 2 2" xfId="8007"/>
    <cellStyle name="Normal 33 4 3 2 2 2" xfId="16066"/>
    <cellStyle name="Normal 33 4 3 2 2 2 2" xfId="32913"/>
    <cellStyle name="Normal 33 4 3 2 2 3" xfId="25346"/>
    <cellStyle name="Normal 33 4 3 2 3" xfId="12283"/>
    <cellStyle name="Normal 33 4 3 2 3 2" xfId="29132"/>
    <cellStyle name="Normal 33 4 3 2 4" xfId="21565"/>
    <cellStyle name="Normal 33 4 3 3" xfId="6123"/>
    <cellStyle name="Normal 33 4 3 3 2" xfId="14182"/>
    <cellStyle name="Normal 33 4 3 3 2 2" xfId="31029"/>
    <cellStyle name="Normal 33 4 3 3 3" xfId="23462"/>
    <cellStyle name="Normal 33 4 3 4" xfId="10348"/>
    <cellStyle name="Normal 33 4 3 4 2" xfId="27248"/>
    <cellStyle name="Normal 33 4 3 5" xfId="17725"/>
    <cellStyle name="Normal 33 4 3 6" xfId="19680"/>
    <cellStyle name="Normal 33 4 4" xfId="3312"/>
    <cellStyle name="Normal 33 4 4 2" xfId="7095"/>
    <cellStyle name="Normal 33 4 4 2 2" xfId="15154"/>
    <cellStyle name="Normal 33 4 4 2 2 2" xfId="32001"/>
    <cellStyle name="Normal 33 4 4 2 3" xfId="24434"/>
    <cellStyle name="Normal 33 4 4 3" xfId="11371"/>
    <cellStyle name="Normal 33 4 4 3 2" xfId="28220"/>
    <cellStyle name="Normal 33 4 4 4" xfId="20653"/>
    <cellStyle name="Normal 33 4 5" xfId="5211"/>
    <cellStyle name="Normal 33 4 5 2" xfId="13270"/>
    <cellStyle name="Normal 33 4 5 2 2" xfId="30117"/>
    <cellStyle name="Normal 33 4 5 3" xfId="22550"/>
    <cellStyle name="Normal 33 4 6" xfId="9372"/>
    <cellStyle name="Normal 33 4 6 2" xfId="26336"/>
    <cellStyle name="Normal 33 4 7" xfId="17722"/>
    <cellStyle name="Normal 33 4 8" xfId="18768"/>
    <cellStyle name="Normal 33 5" xfId="1496"/>
    <cellStyle name="Normal 33 5 2" xfId="2495"/>
    <cellStyle name="Normal 33 5 2 2" xfId="4457"/>
    <cellStyle name="Normal 33 5 2 2 2" xfId="8240"/>
    <cellStyle name="Normal 33 5 2 2 2 2" xfId="16299"/>
    <cellStyle name="Normal 33 5 2 2 2 2 2" xfId="33146"/>
    <cellStyle name="Normal 33 5 2 2 2 3" xfId="25579"/>
    <cellStyle name="Normal 33 5 2 2 3" xfId="12516"/>
    <cellStyle name="Normal 33 5 2 2 3 2" xfId="29365"/>
    <cellStyle name="Normal 33 5 2 2 4" xfId="21798"/>
    <cellStyle name="Normal 33 5 2 3" xfId="6356"/>
    <cellStyle name="Normal 33 5 2 3 2" xfId="14415"/>
    <cellStyle name="Normal 33 5 2 3 2 2" xfId="31262"/>
    <cellStyle name="Normal 33 5 2 3 3" xfId="23695"/>
    <cellStyle name="Normal 33 5 2 4" xfId="10582"/>
    <cellStyle name="Normal 33 5 2 4 2" xfId="27481"/>
    <cellStyle name="Normal 33 5 2 5" xfId="17727"/>
    <cellStyle name="Normal 33 5 2 6" xfId="19913"/>
    <cellStyle name="Normal 33 5 3" xfId="3545"/>
    <cellStyle name="Normal 33 5 3 2" xfId="7328"/>
    <cellStyle name="Normal 33 5 3 2 2" xfId="15387"/>
    <cellStyle name="Normal 33 5 3 2 2 2" xfId="32234"/>
    <cellStyle name="Normal 33 5 3 2 3" xfId="24667"/>
    <cellStyle name="Normal 33 5 3 3" xfId="11604"/>
    <cellStyle name="Normal 33 5 3 3 2" xfId="28453"/>
    <cellStyle name="Normal 33 5 3 4" xfId="20886"/>
    <cellStyle name="Normal 33 5 4" xfId="5444"/>
    <cellStyle name="Normal 33 5 4 2" xfId="13503"/>
    <cellStyle name="Normal 33 5 4 2 2" xfId="30350"/>
    <cellStyle name="Normal 33 5 4 3" xfId="22783"/>
    <cellStyle name="Normal 33 5 5" xfId="9629"/>
    <cellStyle name="Normal 33 5 5 2" xfId="26569"/>
    <cellStyle name="Normal 33 5 6" xfId="17726"/>
    <cellStyle name="Normal 33 5 7" xfId="19001"/>
    <cellStyle name="Normal 33 6" xfId="2021"/>
    <cellStyle name="Normal 33 6 2" xfId="4006"/>
    <cellStyle name="Normal 33 6 2 2" xfId="7789"/>
    <cellStyle name="Normal 33 6 2 2 2" xfId="15848"/>
    <cellStyle name="Normal 33 6 2 2 2 2" xfId="32695"/>
    <cellStyle name="Normal 33 6 2 2 3" xfId="25128"/>
    <cellStyle name="Normal 33 6 2 3" xfId="12065"/>
    <cellStyle name="Normal 33 6 2 3 2" xfId="28914"/>
    <cellStyle name="Normal 33 6 2 4" xfId="21347"/>
    <cellStyle name="Normal 33 6 3" xfId="5905"/>
    <cellStyle name="Normal 33 6 3 2" xfId="13964"/>
    <cellStyle name="Normal 33 6 3 2 2" xfId="30811"/>
    <cellStyle name="Normal 33 6 3 3" xfId="23244"/>
    <cellStyle name="Normal 33 6 4" xfId="10120"/>
    <cellStyle name="Normal 33 6 4 2" xfId="27030"/>
    <cellStyle name="Normal 33 6 5" xfId="17728"/>
    <cellStyle name="Normal 33 6 6" xfId="19462"/>
    <cellStyle name="Normal 33 7" xfId="3064"/>
    <cellStyle name="Normal 33 7 2" xfId="6877"/>
    <cellStyle name="Normal 33 7 2 2" xfId="14936"/>
    <cellStyle name="Normal 33 7 2 2 2" xfId="31783"/>
    <cellStyle name="Normal 33 7 2 3" xfId="24216"/>
    <cellStyle name="Normal 33 7 3" xfId="11127"/>
    <cellStyle name="Normal 33 7 3 2" xfId="28002"/>
    <cellStyle name="Normal 33 7 4" xfId="20435"/>
    <cellStyle name="Normal 33 8" xfId="4993"/>
    <cellStyle name="Normal 33 8 2" xfId="13052"/>
    <cellStyle name="Normal 33 8 2 2" xfId="29899"/>
    <cellStyle name="Normal 33 8 3" xfId="22332"/>
    <cellStyle name="Normal 33 9" xfId="8976"/>
    <cellStyle name="Normal 33 9 2" xfId="26118"/>
    <cellStyle name="Normal 330" xfId="33918"/>
    <cellStyle name="Normal 331" xfId="33919"/>
    <cellStyle name="Normal 332" xfId="33920"/>
    <cellStyle name="Normal 333" xfId="33921"/>
    <cellStyle name="Normal 334" xfId="33922"/>
    <cellStyle name="Normal 335" xfId="33923"/>
    <cellStyle name="Normal 336" xfId="33924"/>
    <cellStyle name="Normal 337" xfId="33925"/>
    <cellStyle name="Normal 338" xfId="33926"/>
    <cellStyle name="Normal 339" xfId="33927"/>
    <cellStyle name="Normal 34" xfId="635"/>
    <cellStyle name="Normal 34 2" xfId="955"/>
    <cellStyle name="Normal 34 2 2" xfId="3135"/>
    <cellStyle name="Normal 34 2 3" xfId="17729"/>
    <cellStyle name="Normal 34 2 4" xfId="34113"/>
    <cellStyle name="Normal 340" xfId="33928"/>
    <cellStyle name="Normal 341" xfId="33929"/>
    <cellStyle name="Normal 342" xfId="33930"/>
    <cellStyle name="Normal 343" xfId="33931"/>
    <cellStyle name="Normal 344" xfId="33932"/>
    <cellStyle name="Normal 345" xfId="33933"/>
    <cellStyle name="Normal 346" xfId="263"/>
    <cellStyle name="Normal 346 2" xfId="33934"/>
    <cellStyle name="Normal 347" xfId="33935"/>
    <cellStyle name="Normal 348" xfId="33936"/>
    <cellStyle name="Normal 349" xfId="33937"/>
    <cellStyle name="Normal 35" xfId="634"/>
    <cellStyle name="Normal 35 10" xfId="17730"/>
    <cellStyle name="Normal 35 11" xfId="18550"/>
    <cellStyle name="Normal 35 12" xfId="34114"/>
    <cellStyle name="Normal 35 2" xfId="956"/>
    <cellStyle name="Normal 35 2 2" xfId="3136"/>
    <cellStyle name="Normal 35 2 3" xfId="17731"/>
    <cellStyle name="Normal 35 2 4" xfId="34115"/>
    <cellStyle name="Normal 35 3" xfId="1050"/>
    <cellStyle name="Normal 35 3 2" xfId="1311"/>
    <cellStyle name="Normal 35 3 2 2" xfId="1807"/>
    <cellStyle name="Normal 35 3 2 2 2" xfId="2806"/>
    <cellStyle name="Normal 35 3 2 2 2 2" xfId="4768"/>
    <cellStyle name="Normal 35 3 2 2 2 2 2" xfId="8551"/>
    <cellStyle name="Normal 35 3 2 2 2 2 2 2" xfId="16610"/>
    <cellStyle name="Normal 35 3 2 2 2 2 2 2 2" xfId="33457"/>
    <cellStyle name="Normal 35 3 2 2 2 2 2 3" xfId="25890"/>
    <cellStyle name="Normal 35 3 2 2 2 2 3" xfId="12827"/>
    <cellStyle name="Normal 35 3 2 2 2 2 3 2" xfId="29676"/>
    <cellStyle name="Normal 35 3 2 2 2 2 4" xfId="22109"/>
    <cellStyle name="Normal 35 3 2 2 2 3" xfId="6667"/>
    <cellStyle name="Normal 35 3 2 2 2 3 2" xfId="14726"/>
    <cellStyle name="Normal 35 3 2 2 2 3 2 2" xfId="31573"/>
    <cellStyle name="Normal 35 3 2 2 2 3 3" xfId="24006"/>
    <cellStyle name="Normal 35 3 2 2 2 4" xfId="10893"/>
    <cellStyle name="Normal 35 3 2 2 2 4 2" xfId="27792"/>
    <cellStyle name="Normal 35 3 2 2 2 5" xfId="17735"/>
    <cellStyle name="Normal 35 3 2 2 2 6" xfId="20224"/>
    <cellStyle name="Normal 35 3 2 2 3" xfId="3856"/>
    <cellStyle name="Normal 35 3 2 2 3 2" xfId="7639"/>
    <cellStyle name="Normal 35 3 2 2 3 2 2" xfId="15698"/>
    <cellStyle name="Normal 35 3 2 2 3 2 2 2" xfId="32545"/>
    <cellStyle name="Normal 35 3 2 2 3 2 3" xfId="24978"/>
    <cellStyle name="Normal 35 3 2 2 3 3" xfId="11915"/>
    <cellStyle name="Normal 35 3 2 2 3 3 2" xfId="28764"/>
    <cellStyle name="Normal 35 3 2 2 3 4" xfId="21197"/>
    <cellStyle name="Normal 35 3 2 2 4" xfId="5755"/>
    <cellStyle name="Normal 35 3 2 2 4 2" xfId="13814"/>
    <cellStyle name="Normal 35 3 2 2 4 2 2" xfId="30661"/>
    <cellStyle name="Normal 35 3 2 2 4 3" xfId="23094"/>
    <cellStyle name="Normal 35 3 2 2 5" xfId="9940"/>
    <cellStyle name="Normal 35 3 2 2 5 2" xfId="26880"/>
    <cellStyle name="Normal 35 3 2 2 6" xfId="17734"/>
    <cellStyle name="Normal 35 3 2 2 7" xfId="19312"/>
    <cellStyle name="Normal 35 3 2 3" xfId="2353"/>
    <cellStyle name="Normal 35 3 2 3 2" xfId="4317"/>
    <cellStyle name="Normal 35 3 2 3 2 2" xfId="8100"/>
    <cellStyle name="Normal 35 3 2 3 2 2 2" xfId="16159"/>
    <cellStyle name="Normal 35 3 2 3 2 2 2 2" xfId="33006"/>
    <cellStyle name="Normal 35 3 2 3 2 2 3" xfId="25439"/>
    <cellStyle name="Normal 35 3 2 3 2 3" xfId="12376"/>
    <cellStyle name="Normal 35 3 2 3 2 3 2" xfId="29225"/>
    <cellStyle name="Normal 35 3 2 3 2 4" xfId="21658"/>
    <cellStyle name="Normal 35 3 2 3 3" xfId="6216"/>
    <cellStyle name="Normal 35 3 2 3 3 2" xfId="14275"/>
    <cellStyle name="Normal 35 3 2 3 3 2 2" xfId="31122"/>
    <cellStyle name="Normal 35 3 2 3 3 3" xfId="23555"/>
    <cellStyle name="Normal 35 3 2 3 4" xfId="10441"/>
    <cellStyle name="Normal 35 3 2 3 4 2" xfId="27341"/>
    <cellStyle name="Normal 35 3 2 3 5" xfId="17736"/>
    <cellStyle name="Normal 35 3 2 3 6" xfId="19773"/>
    <cellStyle name="Normal 35 3 2 4" xfId="3405"/>
    <cellStyle name="Normal 35 3 2 4 2" xfId="7188"/>
    <cellStyle name="Normal 35 3 2 4 2 2" xfId="15247"/>
    <cellStyle name="Normal 35 3 2 4 2 2 2" xfId="32094"/>
    <cellStyle name="Normal 35 3 2 4 2 3" xfId="24527"/>
    <cellStyle name="Normal 35 3 2 4 3" xfId="11464"/>
    <cellStyle name="Normal 35 3 2 4 3 2" xfId="28313"/>
    <cellStyle name="Normal 35 3 2 4 4" xfId="20746"/>
    <cellStyle name="Normal 35 3 2 5" xfId="5304"/>
    <cellStyle name="Normal 35 3 2 5 2" xfId="13363"/>
    <cellStyle name="Normal 35 3 2 5 2 2" xfId="30210"/>
    <cellStyle name="Normal 35 3 2 5 3" xfId="22643"/>
    <cellStyle name="Normal 35 3 2 6" xfId="9465"/>
    <cellStyle name="Normal 35 3 2 6 2" xfId="26429"/>
    <cellStyle name="Normal 35 3 2 7" xfId="17733"/>
    <cellStyle name="Normal 35 3 2 8" xfId="18861"/>
    <cellStyle name="Normal 35 3 3" xfId="1589"/>
    <cellStyle name="Normal 35 3 3 2" xfId="2588"/>
    <cellStyle name="Normal 35 3 3 2 2" xfId="4550"/>
    <cellStyle name="Normal 35 3 3 2 2 2" xfId="8333"/>
    <cellStyle name="Normal 35 3 3 2 2 2 2" xfId="16392"/>
    <cellStyle name="Normal 35 3 3 2 2 2 2 2" xfId="33239"/>
    <cellStyle name="Normal 35 3 3 2 2 2 3" xfId="25672"/>
    <cellStyle name="Normal 35 3 3 2 2 3" xfId="12609"/>
    <cellStyle name="Normal 35 3 3 2 2 3 2" xfId="29458"/>
    <cellStyle name="Normal 35 3 3 2 2 4" xfId="21891"/>
    <cellStyle name="Normal 35 3 3 2 3" xfId="6449"/>
    <cellStyle name="Normal 35 3 3 2 3 2" xfId="14508"/>
    <cellStyle name="Normal 35 3 3 2 3 2 2" xfId="31355"/>
    <cellStyle name="Normal 35 3 3 2 3 3" xfId="23788"/>
    <cellStyle name="Normal 35 3 3 2 4" xfId="10675"/>
    <cellStyle name="Normal 35 3 3 2 4 2" xfId="27574"/>
    <cellStyle name="Normal 35 3 3 2 5" xfId="17738"/>
    <cellStyle name="Normal 35 3 3 2 6" xfId="20006"/>
    <cellStyle name="Normal 35 3 3 3" xfId="3638"/>
    <cellStyle name="Normal 35 3 3 3 2" xfId="7421"/>
    <cellStyle name="Normal 35 3 3 3 2 2" xfId="15480"/>
    <cellStyle name="Normal 35 3 3 3 2 2 2" xfId="32327"/>
    <cellStyle name="Normal 35 3 3 3 2 3" xfId="24760"/>
    <cellStyle name="Normal 35 3 3 3 3" xfId="11697"/>
    <cellStyle name="Normal 35 3 3 3 3 2" xfId="28546"/>
    <cellStyle name="Normal 35 3 3 3 4" xfId="20979"/>
    <cellStyle name="Normal 35 3 3 4" xfId="5537"/>
    <cellStyle name="Normal 35 3 3 4 2" xfId="13596"/>
    <cellStyle name="Normal 35 3 3 4 2 2" xfId="30443"/>
    <cellStyle name="Normal 35 3 3 4 3" xfId="22876"/>
    <cellStyle name="Normal 35 3 3 5" xfId="9722"/>
    <cellStyle name="Normal 35 3 3 5 2" xfId="26662"/>
    <cellStyle name="Normal 35 3 3 6" xfId="17737"/>
    <cellStyle name="Normal 35 3 3 7" xfId="19094"/>
    <cellStyle name="Normal 35 3 4" xfId="2135"/>
    <cellStyle name="Normal 35 3 4 2" xfId="4099"/>
    <cellStyle name="Normal 35 3 4 2 2" xfId="7882"/>
    <cellStyle name="Normal 35 3 4 2 2 2" xfId="15941"/>
    <cellStyle name="Normal 35 3 4 2 2 2 2" xfId="32788"/>
    <cellStyle name="Normal 35 3 4 2 2 3" xfId="25221"/>
    <cellStyle name="Normal 35 3 4 2 3" xfId="12158"/>
    <cellStyle name="Normal 35 3 4 2 3 2" xfId="29007"/>
    <cellStyle name="Normal 35 3 4 2 4" xfId="21440"/>
    <cellStyle name="Normal 35 3 4 3" xfId="5998"/>
    <cellStyle name="Normal 35 3 4 3 2" xfId="14057"/>
    <cellStyle name="Normal 35 3 4 3 2 2" xfId="30904"/>
    <cellStyle name="Normal 35 3 4 3 3" xfId="23337"/>
    <cellStyle name="Normal 35 3 4 4" xfId="10223"/>
    <cellStyle name="Normal 35 3 4 4 2" xfId="27123"/>
    <cellStyle name="Normal 35 3 4 5" xfId="17739"/>
    <cellStyle name="Normal 35 3 4 6" xfId="19555"/>
    <cellStyle name="Normal 35 3 5" xfId="3187"/>
    <cellStyle name="Normal 35 3 5 2" xfId="6970"/>
    <cellStyle name="Normal 35 3 5 2 2" xfId="15029"/>
    <cellStyle name="Normal 35 3 5 2 2 2" xfId="31876"/>
    <cellStyle name="Normal 35 3 5 2 3" xfId="24309"/>
    <cellStyle name="Normal 35 3 5 3" xfId="11246"/>
    <cellStyle name="Normal 35 3 5 3 2" xfId="28095"/>
    <cellStyle name="Normal 35 3 5 4" xfId="20528"/>
    <cellStyle name="Normal 35 3 6" xfId="5086"/>
    <cellStyle name="Normal 35 3 6 2" xfId="13145"/>
    <cellStyle name="Normal 35 3 6 2 2" xfId="29992"/>
    <cellStyle name="Normal 35 3 6 3" xfId="22425"/>
    <cellStyle name="Normal 35 3 7" xfId="9230"/>
    <cellStyle name="Normal 35 3 7 2" xfId="26211"/>
    <cellStyle name="Normal 35 3 8" xfId="17732"/>
    <cellStyle name="Normal 35 3 9" xfId="18643"/>
    <cellStyle name="Normal 35 4" xfId="1219"/>
    <cellStyle name="Normal 35 4 2" xfId="1715"/>
    <cellStyle name="Normal 35 4 2 2" xfId="2714"/>
    <cellStyle name="Normal 35 4 2 2 2" xfId="4676"/>
    <cellStyle name="Normal 35 4 2 2 2 2" xfId="8459"/>
    <cellStyle name="Normal 35 4 2 2 2 2 2" xfId="16518"/>
    <cellStyle name="Normal 35 4 2 2 2 2 2 2" xfId="33365"/>
    <cellStyle name="Normal 35 4 2 2 2 2 3" xfId="25798"/>
    <cellStyle name="Normal 35 4 2 2 2 3" xfId="12735"/>
    <cellStyle name="Normal 35 4 2 2 2 3 2" xfId="29584"/>
    <cellStyle name="Normal 35 4 2 2 2 4" xfId="22017"/>
    <cellStyle name="Normal 35 4 2 2 3" xfId="6575"/>
    <cellStyle name="Normal 35 4 2 2 3 2" xfId="14634"/>
    <cellStyle name="Normal 35 4 2 2 3 2 2" xfId="31481"/>
    <cellStyle name="Normal 35 4 2 2 3 3" xfId="23914"/>
    <cellStyle name="Normal 35 4 2 2 4" xfId="10801"/>
    <cellStyle name="Normal 35 4 2 2 4 2" xfId="27700"/>
    <cellStyle name="Normal 35 4 2 2 5" xfId="17742"/>
    <cellStyle name="Normal 35 4 2 2 6" xfId="20132"/>
    <cellStyle name="Normal 35 4 2 3" xfId="3764"/>
    <cellStyle name="Normal 35 4 2 3 2" xfId="7547"/>
    <cellStyle name="Normal 35 4 2 3 2 2" xfId="15606"/>
    <cellStyle name="Normal 35 4 2 3 2 2 2" xfId="32453"/>
    <cellStyle name="Normal 35 4 2 3 2 3" xfId="24886"/>
    <cellStyle name="Normal 35 4 2 3 3" xfId="11823"/>
    <cellStyle name="Normal 35 4 2 3 3 2" xfId="28672"/>
    <cellStyle name="Normal 35 4 2 3 4" xfId="21105"/>
    <cellStyle name="Normal 35 4 2 4" xfId="5663"/>
    <cellStyle name="Normal 35 4 2 4 2" xfId="13722"/>
    <cellStyle name="Normal 35 4 2 4 2 2" xfId="30569"/>
    <cellStyle name="Normal 35 4 2 4 3" xfId="23002"/>
    <cellStyle name="Normal 35 4 2 5" xfId="9848"/>
    <cellStyle name="Normal 35 4 2 5 2" xfId="26788"/>
    <cellStyle name="Normal 35 4 2 6" xfId="17741"/>
    <cellStyle name="Normal 35 4 2 7" xfId="19220"/>
    <cellStyle name="Normal 35 4 3" xfId="2261"/>
    <cellStyle name="Normal 35 4 3 2" xfId="4225"/>
    <cellStyle name="Normal 35 4 3 2 2" xfId="8008"/>
    <cellStyle name="Normal 35 4 3 2 2 2" xfId="16067"/>
    <cellStyle name="Normal 35 4 3 2 2 2 2" xfId="32914"/>
    <cellStyle name="Normal 35 4 3 2 2 3" xfId="25347"/>
    <cellStyle name="Normal 35 4 3 2 3" xfId="12284"/>
    <cellStyle name="Normal 35 4 3 2 3 2" xfId="29133"/>
    <cellStyle name="Normal 35 4 3 2 4" xfId="21566"/>
    <cellStyle name="Normal 35 4 3 3" xfId="6124"/>
    <cellStyle name="Normal 35 4 3 3 2" xfId="14183"/>
    <cellStyle name="Normal 35 4 3 3 2 2" xfId="31030"/>
    <cellStyle name="Normal 35 4 3 3 3" xfId="23463"/>
    <cellStyle name="Normal 35 4 3 4" xfId="10349"/>
    <cellStyle name="Normal 35 4 3 4 2" xfId="27249"/>
    <cellStyle name="Normal 35 4 3 5" xfId="17743"/>
    <cellStyle name="Normal 35 4 3 6" xfId="19681"/>
    <cellStyle name="Normal 35 4 4" xfId="3313"/>
    <cellStyle name="Normal 35 4 4 2" xfId="7096"/>
    <cellStyle name="Normal 35 4 4 2 2" xfId="15155"/>
    <cellStyle name="Normal 35 4 4 2 2 2" xfId="32002"/>
    <cellStyle name="Normal 35 4 4 2 3" xfId="24435"/>
    <cellStyle name="Normal 35 4 4 3" xfId="11372"/>
    <cellStyle name="Normal 35 4 4 3 2" xfId="28221"/>
    <cellStyle name="Normal 35 4 4 4" xfId="20654"/>
    <cellStyle name="Normal 35 4 5" xfId="5212"/>
    <cellStyle name="Normal 35 4 5 2" xfId="13271"/>
    <cellStyle name="Normal 35 4 5 2 2" xfId="30118"/>
    <cellStyle name="Normal 35 4 5 3" xfId="22551"/>
    <cellStyle name="Normal 35 4 6" xfId="9373"/>
    <cellStyle name="Normal 35 4 6 2" xfId="26337"/>
    <cellStyle name="Normal 35 4 7" xfId="17740"/>
    <cellStyle name="Normal 35 4 8" xfId="18769"/>
    <cellStyle name="Normal 35 5" xfId="1497"/>
    <cellStyle name="Normal 35 5 2" xfId="2496"/>
    <cellStyle name="Normal 35 5 2 2" xfId="4458"/>
    <cellStyle name="Normal 35 5 2 2 2" xfId="8241"/>
    <cellStyle name="Normal 35 5 2 2 2 2" xfId="16300"/>
    <cellStyle name="Normal 35 5 2 2 2 2 2" xfId="33147"/>
    <cellStyle name="Normal 35 5 2 2 2 3" xfId="25580"/>
    <cellStyle name="Normal 35 5 2 2 3" xfId="12517"/>
    <cellStyle name="Normal 35 5 2 2 3 2" xfId="29366"/>
    <cellStyle name="Normal 35 5 2 2 4" xfId="21799"/>
    <cellStyle name="Normal 35 5 2 3" xfId="6357"/>
    <cellStyle name="Normal 35 5 2 3 2" xfId="14416"/>
    <cellStyle name="Normal 35 5 2 3 2 2" xfId="31263"/>
    <cellStyle name="Normal 35 5 2 3 3" xfId="23696"/>
    <cellStyle name="Normal 35 5 2 4" xfId="10583"/>
    <cellStyle name="Normal 35 5 2 4 2" xfId="27482"/>
    <cellStyle name="Normal 35 5 2 5" xfId="17745"/>
    <cellStyle name="Normal 35 5 2 6" xfId="19914"/>
    <cellStyle name="Normal 35 5 3" xfId="3546"/>
    <cellStyle name="Normal 35 5 3 2" xfId="7329"/>
    <cellStyle name="Normal 35 5 3 2 2" xfId="15388"/>
    <cellStyle name="Normal 35 5 3 2 2 2" xfId="32235"/>
    <cellStyle name="Normal 35 5 3 2 3" xfId="24668"/>
    <cellStyle name="Normal 35 5 3 3" xfId="11605"/>
    <cellStyle name="Normal 35 5 3 3 2" xfId="28454"/>
    <cellStyle name="Normal 35 5 3 4" xfId="20887"/>
    <cellStyle name="Normal 35 5 4" xfId="5445"/>
    <cellStyle name="Normal 35 5 4 2" xfId="13504"/>
    <cellStyle name="Normal 35 5 4 2 2" xfId="30351"/>
    <cellStyle name="Normal 35 5 4 3" xfId="22784"/>
    <cellStyle name="Normal 35 5 5" xfId="9630"/>
    <cellStyle name="Normal 35 5 5 2" xfId="26570"/>
    <cellStyle name="Normal 35 5 6" xfId="17744"/>
    <cellStyle name="Normal 35 5 7" xfId="19002"/>
    <cellStyle name="Normal 35 6" xfId="2022"/>
    <cellStyle name="Normal 35 6 2" xfId="4007"/>
    <cellStyle name="Normal 35 6 2 2" xfId="7790"/>
    <cellStyle name="Normal 35 6 2 2 2" xfId="15849"/>
    <cellStyle name="Normal 35 6 2 2 2 2" xfId="32696"/>
    <cellStyle name="Normal 35 6 2 2 3" xfId="25129"/>
    <cellStyle name="Normal 35 6 2 3" xfId="12066"/>
    <cellStyle name="Normal 35 6 2 3 2" xfId="28915"/>
    <cellStyle name="Normal 35 6 2 4" xfId="21348"/>
    <cellStyle name="Normal 35 6 3" xfId="5906"/>
    <cellStyle name="Normal 35 6 3 2" xfId="13965"/>
    <cellStyle name="Normal 35 6 3 2 2" xfId="30812"/>
    <cellStyle name="Normal 35 6 3 3" xfId="23245"/>
    <cellStyle name="Normal 35 6 4" xfId="10121"/>
    <cellStyle name="Normal 35 6 4 2" xfId="27031"/>
    <cellStyle name="Normal 35 6 5" xfId="17746"/>
    <cellStyle name="Normal 35 6 6" xfId="19463"/>
    <cellStyle name="Normal 35 7" xfId="3065"/>
    <cellStyle name="Normal 35 7 2" xfId="6878"/>
    <cellStyle name="Normal 35 7 2 2" xfId="14937"/>
    <cellStyle name="Normal 35 7 2 2 2" xfId="31784"/>
    <cellStyle name="Normal 35 7 2 3" xfId="24217"/>
    <cellStyle name="Normal 35 7 3" xfId="11128"/>
    <cellStyle name="Normal 35 7 3 2" xfId="28003"/>
    <cellStyle name="Normal 35 7 4" xfId="20436"/>
    <cellStyle name="Normal 35 8" xfId="4994"/>
    <cellStyle name="Normal 35 8 2" xfId="13053"/>
    <cellStyle name="Normal 35 8 2 2" xfId="29900"/>
    <cellStyle name="Normal 35 8 3" xfId="22333"/>
    <cellStyle name="Normal 35 9" xfId="8977"/>
    <cellStyle name="Normal 35 9 2" xfId="26119"/>
    <cellStyle name="Normal 350" xfId="33938"/>
    <cellStyle name="Normal 351" xfId="33939"/>
    <cellStyle name="Normal 352" xfId="33940"/>
    <cellStyle name="Normal 353" xfId="33941"/>
    <cellStyle name="Normal 354" xfId="33942"/>
    <cellStyle name="Normal 355" xfId="33943"/>
    <cellStyle name="Normal 356" xfId="33944"/>
    <cellStyle name="Normal 357" xfId="33945"/>
    <cellStyle name="Normal 358" xfId="33946"/>
    <cellStyle name="Normal 359" xfId="33947"/>
    <cellStyle name="Normal 36" xfId="710"/>
    <cellStyle name="Normal 36 2" xfId="957"/>
    <cellStyle name="Normal 36 2 2" xfId="3137"/>
    <cellStyle name="Normal 36 2 3" xfId="17747"/>
    <cellStyle name="Normal 36 2 4" xfId="34116"/>
    <cellStyle name="Normal 360" xfId="33949"/>
    <cellStyle name="Normal 361" xfId="33950"/>
    <cellStyle name="Normal 362" xfId="33951"/>
    <cellStyle name="Normal 363" xfId="33952"/>
    <cellStyle name="Normal 364" xfId="33953"/>
    <cellStyle name="Normal 365" xfId="33954"/>
    <cellStyle name="Normal 366" xfId="33955"/>
    <cellStyle name="Normal 367" xfId="33956"/>
    <cellStyle name="Normal 368" xfId="33957"/>
    <cellStyle name="Normal 369" xfId="33958"/>
    <cellStyle name="Normal 37" xfId="754"/>
    <cellStyle name="Normal 37 10" xfId="17748"/>
    <cellStyle name="Normal 37 11" xfId="18584"/>
    <cellStyle name="Normal 37 12" xfId="34117"/>
    <cellStyle name="Normal 37 2" xfId="958"/>
    <cellStyle name="Normal 37 2 2" xfId="3138"/>
    <cellStyle name="Normal 37 2 3" xfId="17749"/>
    <cellStyle name="Normal 37 2 4" xfId="34118"/>
    <cellStyle name="Normal 37 3" xfId="1084"/>
    <cellStyle name="Normal 37 3 2" xfId="1345"/>
    <cellStyle name="Normal 37 3 2 2" xfId="1841"/>
    <cellStyle name="Normal 37 3 2 2 2" xfId="2840"/>
    <cellStyle name="Normal 37 3 2 2 2 2" xfId="4802"/>
    <cellStyle name="Normal 37 3 2 2 2 2 2" xfId="8585"/>
    <cellStyle name="Normal 37 3 2 2 2 2 2 2" xfId="16644"/>
    <cellStyle name="Normal 37 3 2 2 2 2 2 2 2" xfId="33491"/>
    <cellStyle name="Normal 37 3 2 2 2 2 2 3" xfId="25924"/>
    <cellStyle name="Normal 37 3 2 2 2 2 3" xfId="12861"/>
    <cellStyle name="Normal 37 3 2 2 2 2 3 2" xfId="29710"/>
    <cellStyle name="Normal 37 3 2 2 2 2 4" xfId="22143"/>
    <cellStyle name="Normal 37 3 2 2 2 3" xfId="6701"/>
    <cellStyle name="Normal 37 3 2 2 2 3 2" xfId="14760"/>
    <cellStyle name="Normal 37 3 2 2 2 3 2 2" xfId="31607"/>
    <cellStyle name="Normal 37 3 2 2 2 3 3" xfId="24040"/>
    <cellStyle name="Normal 37 3 2 2 2 4" xfId="10927"/>
    <cellStyle name="Normal 37 3 2 2 2 4 2" xfId="27826"/>
    <cellStyle name="Normal 37 3 2 2 2 5" xfId="17753"/>
    <cellStyle name="Normal 37 3 2 2 2 6" xfId="20258"/>
    <cellStyle name="Normal 37 3 2 2 3" xfId="3890"/>
    <cellStyle name="Normal 37 3 2 2 3 2" xfId="7673"/>
    <cellStyle name="Normal 37 3 2 2 3 2 2" xfId="15732"/>
    <cellStyle name="Normal 37 3 2 2 3 2 2 2" xfId="32579"/>
    <cellStyle name="Normal 37 3 2 2 3 2 3" xfId="25012"/>
    <cellStyle name="Normal 37 3 2 2 3 3" xfId="11949"/>
    <cellStyle name="Normal 37 3 2 2 3 3 2" xfId="28798"/>
    <cellStyle name="Normal 37 3 2 2 3 4" xfId="21231"/>
    <cellStyle name="Normal 37 3 2 2 4" xfId="5789"/>
    <cellStyle name="Normal 37 3 2 2 4 2" xfId="13848"/>
    <cellStyle name="Normal 37 3 2 2 4 2 2" xfId="30695"/>
    <cellStyle name="Normal 37 3 2 2 4 3" xfId="23128"/>
    <cellStyle name="Normal 37 3 2 2 5" xfId="9974"/>
    <cellStyle name="Normal 37 3 2 2 5 2" xfId="26914"/>
    <cellStyle name="Normal 37 3 2 2 6" xfId="17752"/>
    <cellStyle name="Normal 37 3 2 2 7" xfId="19346"/>
    <cellStyle name="Normal 37 3 2 3" xfId="2387"/>
    <cellStyle name="Normal 37 3 2 3 2" xfId="4351"/>
    <cellStyle name="Normal 37 3 2 3 2 2" xfId="8134"/>
    <cellStyle name="Normal 37 3 2 3 2 2 2" xfId="16193"/>
    <cellStyle name="Normal 37 3 2 3 2 2 2 2" xfId="33040"/>
    <cellStyle name="Normal 37 3 2 3 2 2 3" xfId="25473"/>
    <cellStyle name="Normal 37 3 2 3 2 3" xfId="12410"/>
    <cellStyle name="Normal 37 3 2 3 2 3 2" xfId="29259"/>
    <cellStyle name="Normal 37 3 2 3 2 4" xfId="21692"/>
    <cellStyle name="Normal 37 3 2 3 3" xfId="6250"/>
    <cellStyle name="Normal 37 3 2 3 3 2" xfId="14309"/>
    <cellStyle name="Normal 37 3 2 3 3 2 2" xfId="31156"/>
    <cellStyle name="Normal 37 3 2 3 3 3" xfId="23589"/>
    <cellStyle name="Normal 37 3 2 3 4" xfId="10475"/>
    <cellStyle name="Normal 37 3 2 3 4 2" xfId="27375"/>
    <cellStyle name="Normal 37 3 2 3 5" xfId="17754"/>
    <cellStyle name="Normal 37 3 2 3 6" xfId="19807"/>
    <cellStyle name="Normal 37 3 2 4" xfId="3439"/>
    <cellStyle name="Normal 37 3 2 4 2" xfId="7222"/>
    <cellStyle name="Normal 37 3 2 4 2 2" xfId="15281"/>
    <cellStyle name="Normal 37 3 2 4 2 2 2" xfId="32128"/>
    <cellStyle name="Normal 37 3 2 4 2 3" xfId="24561"/>
    <cellStyle name="Normal 37 3 2 4 3" xfId="11498"/>
    <cellStyle name="Normal 37 3 2 4 3 2" xfId="28347"/>
    <cellStyle name="Normal 37 3 2 4 4" xfId="20780"/>
    <cellStyle name="Normal 37 3 2 5" xfId="5338"/>
    <cellStyle name="Normal 37 3 2 5 2" xfId="13397"/>
    <cellStyle name="Normal 37 3 2 5 2 2" xfId="30244"/>
    <cellStyle name="Normal 37 3 2 5 3" xfId="22677"/>
    <cellStyle name="Normal 37 3 2 6" xfId="9499"/>
    <cellStyle name="Normal 37 3 2 6 2" xfId="26463"/>
    <cellStyle name="Normal 37 3 2 7" xfId="17751"/>
    <cellStyle name="Normal 37 3 2 8" xfId="18895"/>
    <cellStyle name="Normal 37 3 3" xfId="1623"/>
    <cellStyle name="Normal 37 3 3 2" xfId="2622"/>
    <cellStyle name="Normal 37 3 3 2 2" xfId="4584"/>
    <cellStyle name="Normal 37 3 3 2 2 2" xfId="8367"/>
    <cellStyle name="Normal 37 3 3 2 2 2 2" xfId="16426"/>
    <cellStyle name="Normal 37 3 3 2 2 2 2 2" xfId="33273"/>
    <cellStyle name="Normal 37 3 3 2 2 2 3" xfId="25706"/>
    <cellStyle name="Normal 37 3 3 2 2 3" xfId="12643"/>
    <cellStyle name="Normal 37 3 3 2 2 3 2" xfId="29492"/>
    <cellStyle name="Normal 37 3 3 2 2 4" xfId="21925"/>
    <cellStyle name="Normal 37 3 3 2 3" xfId="6483"/>
    <cellStyle name="Normal 37 3 3 2 3 2" xfId="14542"/>
    <cellStyle name="Normal 37 3 3 2 3 2 2" xfId="31389"/>
    <cellStyle name="Normal 37 3 3 2 3 3" xfId="23822"/>
    <cellStyle name="Normal 37 3 3 2 4" xfId="10709"/>
    <cellStyle name="Normal 37 3 3 2 4 2" xfId="27608"/>
    <cellStyle name="Normal 37 3 3 2 5" xfId="17756"/>
    <cellStyle name="Normal 37 3 3 2 6" xfId="20040"/>
    <cellStyle name="Normal 37 3 3 3" xfId="3672"/>
    <cellStyle name="Normal 37 3 3 3 2" xfId="7455"/>
    <cellStyle name="Normal 37 3 3 3 2 2" xfId="15514"/>
    <cellStyle name="Normal 37 3 3 3 2 2 2" xfId="32361"/>
    <cellStyle name="Normal 37 3 3 3 2 3" xfId="24794"/>
    <cellStyle name="Normal 37 3 3 3 3" xfId="11731"/>
    <cellStyle name="Normal 37 3 3 3 3 2" xfId="28580"/>
    <cellStyle name="Normal 37 3 3 3 4" xfId="21013"/>
    <cellStyle name="Normal 37 3 3 4" xfId="5571"/>
    <cellStyle name="Normal 37 3 3 4 2" xfId="13630"/>
    <cellStyle name="Normal 37 3 3 4 2 2" xfId="30477"/>
    <cellStyle name="Normal 37 3 3 4 3" xfId="22910"/>
    <cellStyle name="Normal 37 3 3 5" xfId="9756"/>
    <cellStyle name="Normal 37 3 3 5 2" xfId="26696"/>
    <cellStyle name="Normal 37 3 3 6" xfId="17755"/>
    <cellStyle name="Normal 37 3 3 7" xfId="19128"/>
    <cellStyle name="Normal 37 3 4" xfId="2169"/>
    <cellStyle name="Normal 37 3 4 2" xfId="4133"/>
    <cellStyle name="Normal 37 3 4 2 2" xfId="7916"/>
    <cellStyle name="Normal 37 3 4 2 2 2" xfId="15975"/>
    <cellStyle name="Normal 37 3 4 2 2 2 2" xfId="32822"/>
    <cellStyle name="Normal 37 3 4 2 2 3" xfId="25255"/>
    <cellStyle name="Normal 37 3 4 2 3" xfId="12192"/>
    <cellStyle name="Normal 37 3 4 2 3 2" xfId="29041"/>
    <cellStyle name="Normal 37 3 4 2 4" xfId="21474"/>
    <cellStyle name="Normal 37 3 4 3" xfId="6032"/>
    <cellStyle name="Normal 37 3 4 3 2" xfId="14091"/>
    <cellStyle name="Normal 37 3 4 3 2 2" xfId="30938"/>
    <cellStyle name="Normal 37 3 4 3 3" xfId="23371"/>
    <cellStyle name="Normal 37 3 4 4" xfId="10257"/>
    <cellStyle name="Normal 37 3 4 4 2" xfId="27157"/>
    <cellStyle name="Normal 37 3 4 5" xfId="17757"/>
    <cellStyle name="Normal 37 3 4 6" xfId="19589"/>
    <cellStyle name="Normal 37 3 5" xfId="3221"/>
    <cellStyle name="Normal 37 3 5 2" xfId="7004"/>
    <cellStyle name="Normal 37 3 5 2 2" xfId="15063"/>
    <cellStyle name="Normal 37 3 5 2 2 2" xfId="31910"/>
    <cellStyle name="Normal 37 3 5 2 3" xfId="24343"/>
    <cellStyle name="Normal 37 3 5 3" xfId="11280"/>
    <cellStyle name="Normal 37 3 5 3 2" xfId="28129"/>
    <cellStyle name="Normal 37 3 5 4" xfId="20562"/>
    <cellStyle name="Normal 37 3 6" xfId="5120"/>
    <cellStyle name="Normal 37 3 6 2" xfId="13179"/>
    <cellStyle name="Normal 37 3 6 2 2" xfId="30026"/>
    <cellStyle name="Normal 37 3 6 3" xfId="22459"/>
    <cellStyle name="Normal 37 3 7" xfId="9264"/>
    <cellStyle name="Normal 37 3 7 2" xfId="26245"/>
    <cellStyle name="Normal 37 3 8" xfId="17750"/>
    <cellStyle name="Normal 37 3 9" xfId="18677"/>
    <cellStyle name="Normal 37 4" xfId="1253"/>
    <cellStyle name="Normal 37 4 2" xfId="1749"/>
    <cellStyle name="Normal 37 4 2 2" xfId="2748"/>
    <cellStyle name="Normal 37 4 2 2 2" xfId="4710"/>
    <cellStyle name="Normal 37 4 2 2 2 2" xfId="8493"/>
    <cellStyle name="Normal 37 4 2 2 2 2 2" xfId="16552"/>
    <cellStyle name="Normal 37 4 2 2 2 2 2 2" xfId="33399"/>
    <cellStyle name="Normal 37 4 2 2 2 2 3" xfId="25832"/>
    <cellStyle name="Normal 37 4 2 2 2 3" xfId="12769"/>
    <cellStyle name="Normal 37 4 2 2 2 3 2" xfId="29618"/>
    <cellStyle name="Normal 37 4 2 2 2 4" xfId="22051"/>
    <cellStyle name="Normal 37 4 2 2 3" xfId="6609"/>
    <cellStyle name="Normal 37 4 2 2 3 2" xfId="14668"/>
    <cellStyle name="Normal 37 4 2 2 3 2 2" xfId="31515"/>
    <cellStyle name="Normal 37 4 2 2 3 3" xfId="23948"/>
    <cellStyle name="Normal 37 4 2 2 4" xfId="10835"/>
    <cellStyle name="Normal 37 4 2 2 4 2" xfId="27734"/>
    <cellStyle name="Normal 37 4 2 2 5" xfId="17760"/>
    <cellStyle name="Normal 37 4 2 2 6" xfId="20166"/>
    <cellStyle name="Normal 37 4 2 3" xfId="3798"/>
    <cellStyle name="Normal 37 4 2 3 2" xfId="7581"/>
    <cellStyle name="Normal 37 4 2 3 2 2" xfId="15640"/>
    <cellStyle name="Normal 37 4 2 3 2 2 2" xfId="32487"/>
    <cellStyle name="Normal 37 4 2 3 2 3" xfId="24920"/>
    <cellStyle name="Normal 37 4 2 3 3" xfId="11857"/>
    <cellStyle name="Normal 37 4 2 3 3 2" xfId="28706"/>
    <cellStyle name="Normal 37 4 2 3 4" xfId="21139"/>
    <cellStyle name="Normal 37 4 2 4" xfId="5697"/>
    <cellStyle name="Normal 37 4 2 4 2" xfId="13756"/>
    <cellStyle name="Normal 37 4 2 4 2 2" xfId="30603"/>
    <cellStyle name="Normal 37 4 2 4 3" xfId="23036"/>
    <cellStyle name="Normal 37 4 2 5" xfId="9882"/>
    <cellStyle name="Normal 37 4 2 5 2" xfId="26822"/>
    <cellStyle name="Normal 37 4 2 6" xfId="17759"/>
    <cellStyle name="Normal 37 4 2 7" xfId="19254"/>
    <cellStyle name="Normal 37 4 3" xfId="2295"/>
    <cellStyle name="Normal 37 4 3 2" xfId="4259"/>
    <cellStyle name="Normal 37 4 3 2 2" xfId="8042"/>
    <cellStyle name="Normal 37 4 3 2 2 2" xfId="16101"/>
    <cellStyle name="Normal 37 4 3 2 2 2 2" xfId="32948"/>
    <cellStyle name="Normal 37 4 3 2 2 3" xfId="25381"/>
    <cellStyle name="Normal 37 4 3 2 3" xfId="12318"/>
    <cellStyle name="Normal 37 4 3 2 3 2" xfId="29167"/>
    <cellStyle name="Normal 37 4 3 2 4" xfId="21600"/>
    <cellStyle name="Normal 37 4 3 3" xfId="6158"/>
    <cellStyle name="Normal 37 4 3 3 2" xfId="14217"/>
    <cellStyle name="Normal 37 4 3 3 2 2" xfId="31064"/>
    <cellStyle name="Normal 37 4 3 3 3" xfId="23497"/>
    <cellStyle name="Normal 37 4 3 4" xfId="10383"/>
    <cellStyle name="Normal 37 4 3 4 2" xfId="27283"/>
    <cellStyle name="Normal 37 4 3 5" xfId="17761"/>
    <cellStyle name="Normal 37 4 3 6" xfId="19715"/>
    <cellStyle name="Normal 37 4 4" xfId="3347"/>
    <cellStyle name="Normal 37 4 4 2" xfId="7130"/>
    <cellStyle name="Normal 37 4 4 2 2" xfId="15189"/>
    <cellStyle name="Normal 37 4 4 2 2 2" xfId="32036"/>
    <cellStyle name="Normal 37 4 4 2 3" xfId="24469"/>
    <cellStyle name="Normal 37 4 4 3" xfId="11406"/>
    <cellStyle name="Normal 37 4 4 3 2" xfId="28255"/>
    <cellStyle name="Normal 37 4 4 4" xfId="20688"/>
    <cellStyle name="Normal 37 4 5" xfId="5246"/>
    <cellStyle name="Normal 37 4 5 2" xfId="13305"/>
    <cellStyle name="Normal 37 4 5 2 2" xfId="30152"/>
    <cellStyle name="Normal 37 4 5 3" xfId="22585"/>
    <cellStyle name="Normal 37 4 6" xfId="9407"/>
    <cellStyle name="Normal 37 4 6 2" xfId="26371"/>
    <cellStyle name="Normal 37 4 7" xfId="17758"/>
    <cellStyle name="Normal 37 4 8" xfId="18803"/>
    <cellStyle name="Normal 37 5" xfId="1531"/>
    <cellStyle name="Normal 37 5 2" xfId="2530"/>
    <cellStyle name="Normal 37 5 2 2" xfId="4492"/>
    <cellStyle name="Normal 37 5 2 2 2" xfId="8275"/>
    <cellStyle name="Normal 37 5 2 2 2 2" xfId="16334"/>
    <cellStyle name="Normal 37 5 2 2 2 2 2" xfId="33181"/>
    <cellStyle name="Normal 37 5 2 2 2 3" xfId="25614"/>
    <cellStyle name="Normal 37 5 2 2 3" xfId="12551"/>
    <cellStyle name="Normal 37 5 2 2 3 2" xfId="29400"/>
    <cellStyle name="Normal 37 5 2 2 4" xfId="21833"/>
    <cellStyle name="Normal 37 5 2 3" xfId="6391"/>
    <cellStyle name="Normal 37 5 2 3 2" xfId="14450"/>
    <cellStyle name="Normal 37 5 2 3 2 2" xfId="31297"/>
    <cellStyle name="Normal 37 5 2 3 3" xfId="23730"/>
    <cellStyle name="Normal 37 5 2 4" xfId="10617"/>
    <cellStyle name="Normal 37 5 2 4 2" xfId="27516"/>
    <cellStyle name="Normal 37 5 2 5" xfId="17763"/>
    <cellStyle name="Normal 37 5 2 6" xfId="19948"/>
    <cellStyle name="Normal 37 5 3" xfId="3580"/>
    <cellStyle name="Normal 37 5 3 2" xfId="7363"/>
    <cellStyle name="Normal 37 5 3 2 2" xfId="15422"/>
    <cellStyle name="Normal 37 5 3 2 2 2" xfId="32269"/>
    <cellStyle name="Normal 37 5 3 2 3" xfId="24702"/>
    <cellStyle name="Normal 37 5 3 3" xfId="11639"/>
    <cellStyle name="Normal 37 5 3 3 2" xfId="28488"/>
    <cellStyle name="Normal 37 5 3 4" xfId="20921"/>
    <cellStyle name="Normal 37 5 4" xfId="5479"/>
    <cellStyle name="Normal 37 5 4 2" xfId="13538"/>
    <cellStyle name="Normal 37 5 4 2 2" xfId="30385"/>
    <cellStyle name="Normal 37 5 4 3" xfId="22818"/>
    <cellStyle name="Normal 37 5 5" xfId="9664"/>
    <cellStyle name="Normal 37 5 5 2" xfId="26604"/>
    <cellStyle name="Normal 37 5 6" xfId="17762"/>
    <cellStyle name="Normal 37 5 7" xfId="19036"/>
    <cellStyle name="Normal 37 6" xfId="2060"/>
    <cellStyle name="Normal 37 6 2" xfId="4041"/>
    <cellStyle name="Normal 37 6 2 2" xfId="7824"/>
    <cellStyle name="Normal 37 6 2 2 2" xfId="15883"/>
    <cellStyle name="Normal 37 6 2 2 2 2" xfId="32730"/>
    <cellStyle name="Normal 37 6 2 2 3" xfId="25163"/>
    <cellStyle name="Normal 37 6 2 3" xfId="12100"/>
    <cellStyle name="Normal 37 6 2 3 2" xfId="28949"/>
    <cellStyle name="Normal 37 6 2 4" xfId="21382"/>
    <cellStyle name="Normal 37 6 3" xfId="5940"/>
    <cellStyle name="Normal 37 6 3 2" xfId="13999"/>
    <cellStyle name="Normal 37 6 3 2 2" xfId="30846"/>
    <cellStyle name="Normal 37 6 3 3" xfId="23279"/>
    <cellStyle name="Normal 37 6 4" xfId="10158"/>
    <cellStyle name="Normal 37 6 4 2" xfId="27065"/>
    <cellStyle name="Normal 37 6 5" xfId="17764"/>
    <cellStyle name="Normal 37 6 6" xfId="19497"/>
    <cellStyle name="Normal 37 7" xfId="3099"/>
    <cellStyle name="Normal 37 7 2" xfId="6912"/>
    <cellStyle name="Normal 37 7 2 2" xfId="14971"/>
    <cellStyle name="Normal 37 7 2 2 2" xfId="31818"/>
    <cellStyle name="Normal 37 7 2 3" xfId="24251"/>
    <cellStyle name="Normal 37 7 3" xfId="11162"/>
    <cellStyle name="Normal 37 7 3 2" xfId="28037"/>
    <cellStyle name="Normal 37 7 4" xfId="20470"/>
    <cellStyle name="Normal 37 8" xfId="5028"/>
    <cellStyle name="Normal 37 8 2" xfId="13087"/>
    <cellStyle name="Normal 37 8 2 2" xfId="29934"/>
    <cellStyle name="Normal 37 8 3" xfId="22367"/>
    <cellStyle name="Normal 37 9" xfId="9049"/>
    <cellStyle name="Normal 37 9 2" xfId="26153"/>
    <cellStyle name="Normal 370" xfId="33959"/>
    <cellStyle name="Normal 371" xfId="33960"/>
    <cellStyle name="Normal 372" xfId="33961"/>
    <cellStyle name="Normal 373" xfId="33962"/>
    <cellStyle name="Normal 374" xfId="33963"/>
    <cellStyle name="Normal 375" xfId="33964"/>
    <cellStyle name="Normal 376" xfId="33965"/>
    <cellStyle name="Normal 377" xfId="33966"/>
    <cellStyle name="Normal 378" xfId="33967"/>
    <cellStyle name="Normal 379" xfId="33968"/>
    <cellStyle name="Normal 38" xfId="755"/>
    <cellStyle name="Normal 38 10" xfId="17765"/>
    <cellStyle name="Normal 38 11" xfId="18585"/>
    <cellStyle name="Normal 38 12" xfId="34119"/>
    <cellStyle name="Normal 38 2" xfId="959"/>
    <cellStyle name="Normal 38 2 2" xfId="3139"/>
    <cellStyle name="Normal 38 2 3" xfId="17766"/>
    <cellStyle name="Normal 38 2 4" xfId="34120"/>
    <cellStyle name="Normal 38 3" xfId="1085"/>
    <cellStyle name="Normal 38 3 2" xfId="1346"/>
    <cellStyle name="Normal 38 3 2 2" xfId="1842"/>
    <cellStyle name="Normal 38 3 2 2 2" xfId="2841"/>
    <cellStyle name="Normal 38 3 2 2 2 2" xfId="4803"/>
    <cellStyle name="Normal 38 3 2 2 2 2 2" xfId="8586"/>
    <cellStyle name="Normal 38 3 2 2 2 2 2 2" xfId="16645"/>
    <cellStyle name="Normal 38 3 2 2 2 2 2 2 2" xfId="33492"/>
    <cellStyle name="Normal 38 3 2 2 2 2 2 3" xfId="25925"/>
    <cellStyle name="Normal 38 3 2 2 2 2 3" xfId="12862"/>
    <cellStyle name="Normal 38 3 2 2 2 2 3 2" xfId="29711"/>
    <cellStyle name="Normal 38 3 2 2 2 2 4" xfId="22144"/>
    <cellStyle name="Normal 38 3 2 2 2 3" xfId="6702"/>
    <cellStyle name="Normal 38 3 2 2 2 3 2" xfId="14761"/>
    <cellStyle name="Normal 38 3 2 2 2 3 2 2" xfId="31608"/>
    <cellStyle name="Normal 38 3 2 2 2 3 3" xfId="24041"/>
    <cellStyle name="Normal 38 3 2 2 2 4" xfId="10928"/>
    <cellStyle name="Normal 38 3 2 2 2 4 2" xfId="27827"/>
    <cellStyle name="Normal 38 3 2 2 2 5" xfId="17770"/>
    <cellStyle name="Normal 38 3 2 2 2 6" xfId="20259"/>
    <cellStyle name="Normal 38 3 2 2 3" xfId="3891"/>
    <cellStyle name="Normal 38 3 2 2 3 2" xfId="7674"/>
    <cellStyle name="Normal 38 3 2 2 3 2 2" xfId="15733"/>
    <cellStyle name="Normal 38 3 2 2 3 2 2 2" xfId="32580"/>
    <cellStyle name="Normal 38 3 2 2 3 2 3" xfId="25013"/>
    <cellStyle name="Normal 38 3 2 2 3 3" xfId="11950"/>
    <cellStyle name="Normal 38 3 2 2 3 3 2" xfId="28799"/>
    <cellStyle name="Normal 38 3 2 2 3 4" xfId="21232"/>
    <cellStyle name="Normal 38 3 2 2 4" xfId="5790"/>
    <cellStyle name="Normal 38 3 2 2 4 2" xfId="13849"/>
    <cellStyle name="Normal 38 3 2 2 4 2 2" xfId="30696"/>
    <cellStyle name="Normal 38 3 2 2 4 3" xfId="23129"/>
    <cellStyle name="Normal 38 3 2 2 5" xfId="9975"/>
    <cellStyle name="Normal 38 3 2 2 5 2" xfId="26915"/>
    <cellStyle name="Normal 38 3 2 2 6" xfId="17769"/>
    <cellStyle name="Normal 38 3 2 2 7" xfId="19347"/>
    <cellStyle name="Normal 38 3 2 3" xfId="2388"/>
    <cellStyle name="Normal 38 3 2 3 2" xfId="4352"/>
    <cellStyle name="Normal 38 3 2 3 2 2" xfId="8135"/>
    <cellStyle name="Normal 38 3 2 3 2 2 2" xfId="16194"/>
    <cellStyle name="Normal 38 3 2 3 2 2 2 2" xfId="33041"/>
    <cellStyle name="Normal 38 3 2 3 2 2 3" xfId="25474"/>
    <cellStyle name="Normal 38 3 2 3 2 3" xfId="12411"/>
    <cellStyle name="Normal 38 3 2 3 2 3 2" xfId="29260"/>
    <cellStyle name="Normal 38 3 2 3 2 4" xfId="21693"/>
    <cellStyle name="Normal 38 3 2 3 3" xfId="6251"/>
    <cellStyle name="Normal 38 3 2 3 3 2" xfId="14310"/>
    <cellStyle name="Normal 38 3 2 3 3 2 2" xfId="31157"/>
    <cellStyle name="Normal 38 3 2 3 3 3" xfId="23590"/>
    <cellStyle name="Normal 38 3 2 3 4" xfId="10476"/>
    <cellStyle name="Normal 38 3 2 3 4 2" xfId="27376"/>
    <cellStyle name="Normal 38 3 2 3 5" xfId="17771"/>
    <cellStyle name="Normal 38 3 2 3 6" xfId="19808"/>
    <cellStyle name="Normal 38 3 2 4" xfId="3440"/>
    <cellStyle name="Normal 38 3 2 4 2" xfId="7223"/>
    <cellStyle name="Normal 38 3 2 4 2 2" xfId="15282"/>
    <cellStyle name="Normal 38 3 2 4 2 2 2" xfId="32129"/>
    <cellStyle name="Normal 38 3 2 4 2 3" xfId="24562"/>
    <cellStyle name="Normal 38 3 2 4 3" xfId="11499"/>
    <cellStyle name="Normal 38 3 2 4 3 2" xfId="28348"/>
    <cellStyle name="Normal 38 3 2 4 4" xfId="20781"/>
    <cellStyle name="Normal 38 3 2 5" xfId="5339"/>
    <cellStyle name="Normal 38 3 2 5 2" xfId="13398"/>
    <cellStyle name="Normal 38 3 2 5 2 2" xfId="30245"/>
    <cellStyle name="Normal 38 3 2 5 3" xfId="22678"/>
    <cellStyle name="Normal 38 3 2 6" xfId="9500"/>
    <cellStyle name="Normal 38 3 2 6 2" xfId="26464"/>
    <cellStyle name="Normal 38 3 2 7" xfId="17768"/>
    <cellStyle name="Normal 38 3 2 8" xfId="18896"/>
    <cellStyle name="Normal 38 3 3" xfId="1624"/>
    <cellStyle name="Normal 38 3 3 2" xfId="2623"/>
    <cellStyle name="Normal 38 3 3 2 2" xfId="4585"/>
    <cellStyle name="Normal 38 3 3 2 2 2" xfId="8368"/>
    <cellStyle name="Normal 38 3 3 2 2 2 2" xfId="16427"/>
    <cellStyle name="Normal 38 3 3 2 2 2 2 2" xfId="33274"/>
    <cellStyle name="Normal 38 3 3 2 2 2 3" xfId="25707"/>
    <cellStyle name="Normal 38 3 3 2 2 3" xfId="12644"/>
    <cellStyle name="Normal 38 3 3 2 2 3 2" xfId="29493"/>
    <cellStyle name="Normal 38 3 3 2 2 4" xfId="21926"/>
    <cellStyle name="Normal 38 3 3 2 3" xfId="6484"/>
    <cellStyle name="Normal 38 3 3 2 3 2" xfId="14543"/>
    <cellStyle name="Normal 38 3 3 2 3 2 2" xfId="31390"/>
    <cellStyle name="Normal 38 3 3 2 3 3" xfId="23823"/>
    <cellStyle name="Normal 38 3 3 2 4" xfId="10710"/>
    <cellStyle name="Normal 38 3 3 2 4 2" xfId="27609"/>
    <cellStyle name="Normal 38 3 3 2 5" xfId="17773"/>
    <cellStyle name="Normal 38 3 3 2 6" xfId="20041"/>
    <cellStyle name="Normal 38 3 3 3" xfId="3673"/>
    <cellStyle name="Normal 38 3 3 3 2" xfId="7456"/>
    <cellStyle name="Normal 38 3 3 3 2 2" xfId="15515"/>
    <cellStyle name="Normal 38 3 3 3 2 2 2" xfId="32362"/>
    <cellStyle name="Normal 38 3 3 3 2 3" xfId="24795"/>
    <cellStyle name="Normal 38 3 3 3 3" xfId="11732"/>
    <cellStyle name="Normal 38 3 3 3 3 2" xfId="28581"/>
    <cellStyle name="Normal 38 3 3 3 4" xfId="21014"/>
    <cellStyle name="Normal 38 3 3 4" xfId="5572"/>
    <cellStyle name="Normal 38 3 3 4 2" xfId="13631"/>
    <cellStyle name="Normal 38 3 3 4 2 2" xfId="30478"/>
    <cellStyle name="Normal 38 3 3 4 3" xfId="22911"/>
    <cellStyle name="Normal 38 3 3 5" xfId="9757"/>
    <cellStyle name="Normal 38 3 3 5 2" xfId="26697"/>
    <cellStyle name="Normal 38 3 3 6" xfId="17772"/>
    <cellStyle name="Normal 38 3 3 7" xfId="19129"/>
    <cellStyle name="Normal 38 3 4" xfId="2170"/>
    <cellStyle name="Normal 38 3 4 2" xfId="4134"/>
    <cellStyle name="Normal 38 3 4 2 2" xfId="7917"/>
    <cellStyle name="Normal 38 3 4 2 2 2" xfId="15976"/>
    <cellStyle name="Normal 38 3 4 2 2 2 2" xfId="32823"/>
    <cellStyle name="Normal 38 3 4 2 2 3" xfId="25256"/>
    <cellStyle name="Normal 38 3 4 2 3" xfId="12193"/>
    <cellStyle name="Normal 38 3 4 2 3 2" xfId="29042"/>
    <cellStyle name="Normal 38 3 4 2 4" xfId="21475"/>
    <cellStyle name="Normal 38 3 4 3" xfId="6033"/>
    <cellStyle name="Normal 38 3 4 3 2" xfId="14092"/>
    <cellStyle name="Normal 38 3 4 3 2 2" xfId="30939"/>
    <cellStyle name="Normal 38 3 4 3 3" xfId="23372"/>
    <cellStyle name="Normal 38 3 4 4" xfId="10258"/>
    <cellStyle name="Normal 38 3 4 4 2" xfId="27158"/>
    <cellStyle name="Normal 38 3 4 5" xfId="17774"/>
    <cellStyle name="Normal 38 3 4 6" xfId="19590"/>
    <cellStyle name="Normal 38 3 5" xfId="3222"/>
    <cellStyle name="Normal 38 3 5 2" xfId="7005"/>
    <cellStyle name="Normal 38 3 5 2 2" xfId="15064"/>
    <cellStyle name="Normal 38 3 5 2 2 2" xfId="31911"/>
    <cellStyle name="Normal 38 3 5 2 3" xfId="24344"/>
    <cellStyle name="Normal 38 3 5 3" xfId="11281"/>
    <cellStyle name="Normal 38 3 5 3 2" xfId="28130"/>
    <cellStyle name="Normal 38 3 5 4" xfId="20563"/>
    <cellStyle name="Normal 38 3 6" xfId="5121"/>
    <cellStyle name="Normal 38 3 6 2" xfId="13180"/>
    <cellStyle name="Normal 38 3 6 2 2" xfId="30027"/>
    <cellStyle name="Normal 38 3 6 3" xfId="22460"/>
    <cellStyle name="Normal 38 3 7" xfId="9265"/>
    <cellStyle name="Normal 38 3 7 2" xfId="26246"/>
    <cellStyle name="Normal 38 3 8" xfId="17767"/>
    <cellStyle name="Normal 38 3 9" xfId="18678"/>
    <cellStyle name="Normal 38 4" xfId="1254"/>
    <cellStyle name="Normal 38 4 2" xfId="1750"/>
    <cellStyle name="Normal 38 4 2 2" xfId="2749"/>
    <cellStyle name="Normal 38 4 2 2 2" xfId="4711"/>
    <cellStyle name="Normal 38 4 2 2 2 2" xfId="8494"/>
    <cellStyle name="Normal 38 4 2 2 2 2 2" xfId="16553"/>
    <cellStyle name="Normal 38 4 2 2 2 2 2 2" xfId="33400"/>
    <cellStyle name="Normal 38 4 2 2 2 2 3" xfId="25833"/>
    <cellStyle name="Normal 38 4 2 2 2 3" xfId="12770"/>
    <cellStyle name="Normal 38 4 2 2 2 3 2" xfId="29619"/>
    <cellStyle name="Normal 38 4 2 2 2 4" xfId="22052"/>
    <cellStyle name="Normal 38 4 2 2 3" xfId="6610"/>
    <cellStyle name="Normal 38 4 2 2 3 2" xfId="14669"/>
    <cellStyle name="Normal 38 4 2 2 3 2 2" xfId="31516"/>
    <cellStyle name="Normal 38 4 2 2 3 3" xfId="23949"/>
    <cellStyle name="Normal 38 4 2 2 4" xfId="10836"/>
    <cellStyle name="Normal 38 4 2 2 4 2" xfId="27735"/>
    <cellStyle name="Normal 38 4 2 2 5" xfId="17777"/>
    <cellStyle name="Normal 38 4 2 2 6" xfId="20167"/>
    <cellStyle name="Normal 38 4 2 3" xfId="3799"/>
    <cellStyle name="Normal 38 4 2 3 2" xfId="7582"/>
    <cellStyle name="Normal 38 4 2 3 2 2" xfId="15641"/>
    <cellStyle name="Normal 38 4 2 3 2 2 2" xfId="32488"/>
    <cellStyle name="Normal 38 4 2 3 2 3" xfId="24921"/>
    <cellStyle name="Normal 38 4 2 3 3" xfId="11858"/>
    <cellStyle name="Normal 38 4 2 3 3 2" xfId="28707"/>
    <cellStyle name="Normal 38 4 2 3 4" xfId="21140"/>
    <cellStyle name="Normal 38 4 2 4" xfId="5698"/>
    <cellStyle name="Normal 38 4 2 4 2" xfId="13757"/>
    <cellStyle name="Normal 38 4 2 4 2 2" xfId="30604"/>
    <cellStyle name="Normal 38 4 2 4 3" xfId="23037"/>
    <cellStyle name="Normal 38 4 2 5" xfId="9883"/>
    <cellStyle name="Normal 38 4 2 5 2" xfId="26823"/>
    <cellStyle name="Normal 38 4 2 6" xfId="17776"/>
    <cellStyle name="Normal 38 4 2 7" xfId="19255"/>
    <cellStyle name="Normal 38 4 3" xfId="2296"/>
    <cellStyle name="Normal 38 4 3 2" xfId="4260"/>
    <cellStyle name="Normal 38 4 3 2 2" xfId="8043"/>
    <cellStyle name="Normal 38 4 3 2 2 2" xfId="16102"/>
    <cellStyle name="Normal 38 4 3 2 2 2 2" xfId="32949"/>
    <cellStyle name="Normal 38 4 3 2 2 3" xfId="25382"/>
    <cellStyle name="Normal 38 4 3 2 3" xfId="12319"/>
    <cellStyle name="Normal 38 4 3 2 3 2" xfId="29168"/>
    <cellStyle name="Normal 38 4 3 2 4" xfId="21601"/>
    <cellStyle name="Normal 38 4 3 3" xfId="6159"/>
    <cellStyle name="Normal 38 4 3 3 2" xfId="14218"/>
    <cellStyle name="Normal 38 4 3 3 2 2" xfId="31065"/>
    <cellStyle name="Normal 38 4 3 3 3" xfId="23498"/>
    <cellStyle name="Normal 38 4 3 4" xfId="10384"/>
    <cellStyle name="Normal 38 4 3 4 2" xfId="27284"/>
    <cellStyle name="Normal 38 4 3 5" xfId="17778"/>
    <cellStyle name="Normal 38 4 3 6" xfId="19716"/>
    <cellStyle name="Normal 38 4 4" xfId="3348"/>
    <cellStyle name="Normal 38 4 4 2" xfId="7131"/>
    <cellStyle name="Normal 38 4 4 2 2" xfId="15190"/>
    <cellStyle name="Normal 38 4 4 2 2 2" xfId="32037"/>
    <cellStyle name="Normal 38 4 4 2 3" xfId="24470"/>
    <cellStyle name="Normal 38 4 4 3" xfId="11407"/>
    <cellStyle name="Normal 38 4 4 3 2" xfId="28256"/>
    <cellStyle name="Normal 38 4 4 4" xfId="20689"/>
    <cellStyle name="Normal 38 4 5" xfId="5247"/>
    <cellStyle name="Normal 38 4 5 2" xfId="13306"/>
    <cellStyle name="Normal 38 4 5 2 2" xfId="30153"/>
    <cellStyle name="Normal 38 4 5 3" xfId="22586"/>
    <cellStyle name="Normal 38 4 6" xfId="9408"/>
    <cellStyle name="Normal 38 4 6 2" xfId="26372"/>
    <cellStyle name="Normal 38 4 7" xfId="17775"/>
    <cellStyle name="Normal 38 4 8" xfId="18804"/>
    <cellStyle name="Normal 38 5" xfId="1532"/>
    <cellStyle name="Normal 38 5 2" xfId="2531"/>
    <cellStyle name="Normal 38 5 2 2" xfId="4493"/>
    <cellStyle name="Normal 38 5 2 2 2" xfId="8276"/>
    <cellStyle name="Normal 38 5 2 2 2 2" xfId="16335"/>
    <cellStyle name="Normal 38 5 2 2 2 2 2" xfId="33182"/>
    <cellStyle name="Normal 38 5 2 2 2 3" xfId="25615"/>
    <cellStyle name="Normal 38 5 2 2 3" xfId="12552"/>
    <cellStyle name="Normal 38 5 2 2 3 2" xfId="29401"/>
    <cellStyle name="Normal 38 5 2 2 4" xfId="21834"/>
    <cellStyle name="Normal 38 5 2 3" xfId="6392"/>
    <cellStyle name="Normal 38 5 2 3 2" xfId="14451"/>
    <cellStyle name="Normal 38 5 2 3 2 2" xfId="31298"/>
    <cellStyle name="Normal 38 5 2 3 3" xfId="23731"/>
    <cellStyle name="Normal 38 5 2 4" xfId="10618"/>
    <cellStyle name="Normal 38 5 2 4 2" xfId="27517"/>
    <cellStyle name="Normal 38 5 2 5" xfId="17780"/>
    <cellStyle name="Normal 38 5 2 6" xfId="19949"/>
    <cellStyle name="Normal 38 5 3" xfId="3581"/>
    <cellStyle name="Normal 38 5 3 2" xfId="7364"/>
    <cellStyle name="Normal 38 5 3 2 2" xfId="15423"/>
    <cellStyle name="Normal 38 5 3 2 2 2" xfId="32270"/>
    <cellStyle name="Normal 38 5 3 2 3" xfId="24703"/>
    <cellStyle name="Normal 38 5 3 3" xfId="11640"/>
    <cellStyle name="Normal 38 5 3 3 2" xfId="28489"/>
    <cellStyle name="Normal 38 5 3 4" xfId="20922"/>
    <cellStyle name="Normal 38 5 4" xfId="5480"/>
    <cellStyle name="Normal 38 5 4 2" xfId="13539"/>
    <cellStyle name="Normal 38 5 4 2 2" xfId="30386"/>
    <cellStyle name="Normal 38 5 4 3" xfId="22819"/>
    <cellStyle name="Normal 38 5 5" xfId="9665"/>
    <cellStyle name="Normal 38 5 5 2" xfId="26605"/>
    <cellStyle name="Normal 38 5 6" xfId="17779"/>
    <cellStyle name="Normal 38 5 7" xfId="19037"/>
    <cellStyle name="Normal 38 6" xfId="2061"/>
    <cellStyle name="Normal 38 6 2" xfId="4042"/>
    <cellStyle name="Normal 38 6 2 2" xfId="7825"/>
    <cellStyle name="Normal 38 6 2 2 2" xfId="15884"/>
    <cellStyle name="Normal 38 6 2 2 2 2" xfId="32731"/>
    <cellStyle name="Normal 38 6 2 2 3" xfId="25164"/>
    <cellStyle name="Normal 38 6 2 3" xfId="12101"/>
    <cellStyle name="Normal 38 6 2 3 2" xfId="28950"/>
    <cellStyle name="Normal 38 6 2 4" xfId="21383"/>
    <cellStyle name="Normal 38 6 3" xfId="5941"/>
    <cellStyle name="Normal 38 6 3 2" xfId="14000"/>
    <cellStyle name="Normal 38 6 3 2 2" xfId="30847"/>
    <cellStyle name="Normal 38 6 3 3" xfId="23280"/>
    <cellStyle name="Normal 38 6 4" xfId="10159"/>
    <cellStyle name="Normal 38 6 4 2" xfId="27066"/>
    <cellStyle name="Normal 38 6 5" xfId="17781"/>
    <cellStyle name="Normal 38 6 6" xfId="19498"/>
    <cellStyle name="Normal 38 7" xfId="3100"/>
    <cellStyle name="Normal 38 7 2" xfId="6913"/>
    <cellStyle name="Normal 38 7 2 2" xfId="14972"/>
    <cellStyle name="Normal 38 7 2 2 2" xfId="31819"/>
    <cellStyle name="Normal 38 7 2 3" xfId="24252"/>
    <cellStyle name="Normal 38 7 3" xfId="11163"/>
    <cellStyle name="Normal 38 7 3 2" xfId="28038"/>
    <cellStyle name="Normal 38 7 4" xfId="20471"/>
    <cellStyle name="Normal 38 8" xfId="5029"/>
    <cellStyle name="Normal 38 8 2" xfId="13088"/>
    <cellStyle name="Normal 38 8 2 2" xfId="29935"/>
    <cellStyle name="Normal 38 8 3" xfId="22368"/>
    <cellStyle name="Normal 38 9" xfId="9050"/>
    <cellStyle name="Normal 38 9 2" xfId="26154"/>
    <cellStyle name="Normal 380" xfId="33969"/>
    <cellStyle name="Normal 381" xfId="33970"/>
    <cellStyle name="Normal 382" xfId="33971"/>
    <cellStyle name="Normal 383" xfId="33972"/>
    <cellStyle name="Normal 384" xfId="33973"/>
    <cellStyle name="Normal 385" xfId="33974"/>
    <cellStyle name="Normal 386" xfId="33975"/>
    <cellStyle name="Normal 387" xfId="33976"/>
    <cellStyle name="Normal 388" xfId="33977"/>
    <cellStyle name="Normal 389" xfId="33978"/>
    <cellStyle name="Normal 39" xfId="756"/>
    <cellStyle name="Normal 39 10" xfId="17782"/>
    <cellStyle name="Normal 39 11" xfId="18586"/>
    <cellStyle name="Normal 39 12" xfId="34121"/>
    <cellStyle name="Normal 39 2" xfId="960"/>
    <cellStyle name="Normal 39 2 2" xfId="3140"/>
    <cellStyle name="Normal 39 2 3" xfId="17783"/>
    <cellStyle name="Normal 39 2 4" xfId="34122"/>
    <cellStyle name="Normal 39 3" xfId="1086"/>
    <cellStyle name="Normal 39 3 2" xfId="1347"/>
    <cellStyle name="Normal 39 3 2 2" xfId="1843"/>
    <cellStyle name="Normal 39 3 2 2 2" xfId="2842"/>
    <cellStyle name="Normal 39 3 2 2 2 2" xfId="4804"/>
    <cellStyle name="Normal 39 3 2 2 2 2 2" xfId="8587"/>
    <cellStyle name="Normal 39 3 2 2 2 2 2 2" xfId="16646"/>
    <cellStyle name="Normal 39 3 2 2 2 2 2 2 2" xfId="33493"/>
    <cellStyle name="Normal 39 3 2 2 2 2 2 3" xfId="25926"/>
    <cellStyle name="Normal 39 3 2 2 2 2 3" xfId="12863"/>
    <cellStyle name="Normal 39 3 2 2 2 2 3 2" xfId="29712"/>
    <cellStyle name="Normal 39 3 2 2 2 2 4" xfId="22145"/>
    <cellStyle name="Normal 39 3 2 2 2 3" xfId="6703"/>
    <cellStyle name="Normal 39 3 2 2 2 3 2" xfId="14762"/>
    <cellStyle name="Normal 39 3 2 2 2 3 2 2" xfId="31609"/>
    <cellStyle name="Normal 39 3 2 2 2 3 3" xfId="24042"/>
    <cellStyle name="Normal 39 3 2 2 2 4" xfId="10929"/>
    <cellStyle name="Normal 39 3 2 2 2 4 2" xfId="27828"/>
    <cellStyle name="Normal 39 3 2 2 2 5" xfId="17787"/>
    <cellStyle name="Normal 39 3 2 2 2 6" xfId="20260"/>
    <cellStyle name="Normal 39 3 2 2 3" xfId="3892"/>
    <cellStyle name="Normal 39 3 2 2 3 2" xfId="7675"/>
    <cellStyle name="Normal 39 3 2 2 3 2 2" xfId="15734"/>
    <cellStyle name="Normal 39 3 2 2 3 2 2 2" xfId="32581"/>
    <cellStyle name="Normal 39 3 2 2 3 2 3" xfId="25014"/>
    <cellStyle name="Normal 39 3 2 2 3 3" xfId="11951"/>
    <cellStyle name="Normal 39 3 2 2 3 3 2" xfId="28800"/>
    <cellStyle name="Normal 39 3 2 2 3 4" xfId="21233"/>
    <cellStyle name="Normal 39 3 2 2 4" xfId="5791"/>
    <cellStyle name="Normal 39 3 2 2 4 2" xfId="13850"/>
    <cellStyle name="Normal 39 3 2 2 4 2 2" xfId="30697"/>
    <cellStyle name="Normal 39 3 2 2 4 3" xfId="23130"/>
    <cellStyle name="Normal 39 3 2 2 5" xfId="9976"/>
    <cellStyle name="Normal 39 3 2 2 5 2" xfId="26916"/>
    <cellStyle name="Normal 39 3 2 2 6" xfId="17786"/>
    <cellStyle name="Normal 39 3 2 2 7" xfId="19348"/>
    <cellStyle name="Normal 39 3 2 3" xfId="2389"/>
    <cellStyle name="Normal 39 3 2 3 2" xfId="4353"/>
    <cellStyle name="Normal 39 3 2 3 2 2" xfId="8136"/>
    <cellStyle name="Normal 39 3 2 3 2 2 2" xfId="16195"/>
    <cellStyle name="Normal 39 3 2 3 2 2 2 2" xfId="33042"/>
    <cellStyle name="Normal 39 3 2 3 2 2 3" xfId="25475"/>
    <cellStyle name="Normal 39 3 2 3 2 3" xfId="12412"/>
    <cellStyle name="Normal 39 3 2 3 2 3 2" xfId="29261"/>
    <cellStyle name="Normal 39 3 2 3 2 4" xfId="21694"/>
    <cellStyle name="Normal 39 3 2 3 3" xfId="6252"/>
    <cellStyle name="Normal 39 3 2 3 3 2" xfId="14311"/>
    <cellStyle name="Normal 39 3 2 3 3 2 2" xfId="31158"/>
    <cellStyle name="Normal 39 3 2 3 3 3" xfId="23591"/>
    <cellStyle name="Normal 39 3 2 3 4" xfId="10477"/>
    <cellStyle name="Normal 39 3 2 3 4 2" xfId="27377"/>
    <cellStyle name="Normal 39 3 2 3 5" xfId="17788"/>
    <cellStyle name="Normal 39 3 2 3 6" xfId="19809"/>
    <cellStyle name="Normal 39 3 2 4" xfId="3441"/>
    <cellStyle name="Normal 39 3 2 4 2" xfId="7224"/>
    <cellStyle name="Normal 39 3 2 4 2 2" xfId="15283"/>
    <cellStyle name="Normal 39 3 2 4 2 2 2" xfId="32130"/>
    <cellStyle name="Normal 39 3 2 4 2 3" xfId="24563"/>
    <cellStyle name="Normal 39 3 2 4 3" xfId="11500"/>
    <cellStyle name="Normal 39 3 2 4 3 2" xfId="28349"/>
    <cellStyle name="Normal 39 3 2 4 4" xfId="20782"/>
    <cellStyle name="Normal 39 3 2 5" xfId="5340"/>
    <cellStyle name="Normal 39 3 2 5 2" xfId="13399"/>
    <cellStyle name="Normal 39 3 2 5 2 2" xfId="30246"/>
    <cellStyle name="Normal 39 3 2 5 3" xfId="22679"/>
    <cellStyle name="Normal 39 3 2 6" xfId="9501"/>
    <cellStyle name="Normal 39 3 2 6 2" xfId="26465"/>
    <cellStyle name="Normal 39 3 2 7" xfId="17785"/>
    <cellStyle name="Normal 39 3 2 8" xfId="18897"/>
    <cellStyle name="Normal 39 3 3" xfId="1625"/>
    <cellStyle name="Normal 39 3 3 2" xfId="2624"/>
    <cellStyle name="Normal 39 3 3 2 2" xfId="4586"/>
    <cellStyle name="Normal 39 3 3 2 2 2" xfId="8369"/>
    <cellStyle name="Normal 39 3 3 2 2 2 2" xfId="16428"/>
    <cellStyle name="Normal 39 3 3 2 2 2 2 2" xfId="33275"/>
    <cellStyle name="Normal 39 3 3 2 2 2 3" xfId="25708"/>
    <cellStyle name="Normal 39 3 3 2 2 3" xfId="12645"/>
    <cellStyle name="Normal 39 3 3 2 2 3 2" xfId="29494"/>
    <cellStyle name="Normal 39 3 3 2 2 4" xfId="21927"/>
    <cellStyle name="Normal 39 3 3 2 3" xfId="6485"/>
    <cellStyle name="Normal 39 3 3 2 3 2" xfId="14544"/>
    <cellStyle name="Normal 39 3 3 2 3 2 2" xfId="31391"/>
    <cellStyle name="Normal 39 3 3 2 3 3" xfId="23824"/>
    <cellStyle name="Normal 39 3 3 2 4" xfId="10711"/>
    <cellStyle name="Normal 39 3 3 2 4 2" xfId="27610"/>
    <cellStyle name="Normal 39 3 3 2 5" xfId="17790"/>
    <cellStyle name="Normal 39 3 3 2 6" xfId="20042"/>
    <cellStyle name="Normal 39 3 3 3" xfId="3674"/>
    <cellStyle name="Normal 39 3 3 3 2" xfId="7457"/>
    <cellStyle name="Normal 39 3 3 3 2 2" xfId="15516"/>
    <cellStyle name="Normal 39 3 3 3 2 2 2" xfId="32363"/>
    <cellStyle name="Normal 39 3 3 3 2 3" xfId="24796"/>
    <cellStyle name="Normal 39 3 3 3 3" xfId="11733"/>
    <cellStyle name="Normal 39 3 3 3 3 2" xfId="28582"/>
    <cellStyle name="Normal 39 3 3 3 4" xfId="21015"/>
    <cellStyle name="Normal 39 3 3 4" xfId="5573"/>
    <cellStyle name="Normal 39 3 3 4 2" xfId="13632"/>
    <cellStyle name="Normal 39 3 3 4 2 2" xfId="30479"/>
    <cellStyle name="Normal 39 3 3 4 3" xfId="22912"/>
    <cellStyle name="Normal 39 3 3 5" xfId="9758"/>
    <cellStyle name="Normal 39 3 3 5 2" xfId="26698"/>
    <cellStyle name="Normal 39 3 3 6" xfId="17789"/>
    <cellStyle name="Normal 39 3 3 7" xfId="19130"/>
    <cellStyle name="Normal 39 3 4" xfId="2171"/>
    <cellStyle name="Normal 39 3 4 2" xfId="4135"/>
    <cellStyle name="Normal 39 3 4 2 2" xfId="7918"/>
    <cellStyle name="Normal 39 3 4 2 2 2" xfId="15977"/>
    <cellStyle name="Normal 39 3 4 2 2 2 2" xfId="32824"/>
    <cellStyle name="Normal 39 3 4 2 2 3" xfId="25257"/>
    <cellStyle name="Normal 39 3 4 2 3" xfId="12194"/>
    <cellStyle name="Normal 39 3 4 2 3 2" xfId="29043"/>
    <cellStyle name="Normal 39 3 4 2 4" xfId="21476"/>
    <cellStyle name="Normal 39 3 4 3" xfId="6034"/>
    <cellStyle name="Normal 39 3 4 3 2" xfId="14093"/>
    <cellStyle name="Normal 39 3 4 3 2 2" xfId="30940"/>
    <cellStyle name="Normal 39 3 4 3 3" xfId="23373"/>
    <cellStyle name="Normal 39 3 4 4" xfId="10259"/>
    <cellStyle name="Normal 39 3 4 4 2" xfId="27159"/>
    <cellStyle name="Normal 39 3 4 5" xfId="17791"/>
    <cellStyle name="Normal 39 3 4 6" xfId="19591"/>
    <cellStyle name="Normal 39 3 5" xfId="3223"/>
    <cellStyle name="Normal 39 3 5 2" xfId="7006"/>
    <cellStyle name="Normal 39 3 5 2 2" xfId="15065"/>
    <cellStyle name="Normal 39 3 5 2 2 2" xfId="31912"/>
    <cellStyle name="Normal 39 3 5 2 3" xfId="24345"/>
    <cellStyle name="Normal 39 3 5 3" xfId="11282"/>
    <cellStyle name="Normal 39 3 5 3 2" xfId="28131"/>
    <cellStyle name="Normal 39 3 5 4" xfId="20564"/>
    <cellStyle name="Normal 39 3 6" xfId="5122"/>
    <cellStyle name="Normal 39 3 6 2" xfId="13181"/>
    <cellStyle name="Normal 39 3 6 2 2" xfId="30028"/>
    <cellStyle name="Normal 39 3 6 3" xfId="22461"/>
    <cellStyle name="Normal 39 3 7" xfId="9266"/>
    <cellStyle name="Normal 39 3 7 2" xfId="26247"/>
    <cellStyle name="Normal 39 3 8" xfId="17784"/>
    <cellStyle name="Normal 39 3 9" xfId="18679"/>
    <cellStyle name="Normal 39 4" xfId="1255"/>
    <cellStyle name="Normal 39 4 2" xfId="1751"/>
    <cellStyle name="Normal 39 4 2 2" xfId="2750"/>
    <cellStyle name="Normal 39 4 2 2 2" xfId="4712"/>
    <cellStyle name="Normal 39 4 2 2 2 2" xfId="8495"/>
    <cellStyle name="Normal 39 4 2 2 2 2 2" xfId="16554"/>
    <cellStyle name="Normal 39 4 2 2 2 2 2 2" xfId="33401"/>
    <cellStyle name="Normal 39 4 2 2 2 2 3" xfId="25834"/>
    <cellStyle name="Normal 39 4 2 2 2 3" xfId="12771"/>
    <cellStyle name="Normal 39 4 2 2 2 3 2" xfId="29620"/>
    <cellStyle name="Normal 39 4 2 2 2 4" xfId="22053"/>
    <cellStyle name="Normal 39 4 2 2 3" xfId="6611"/>
    <cellStyle name="Normal 39 4 2 2 3 2" xfId="14670"/>
    <cellStyle name="Normal 39 4 2 2 3 2 2" xfId="31517"/>
    <cellStyle name="Normal 39 4 2 2 3 3" xfId="23950"/>
    <cellStyle name="Normal 39 4 2 2 4" xfId="10837"/>
    <cellStyle name="Normal 39 4 2 2 4 2" xfId="27736"/>
    <cellStyle name="Normal 39 4 2 2 5" xfId="17794"/>
    <cellStyle name="Normal 39 4 2 2 6" xfId="20168"/>
    <cellStyle name="Normal 39 4 2 3" xfId="3800"/>
    <cellStyle name="Normal 39 4 2 3 2" xfId="7583"/>
    <cellStyle name="Normal 39 4 2 3 2 2" xfId="15642"/>
    <cellStyle name="Normal 39 4 2 3 2 2 2" xfId="32489"/>
    <cellStyle name="Normal 39 4 2 3 2 3" xfId="24922"/>
    <cellStyle name="Normal 39 4 2 3 3" xfId="11859"/>
    <cellStyle name="Normal 39 4 2 3 3 2" xfId="28708"/>
    <cellStyle name="Normal 39 4 2 3 4" xfId="21141"/>
    <cellStyle name="Normal 39 4 2 4" xfId="5699"/>
    <cellStyle name="Normal 39 4 2 4 2" xfId="13758"/>
    <cellStyle name="Normal 39 4 2 4 2 2" xfId="30605"/>
    <cellStyle name="Normal 39 4 2 4 3" xfId="23038"/>
    <cellStyle name="Normal 39 4 2 5" xfId="9884"/>
    <cellStyle name="Normal 39 4 2 5 2" xfId="26824"/>
    <cellStyle name="Normal 39 4 2 6" xfId="17793"/>
    <cellStyle name="Normal 39 4 2 7" xfId="19256"/>
    <cellStyle name="Normal 39 4 3" xfId="2297"/>
    <cellStyle name="Normal 39 4 3 2" xfId="4261"/>
    <cellStyle name="Normal 39 4 3 2 2" xfId="8044"/>
    <cellStyle name="Normal 39 4 3 2 2 2" xfId="16103"/>
    <cellStyle name="Normal 39 4 3 2 2 2 2" xfId="32950"/>
    <cellStyle name="Normal 39 4 3 2 2 3" xfId="25383"/>
    <cellStyle name="Normal 39 4 3 2 3" xfId="12320"/>
    <cellStyle name="Normal 39 4 3 2 3 2" xfId="29169"/>
    <cellStyle name="Normal 39 4 3 2 4" xfId="21602"/>
    <cellStyle name="Normal 39 4 3 3" xfId="6160"/>
    <cellStyle name="Normal 39 4 3 3 2" xfId="14219"/>
    <cellStyle name="Normal 39 4 3 3 2 2" xfId="31066"/>
    <cellStyle name="Normal 39 4 3 3 3" xfId="23499"/>
    <cellStyle name="Normal 39 4 3 4" xfId="10385"/>
    <cellStyle name="Normal 39 4 3 4 2" xfId="27285"/>
    <cellStyle name="Normal 39 4 3 5" xfId="17795"/>
    <cellStyle name="Normal 39 4 3 6" xfId="19717"/>
    <cellStyle name="Normal 39 4 4" xfId="3349"/>
    <cellStyle name="Normal 39 4 4 2" xfId="7132"/>
    <cellStyle name="Normal 39 4 4 2 2" xfId="15191"/>
    <cellStyle name="Normal 39 4 4 2 2 2" xfId="32038"/>
    <cellStyle name="Normal 39 4 4 2 3" xfId="24471"/>
    <cellStyle name="Normal 39 4 4 3" xfId="11408"/>
    <cellStyle name="Normal 39 4 4 3 2" xfId="28257"/>
    <cellStyle name="Normal 39 4 4 4" xfId="20690"/>
    <cellStyle name="Normal 39 4 5" xfId="5248"/>
    <cellStyle name="Normal 39 4 5 2" xfId="13307"/>
    <cellStyle name="Normal 39 4 5 2 2" xfId="30154"/>
    <cellStyle name="Normal 39 4 5 3" xfId="22587"/>
    <cellStyle name="Normal 39 4 6" xfId="9409"/>
    <cellStyle name="Normal 39 4 6 2" xfId="26373"/>
    <cellStyle name="Normal 39 4 7" xfId="17792"/>
    <cellStyle name="Normal 39 4 8" xfId="18805"/>
    <cellStyle name="Normal 39 5" xfId="1533"/>
    <cellStyle name="Normal 39 5 2" xfId="2532"/>
    <cellStyle name="Normal 39 5 2 2" xfId="4494"/>
    <cellStyle name="Normal 39 5 2 2 2" xfId="8277"/>
    <cellStyle name="Normal 39 5 2 2 2 2" xfId="16336"/>
    <cellStyle name="Normal 39 5 2 2 2 2 2" xfId="33183"/>
    <cellStyle name="Normal 39 5 2 2 2 3" xfId="25616"/>
    <cellStyle name="Normal 39 5 2 2 3" xfId="12553"/>
    <cellStyle name="Normal 39 5 2 2 3 2" xfId="29402"/>
    <cellStyle name="Normal 39 5 2 2 4" xfId="21835"/>
    <cellStyle name="Normal 39 5 2 3" xfId="6393"/>
    <cellStyle name="Normal 39 5 2 3 2" xfId="14452"/>
    <cellStyle name="Normal 39 5 2 3 2 2" xfId="31299"/>
    <cellStyle name="Normal 39 5 2 3 3" xfId="23732"/>
    <cellStyle name="Normal 39 5 2 4" xfId="10619"/>
    <cellStyle name="Normal 39 5 2 4 2" xfId="27518"/>
    <cellStyle name="Normal 39 5 2 5" xfId="17797"/>
    <cellStyle name="Normal 39 5 2 6" xfId="19950"/>
    <cellStyle name="Normal 39 5 3" xfId="3582"/>
    <cellStyle name="Normal 39 5 3 2" xfId="7365"/>
    <cellStyle name="Normal 39 5 3 2 2" xfId="15424"/>
    <cellStyle name="Normal 39 5 3 2 2 2" xfId="32271"/>
    <cellStyle name="Normal 39 5 3 2 3" xfId="24704"/>
    <cellStyle name="Normal 39 5 3 3" xfId="11641"/>
    <cellStyle name="Normal 39 5 3 3 2" xfId="28490"/>
    <cellStyle name="Normal 39 5 3 4" xfId="20923"/>
    <cellStyle name="Normal 39 5 4" xfId="5481"/>
    <cellStyle name="Normal 39 5 4 2" xfId="13540"/>
    <cellStyle name="Normal 39 5 4 2 2" xfId="30387"/>
    <cellStyle name="Normal 39 5 4 3" xfId="22820"/>
    <cellStyle name="Normal 39 5 5" xfId="9666"/>
    <cellStyle name="Normal 39 5 5 2" xfId="26606"/>
    <cellStyle name="Normal 39 5 6" xfId="17796"/>
    <cellStyle name="Normal 39 5 7" xfId="19038"/>
    <cellStyle name="Normal 39 6" xfId="2062"/>
    <cellStyle name="Normal 39 6 2" xfId="4043"/>
    <cellStyle name="Normal 39 6 2 2" xfId="7826"/>
    <cellStyle name="Normal 39 6 2 2 2" xfId="15885"/>
    <cellStyle name="Normal 39 6 2 2 2 2" xfId="32732"/>
    <cellStyle name="Normal 39 6 2 2 3" xfId="25165"/>
    <cellStyle name="Normal 39 6 2 3" xfId="12102"/>
    <cellStyle name="Normal 39 6 2 3 2" xfId="28951"/>
    <cellStyle name="Normal 39 6 2 4" xfId="21384"/>
    <cellStyle name="Normal 39 6 3" xfId="5942"/>
    <cellStyle name="Normal 39 6 3 2" xfId="14001"/>
    <cellStyle name="Normal 39 6 3 2 2" xfId="30848"/>
    <cellStyle name="Normal 39 6 3 3" xfId="23281"/>
    <cellStyle name="Normal 39 6 4" xfId="10160"/>
    <cellStyle name="Normal 39 6 4 2" xfId="27067"/>
    <cellStyle name="Normal 39 6 5" xfId="17798"/>
    <cellStyle name="Normal 39 6 6" xfId="19499"/>
    <cellStyle name="Normal 39 7" xfId="3101"/>
    <cellStyle name="Normal 39 7 2" xfId="6914"/>
    <cellStyle name="Normal 39 7 2 2" xfId="14973"/>
    <cellStyle name="Normal 39 7 2 2 2" xfId="31820"/>
    <cellStyle name="Normal 39 7 2 3" xfId="24253"/>
    <cellStyle name="Normal 39 7 3" xfId="11164"/>
    <cellStyle name="Normal 39 7 3 2" xfId="28039"/>
    <cellStyle name="Normal 39 7 4" xfId="20472"/>
    <cellStyle name="Normal 39 8" xfId="5030"/>
    <cellStyle name="Normal 39 8 2" xfId="13089"/>
    <cellStyle name="Normal 39 8 2 2" xfId="29936"/>
    <cellStyle name="Normal 39 8 3" xfId="22369"/>
    <cellStyle name="Normal 39 9" xfId="9051"/>
    <cellStyle name="Normal 39 9 2" xfId="26155"/>
    <cellStyle name="Normal 390" xfId="33979"/>
    <cellStyle name="Normal 391" xfId="33980"/>
    <cellStyle name="Normal 392" xfId="33981"/>
    <cellStyle name="Normal 393" xfId="273"/>
    <cellStyle name="Normal 394" xfId="33982"/>
    <cellStyle name="Normal 395" xfId="33983"/>
    <cellStyle name="Normal 4" xfId="180"/>
    <cellStyle name="Normal 4 2" xfId="447"/>
    <cellStyle name="Normal 4 2 2" xfId="2979"/>
    <cellStyle name="Normal 4 2 2 2" xfId="6836"/>
    <cellStyle name="Normal 4 2 2 2 2" xfId="14895"/>
    <cellStyle name="Normal 4 2 2 2 2 2" xfId="31742"/>
    <cellStyle name="Normal 4 2 2 2 3" xfId="24175"/>
    <cellStyle name="Normal 4 2 2 3" xfId="11064"/>
    <cellStyle name="Normal 4 2 2 3 2" xfId="27961"/>
    <cellStyle name="Normal 4 2 2 4" xfId="20393"/>
    <cellStyle name="Normal 4 2 3" xfId="17800"/>
    <cellStyle name="Normal 4 3" xfId="849"/>
    <cellStyle name="Normal 4 3 2" xfId="17801"/>
    <cellStyle name="Normal 4 4" xfId="2969"/>
    <cellStyle name="Normal 4 4 2" xfId="6827"/>
    <cellStyle name="Normal 4 4 2 2" xfId="14886"/>
    <cellStyle name="Normal 4 4 2 2 2" xfId="31733"/>
    <cellStyle name="Normal 4 4 2 3" xfId="24166"/>
    <cellStyle name="Normal 4 4 3" xfId="11055"/>
    <cellStyle name="Normal 4 4 3 2" xfId="27952"/>
    <cellStyle name="Normal 4 4 4" xfId="20384"/>
    <cellStyle name="Normal 4 5" xfId="17799"/>
    <cellStyle name="Normal 4 6" xfId="446"/>
    <cellStyle name="Normal 4_Energía" xfId="17802"/>
    <cellStyle name="Normal 40" xfId="757"/>
    <cellStyle name="Normal 40 10" xfId="17803"/>
    <cellStyle name="Normal 40 11" xfId="18587"/>
    <cellStyle name="Normal 40 12" xfId="34123"/>
    <cellStyle name="Normal 40 2" xfId="961"/>
    <cellStyle name="Normal 40 2 2" xfId="3141"/>
    <cellStyle name="Normal 40 2 3" xfId="17804"/>
    <cellStyle name="Normal 40 2 4" xfId="34124"/>
    <cellStyle name="Normal 40 3" xfId="1087"/>
    <cellStyle name="Normal 40 3 2" xfId="1348"/>
    <cellStyle name="Normal 40 3 2 2" xfId="1844"/>
    <cellStyle name="Normal 40 3 2 2 2" xfId="2843"/>
    <cellStyle name="Normal 40 3 2 2 2 2" xfId="4805"/>
    <cellStyle name="Normal 40 3 2 2 2 2 2" xfId="8588"/>
    <cellStyle name="Normal 40 3 2 2 2 2 2 2" xfId="16647"/>
    <cellStyle name="Normal 40 3 2 2 2 2 2 2 2" xfId="33494"/>
    <cellStyle name="Normal 40 3 2 2 2 2 2 3" xfId="25927"/>
    <cellStyle name="Normal 40 3 2 2 2 2 3" xfId="12864"/>
    <cellStyle name="Normal 40 3 2 2 2 2 3 2" xfId="29713"/>
    <cellStyle name="Normal 40 3 2 2 2 2 4" xfId="22146"/>
    <cellStyle name="Normal 40 3 2 2 2 3" xfId="6704"/>
    <cellStyle name="Normal 40 3 2 2 2 3 2" xfId="14763"/>
    <cellStyle name="Normal 40 3 2 2 2 3 2 2" xfId="31610"/>
    <cellStyle name="Normal 40 3 2 2 2 3 3" xfId="24043"/>
    <cellStyle name="Normal 40 3 2 2 2 4" xfId="10930"/>
    <cellStyle name="Normal 40 3 2 2 2 4 2" xfId="27829"/>
    <cellStyle name="Normal 40 3 2 2 2 5" xfId="17808"/>
    <cellStyle name="Normal 40 3 2 2 2 6" xfId="20261"/>
    <cellStyle name="Normal 40 3 2 2 3" xfId="3893"/>
    <cellStyle name="Normal 40 3 2 2 3 2" xfId="7676"/>
    <cellStyle name="Normal 40 3 2 2 3 2 2" xfId="15735"/>
    <cellStyle name="Normal 40 3 2 2 3 2 2 2" xfId="32582"/>
    <cellStyle name="Normal 40 3 2 2 3 2 3" xfId="25015"/>
    <cellStyle name="Normal 40 3 2 2 3 3" xfId="11952"/>
    <cellStyle name="Normal 40 3 2 2 3 3 2" xfId="28801"/>
    <cellStyle name="Normal 40 3 2 2 3 4" xfId="21234"/>
    <cellStyle name="Normal 40 3 2 2 4" xfId="5792"/>
    <cellStyle name="Normal 40 3 2 2 4 2" xfId="13851"/>
    <cellStyle name="Normal 40 3 2 2 4 2 2" xfId="30698"/>
    <cellStyle name="Normal 40 3 2 2 4 3" xfId="23131"/>
    <cellStyle name="Normal 40 3 2 2 5" xfId="9977"/>
    <cellStyle name="Normal 40 3 2 2 5 2" xfId="26917"/>
    <cellStyle name="Normal 40 3 2 2 6" xfId="17807"/>
    <cellStyle name="Normal 40 3 2 2 7" xfId="19349"/>
    <cellStyle name="Normal 40 3 2 3" xfId="2390"/>
    <cellStyle name="Normal 40 3 2 3 2" xfId="4354"/>
    <cellStyle name="Normal 40 3 2 3 2 2" xfId="8137"/>
    <cellStyle name="Normal 40 3 2 3 2 2 2" xfId="16196"/>
    <cellStyle name="Normal 40 3 2 3 2 2 2 2" xfId="33043"/>
    <cellStyle name="Normal 40 3 2 3 2 2 3" xfId="25476"/>
    <cellStyle name="Normal 40 3 2 3 2 3" xfId="12413"/>
    <cellStyle name="Normal 40 3 2 3 2 3 2" xfId="29262"/>
    <cellStyle name="Normal 40 3 2 3 2 4" xfId="21695"/>
    <cellStyle name="Normal 40 3 2 3 3" xfId="6253"/>
    <cellStyle name="Normal 40 3 2 3 3 2" xfId="14312"/>
    <cellStyle name="Normal 40 3 2 3 3 2 2" xfId="31159"/>
    <cellStyle name="Normal 40 3 2 3 3 3" xfId="23592"/>
    <cellStyle name="Normal 40 3 2 3 4" xfId="10478"/>
    <cellStyle name="Normal 40 3 2 3 4 2" xfId="27378"/>
    <cellStyle name="Normal 40 3 2 3 5" xfId="17809"/>
    <cellStyle name="Normal 40 3 2 3 6" xfId="19810"/>
    <cellStyle name="Normal 40 3 2 4" xfId="3442"/>
    <cellStyle name="Normal 40 3 2 4 2" xfId="7225"/>
    <cellStyle name="Normal 40 3 2 4 2 2" xfId="15284"/>
    <cellStyle name="Normal 40 3 2 4 2 2 2" xfId="32131"/>
    <cellStyle name="Normal 40 3 2 4 2 3" xfId="24564"/>
    <cellStyle name="Normal 40 3 2 4 3" xfId="11501"/>
    <cellStyle name="Normal 40 3 2 4 3 2" xfId="28350"/>
    <cellStyle name="Normal 40 3 2 4 4" xfId="20783"/>
    <cellStyle name="Normal 40 3 2 5" xfId="5341"/>
    <cellStyle name="Normal 40 3 2 5 2" xfId="13400"/>
    <cellStyle name="Normal 40 3 2 5 2 2" xfId="30247"/>
    <cellStyle name="Normal 40 3 2 5 3" xfId="22680"/>
    <cellStyle name="Normal 40 3 2 6" xfId="9502"/>
    <cellStyle name="Normal 40 3 2 6 2" xfId="26466"/>
    <cellStyle name="Normal 40 3 2 7" xfId="17806"/>
    <cellStyle name="Normal 40 3 2 8" xfId="18898"/>
    <cellStyle name="Normal 40 3 3" xfId="1626"/>
    <cellStyle name="Normal 40 3 3 2" xfId="2625"/>
    <cellStyle name="Normal 40 3 3 2 2" xfId="4587"/>
    <cellStyle name="Normal 40 3 3 2 2 2" xfId="8370"/>
    <cellStyle name="Normal 40 3 3 2 2 2 2" xfId="16429"/>
    <cellStyle name="Normal 40 3 3 2 2 2 2 2" xfId="33276"/>
    <cellStyle name="Normal 40 3 3 2 2 2 3" xfId="25709"/>
    <cellStyle name="Normal 40 3 3 2 2 3" xfId="12646"/>
    <cellStyle name="Normal 40 3 3 2 2 3 2" xfId="29495"/>
    <cellStyle name="Normal 40 3 3 2 2 4" xfId="21928"/>
    <cellStyle name="Normal 40 3 3 2 3" xfId="6486"/>
    <cellStyle name="Normal 40 3 3 2 3 2" xfId="14545"/>
    <cellStyle name="Normal 40 3 3 2 3 2 2" xfId="31392"/>
    <cellStyle name="Normal 40 3 3 2 3 3" xfId="23825"/>
    <cellStyle name="Normal 40 3 3 2 4" xfId="10712"/>
    <cellStyle name="Normal 40 3 3 2 4 2" xfId="27611"/>
    <cellStyle name="Normal 40 3 3 2 5" xfId="17811"/>
    <cellStyle name="Normal 40 3 3 2 6" xfId="20043"/>
    <cellStyle name="Normal 40 3 3 3" xfId="3675"/>
    <cellStyle name="Normal 40 3 3 3 2" xfId="7458"/>
    <cellStyle name="Normal 40 3 3 3 2 2" xfId="15517"/>
    <cellStyle name="Normal 40 3 3 3 2 2 2" xfId="32364"/>
    <cellStyle name="Normal 40 3 3 3 2 3" xfId="24797"/>
    <cellStyle name="Normal 40 3 3 3 3" xfId="11734"/>
    <cellStyle name="Normal 40 3 3 3 3 2" xfId="28583"/>
    <cellStyle name="Normal 40 3 3 3 4" xfId="21016"/>
    <cellStyle name="Normal 40 3 3 4" xfId="5574"/>
    <cellStyle name="Normal 40 3 3 4 2" xfId="13633"/>
    <cellStyle name="Normal 40 3 3 4 2 2" xfId="30480"/>
    <cellStyle name="Normal 40 3 3 4 3" xfId="22913"/>
    <cellStyle name="Normal 40 3 3 5" xfId="9759"/>
    <cellStyle name="Normal 40 3 3 5 2" xfId="26699"/>
    <cellStyle name="Normal 40 3 3 6" xfId="17810"/>
    <cellStyle name="Normal 40 3 3 7" xfId="19131"/>
    <cellStyle name="Normal 40 3 4" xfId="2172"/>
    <cellStyle name="Normal 40 3 4 2" xfId="4136"/>
    <cellStyle name="Normal 40 3 4 2 2" xfId="7919"/>
    <cellStyle name="Normal 40 3 4 2 2 2" xfId="15978"/>
    <cellStyle name="Normal 40 3 4 2 2 2 2" xfId="32825"/>
    <cellStyle name="Normal 40 3 4 2 2 3" xfId="25258"/>
    <cellStyle name="Normal 40 3 4 2 3" xfId="12195"/>
    <cellStyle name="Normal 40 3 4 2 3 2" xfId="29044"/>
    <cellStyle name="Normal 40 3 4 2 4" xfId="21477"/>
    <cellStyle name="Normal 40 3 4 3" xfId="6035"/>
    <cellStyle name="Normal 40 3 4 3 2" xfId="14094"/>
    <cellStyle name="Normal 40 3 4 3 2 2" xfId="30941"/>
    <cellStyle name="Normal 40 3 4 3 3" xfId="23374"/>
    <cellStyle name="Normal 40 3 4 4" xfId="10260"/>
    <cellStyle name="Normal 40 3 4 4 2" xfId="27160"/>
    <cellStyle name="Normal 40 3 4 5" xfId="17812"/>
    <cellStyle name="Normal 40 3 4 6" xfId="19592"/>
    <cellStyle name="Normal 40 3 5" xfId="3224"/>
    <cellStyle name="Normal 40 3 5 2" xfId="7007"/>
    <cellStyle name="Normal 40 3 5 2 2" xfId="15066"/>
    <cellStyle name="Normal 40 3 5 2 2 2" xfId="31913"/>
    <cellStyle name="Normal 40 3 5 2 3" xfId="24346"/>
    <cellStyle name="Normal 40 3 5 3" xfId="11283"/>
    <cellStyle name="Normal 40 3 5 3 2" xfId="28132"/>
    <cellStyle name="Normal 40 3 5 4" xfId="20565"/>
    <cellStyle name="Normal 40 3 6" xfId="5123"/>
    <cellStyle name="Normal 40 3 6 2" xfId="13182"/>
    <cellStyle name="Normal 40 3 6 2 2" xfId="30029"/>
    <cellStyle name="Normal 40 3 6 3" xfId="22462"/>
    <cellStyle name="Normal 40 3 7" xfId="9267"/>
    <cellStyle name="Normal 40 3 7 2" xfId="26248"/>
    <cellStyle name="Normal 40 3 8" xfId="17805"/>
    <cellStyle name="Normal 40 3 9" xfId="18680"/>
    <cellStyle name="Normal 40 4" xfId="1256"/>
    <cellStyle name="Normal 40 4 2" xfId="1752"/>
    <cellStyle name="Normal 40 4 2 2" xfId="2751"/>
    <cellStyle name="Normal 40 4 2 2 2" xfId="4713"/>
    <cellStyle name="Normal 40 4 2 2 2 2" xfId="8496"/>
    <cellStyle name="Normal 40 4 2 2 2 2 2" xfId="16555"/>
    <cellStyle name="Normal 40 4 2 2 2 2 2 2" xfId="33402"/>
    <cellStyle name="Normal 40 4 2 2 2 2 3" xfId="25835"/>
    <cellStyle name="Normal 40 4 2 2 2 3" xfId="12772"/>
    <cellStyle name="Normal 40 4 2 2 2 3 2" xfId="29621"/>
    <cellStyle name="Normal 40 4 2 2 2 4" xfId="22054"/>
    <cellStyle name="Normal 40 4 2 2 3" xfId="6612"/>
    <cellStyle name="Normal 40 4 2 2 3 2" xfId="14671"/>
    <cellStyle name="Normal 40 4 2 2 3 2 2" xfId="31518"/>
    <cellStyle name="Normal 40 4 2 2 3 3" xfId="23951"/>
    <cellStyle name="Normal 40 4 2 2 4" xfId="10838"/>
    <cellStyle name="Normal 40 4 2 2 4 2" xfId="27737"/>
    <cellStyle name="Normal 40 4 2 2 5" xfId="17815"/>
    <cellStyle name="Normal 40 4 2 2 6" xfId="20169"/>
    <cellStyle name="Normal 40 4 2 3" xfId="3801"/>
    <cellStyle name="Normal 40 4 2 3 2" xfId="7584"/>
    <cellStyle name="Normal 40 4 2 3 2 2" xfId="15643"/>
    <cellStyle name="Normal 40 4 2 3 2 2 2" xfId="32490"/>
    <cellStyle name="Normal 40 4 2 3 2 3" xfId="24923"/>
    <cellStyle name="Normal 40 4 2 3 3" xfId="11860"/>
    <cellStyle name="Normal 40 4 2 3 3 2" xfId="28709"/>
    <cellStyle name="Normal 40 4 2 3 4" xfId="21142"/>
    <cellStyle name="Normal 40 4 2 4" xfId="5700"/>
    <cellStyle name="Normal 40 4 2 4 2" xfId="13759"/>
    <cellStyle name="Normal 40 4 2 4 2 2" xfId="30606"/>
    <cellStyle name="Normal 40 4 2 4 3" xfId="23039"/>
    <cellStyle name="Normal 40 4 2 5" xfId="9885"/>
    <cellStyle name="Normal 40 4 2 5 2" xfId="26825"/>
    <cellStyle name="Normal 40 4 2 6" xfId="17814"/>
    <cellStyle name="Normal 40 4 2 7" xfId="19257"/>
    <cellStyle name="Normal 40 4 3" xfId="2298"/>
    <cellStyle name="Normal 40 4 3 2" xfId="4262"/>
    <cellStyle name="Normal 40 4 3 2 2" xfId="8045"/>
    <cellStyle name="Normal 40 4 3 2 2 2" xfId="16104"/>
    <cellStyle name="Normal 40 4 3 2 2 2 2" xfId="32951"/>
    <cellStyle name="Normal 40 4 3 2 2 3" xfId="25384"/>
    <cellStyle name="Normal 40 4 3 2 3" xfId="12321"/>
    <cellStyle name="Normal 40 4 3 2 3 2" xfId="29170"/>
    <cellStyle name="Normal 40 4 3 2 4" xfId="21603"/>
    <cellStyle name="Normal 40 4 3 3" xfId="6161"/>
    <cellStyle name="Normal 40 4 3 3 2" xfId="14220"/>
    <cellStyle name="Normal 40 4 3 3 2 2" xfId="31067"/>
    <cellStyle name="Normal 40 4 3 3 3" xfId="23500"/>
    <cellStyle name="Normal 40 4 3 4" xfId="10386"/>
    <cellStyle name="Normal 40 4 3 4 2" xfId="27286"/>
    <cellStyle name="Normal 40 4 3 5" xfId="17816"/>
    <cellStyle name="Normal 40 4 3 6" xfId="19718"/>
    <cellStyle name="Normal 40 4 4" xfId="3350"/>
    <cellStyle name="Normal 40 4 4 2" xfId="7133"/>
    <cellStyle name="Normal 40 4 4 2 2" xfId="15192"/>
    <cellStyle name="Normal 40 4 4 2 2 2" xfId="32039"/>
    <cellStyle name="Normal 40 4 4 2 3" xfId="24472"/>
    <cellStyle name="Normal 40 4 4 3" xfId="11409"/>
    <cellStyle name="Normal 40 4 4 3 2" xfId="28258"/>
    <cellStyle name="Normal 40 4 4 4" xfId="20691"/>
    <cellStyle name="Normal 40 4 5" xfId="5249"/>
    <cellStyle name="Normal 40 4 5 2" xfId="13308"/>
    <cellStyle name="Normal 40 4 5 2 2" xfId="30155"/>
    <cellStyle name="Normal 40 4 5 3" xfId="22588"/>
    <cellStyle name="Normal 40 4 6" xfId="9410"/>
    <cellStyle name="Normal 40 4 6 2" xfId="26374"/>
    <cellStyle name="Normal 40 4 7" xfId="17813"/>
    <cellStyle name="Normal 40 4 8" xfId="18806"/>
    <cellStyle name="Normal 40 5" xfId="1534"/>
    <cellStyle name="Normal 40 5 2" xfId="2533"/>
    <cellStyle name="Normal 40 5 2 2" xfId="4495"/>
    <cellStyle name="Normal 40 5 2 2 2" xfId="8278"/>
    <cellStyle name="Normal 40 5 2 2 2 2" xfId="16337"/>
    <cellStyle name="Normal 40 5 2 2 2 2 2" xfId="33184"/>
    <cellStyle name="Normal 40 5 2 2 2 3" xfId="25617"/>
    <cellStyle name="Normal 40 5 2 2 3" xfId="12554"/>
    <cellStyle name="Normal 40 5 2 2 3 2" xfId="29403"/>
    <cellStyle name="Normal 40 5 2 2 4" xfId="21836"/>
    <cellStyle name="Normal 40 5 2 3" xfId="6394"/>
    <cellStyle name="Normal 40 5 2 3 2" xfId="14453"/>
    <cellStyle name="Normal 40 5 2 3 2 2" xfId="31300"/>
    <cellStyle name="Normal 40 5 2 3 3" xfId="23733"/>
    <cellStyle name="Normal 40 5 2 4" xfId="10620"/>
    <cellStyle name="Normal 40 5 2 4 2" xfId="27519"/>
    <cellStyle name="Normal 40 5 2 5" xfId="17818"/>
    <cellStyle name="Normal 40 5 2 6" xfId="19951"/>
    <cellStyle name="Normal 40 5 3" xfId="3583"/>
    <cellStyle name="Normal 40 5 3 2" xfId="7366"/>
    <cellStyle name="Normal 40 5 3 2 2" xfId="15425"/>
    <cellStyle name="Normal 40 5 3 2 2 2" xfId="32272"/>
    <cellStyle name="Normal 40 5 3 2 3" xfId="24705"/>
    <cellStyle name="Normal 40 5 3 3" xfId="11642"/>
    <cellStyle name="Normal 40 5 3 3 2" xfId="28491"/>
    <cellStyle name="Normal 40 5 3 4" xfId="20924"/>
    <cellStyle name="Normal 40 5 4" xfId="5482"/>
    <cellStyle name="Normal 40 5 4 2" xfId="13541"/>
    <cellStyle name="Normal 40 5 4 2 2" xfId="30388"/>
    <cellStyle name="Normal 40 5 4 3" xfId="22821"/>
    <cellStyle name="Normal 40 5 5" xfId="9667"/>
    <cellStyle name="Normal 40 5 5 2" xfId="26607"/>
    <cellStyle name="Normal 40 5 6" xfId="17817"/>
    <cellStyle name="Normal 40 5 7" xfId="19039"/>
    <cellStyle name="Normal 40 6" xfId="2063"/>
    <cellStyle name="Normal 40 6 2" xfId="4044"/>
    <cellStyle name="Normal 40 6 2 2" xfId="7827"/>
    <cellStyle name="Normal 40 6 2 2 2" xfId="15886"/>
    <cellStyle name="Normal 40 6 2 2 2 2" xfId="32733"/>
    <cellStyle name="Normal 40 6 2 2 3" xfId="25166"/>
    <cellStyle name="Normal 40 6 2 3" xfId="12103"/>
    <cellStyle name="Normal 40 6 2 3 2" xfId="28952"/>
    <cellStyle name="Normal 40 6 2 4" xfId="21385"/>
    <cellStyle name="Normal 40 6 3" xfId="5943"/>
    <cellStyle name="Normal 40 6 3 2" xfId="14002"/>
    <cellStyle name="Normal 40 6 3 2 2" xfId="30849"/>
    <cellStyle name="Normal 40 6 3 3" xfId="23282"/>
    <cellStyle name="Normal 40 6 4" xfId="10161"/>
    <cellStyle name="Normal 40 6 4 2" xfId="27068"/>
    <cellStyle name="Normal 40 6 5" xfId="17819"/>
    <cellStyle name="Normal 40 6 6" xfId="19500"/>
    <cellStyle name="Normal 40 7" xfId="3102"/>
    <cellStyle name="Normal 40 7 2" xfId="6915"/>
    <cellStyle name="Normal 40 7 2 2" xfId="14974"/>
    <cellStyle name="Normal 40 7 2 2 2" xfId="31821"/>
    <cellStyle name="Normal 40 7 2 3" xfId="24254"/>
    <cellStyle name="Normal 40 7 3" xfId="11165"/>
    <cellStyle name="Normal 40 7 3 2" xfId="28040"/>
    <cellStyle name="Normal 40 7 4" xfId="20473"/>
    <cellStyle name="Normal 40 8" xfId="5031"/>
    <cellStyle name="Normal 40 8 2" xfId="13090"/>
    <cellStyle name="Normal 40 8 2 2" xfId="29937"/>
    <cellStyle name="Normal 40 8 3" xfId="22370"/>
    <cellStyle name="Normal 40 9" xfId="9052"/>
    <cellStyle name="Normal 40 9 2" xfId="26156"/>
    <cellStyle name="Normal 41" xfId="758"/>
    <cellStyle name="Normal 41 10" xfId="17820"/>
    <cellStyle name="Normal 41 11" xfId="18588"/>
    <cellStyle name="Normal 41 12" xfId="34125"/>
    <cellStyle name="Normal 41 2" xfId="962"/>
    <cellStyle name="Normal 41 2 2" xfId="3142"/>
    <cellStyle name="Normal 41 2 3" xfId="17821"/>
    <cellStyle name="Normal 41 2 4" xfId="34126"/>
    <cellStyle name="Normal 41 3" xfId="1088"/>
    <cellStyle name="Normal 41 3 2" xfId="1349"/>
    <cellStyle name="Normal 41 3 2 2" xfId="1845"/>
    <cellStyle name="Normal 41 3 2 2 2" xfId="2844"/>
    <cellStyle name="Normal 41 3 2 2 2 2" xfId="4806"/>
    <cellStyle name="Normal 41 3 2 2 2 2 2" xfId="8589"/>
    <cellStyle name="Normal 41 3 2 2 2 2 2 2" xfId="16648"/>
    <cellStyle name="Normal 41 3 2 2 2 2 2 2 2" xfId="33495"/>
    <cellStyle name="Normal 41 3 2 2 2 2 2 3" xfId="25928"/>
    <cellStyle name="Normal 41 3 2 2 2 2 3" xfId="12865"/>
    <cellStyle name="Normal 41 3 2 2 2 2 3 2" xfId="29714"/>
    <cellStyle name="Normal 41 3 2 2 2 2 4" xfId="22147"/>
    <cellStyle name="Normal 41 3 2 2 2 3" xfId="6705"/>
    <cellStyle name="Normal 41 3 2 2 2 3 2" xfId="14764"/>
    <cellStyle name="Normal 41 3 2 2 2 3 2 2" xfId="31611"/>
    <cellStyle name="Normal 41 3 2 2 2 3 3" xfId="24044"/>
    <cellStyle name="Normal 41 3 2 2 2 4" xfId="10931"/>
    <cellStyle name="Normal 41 3 2 2 2 4 2" xfId="27830"/>
    <cellStyle name="Normal 41 3 2 2 2 5" xfId="17825"/>
    <cellStyle name="Normal 41 3 2 2 2 6" xfId="20262"/>
    <cellStyle name="Normal 41 3 2 2 3" xfId="3894"/>
    <cellStyle name="Normal 41 3 2 2 3 2" xfId="7677"/>
    <cellStyle name="Normal 41 3 2 2 3 2 2" xfId="15736"/>
    <cellStyle name="Normal 41 3 2 2 3 2 2 2" xfId="32583"/>
    <cellStyle name="Normal 41 3 2 2 3 2 3" xfId="25016"/>
    <cellStyle name="Normal 41 3 2 2 3 3" xfId="11953"/>
    <cellStyle name="Normal 41 3 2 2 3 3 2" xfId="28802"/>
    <cellStyle name="Normal 41 3 2 2 3 4" xfId="21235"/>
    <cellStyle name="Normal 41 3 2 2 4" xfId="5793"/>
    <cellStyle name="Normal 41 3 2 2 4 2" xfId="13852"/>
    <cellStyle name="Normal 41 3 2 2 4 2 2" xfId="30699"/>
    <cellStyle name="Normal 41 3 2 2 4 3" xfId="23132"/>
    <cellStyle name="Normal 41 3 2 2 5" xfId="9978"/>
    <cellStyle name="Normal 41 3 2 2 5 2" xfId="26918"/>
    <cellStyle name="Normal 41 3 2 2 6" xfId="17824"/>
    <cellStyle name="Normal 41 3 2 2 7" xfId="19350"/>
    <cellStyle name="Normal 41 3 2 3" xfId="2391"/>
    <cellStyle name="Normal 41 3 2 3 2" xfId="4355"/>
    <cellStyle name="Normal 41 3 2 3 2 2" xfId="8138"/>
    <cellStyle name="Normal 41 3 2 3 2 2 2" xfId="16197"/>
    <cellStyle name="Normal 41 3 2 3 2 2 2 2" xfId="33044"/>
    <cellStyle name="Normal 41 3 2 3 2 2 3" xfId="25477"/>
    <cellStyle name="Normal 41 3 2 3 2 3" xfId="12414"/>
    <cellStyle name="Normal 41 3 2 3 2 3 2" xfId="29263"/>
    <cellStyle name="Normal 41 3 2 3 2 4" xfId="21696"/>
    <cellStyle name="Normal 41 3 2 3 3" xfId="6254"/>
    <cellStyle name="Normal 41 3 2 3 3 2" xfId="14313"/>
    <cellStyle name="Normal 41 3 2 3 3 2 2" xfId="31160"/>
    <cellStyle name="Normal 41 3 2 3 3 3" xfId="23593"/>
    <cellStyle name="Normal 41 3 2 3 4" xfId="10479"/>
    <cellStyle name="Normal 41 3 2 3 4 2" xfId="27379"/>
    <cellStyle name="Normal 41 3 2 3 5" xfId="17826"/>
    <cellStyle name="Normal 41 3 2 3 6" xfId="19811"/>
    <cellStyle name="Normal 41 3 2 4" xfId="3443"/>
    <cellStyle name="Normal 41 3 2 4 2" xfId="7226"/>
    <cellStyle name="Normal 41 3 2 4 2 2" xfId="15285"/>
    <cellStyle name="Normal 41 3 2 4 2 2 2" xfId="32132"/>
    <cellStyle name="Normal 41 3 2 4 2 3" xfId="24565"/>
    <cellStyle name="Normal 41 3 2 4 3" xfId="11502"/>
    <cellStyle name="Normal 41 3 2 4 3 2" xfId="28351"/>
    <cellStyle name="Normal 41 3 2 4 4" xfId="20784"/>
    <cellStyle name="Normal 41 3 2 5" xfId="5342"/>
    <cellStyle name="Normal 41 3 2 5 2" xfId="13401"/>
    <cellStyle name="Normal 41 3 2 5 2 2" xfId="30248"/>
    <cellStyle name="Normal 41 3 2 5 3" xfId="22681"/>
    <cellStyle name="Normal 41 3 2 6" xfId="9503"/>
    <cellStyle name="Normal 41 3 2 6 2" xfId="26467"/>
    <cellStyle name="Normal 41 3 2 7" xfId="17823"/>
    <cellStyle name="Normal 41 3 2 8" xfId="18899"/>
    <cellStyle name="Normal 41 3 3" xfId="1627"/>
    <cellStyle name="Normal 41 3 3 2" xfId="2626"/>
    <cellStyle name="Normal 41 3 3 2 2" xfId="4588"/>
    <cellStyle name="Normal 41 3 3 2 2 2" xfId="8371"/>
    <cellStyle name="Normal 41 3 3 2 2 2 2" xfId="16430"/>
    <cellStyle name="Normal 41 3 3 2 2 2 2 2" xfId="33277"/>
    <cellStyle name="Normal 41 3 3 2 2 2 3" xfId="25710"/>
    <cellStyle name="Normal 41 3 3 2 2 3" xfId="12647"/>
    <cellStyle name="Normal 41 3 3 2 2 3 2" xfId="29496"/>
    <cellStyle name="Normal 41 3 3 2 2 4" xfId="21929"/>
    <cellStyle name="Normal 41 3 3 2 3" xfId="6487"/>
    <cellStyle name="Normal 41 3 3 2 3 2" xfId="14546"/>
    <cellStyle name="Normal 41 3 3 2 3 2 2" xfId="31393"/>
    <cellStyle name="Normal 41 3 3 2 3 3" xfId="23826"/>
    <cellStyle name="Normal 41 3 3 2 4" xfId="10713"/>
    <cellStyle name="Normal 41 3 3 2 4 2" xfId="27612"/>
    <cellStyle name="Normal 41 3 3 2 5" xfId="17828"/>
    <cellStyle name="Normal 41 3 3 2 6" xfId="20044"/>
    <cellStyle name="Normal 41 3 3 3" xfId="3676"/>
    <cellStyle name="Normal 41 3 3 3 2" xfId="7459"/>
    <cellStyle name="Normal 41 3 3 3 2 2" xfId="15518"/>
    <cellStyle name="Normal 41 3 3 3 2 2 2" xfId="32365"/>
    <cellStyle name="Normal 41 3 3 3 2 3" xfId="24798"/>
    <cellStyle name="Normal 41 3 3 3 3" xfId="11735"/>
    <cellStyle name="Normal 41 3 3 3 3 2" xfId="28584"/>
    <cellStyle name="Normal 41 3 3 3 4" xfId="21017"/>
    <cellStyle name="Normal 41 3 3 4" xfId="5575"/>
    <cellStyle name="Normal 41 3 3 4 2" xfId="13634"/>
    <cellStyle name="Normal 41 3 3 4 2 2" xfId="30481"/>
    <cellStyle name="Normal 41 3 3 4 3" xfId="22914"/>
    <cellStyle name="Normal 41 3 3 5" xfId="9760"/>
    <cellStyle name="Normal 41 3 3 5 2" xfId="26700"/>
    <cellStyle name="Normal 41 3 3 6" xfId="17827"/>
    <cellStyle name="Normal 41 3 3 7" xfId="19132"/>
    <cellStyle name="Normal 41 3 4" xfId="2173"/>
    <cellStyle name="Normal 41 3 4 2" xfId="4137"/>
    <cellStyle name="Normal 41 3 4 2 2" xfId="7920"/>
    <cellStyle name="Normal 41 3 4 2 2 2" xfId="15979"/>
    <cellStyle name="Normal 41 3 4 2 2 2 2" xfId="32826"/>
    <cellStyle name="Normal 41 3 4 2 2 3" xfId="25259"/>
    <cellStyle name="Normal 41 3 4 2 3" xfId="12196"/>
    <cellStyle name="Normal 41 3 4 2 3 2" xfId="29045"/>
    <cellStyle name="Normal 41 3 4 2 4" xfId="21478"/>
    <cellStyle name="Normal 41 3 4 3" xfId="6036"/>
    <cellStyle name="Normal 41 3 4 3 2" xfId="14095"/>
    <cellStyle name="Normal 41 3 4 3 2 2" xfId="30942"/>
    <cellStyle name="Normal 41 3 4 3 3" xfId="23375"/>
    <cellStyle name="Normal 41 3 4 4" xfId="10261"/>
    <cellStyle name="Normal 41 3 4 4 2" xfId="27161"/>
    <cellStyle name="Normal 41 3 4 5" xfId="17829"/>
    <cellStyle name="Normal 41 3 4 6" xfId="19593"/>
    <cellStyle name="Normal 41 3 5" xfId="3225"/>
    <cellStyle name="Normal 41 3 5 2" xfId="7008"/>
    <cellStyle name="Normal 41 3 5 2 2" xfId="15067"/>
    <cellStyle name="Normal 41 3 5 2 2 2" xfId="31914"/>
    <cellStyle name="Normal 41 3 5 2 3" xfId="24347"/>
    <cellStyle name="Normal 41 3 5 3" xfId="11284"/>
    <cellStyle name="Normal 41 3 5 3 2" xfId="28133"/>
    <cellStyle name="Normal 41 3 5 4" xfId="20566"/>
    <cellStyle name="Normal 41 3 6" xfId="5124"/>
    <cellStyle name="Normal 41 3 6 2" xfId="13183"/>
    <cellStyle name="Normal 41 3 6 2 2" xfId="30030"/>
    <cellStyle name="Normal 41 3 6 3" xfId="22463"/>
    <cellStyle name="Normal 41 3 7" xfId="9268"/>
    <cellStyle name="Normal 41 3 7 2" xfId="26249"/>
    <cellStyle name="Normal 41 3 8" xfId="17822"/>
    <cellStyle name="Normal 41 3 9" xfId="18681"/>
    <cellStyle name="Normal 41 4" xfId="1257"/>
    <cellStyle name="Normal 41 4 2" xfId="1753"/>
    <cellStyle name="Normal 41 4 2 2" xfId="2752"/>
    <cellStyle name="Normal 41 4 2 2 2" xfId="4714"/>
    <cellStyle name="Normal 41 4 2 2 2 2" xfId="8497"/>
    <cellStyle name="Normal 41 4 2 2 2 2 2" xfId="16556"/>
    <cellStyle name="Normal 41 4 2 2 2 2 2 2" xfId="33403"/>
    <cellStyle name="Normal 41 4 2 2 2 2 3" xfId="25836"/>
    <cellStyle name="Normal 41 4 2 2 2 3" xfId="12773"/>
    <cellStyle name="Normal 41 4 2 2 2 3 2" xfId="29622"/>
    <cellStyle name="Normal 41 4 2 2 2 4" xfId="22055"/>
    <cellStyle name="Normal 41 4 2 2 3" xfId="6613"/>
    <cellStyle name="Normal 41 4 2 2 3 2" xfId="14672"/>
    <cellStyle name="Normal 41 4 2 2 3 2 2" xfId="31519"/>
    <cellStyle name="Normal 41 4 2 2 3 3" xfId="23952"/>
    <cellStyle name="Normal 41 4 2 2 4" xfId="10839"/>
    <cellStyle name="Normal 41 4 2 2 4 2" xfId="27738"/>
    <cellStyle name="Normal 41 4 2 2 5" xfId="17832"/>
    <cellStyle name="Normal 41 4 2 2 6" xfId="20170"/>
    <cellStyle name="Normal 41 4 2 3" xfId="3802"/>
    <cellStyle name="Normal 41 4 2 3 2" xfId="7585"/>
    <cellStyle name="Normal 41 4 2 3 2 2" xfId="15644"/>
    <cellStyle name="Normal 41 4 2 3 2 2 2" xfId="32491"/>
    <cellStyle name="Normal 41 4 2 3 2 3" xfId="24924"/>
    <cellStyle name="Normal 41 4 2 3 3" xfId="11861"/>
    <cellStyle name="Normal 41 4 2 3 3 2" xfId="28710"/>
    <cellStyle name="Normal 41 4 2 3 4" xfId="21143"/>
    <cellStyle name="Normal 41 4 2 4" xfId="5701"/>
    <cellStyle name="Normal 41 4 2 4 2" xfId="13760"/>
    <cellStyle name="Normal 41 4 2 4 2 2" xfId="30607"/>
    <cellStyle name="Normal 41 4 2 4 3" xfId="23040"/>
    <cellStyle name="Normal 41 4 2 5" xfId="9886"/>
    <cellStyle name="Normal 41 4 2 5 2" xfId="26826"/>
    <cellStyle name="Normal 41 4 2 6" xfId="17831"/>
    <cellStyle name="Normal 41 4 2 7" xfId="19258"/>
    <cellStyle name="Normal 41 4 3" xfId="2299"/>
    <cellStyle name="Normal 41 4 3 2" xfId="4263"/>
    <cellStyle name="Normal 41 4 3 2 2" xfId="8046"/>
    <cellStyle name="Normal 41 4 3 2 2 2" xfId="16105"/>
    <cellStyle name="Normal 41 4 3 2 2 2 2" xfId="32952"/>
    <cellStyle name="Normal 41 4 3 2 2 3" xfId="25385"/>
    <cellStyle name="Normal 41 4 3 2 3" xfId="12322"/>
    <cellStyle name="Normal 41 4 3 2 3 2" xfId="29171"/>
    <cellStyle name="Normal 41 4 3 2 4" xfId="21604"/>
    <cellStyle name="Normal 41 4 3 3" xfId="6162"/>
    <cellStyle name="Normal 41 4 3 3 2" xfId="14221"/>
    <cellStyle name="Normal 41 4 3 3 2 2" xfId="31068"/>
    <cellStyle name="Normal 41 4 3 3 3" xfId="23501"/>
    <cellStyle name="Normal 41 4 3 4" xfId="10387"/>
    <cellStyle name="Normal 41 4 3 4 2" xfId="27287"/>
    <cellStyle name="Normal 41 4 3 5" xfId="17833"/>
    <cellStyle name="Normal 41 4 3 6" xfId="19719"/>
    <cellStyle name="Normal 41 4 4" xfId="3351"/>
    <cellStyle name="Normal 41 4 4 2" xfId="7134"/>
    <cellStyle name="Normal 41 4 4 2 2" xfId="15193"/>
    <cellStyle name="Normal 41 4 4 2 2 2" xfId="32040"/>
    <cellStyle name="Normal 41 4 4 2 3" xfId="24473"/>
    <cellStyle name="Normal 41 4 4 3" xfId="11410"/>
    <cellStyle name="Normal 41 4 4 3 2" xfId="28259"/>
    <cellStyle name="Normal 41 4 4 4" xfId="20692"/>
    <cellStyle name="Normal 41 4 5" xfId="5250"/>
    <cellStyle name="Normal 41 4 5 2" xfId="13309"/>
    <cellStyle name="Normal 41 4 5 2 2" xfId="30156"/>
    <cellStyle name="Normal 41 4 5 3" xfId="22589"/>
    <cellStyle name="Normal 41 4 6" xfId="9411"/>
    <cellStyle name="Normal 41 4 6 2" xfId="26375"/>
    <cellStyle name="Normal 41 4 7" xfId="17830"/>
    <cellStyle name="Normal 41 4 8" xfId="18807"/>
    <cellStyle name="Normal 41 5" xfId="1535"/>
    <cellStyle name="Normal 41 5 2" xfId="2534"/>
    <cellStyle name="Normal 41 5 2 2" xfId="4496"/>
    <cellStyle name="Normal 41 5 2 2 2" xfId="8279"/>
    <cellStyle name="Normal 41 5 2 2 2 2" xfId="16338"/>
    <cellStyle name="Normal 41 5 2 2 2 2 2" xfId="33185"/>
    <cellStyle name="Normal 41 5 2 2 2 3" xfId="25618"/>
    <cellStyle name="Normal 41 5 2 2 3" xfId="12555"/>
    <cellStyle name="Normal 41 5 2 2 3 2" xfId="29404"/>
    <cellStyle name="Normal 41 5 2 2 4" xfId="21837"/>
    <cellStyle name="Normal 41 5 2 3" xfId="6395"/>
    <cellStyle name="Normal 41 5 2 3 2" xfId="14454"/>
    <cellStyle name="Normal 41 5 2 3 2 2" xfId="31301"/>
    <cellStyle name="Normal 41 5 2 3 3" xfId="23734"/>
    <cellStyle name="Normal 41 5 2 4" xfId="10621"/>
    <cellStyle name="Normal 41 5 2 4 2" xfId="27520"/>
    <cellStyle name="Normal 41 5 2 5" xfId="17835"/>
    <cellStyle name="Normal 41 5 2 6" xfId="19952"/>
    <cellStyle name="Normal 41 5 3" xfId="3584"/>
    <cellStyle name="Normal 41 5 3 2" xfId="7367"/>
    <cellStyle name="Normal 41 5 3 2 2" xfId="15426"/>
    <cellStyle name="Normal 41 5 3 2 2 2" xfId="32273"/>
    <cellStyle name="Normal 41 5 3 2 3" xfId="24706"/>
    <cellStyle name="Normal 41 5 3 3" xfId="11643"/>
    <cellStyle name="Normal 41 5 3 3 2" xfId="28492"/>
    <cellStyle name="Normal 41 5 3 4" xfId="20925"/>
    <cellStyle name="Normal 41 5 4" xfId="5483"/>
    <cellStyle name="Normal 41 5 4 2" xfId="13542"/>
    <cellStyle name="Normal 41 5 4 2 2" xfId="30389"/>
    <cellStyle name="Normal 41 5 4 3" xfId="22822"/>
    <cellStyle name="Normal 41 5 5" xfId="9668"/>
    <cellStyle name="Normal 41 5 5 2" xfId="26608"/>
    <cellStyle name="Normal 41 5 6" xfId="17834"/>
    <cellStyle name="Normal 41 5 7" xfId="19040"/>
    <cellStyle name="Normal 41 6" xfId="2064"/>
    <cellStyle name="Normal 41 6 2" xfId="4045"/>
    <cellStyle name="Normal 41 6 2 2" xfId="7828"/>
    <cellStyle name="Normal 41 6 2 2 2" xfId="15887"/>
    <cellStyle name="Normal 41 6 2 2 2 2" xfId="32734"/>
    <cellStyle name="Normal 41 6 2 2 3" xfId="25167"/>
    <cellStyle name="Normal 41 6 2 3" xfId="12104"/>
    <cellStyle name="Normal 41 6 2 3 2" xfId="28953"/>
    <cellStyle name="Normal 41 6 2 4" xfId="21386"/>
    <cellStyle name="Normal 41 6 3" xfId="5944"/>
    <cellStyle name="Normal 41 6 3 2" xfId="14003"/>
    <cellStyle name="Normal 41 6 3 2 2" xfId="30850"/>
    <cellStyle name="Normal 41 6 3 3" xfId="23283"/>
    <cellStyle name="Normal 41 6 4" xfId="10162"/>
    <cellStyle name="Normal 41 6 4 2" xfId="27069"/>
    <cellStyle name="Normal 41 6 5" xfId="17836"/>
    <cellStyle name="Normal 41 6 6" xfId="19501"/>
    <cellStyle name="Normal 41 7" xfId="3103"/>
    <cellStyle name="Normal 41 7 2" xfId="6916"/>
    <cellStyle name="Normal 41 7 2 2" xfId="14975"/>
    <cellStyle name="Normal 41 7 2 2 2" xfId="31822"/>
    <cellStyle name="Normal 41 7 2 3" xfId="24255"/>
    <cellStyle name="Normal 41 7 3" xfId="11166"/>
    <cellStyle name="Normal 41 7 3 2" xfId="28041"/>
    <cellStyle name="Normal 41 7 4" xfId="20474"/>
    <cellStyle name="Normal 41 8" xfId="5032"/>
    <cellStyle name="Normal 41 8 2" xfId="13091"/>
    <cellStyle name="Normal 41 8 2 2" xfId="29938"/>
    <cellStyle name="Normal 41 8 3" xfId="22371"/>
    <cellStyle name="Normal 41 9" xfId="9053"/>
    <cellStyle name="Normal 41 9 2" xfId="26157"/>
    <cellStyle name="Normal 42" xfId="759"/>
    <cellStyle name="Normal 42 10" xfId="17837"/>
    <cellStyle name="Normal 42 11" xfId="18589"/>
    <cellStyle name="Normal 42 12" xfId="34127"/>
    <cellStyle name="Normal 42 2" xfId="963"/>
    <cellStyle name="Normal 42 2 2" xfId="3143"/>
    <cellStyle name="Normal 42 2 3" xfId="17838"/>
    <cellStyle name="Normal 42 2 4" xfId="34128"/>
    <cellStyle name="Normal 42 3" xfId="1089"/>
    <cellStyle name="Normal 42 3 2" xfId="1350"/>
    <cellStyle name="Normal 42 3 2 2" xfId="1846"/>
    <cellStyle name="Normal 42 3 2 2 2" xfId="2845"/>
    <cellStyle name="Normal 42 3 2 2 2 2" xfId="4807"/>
    <cellStyle name="Normal 42 3 2 2 2 2 2" xfId="8590"/>
    <cellStyle name="Normal 42 3 2 2 2 2 2 2" xfId="16649"/>
    <cellStyle name="Normal 42 3 2 2 2 2 2 2 2" xfId="33496"/>
    <cellStyle name="Normal 42 3 2 2 2 2 2 3" xfId="25929"/>
    <cellStyle name="Normal 42 3 2 2 2 2 3" xfId="12866"/>
    <cellStyle name="Normal 42 3 2 2 2 2 3 2" xfId="29715"/>
    <cellStyle name="Normal 42 3 2 2 2 2 4" xfId="22148"/>
    <cellStyle name="Normal 42 3 2 2 2 3" xfId="6706"/>
    <cellStyle name="Normal 42 3 2 2 2 3 2" xfId="14765"/>
    <cellStyle name="Normal 42 3 2 2 2 3 2 2" xfId="31612"/>
    <cellStyle name="Normal 42 3 2 2 2 3 3" xfId="24045"/>
    <cellStyle name="Normal 42 3 2 2 2 4" xfId="10932"/>
    <cellStyle name="Normal 42 3 2 2 2 4 2" xfId="27831"/>
    <cellStyle name="Normal 42 3 2 2 2 5" xfId="17842"/>
    <cellStyle name="Normal 42 3 2 2 2 6" xfId="20263"/>
    <cellStyle name="Normal 42 3 2 2 3" xfId="3895"/>
    <cellStyle name="Normal 42 3 2 2 3 2" xfId="7678"/>
    <cellStyle name="Normal 42 3 2 2 3 2 2" xfId="15737"/>
    <cellStyle name="Normal 42 3 2 2 3 2 2 2" xfId="32584"/>
    <cellStyle name="Normal 42 3 2 2 3 2 3" xfId="25017"/>
    <cellStyle name="Normal 42 3 2 2 3 3" xfId="11954"/>
    <cellStyle name="Normal 42 3 2 2 3 3 2" xfId="28803"/>
    <cellStyle name="Normal 42 3 2 2 3 4" xfId="21236"/>
    <cellStyle name="Normal 42 3 2 2 4" xfId="5794"/>
    <cellStyle name="Normal 42 3 2 2 4 2" xfId="13853"/>
    <cellStyle name="Normal 42 3 2 2 4 2 2" xfId="30700"/>
    <cellStyle name="Normal 42 3 2 2 4 3" xfId="23133"/>
    <cellStyle name="Normal 42 3 2 2 5" xfId="9979"/>
    <cellStyle name="Normal 42 3 2 2 5 2" xfId="26919"/>
    <cellStyle name="Normal 42 3 2 2 6" xfId="17841"/>
    <cellStyle name="Normal 42 3 2 2 7" xfId="19351"/>
    <cellStyle name="Normal 42 3 2 3" xfId="2392"/>
    <cellStyle name="Normal 42 3 2 3 2" xfId="4356"/>
    <cellStyle name="Normal 42 3 2 3 2 2" xfId="8139"/>
    <cellStyle name="Normal 42 3 2 3 2 2 2" xfId="16198"/>
    <cellStyle name="Normal 42 3 2 3 2 2 2 2" xfId="33045"/>
    <cellStyle name="Normal 42 3 2 3 2 2 3" xfId="25478"/>
    <cellStyle name="Normal 42 3 2 3 2 3" xfId="12415"/>
    <cellStyle name="Normal 42 3 2 3 2 3 2" xfId="29264"/>
    <cellStyle name="Normal 42 3 2 3 2 4" xfId="21697"/>
    <cellStyle name="Normal 42 3 2 3 3" xfId="6255"/>
    <cellStyle name="Normal 42 3 2 3 3 2" xfId="14314"/>
    <cellStyle name="Normal 42 3 2 3 3 2 2" xfId="31161"/>
    <cellStyle name="Normal 42 3 2 3 3 3" xfId="23594"/>
    <cellStyle name="Normal 42 3 2 3 4" xfId="10480"/>
    <cellStyle name="Normal 42 3 2 3 4 2" xfId="27380"/>
    <cellStyle name="Normal 42 3 2 3 5" xfId="17843"/>
    <cellStyle name="Normal 42 3 2 3 6" xfId="19812"/>
    <cellStyle name="Normal 42 3 2 4" xfId="3444"/>
    <cellStyle name="Normal 42 3 2 4 2" xfId="7227"/>
    <cellStyle name="Normal 42 3 2 4 2 2" xfId="15286"/>
    <cellStyle name="Normal 42 3 2 4 2 2 2" xfId="32133"/>
    <cellStyle name="Normal 42 3 2 4 2 3" xfId="24566"/>
    <cellStyle name="Normal 42 3 2 4 3" xfId="11503"/>
    <cellStyle name="Normal 42 3 2 4 3 2" xfId="28352"/>
    <cellStyle name="Normal 42 3 2 4 4" xfId="20785"/>
    <cellStyle name="Normal 42 3 2 5" xfId="5343"/>
    <cellStyle name="Normal 42 3 2 5 2" xfId="13402"/>
    <cellStyle name="Normal 42 3 2 5 2 2" xfId="30249"/>
    <cellStyle name="Normal 42 3 2 5 3" xfId="22682"/>
    <cellStyle name="Normal 42 3 2 6" xfId="9504"/>
    <cellStyle name="Normal 42 3 2 6 2" xfId="26468"/>
    <cellStyle name="Normal 42 3 2 7" xfId="17840"/>
    <cellStyle name="Normal 42 3 2 8" xfId="18900"/>
    <cellStyle name="Normal 42 3 3" xfId="1628"/>
    <cellStyle name="Normal 42 3 3 2" xfId="2627"/>
    <cellStyle name="Normal 42 3 3 2 2" xfId="4589"/>
    <cellStyle name="Normal 42 3 3 2 2 2" xfId="8372"/>
    <cellStyle name="Normal 42 3 3 2 2 2 2" xfId="16431"/>
    <cellStyle name="Normal 42 3 3 2 2 2 2 2" xfId="33278"/>
    <cellStyle name="Normal 42 3 3 2 2 2 3" xfId="25711"/>
    <cellStyle name="Normal 42 3 3 2 2 3" xfId="12648"/>
    <cellStyle name="Normal 42 3 3 2 2 3 2" xfId="29497"/>
    <cellStyle name="Normal 42 3 3 2 2 4" xfId="21930"/>
    <cellStyle name="Normal 42 3 3 2 3" xfId="6488"/>
    <cellStyle name="Normal 42 3 3 2 3 2" xfId="14547"/>
    <cellStyle name="Normal 42 3 3 2 3 2 2" xfId="31394"/>
    <cellStyle name="Normal 42 3 3 2 3 3" xfId="23827"/>
    <cellStyle name="Normal 42 3 3 2 4" xfId="10714"/>
    <cellStyle name="Normal 42 3 3 2 4 2" xfId="27613"/>
    <cellStyle name="Normal 42 3 3 2 5" xfId="17845"/>
    <cellStyle name="Normal 42 3 3 2 6" xfId="20045"/>
    <cellStyle name="Normal 42 3 3 3" xfId="3677"/>
    <cellStyle name="Normal 42 3 3 3 2" xfId="7460"/>
    <cellStyle name="Normal 42 3 3 3 2 2" xfId="15519"/>
    <cellStyle name="Normal 42 3 3 3 2 2 2" xfId="32366"/>
    <cellStyle name="Normal 42 3 3 3 2 3" xfId="24799"/>
    <cellStyle name="Normal 42 3 3 3 3" xfId="11736"/>
    <cellStyle name="Normal 42 3 3 3 3 2" xfId="28585"/>
    <cellStyle name="Normal 42 3 3 3 4" xfId="21018"/>
    <cellStyle name="Normal 42 3 3 4" xfId="5576"/>
    <cellStyle name="Normal 42 3 3 4 2" xfId="13635"/>
    <cellStyle name="Normal 42 3 3 4 2 2" xfId="30482"/>
    <cellStyle name="Normal 42 3 3 4 3" xfId="22915"/>
    <cellStyle name="Normal 42 3 3 5" xfId="9761"/>
    <cellStyle name="Normal 42 3 3 5 2" xfId="26701"/>
    <cellStyle name="Normal 42 3 3 6" xfId="17844"/>
    <cellStyle name="Normal 42 3 3 7" xfId="19133"/>
    <cellStyle name="Normal 42 3 4" xfId="2174"/>
    <cellStyle name="Normal 42 3 4 2" xfId="4138"/>
    <cellStyle name="Normal 42 3 4 2 2" xfId="7921"/>
    <cellStyle name="Normal 42 3 4 2 2 2" xfId="15980"/>
    <cellStyle name="Normal 42 3 4 2 2 2 2" xfId="32827"/>
    <cellStyle name="Normal 42 3 4 2 2 3" xfId="25260"/>
    <cellStyle name="Normal 42 3 4 2 3" xfId="12197"/>
    <cellStyle name="Normal 42 3 4 2 3 2" xfId="29046"/>
    <cellStyle name="Normal 42 3 4 2 4" xfId="21479"/>
    <cellStyle name="Normal 42 3 4 3" xfId="6037"/>
    <cellStyle name="Normal 42 3 4 3 2" xfId="14096"/>
    <cellStyle name="Normal 42 3 4 3 2 2" xfId="30943"/>
    <cellStyle name="Normal 42 3 4 3 3" xfId="23376"/>
    <cellStyle name="Normal 42 3 4 4" xfId="10262"/>
    <cellStyle name="Normal 42 3 4 4 2" xfId="27162"/>
    <cellStyle name="Normal 42 3 4 5" xfId="17846"/>
    <cellStyle name="Normal 42 3 4 6" xfId="19594"/>
    <cellStyle name="Normal 42 3 5" xfId="3226"/>
    <cellStyle name="Normal 42 3 5 2" xfId="7009"/>
    <cellStyle name="Normal 42 3 5 2 2" xfId="15068"/>
    <cellStyle name="Normal 42 3 5 2 2 2" xfId="31915"/>
    <cellStyle name="Normal 42 3 5 2 3" xfId="24348"/>
    <cellStyle name="Normal 42 3 5 3" xfId="11285"/>
    <cellStyle name="Normal 42 3 5 3 2" xfId="28134"/>
    <cellStyle name="Normal 42 3 5 4" xfId="20567"/>
    <cellStyle name="Normal 42 3 6" xfId="5125"/>
    <cellStyle name="Normal 42 3 6 2" xfId="13184"/>
    <cellStyle name="Normal 42 3 6 2 2" xfId="30031"/>
    <cellStyle name="Normal 42 3 6 3" xfId="22464"/>
    <cellStyle name="Normal 42 3 7" xfId="9269"/>
    <cellStyle name="Normal 42 3 7 2" xfId="26250"/>
    <cellStyle name="Normal 42 3 8" xfId="17839"/>
    <cellStyle name="Normal 42 3 9" xfId="18682"/>
    <cellStyle name="Normal 42 4" xfId="1258"/>
    <cellStyle name="Normal 42 4 2" xfId="1754"/>
    <cellStyle name="Normal 42 4 2 2" xfId="2753"/>
    <cellStyle name="Normal 42 4 2 2 2" xfId="4715"/>
    <cellStyle name="Normal 42 4 2 2 2 2" xfId="8498"/>
    <cellStyle name="Normal 42 4 2 2 2 2 2" xfId="16557"/>
    <cellStyle name="Normal 42 4 2 2 2 2 2 2" xfId="33404"/>
    <cellStyle name="Normal 42 4 2 2 2 2 3" xfId="25837"/>
    <cellStyle name="Normal 42 4 2 2 2 3" xfId="12774"/>
    <cellStyle name="Normal 42 4 2 2 2 3 2" xfId="29623"/>
    <cellStyle name="Normal 42 4 2 2 2 4" xfId="22056"/>
    <cellStyle name="Normal 42 4 2 2 3" xfId="6614"/>
    <cellStyle name="Normal 42 4 2 2 3 2" xfId="14673"/>
    <cellStyle name="Normal 42 4 2 2 3 2 2" xfId="31520"/>
    <cellStyle name="Normal 42 4 2 2 3 3" xfId="23953"/>
    <cellStyle name="Normal 42 4 2 2 4" xfId="10840"/>
    <cellStyle name="Normal 42 4 2 2 4 2" xfId="27739"/>
    <cellStyle name="Normal 42 4 2 2 5" xfId="17849"/>
    <cellStyle name="Normal 42 4 2 2 6" xfId="20171"/>
    <cellStyle name="Normal 42 4 2 3" xfId="3803"/>
    <cellStyle name="Normal 42 4 2 3 2" xfId="7586"/>
    <cellStyle name="Normal 42 4 2 3 2 2" xfId="15645"/>
    <cellStyle name="Normal 42 4 2 3 2 2 2" xfId="32492"/>
    <cellStyle name="Normal 42 4 2 3 2 3" xfId="24925"/>
    <cellStyle name="Normal 42 4 2 3 3" xfId="11862"/>
    <cellStyle name="Normal 42 4 2 3 3 2" xfId="28711"/>
    <cellStyle name="Normal 42 4 2 3 4" xfId="21144"/>
    <cellStyle name="Normal 42 4 2 4" xfId="5702"/>
    <cellStyle name="Normal 42 4 2 4 2" xfId="13761"/>
    <cellStyle name="Normal 42 4 2 4 2 2" xfId="30608"/>
    <cellStyle name="Normal 42 4 2 4 3" xfId="23041"/>
    <cellStyle name="Normal 42 4 2 5" xfId="9887"/>
    <cellStyle name="Normal 42 4 2 5 2" xfId="26827"/>
    <cellStyle name="Normal 42 4 2 6" xfId="17848"/>
    <cellStyle name="Normal 42 4 2 7" xfId="19259"/>
    <cellStyle name="Normal 42 4 3" xfId="2300"/>
    <cellStyle name="Normal 42 4 3 2" xfId="4264"/>
    <cellStyle name="Normal 42 4 3 2 2" xfId="8047"/>
    <cellStyle name="Normal 42 4 3 2 2 2" xfId="16106"/>
    <cellStyle name="Normal 42 4 3 2 2 2 2" xfId="32953"/>
    <cellStyle name="Normal 42 4 3 2 2 3" xfId="25386"/>
    <cellStyle name="Normal 42 4 3 2 3" xfId="12323"/>
    <cellStyle name="Normal 42 4 3 2 3 2" xfId="29172"/>
    <cellStyle name="Normal 42 4 3 2 4" xfId="21605"/>
    <cellStyle name="Normal 42 4 3 3" xfId="6163"/>
    <cellStyle name="Normal 42 4 3 3 2" xfId="14222"/>
    <cellStyle name="Normal 42 4 3 3 2 2" xfId="31069"/>
    <cellStyle name="Normal 42 4 3 3 3" xfId="23502"/>
    <cellStyle name="Normal 42 4 3 4" xfId="10388"/>
    <cellStyle name="Normal 42 4 3 4 2" xfId="27288"/>
    <cellStyle name="Normal 42 4 3 5" xfId="17850"/>
    <cellStyle name="Normal 42 4 3 6" xfId="19720"/>
    <cellStyle name="Normal 42 4 4" xfId="3352"/>
    <cellStyle name="Normal 42 4 4 2" xfId="7135"/>
    <cellStyle name="Normal 42 4 4 2 2" xfId="15194"/>
    <cellStyle name="Normal 42 4 4 2 2 2" xfId="32041"/>
    <cellStyle name="Normal 42 4 4 2 3" xfId="24474"/>
    <cellStyle name="Normal 42 4 4 3" xfId="11411"/>
    <cellStyle name="Normal 42 4 4 3 2" xfId="28260"/>
    <cellStyle name="Normal 42 4 4 4" xfId="20693"/>
    <cellStyle name="Normal 42 4 5" xfId="5251"/>
    <cellStyle name="Normal 42 4 5 2" xfId="13310"/>
    <cellStyle name="Normal 42 4 5 2 2" xfId="30157"/>
    <cellStyle name="Normal 42 4 5 3" xfId="22590"/>
    <cellStyle name="Normal 42 4 6" xfId="9412"/>
    <cellStyle name="Normal 42 4 6 2" xfId="26376"/>
    <cellStyle name="Normal 42 4 7" xfId="17847"/>
    <cellStyle name="Normal 42 4 8" xfId="18808"/>
    <cellStyle name="Normal 42 5" xfId="1536"/>
    <cellStyle name="Normal 42 5 2" xfId="2535"/>
    <cellStyle name="Normal 42 5 2 2" xfId="4497"/>
    <cellStyle name="Normal 42 5 2 2 2" xfId="8280"/>
    <cellStyle name="Normal 42 5 2 2 2 2" xfId="16339"/>
    <cellStyle name="Normal 42 5 2 2 2 2 2" xfId="33186"/>
    <cellStyle name="Normal 42 5 2 2 2 3" xfId="25619"/>
    <cellStyle name="Normal 42 5 2 2 3" xfId="12556"/>
    <cellStyle name="Normal 42 5 2 2 3 2" xfId="29405"/>
    <cellStyle name="Normal 42 5 2 2 4" xfId="21838"/>
    <cellStyle name="Normal 42 5 2 3" xfId="6396"/>
    <cellStyle name="Normal 42 5 2 3 2" xfId="14455"/>
    <cellStyle name="Normal 42 5 2 3 2 2" xfId="31302"/>
    <cellStyle name="Normal 42 5 2 3 3" xfId="23735"/>
    <cellStyle name="Normal 42 5 2 4" xfId="10622"/>
    <cellStyle name="Normal 42 5 2 4 2" xfId="27521"/>
    <cellStyle name="Normal 42 5 2 5" xfId="17852"/>
    <cellStyle name="Normal 42 5 2 6" xfId="19953"/>
    <cellStyle name="Normal 42 5 3" xfId="3585"/>
    <cellStyle name="Normal 42 5 3 2" xfId="7368"/>
    <cellStyle name="Normal 42 5 3 2 2" xfId="15427"/>
    <cellStyle name="Normal 42 5 3 2 2 2" xfId="32274"/>
    <cellStyle name="Normal 42 5 3 2 3" xfId="24707"/>
    <cellStyle name="Normal 42 5 3 3" xfId="11644"/>
    <cellStyle name="Normal 42 5 3 3 2" xfId="28493"/>
    <cellStyle name="Normal 42 5 3 4" xfId="20926"/>
    <cellStyle name="Normal 42 5 4" xfId="5484"/>
    <cellStyle name="Normal 42 5 4 2" xfId="13543"/>
    <cellStyle name="Normal 42 5 4 2 2" xfId="30390"/>
    <cellStyle name="Normal 42 5 4 3" xfId="22823"/>
    <cellStyle name="Normal 42 5 5" xfId="9669"/>
    <cellStyle name="Normal 42 5 5 2" xfId="26609"/>
    <cellStyle name="Normal 42 5 6" xfId="17851"/>
    <cellStyle name="Normal 42 5 7" xfId="19041"/>
    <cellStyle name="Normal 42 6" xfId="2065"/>
    <cellStyle name="Normal 42 6 2" xfId="4046"/>
    <cellStyle name="Normal 42 6 2 2" xfId="7829"/>
    <cellStyle name="Normal 42 6 2 2 2" xfId="15888"/>
    <cellStyle name="Normal 42 6 2 2 2 2" xfId="32735"/>
    <cellStyle name="Normal 42 6 2 2 3" xfId="25168"/>
    <cellStyle name="Normal 42 6 2 3" xfId="12105"/>
    <cellStyle name="Normal 42 6 2 3 2" xfId="28954"/>
    <cellStyle name="Normal 42 6 2 4" xfId="21387"/>
    <cellStyle name="Normal 42 6 3" xfId="5945"/>
    <cellStyle name="Normal 42 6 3 2" xfId="14004"/>
    <cellStyle name="Normal 42 6 3 2 2" xfId="30851"/>
    <cellStyle name="Normal 42 6 3 3" xfId="23284"/>
    <cellStyle name="Normal 42 6 4" xfId="10163"/>
    <cellStyle name="Normal 42 6 4 2" xfId="27070"/>
    <cellStyle name="Normal 42 6 5" xfId="17853"/>
    <cellStyle name="Normal 42 6 6" xfId="19502"/>
    <cellStyle name="Normal 42 7" xfId="3104"/>
    <cellStyle name="Normal 42 7 2" xfId="6917"/>
    <cellStyle name="Normal 42 7 2 2" xfId="14976"/>
    <cellStyle name="Normal 42 7 2 2 2" xfId="31823"/>
    <cellStyle name="Normal 42 7 2 3" xfId="24256"/>
    <cellStyle name="Normal 42 7 3" xfId="11167"/>
    <cellStyle name="Normal 42 7 3 2" xfId="28042"/>
    <cellStyle name="Normal 42 7 4" xfId="20475"/>
    <cellStyle name="Normal 42 8" xfId="5033"/>
    <cellStyle name="Normal 42 8 2" xfId="13092"/>
    <cellStyle name="Normal 42 8 2 2" xfId="29939"/>
    <cellStyle name="Normal 42 8 3" xfId="22372"/>
    <cellStyle name="Normal 42 9" xfId="9054"/>
    <cellStyle name="Normal 42 9 2" xfId="26158"/>
    <cellStyle name="Normal 43" xfId="761"/>
    <cellStyle name="Normal 43 10" xfId="18590"/>
    <cellStyle name="Normal 43 11" xfId="34129"/>
    <cellStyle name="Normal 43 2" xfId="1090"/>
    <cellStyle name="Normal 43 2 2" xfId="1351"/>
    <cellStyle name="Normal 43 2 2 2" xfId="1847"/>
    <cellStyle name="Normal 43 2 2 2 2" xfId="2846"/>
    <cellStyle name="Normal 43 2 2 2 2 2" xfId="4808"/>
    <cellStyle name="Normal 43 2 2 2 2 2 2" xfId="8591"/>
    <cellStyle name="Normal 43 2 2 2 2 2 2 2" xfId="16650"/>
    <cellStyle name="Normal 43 2 2 2 2 2 2 2 2" xfId="33497"/>
    <cellStyle name="Normal 43 2 2 2 2 2 2 3" xfId="25930"/>
    <cellStyle name="Normal 43 2 2 2 2 2 3" xfId="12867"/>
    <cellStyle name="Normal 43 2 2 2 2 2 3 2" xfId="29716"/>
    <cellStyle name="Normal 43 2 2 2 2 2 4" xfId="22149"/>
    <cellStyle name="Normal 43 2 2 2 2 3" xfId="6707"/>
    <cellStyle name="Normal 43 2 2 2 2 3 2" xfId="14766"/>
    <cellStyle name="Normal 43 2 2 2 2 3 2 2" xfId="31613"/>
    <cellStyle name="Normal 43 2 2 2 2 3 3" xfId="24046"/>
    <cellStyle name="Normal 43 2 2 2 2 4" xfId="10933"/>
    <cellStyle name="Normal 43 2 2 2 2 4 2" xfId="27832"/>
    <cellStyle name="Normal 43 2 2 2 2 5" xfId="17858"/>
    <cellStyle name="Normal 43 2 2 2 2 6" xfId="20264"/>
    <cellStyle name="Normal 43 2 2 2 3" xfId="3896"/>
    <cellStyle name="Normal 43 2 2 2 3 2" xfId="7679"/>
    <cellStyle name="Normal 43 2 2 2 3 2 2" xfId="15738"/>
    <cellStyle name="Normal 43 2 2 2 3 2 2 2" xfId="32585"/>
    <cellStyle name="Normal 43 2 2 2 3 2 3" xfId="25018"/>
    <cellStyle name="Normal 43 2 2 2 3 3" xfId="11955"/>
    <cellStyle name="Normal 43 2 2 2 3 3 2" xfId="28804"/>
    <cellStyle name="Normal 43 2 2 2 3 4" xfId="21237"/>
    <cellStyle name="Normal 43 2 2 2 4" xfId="5795"/>
    <cellStyle name="Normal 43 2 2 2 4 2" xfId="13854"/>
    <cellStyle name="Normal 43 2 2 2 4 2 2" xfId="30701"/>
    <cellStyle name="Normal 43 2 2 2 4 3" xfId="23134"/>
    <cellStyle name="Normal 43 2 2 2 5" xfId="9980"/>
    <cellStyle name="Normal 43 2 2 2 5 2" xfId="26920"/>
    <cellStyle name="Normal 43 2 2 2 6" xfId="17857"/>
    <cellStyle name="Normal 43 2 2 2 7" xfId="19352"/>
    <cellStyle name="Normal 43 2 2 3" xfId="2393"/>
    <cellStyle name="Normal 43 2 2 3 2" xfId="4357"/>
    <cellStyle name="Normal 43 2 2 3 2 2" xfId="8140"/>
    <cellStyle name="Normal 43 2 2 3 2 2 2" xfId="16199"/>
    <cellStyle name="Normal 43 2 2 3 2 2 2 2" xfId="33046"/>
    <cellStyle name="Normal 43 2 2 3 2 2 3" xfId="25479"/>
    <cellStyle name="Normal 43 2 2 3 2 3" xfId="12416"/>
    <cellStyle name="Normal 43 2 2 3 2 3 2" xfId="29265"/>
    <cellStyle name="Normal 43 2 2 3 2 4" xfId="21698"/>
    <cellStyle name="Normal 43 2 2 3 3" xfId="6256"/>
    <cellStyle name="Normal 43 2 2 3 3 2" xfId="14315"/>
    <cellStyle name="Normal 43 2 2 3 3 2 2" xfId="31162"/>
    <cellStyle name="Normal 43 2 2 3 3 3" xfId="23595"/>
    <cellStyle name="Normal 43 2 2 3 4" xfId="10481"/>
    <cellStyle name="Normal 43 2 2 3 4 2" xfId="27381"/>
    <cellStyle name="Normal 43 2 2 3 5" xfId="17859"/>
    <cellStyle name="Normal 43 2 2 3 6" xfId="19813"/>
    <cellStyle name="Normal 43 2 2 4" xfId="3445"/>
    <cellStyle name="Normal 43 2 2 4 2" xfId="7228"/>
    <cellStyle name="Normal 43 2 2 4 2 2" xfId="15287"/>
    <cellStyle name="Normal 43 2 2 4 2 2 2" xfId="32134"/>
    <cellStyle name="Normal 43 2 2 4 2 3" xfId="24567"/>
    <cellStyle name="Normal 43 2 2 4 3" xfId="11504"/>
    <cellStyle name="Normal 43 2 2 4 3 2" xfId="28353"/>
    <cellStyle name="Normal 43 2 2 4 4" xfId="20786"/>
    <cellStyle name="Normal 43 2 2 5" xfId="5344"/>
    <cellStyle name="Normal 43 2 2 5 2" xfId="13403"/>
    <cellStyle name="Normal 43 2 2 5 2 2" xfId="30250"/>
    <cellStyle name="Normal 43 2 2 5 3" xfId="22683"/>
    <cellStyle name="Normal 43 2 2 6" xfId="9505"/>
    <cellStyle name="Normal 43 2 2 6 2" xfId="26469"/>
    <cellStyle name="Normal 43 2 2 7" xfId="17856"/>
    <cellStyle name="Normal 43 2 2 8" xfId="18901"/>
    <cellStyle name="Normal 43 2 3" xfId="1629"/>
    <cellStyle name="Normal 43 2 3 2" xfId="2628"/>
    <cellStyle name="Normal 43 2 3 2 2" xfId="4590"/>
    <cellStyle name="Normal 43 2 3 2 2 2" xfId="8373"/>
    <cellStyle name="Normal 43 2 3 2 2 2 2" xfId="16432"/>
    <cellStyle name="Normal 43 2 3 2 2 2 2 2" xfId="33279"/>
    <cellStyle name="Normal 43 2 3 2 2 2 3" xfId="25712"/>
    <cellStyle name="Normal 43 2 3 2 2 3" xfId="12649"/>
    <cellStyle name="Normal 43 2 3 2 2 3 2" xfId="29498"/>
    <cellStyle name="Normal 43 2 3 2 2 4" xfId="21931"/>
    <cellStyle name="Normal 43 2 3 2 3" xfId="6489"/>
    <cellStyle name="Normal 43 2 3 2 3 2" xfId="14548"/>
    <cellStyle name="Normal 43 2 3 2 3 2 2" xfId="31395"/>
    <cellStyle name="Normal 43 2 3 2 3 3" xfId="23828"/>
    <cellStyle name="Normal 43 2 3 2 4" xfId="10715"/>
    <cellStyle name="Normal 43 2 3 2 4 2" xfId="27614"/>
    <cellStyle name="Normal 43 2 3 2 5" xfId="17861"/>
    <cellStyle name="Normal 43 2 3 2 6" xfId="20046"/>
    <cellStyle name="Normal 43 2 3 3" xfId="3678"/>
    <cellStyle name="Normal 43 2 3 3 2" xfId="7461"/>
    <cellStyle name="Normal 43 2 3 3 2 2" xfId="15520"/>
    <cellStyle name="Normal 43 2 3 3 2 2 2" xfId="32367"/>
    <cellStyle name="Normal 43 2 3 3 2 3" xfId="24800"/>
    <cellStyle name="Normal 43 2 3 3 3" xfId="11737"/>
    <cellStyle name="Normal 43 2 3 3 3 2" xfId="28586"/>
    <cellStyle name="Normal 43 2 3 3 4" xfId="21019"/>
    <cellStyle name="Normal 43 2 3 4" xfId="5577"/>
    <cellStyle name="Normal 43 2 3 4 2" xfId="13636"/>
    <cellStyle name="Normal 43 2 3 4 2 2" xfId="30483"/>
    <cellStyle name="Normal 43 2 3 4 3" xfId="22916"/>
    <cellStyle name="Normal 43 2 3 5" xfId="9762"/>
    <cellStyle name="Normal 43 2 3 5 2" xfId="26702"/>
    <cellStyle name="Normal 43 2 3 6" xfId="17860"/>
    <cellStyle name="Normal 43 2 3 7" xfId="19134"/>
    <cellStyle name="Normal 43 2 4" xfId="2175"/>
    <cellStyle name="Normal 43 2 4 2" xfId="4139"/>
    <cellStyle name="Normal 43 2 4 2 2" xfId="7922"/>
    <cellStyle name="Normal 43 2 4 2 2 2" xfId="15981"/>
    <cellStyle name="Normal 43 2 4 2 2 2 2" xfId="32828"/>
    <cellStyle name="Normal 43 2 4 2 2 3" xfId="25261"/>
    <cellStyle name="Normal 43 2 4 2 3" xfId="12198"/>
    <cellStyle name="Normal 43 2 4 2 3 2" xfId="29047"/>
    <cellStyle name="Normal 43 2 4 2 4" xfId="21480"/>
    <cellStyle name="Normal 43 2 4 3" xfId="6038"/>
    <cellStyle name="Normal 43 2 4 3 2" xfId="14097"/>
    <cellStyle name="Normal 43 2 4 3 2 2" xfId="30944"/>
    <cellStyle name="Normal 43 2 4 3 3" xfId="23377"/>
    <cellStyle name="Normal 43 2 4 4" xfId="10263"/>
    <cellStyle name="Normal 43 2 4 4 2" xfId="27163"/>
    <cellStyle name="Normal 43 2 4 5" xfId="17862"/>
    <cellStyle name="Normal 43 2 4 6" xfId="19595"/>
    <cellStyle name="Normal 43 2 5" xfId="3227"/>
    <cellStyle name="Normal 43 2 5 2" xfId="7010"/>
    <cellStyle name="Normal 43 2 5 2 2" xfId="15069"/>
    <cellStyle name="Normal 43 2 5 2 2 2" xfId="31916"/>
    <cellStyle name="Normal 43 2 5 2 3" xfId="24349"/>
    <cellStyle name="Normal 43 2 5 3" xfId="11286"/>
    <cellStyle name="Normal 43 2 5 3 2" xfId="28135"/>
    <cellStyle name="Normal 43 2 5 4" xfId="20568"/>
    <cellStyle name="Normal 43 2 6" xfId="5126"/>
    <cellStyle name="Normal 43 2 6 2" xfId="13185"/>
    <cellStyle name="Normal 43 2 6 2 2" xfId="30032"/>
    <cellStyle name="Normal 43 2 6 3" xfId="22465"/>
    <cellStyle name="Normal 43 2 7" xfId="9270"/>
    <cellStyle name="Normal 43 2 7 2" xfId="26251"/>
    <cellStyle name="Normal 43 2 8" xfId="17855"/>
    <cellStyle name="Normal 43 2 9" xfId="18683"/>
    <cellStyle name="Normal 43 3" xfId="1259"/>
    <cellStyle name="Normal 43 3 2" xfId="1755"/>
    <cellStyle name="Normal 43 3 2 2" xfId="2754"/>
    <cellStyle name="Normal 43 3 2 2 2" xfId="4716"/>
    <cellStyle name="Normal 43 3 2 2 2 2" xfId="8499"/>
    <cellStyle name="Normal 43 3 2 2 2 2 2" xfId="16558"/>
    <cellStyle name="Normal 43 3 2 2 2 2 2 2" xfId="33405"/>
    <cellStyle name="Normal 43 3 2 2 2 2 3" xfId="25838"/>
    <cellStyle name="Normal 43 3 2 2 2 3" xfId="12775"/>
    <cellStyle name="Normal 43 3 2 2 2 3 2" xfId="29624"/>
    <cellStyle name="Normal 43 3 2 2 2 4" xfId="22057"/>
    <cellStyle name="Normal 43 3 2 2 3" xfId="6615"/>
    <cellStyle name="Normal 43 3 2 2 3 2" xfId="14674"/>
    <cellStyle name="Normal 43 3 2 2 3 2 2" xfId="31521"/>
    <cellStyle name="Normal 43 3 2 2 3 3" xfId="23954"/>
    <cellStyle name="Normal 43 3 2 2 4" xfId="10841"/>
    <cellStyle name="Normal 43 3 2 2 4 2" xfId="27740"/>
    <cellStyle name="Normal 43 3 2 2 5" xfId="17865"/>
    <cellStyle name="Normal 43 3 2 2 6" xfId="20172"/>
    <cellStyle name="Normal 43 3 2 3" xfId="3804"/>
    <cellStyle name="Normal 43 3 2 3 2" xfId="7587"/>
    <cellStyle name="Normal 43 3 2 3 2 2" xfId="15646"/>
    <cellStyle name="Normal 43 3 2 3 2 2 2" xfId="32493"/>
    <cellStyle name="Normal 43 3 2 3 2 3" xfId="24926"/>
    <cellStyle name="Normal 43 3 2 3 3" xfId="11863"/>
    <cellStyle name="Normal 43 3 2 3 3 2" xfId="28712"/>
    <cellStyle name="Normal 43 3 2 3 4" xfId="21145"/>
    <cellStyle name="Normal 43 3 2 4" xfId="5703"/>
    <cellStyle name="Normal 43 3 2 4 2" xfId="13762"/>
    <cellStyle name="Normal 43 3 2 4 2 2" xfId="30609"/>
    <cellStyle name="Normal 43 3 2 4 3" xfId="23042"/>
    <cellStyle name="Normal 43 3 2 5" xfId="9888"/>
    <cellStyle name="Normal 43 3 2 5 2" xfId="26828"/>
    <cellStyle name="Normal 43 3 2 6" xfId="17864"/>
    <cellStyle name="Normal 43 3 2 7" xfId="19260"/>
    <cellStyle name="Normal 43 3 3" xfId="2301"/>
    <cellStyle name="Normal 43 3 3 2" xfId="4265"/>
    <cellStyle name="Normal 43 3 3 2 2" xfId="8048"/>
    <cellStyle name="Normal 43 3 3 2 2 2" xfId="16107"/>
    <cellStyle name="Normal 43 3 3 2 2 2 2" xfId="32954"/>
    <cellStyle name="Normal 43 3 3 2 2 3" xfId="25387"/>
    <cellStyle name="Normal 43 3 3 2 3" xfId="12324"/>
    <cellStyle name="Normal 43 3 3 2 3 2" xfId="29173"/>
    <cellStyle name="Normal 43 3 3 2 4" xfId="21606"/>
    <cellStyle name="Normal 43 3 3 3" xfId="6164"/>
    <cellStyle name="Normal 43 3 3 3 2" xfId="14223"/>
    <cellStyle name="Normal 43 3 3 3 2 2" xfId="31070"/>
    <cellStyle name="Normal 43 3 3 3 3" xfId="23503"/>
    <cellStyle name="Normal 43 3 3 4" xfId="10389"/>
    <cellStyle name="Normal 43 3 3 4 2" xfId="27289"/>
    <cellStyle name="Normal 43 3 3 5" xfId="17866"/>
    <cellStyle name="Normal 43 3 3 6" xfId="19721"/>
    <cellStyle name="Normal 43 3 4" xfId="3353"/>
    <cellStyle name="Normal 43 3 4 2" xfId="7136"/>
    <cellStyle name="Normal 43 3 4 2 2" xfId="15195"/>
    <cellStyle name="Normal 43 3 4 2 2 2" xfId="32042"/>
    <cellStyle name="Normal 43 3 4 2 3" xfId="24475"/>
    <cellStyle name="Normal 43 3 4 3" xfId="11412"/>
    <cellStyle name="Normal 43 3 4 3 2" xfId="28261"/>
    <cellStyle name="Normal 43 3 4 4" xfId="20694"/>
    <cellStyle name="Normal 43 3 5" xfId="5252"/>
    <cellStyle name="Normal 43 3 5 2" xfId="13311"/>
    <cellStyle name="Normal 43 3 5 2 2" xfId="30158"/>
    <cellStyle name="Normal 43 3 5 3" xfId="22591"/>
    <cellStyle name="Normal 43 3 6" xfId="9413"/>
    <cellStyle name="Normal 43 3 6 2" xfId="26377"/>
    <cellStyle name="Normal 43 3 7" xfId="17863"/>
    <cellStyle name="Normal 43 3 8" xfId="18809"/>
    <cellStyle name="Normal 43 4" xfId="1537"/>
    <cellStyle name="Normal 43 4 2" xfId="2536"/>
    <cellStyle name="Normal 43 4 2 2" xfId="4498"/>
    <cellStyle name="Normal 43 4 2 2 2" xfId="8281"/>
    <cellStyle name="Normal 43 4 2 2 2 2" xfId="16340"/>
    <cellStyle name="Normal 43 4 2 2 2 2 2" xfId="33187"/>
    <cellStyle name="Normal 43 4 2 2 2 3" xfId="25620"/>
    <cellStyle name="Normal 43 4 2 2 3" xfId="12557"/>
    <cellStyle name="Normal 43 4 2 2 3 2" xfId="29406"/>
    <cellStyle name="Normal 43 4 2 2 4" xfId="21839"/>
    <cellStyle name="Normal 43 4 2 3" xfId="6397"/>
    <cellStyle name="Normal 43 4 2 3 2" xfId="14456"/>
    <cellStyle name="Normal 43 4 2 3 2 2" xfId="31303"/>
    <cellStyle name="Normal 43 4 2 3 3" xfId="23736"/>
    <cellStyle name="Normal 43 4 2 4" xfId="10623"/>
    <cellStyle name="Normal 43 4 2 4 2" xfId="27522"/>
    <cellStyle name="Normal 43 4 2 5" xfId="17868"/>
    <cellStyle name="Normal 43 4 2 6" xfId="19954"/>
    <cellStyle name="Normal 43 4 3" xfId="3586"/>
    <cellStyle name="Normal 43 4 3 2" xfId="7369"/>
    <cellStyle name="Normal 43 4 3 2 2" xfId="15428"/>
    <cellStyle name="Normal 43 4 3 2 2 2" xfId="32275"/>
    <cellStyle name="Normal 43 4 3 2 3" xfId="24708"/>
    <cellStyle name="Normal 43 4 3 3" xfId="11645"/>
    <cellStyle name="Normal 43 4 3 3 2" xfId="28494"/>
    <cellStyle name="Normal 43 4 3 4" xfId="20927"/>
    <cellStyle name="Normal 43 4 4" xfId="5485"/>
    <cellStyle name="Normal 43 4 4 2" xfId="13544"/>
    <cellStyle name="Normal 43 4 4 2 2" xfId="30391"/>
    <cellStyle name="Normal 43 4 4 3" xfId="22824"/>
    <cellStyle name="Normal 43 4 5" xfId="9670"/>
    <cellStyle name="Normal 43 4 5 2" xfId="26610"/>
    <cellStyle name="Normal 43 4 6" xfId="17867"/>
    <cellStyle name="Normal 43 4 7" xfId="19042"/>
    <cellStyle name="Normal 43 5" xfId="2067"/>
    <cellStyle name="Normal 43 5 2" xfId="4047"/>
    <cellStyle name="Normal 43 5 2 2" xfId="7830"/>
    <cellStyle name="Normal 43 5 2 2 2" xfId="15889"/>
    <cellStyle name="Normal 43 5 2 2 2 2" xfId="32736"/>
    <cellStyle name="Normal 43 5 2 2 3" xfId="25169"/>
    <cellStyle name="Normal 43 5 2 3" xfId="12106"/>
    <cellStyle name="Normal 43 5 2 3 2" xfId="28955"/>
    <cellStyle name="Normal 43 5 2 4" xfId="21388"/>
    <cellStyle name="Normal 43 5 3" xfId="5946"/>
    <cellStyle name="Normal 43 5 3 2" xfId="14005"/>
    <cellStyle name="Normal 43 5 3 2 2" xfId="30852"/>
    <cellStyle name="Normal 43 5 3 3" xfId="23285"/>
    <cellStyle name="Normal 43 5 4" xfId="10164"/>
    <cellStyle name="Normal 43 5 4 2" xfId="27071"/>
    <cellStyle name="Normal 43 5 5" xfId="17869"/>
    <cellStyle name="Normal 43 5 6" xfId="19503"/>
    <cellStyle name="Normal 43 6" xfId="3105"/>
    <cellStyle name="Normal 43 6 2" xfId="6918"/>
    <cellStyle name="Normal 43 6 2 2" xfId="14977"/>
    <cellStyle name="Normal 43 6 2 2 2" xfId="31824"/>
    <cellStyle name="Normal 43 6 2 3" xfId="24257"/>
    <cellStyle name="Normal 43 6 3" xfId="11168"/>
    <cellStyle name="Normal 43 6 3 2" xfId="28043"/>
    <cellStyle name="Normal 43 6 4" xfId="20476"/>
    <cellStyle name="Normal 43 7" xfId="5034"/>
    <cellStyle name="Normal 43 7 2" xfId="13093"/>
    <cellStyle name="Normal 43 7 2 2" xfId="29940"/>
    <cellStyle name="Normal 43 7 3" xfId="22373"/>
    <cellStyle name="Normal 43 8" xfId="9057"/>
    <cellStyle name="Normal 43 8 2" xfId="26159"/>
    <cellStyle name="Normal 43 9" xfId="17854"/>
    <cellStyle name="Normal 44" xfId="762"/>
    <cellStyle name="Normal 44 10" xfId="18591"/>
    <cellStyle name="Normal 44 11" xfId="34130"/>
    <cellStyle name="Normal 44 2" xfId="1091"/>
    <cellStyle name="Normal 44 2 2" xfId="1352"/>
    <cellStyle name="Normal 44 2 2 2" xfId="1848"/>
    <cellStyle name="Normal 44 2 2 2 2" xfId="2847"/>
    <cellStyle name="Normal 44 2 2 2 2 2" xfId="4809"/>
    <cellStyle name="Normal 44 2 2 2 2 2 2" xfId="8592"/>
    <cellStyle name="Normal 44 2 2 2 2 2 2 2" xfId="16651"/>
    <cellStyle name="Normal 44 2 2 2 2 2 2 2 2" xfId="33498"/>
    <cellStyle name="Normal 44 2 2 2 2 2 2 3" xfId="25931"/>
    <cellStyle name="Normal 44 2 2 2 2 2 3" xfId="12868"/>
    <cellStyle name="Normal 44 2 2 2 2 2 3 2" xfId="29717"/>
    <cellStyle name="Normal 44 2 2 2 2 2 4" xfId="22150"/>
    <cellStyle name="Normal 44 2 2 2 2 3" xfId="6708"/>
    <cellStyle name="Normal 44 2 2 2 2 3 2" xfId="14767"/>
    <cellStyle name="Normal 44 2 2 2 2 3 2 2" xfId="31614"/>
    <cellStyle name="Normal 44 2 2 2 2 3 3" xfId="24047"/>
    <cellStyle name="Normal 44 2 2 2 2 4" xfId="10934"/>
    <cellStyle name="Normal 44 2 2 2 2 4 2" xfId="27833"/>
    <cellStyle name="Normal 44 2 2 2 2 5" xfId="17874"/>
    <cellStyle name="Normal 44 2 2 2 2 6" xfId="20265"/>
    <cellStyle name="Normal 44 2 2 2 3" xfId="3897"/>
    <cellStyle name="Normal 44 2 2 2 3 2" xfId="7680"/>
    <cellStyle name="Normal 44 2 2 2 3 2 2" xfId="15739"/>
    <cellStyle name="Normal 44 2 2 2 3 2 2 2" xfId="32586"/>
    <cellStyle name="Normal 44 2 2 2 3 2 3" xfId="25019"/>
    <cellStyle name="Normal 44 2 2 2 3 3" xfId="11956"/>
    <cellStyle name="Normal 44 2 2 2 3 3 2" xfId="28805"/>
    <cellStyle name="Normal 44 2 2 2 3 4" xfId="21238"/>
    <cellStyle name="Normal 44 2 2 2 4" xfId="5796"/>
    <cellStyle name="Normal 44 2 2 2 4 2" xfId="13855"/>
    <cellStyle name="Normal 44 2 2 2 4 2 2" xfId="30702"/>
    <cellStyle name="Normal 44 2 2 2 4 3" xfId="23135"/>
    <cellStyle name="Normal 44 2 2 2 5" xfId="9981"/>
    <cellStyle name="Normal 44 2 2 2 5 2" xfId="26921"/>
    <cellStyle name="Normal 44 2 2 2 6" xfId="17873"/>
    <cellStyle name="Normal 44 2 2 2 7" xfId="19353"/>
    <cellStyle name="Normal 44 2 2 3" xfId="2394"/>
    <cellStyle name="Normal 44 2 2 3 2" xfId="4358"/>
    <cellStyle name="Normal 44 2 2 3 2 2" xfId="8141"/>
    <cellStyle name="Normal 44 2 2 3 2 2 2" xfId="16200"/>
    <cellStyle name="Normal 44 2 2 3 2 2 2 2" xfId="33047"/>
    <cellStyle name="Normal 44 2 2 3 2 2 3" xfId="25480"/>
    <cellStyle name="Normal 44 2 2 3 2 3" xfId="12417"/>
    <cellStyle name="Normal 44 2 2 3 2 3 2" xfId="29266"/>
    <cellStyle name="Normal 44 2 2 3 2 4" xfId="21699"/>
    <cellStyle name="Normal 44 2 2 3 3" xfId="6257"/>
    <cellStyle name="Normal 44 2 2 3 3 2" xfId="14316"/>
    <cellStyle name="Normal 44 2 2 3 3 2 2" xfId="31163"/>
    <cellStyle name="Normal 44 2 2 3 3 3" xfId="23596"/>
    <cellStyle name="Normal 44 2 2 3 4" xfId="10482"/>
    <cellStyle name="Normal 44 2 2 3 4 2" xfId="27382"/>
    <cellStyle name="Normal 44 2 2 3 5" xfId="17875"/>
    <cellStyle name="Normal 44 2 2 3 6" xfId="19814"/>
    <cellStyle name="Normal 44 2 2 4" xfId="3446"/>
    <cellStyle name="Normal 44 2 2 4 2" xfId="7229"/>
    <cellStyle name="Normal 44 2 2 4 2 2" xfId="15288"/>
    <cellStyle name="Normal 44 2 2 4 2 2 2" xfId="32135"/>
    <cellStyle name="Normal 44 2 2 4 2 3" xfId="24568"/>
    <cellStyle name="Normal 44 2 2 4 3" xfId="11505"/>
    <cellStyle name="Normal 44 2 2 4 3 2" xfId="28354"/>
    <cellStyle name="Normal 44 2 2 4 4" xfId="20787"/>
    <cellStyle name="Normal 44 2 2 5" xfId="5345"/>
    <cellStyle name="Normal 44 2 2 5 2" xfId="13404"/>
    <cellStyle name="Normal 44 2 2 5 2 2" xfId="30251"/>
    <cellStyle name="Normal 44 2 2 5 3" xfId="22684"/>
    <cellStyle name="Normal 44 2 2 6" xfId="9506"/>
    <cellStyle name="Normal 44 2 2 6 2" xfId="26470"/>
    <cellStyle name="Normal 44 2 2 7" xfId="17872"/>
    <cellStyle name="Normal 44 2 2 8" xfId="18902"/>
    <cellStyle name="Normal 44 2 3" xfId="1630"/>
    <cellStyle name="Normal 44 2 3 2" xfId="2629"/>
    <cellStyle name="Normal 44 2 3 2 2" xfId="4591"/>
    <cellStyle name="Normal 44 2 3 2 2 2" xfId="8374"/>
    <cellStyle name="Normal 44 2 3 2 2 2 2" xfId="16433"/>
    <cellStyle name="Normal 44 2 3 2 2 2 2 2" xfId="33280"/>
    <cellStyle name="Normal 44 2 3 2 2 2 3" xfId="25713"/>
    <cellStyle name="Normal 44 2 3 2 2 3" xfId="12650"/>
    <cellStyle name="Normal 44 2 3 2 2 3 2" xfId="29499"/>
    <cellStyle name="Normal 44 2 3 2 2 4" xfId="21932"/>
    <cellStyle name="Normal 44 2 3 2 3" xfId="6490"/>
    <cellStyle name="Normal 44 2 3 2 3 2" xfId="14549"/>
    <cellStyle name="Normal 44 2 3 2 3 2 2" xfId="31396"/>
    <cellStyle name="Normal 44 2 3 2 3 3" xfId="23829"/>
    <cellStyle name="Normal 44 2 3 2 4" xfId="10716"/>
    <cellStyle name="Normal 44 2 3 2 4 2" xfId="27615"/>
    <cellStyle name="Normal 44 2 3 2 5" xfId="17877"/>
    <cellStyle name="Normal 44 2 3 2 6" xfId="20047"/>
    <cellStyle name="Normal 44 2 3 3" xfId="3679"/>
    <cellStyle name="Normal 44 2 3 3 2" xfId="7462"/>
    <cellStyle name="Normal 44 2 3 3 2 2" xfId="15521"/>
    <cellStyle name="Normal 44 2 3 3 2 2 2" xfId="32368"/>
    <cellStyle name="Normal 44 2 3 3 2 3" xfId="24801"/>
    <cellStyle name="Normal 44 2 3 3 3" xfId="11738"/>
    <cellStyle name="Normal 44 2 3 3 3 2" xfId="28587"/>
    <cellStyle name="Normal 44 2 3 3 4" xfId="21020"/>
    <cellStyle name="Normal 44 2 3 4" xfId="5578"/>
    <cellStyle name="Normal 44 2 3 4 2" xfId="13637"/>
    <cellStyle name="Normal 44 2 3 4 2 2" xfId="30484"/>
    <cellStyle name="Normal 44 2 3 4 3" xfId="22917"/>
    <cellStyle name="Normal 44 2 3 5" xfId="9763"/>
    <cellStyle name="Normal 44 2 3 5 2" xfId="26703"/>
    <cellStyle name="Normal 44 2 3 6" xfId="17876"/>
    <cellStyle name="Normal 44 2 3 7" xfId="19135"/>
    <cellStyle name="Normal 44 2 4" xfId="2176"/>
    <cellStyle name="Normal 44 2 4 2" xfId="4140"/>
    <cellStyle name="Normal 44 2 4 2 2" xfId="7923"/>
    <cellStyle name="Normal 44 2 4 2 2 2" xfId="15982"/>
    <cellStyle name="Normal 44 2 4 2 2 2 2" xfId="32829"/>
    <cellStyle name="Normal 44 2 4 2 2 3" xfId="25262"/>
    <cellStyle name="Normal 44 2 4 2 3" xfId="12199"/>
    <cellStyle name="Normal 44 2 4 2 3 2" xfId="29048"/>
    <cellStyle name="Normal 44 2 4 2 4" xfId="21481"/>
    <cellStyle name="Normal 44 2 4 3" xfId="6039"/>
    <cellStyle name="Normal 44 2 4 3 2" xfId="14098"/>
    <cellStyle name="Normal 44 2 4 3 2 2" xfId="30945"/>
    <cellStyle name="Normal 44 2 4 3 3" xfId="23378"/>
    <cellStyle name="Normal 44 2 4 4" xfId="10264"/>
    <cellStyle name="Normal 44 2 4 4 2" xfId="27164"/>
    <cellStyle name="Normal 44 2 4 5" xfId="17878"/>
    <cellStyle name="Normal 44 2 4 6" xfId="19596"/>
    <cellStyle name="Normal 44 2 5" xfId="3228"/>
    <cellStyle name="Normal 44 2 5 2" xfId="7011"/>
    <cellStyle name="Normal 44 2 5 2 2" xfId="15070"/>
    <cellStyle name="Normal 44 2 5 2 2 2" xfId="31917"/>
    <cellStyle name="Normal 44 2 5 2 3" xfId="24350"/>
    <cellStyle name="Normal 44 2 5 3" xfId="11287"/>
    <cellStyle name="Normal 44 2 5 3 2" xfId="28136"/>
    <cellStyle name="Normal 44 2 5 4" xfId="20569"/>
    <cellStyle name="Normal 44 2 6" xfId="5127"/>
    <cellStyle name="Normal 44 2 6 2" xfId="13186"/>
    <cellStyle name="Normal 44 2 6 2 2" xfId="30033"/>
    <cellStyle name="Normal 44 2 6 3" xfId="22466"/>
    <cellStyle name="Normal 44 2 7" xfId="9271"/>
    <cellStyle name="Normal 44 2 7 2" xfId="26252"/>
    <cellStyle name="Normal 44 2 8" xfId="17871"/>
    <cellStyle name="Normal 44 2 9" xfId="18684"/>
    <cellStyle name="Normal 44 3" xfId="1260"/>
    <cellStyle name="Normal 44 3 2" xfId="1756"/>
    <cellStyle name="Normal 44 3 2 2" xfId="2755"/>
    <cellStyle name="Normal 44 3 2 2 2" xfId="4717"/>
    <cellStyle name="Normal 44 3 2 2 2 2" xfId="8500"/>
    <cellStyle name="Normal 44 3 2 2 2 2 2" xfId="16559"/>
    <cellStyle name="Normal 44 3 2 2 2 2 2 2" xfId="33406"/>
    <cellStyle name="Normal 44 3 2 2 2 2 3" xfId="25839"/>
    <cellStyle name="Normal 44 3 2 2 2 3" xfId="12776"/>
    <cellStyle name="Normal 44 3 2 2 2 3 2" xfId="29625"/>
    <cellStyle name="Normal 44 3 2 2 2 4" xfId="22058"/>
    <cellStyle name="Normal 44 3 2 2 3" xfId="6616"/>
    <cellStyle name="Normal 44 3 2 2 3 2" xfId="14675"/>
    <cellStyle name="Normal 44 3 2 2 3 2 2" xfId="31522"/>
    <cellStyle name="Normal 44 3 2 2 3 3" xfId="23955"/>
    <cellStyle name="Normal 44 3 2 2 4" xfId="10842"/>
    <cellStyle name="Normal 44 3 2 2 4 2" xfId="27741"/>
    <cellStyle name="Normal 44 3 2 2 5" xfId="17881"/>
    <cellStyle name="Normal 44 3 2 2 6" xfId="20173"/>
    <cellStyle name="Normal 44 3 2 3" xfId="3805"/>
    <cellStyle name="Normal 44 3 2 3 2" xfId="7588"/>
    <cellStyle name="Normal 44 3 2 3 2 2" xfId="15647"/>
    <cellStyle name="Normal 44 3 2 3 2 2 2" xfId="32494"/>
    <cellStyle name="Normal 44 3 2 3 2 3" xfId="24927"/>
    <cellStyle name="Normal 44 3 2 3 3" xfId="11864"/>
    <cellStyle name="Normal 44 3 2 3 3 2" xfId="28713"/>
    <cellStyle name="Normal 44 3 2 3 4" xfId="21146"/>
    <cellStyle name="Normal 44 3 2 4" xfId="5704"/>
    <cellStyle name="Normal 44 3 2 4 2" xfId="13763"/>
    <cellStyle name="Normal 44 3 2 4 2 2" xfId="30610"/>
    <cellStyle name="Normal 44 3 2 4 3" xfId="23043"/>
    <cellStyle name="Normal 44 3 2 5" xfId="9889"/>
    <cellStyle name="Normal 44 3 2 5 2" xfId="26829"/>
    <cellStyle name="Normal 44 3 2 6" xfId="17880"/>
    <cellStyle name="Normal 44 3 2 7" xfId="19261"/>
    <cellStyle name="Normal 44 3 3" xfId="2302"/>
    <cellStyle name="Normal 44 3 3 2" xfId="4266"/>
    <cellStyle name="Normal 44 3 3 2 2" xfId="8049"/>
    <cellStyle name="Normal 44 3 3 2 2 2" xfId="16108"/>
    <cellStyle name="Normal 44 3 3 2 2 2 2" xfId="32955"/>
    <cellStyle name="Normal 44 3 3 2 2 3" xfId="25388"/>
    <cellStyle name="Normal 44 3 3 2 3" xfId="12325"/>
    <cellStyle name="Normal 44 3 3 2 3 2" xfId="29174"/>
    <cellStyle name="Normal 44 3 3 2 4" xfId="21607"/>
    <cellStyle name="Normal 44 3 3 3" xfId="6165"/>
    <cellStyle name="Normal 44 3 3 3 2" xfId="14224"/>
    <cellStyle name="Normal 44 3 3 3 2 2" xfId="31071"/>
    <cellStyle name="Normal 44 3 3 3 3" xfId="23504"/>
    <cellStyle name="Normal 44 3 3 4" xfId="10390"/>
    <cellStyle name="Normal 44 3 3 4 2" xfId="27290"/>
    <cellStyle name="Normal 44 3 3 5" xfId="17882"/>
    <cellStyle name="Normal 44 3 3 6" xfId="19722"/>
    <cellStyle name="Normal 44 3 4" xfId="3354"/>
    <cellStyle name="Normal 44 3 4 2" xfId="7137"/>
    <cellStyle name="Normal 44 3 4 2 2" xfId="15196"/>
    <cellStyle name="Normal 44 3 4 2 2 2" xfId="32043"/>
    <cellStyle name="Normal 44 3 4 2 3" xfId="24476"/>
    <cellStyle name="Normal 44 3 4 3" xfId="11413"/>
    <cellStyle name="Normal 44 3 4 3 2" xfId="28262"/>
    <cellStyle name="Normal 44 3 4 4" xfId="20695"/>
    <cellStyle name="Normal 44 3 5" xfId="5253"/>
    <cellStyle name="Normal 44 3 5 2" xfId="13312"/>
    <cellStyle name="Normal 44 3 5 2 2" xfId="30159"/>
    <cellStyle name="Normal 44 3 5 3" xfId="22592"/>
    <cellStyle name="Normal 44 3 6" xfId="9414"/>
    <cellStyle name="Normal 44 3 6 2" xfId="26378"/>
    <cellStyle name="Normal 44 3 7" xfId="17879"/>
    <cellStyle name="Normal 44 3 8" xfId="18810"/>
    <cellStyle name="Normal 44 4" xfId="1538"/>
    <cellStyle name="Normal 44 4 2" xfId="2537"/>
    <cellStyle name="Normal 44 4 2 2" xfId="4499"/>
    <cellStyle name="Normal 44 4 2 2 2" xfId="8282"/>
    <cellStyle name="Normal 44 4 2 2 2 2" xfId="16341"/>
    <cellStyle name="Normal 44 4 2 2 2 2 2" xfId="33188"/>
    <cellStyle name="Normal 44 4 2 2 2 3" xfId="25621"/>
    <cellStyle name="Normal 44 4 2 2 3" xfId="12558"/>
    <cellStyle name="Normal 44 4 2 2 3 2" xfId="29407"/>
    <cellStyle name="Normal 44 4 2 2 4" xfId="21840"/>
    <cellStyle name="Normal 44 4 2 3" xfId="6398"/>
    <cellStyle name="Normal 44 4 2 3 2" xfId="14457"/>
    <cellStyle name="Normal 44 4 2 3 2 2" xfId="31304"/>
    <cellStyle name="Normal 44 4 2 3 3" xfId="23737"/>
    <cellStyle name="Normal 44 4 2 4" xfId="10624"/>
    <cellStyle name="Normal 44 4 2 4 2" xfId="27523"/>
    <cellStyle name="Normal 44 4 2 5" xfId="17884"/>
    <cellStyle name="Normal 44 4 2 6" xfId="19955"/>
    <cellStyle name="Normal 44 4 3" xfId="3587"/>
    <cellStyle name="Normal 44 4 3 2" xfId="7370"/>
    <cellStyle name="Normal 44 4 3 2 2" xfId="15429"/>
    <cellStyle name="Normal 44 4 3 2 2 2" xfId="32276"/>
    <cellStyle name="Normal 44 4 3 2 3" xfId="24709"/>
    <cellStyle name="Normal 44 4 3 3" xfId="11646"/>
    <cellStyle name="Normal 44 4 3 3 2" xfId="28495"/>
    <cellStyle name="Normal 44 4 3 4" xfId="20928"/>
    <cellStyle name="Normal 44 4 4" xfId="5486"/>
    <cellStyle name="Normal 44 4 4 2" xfId="13545"/>
    <cellStyle name="Normal 44 4 4 2 2" xfId="30392"/>
    <cellStyle name="Normal 44 4 4 3" xfId="22825"/>
    <cellStyle name="Normal 44 4 5" xfId="9671"/>
    <cellStyle name="Normal 44 4 5 2" xfId="26611"/>
    <cellStyle name="Normal 44 4 6" xfId="17883"/>
    <cellStyle name="Normal 44 4 7" xfId="19043"/>
    <cellStyle name="Normal 44 5" xfId="2068"/>
    <cellStyle name="Normal 44 5 2" xfId="4048"/>
    <cellStyle name="Normal 44 5 2 2" xfId="7831"/>
    <cellStyle name="Normal 44 5 2 2 2" xfId="15890"/>
    <cellStyle name="Normal 44 5 2 2 2 2" xfId="32737"/>
    <cellStyle name="Normal 44 5 2 2 3" xfId="25170"/>
    <cellStyle name="Normal 44 5 2 3" xfId="12107"/>
    <cellStyle name="Normal 44 5 2 3 2" xfId="28956"/>
    <cellStyle name="Normal 44 5 2 4" xfId="21389"/>
    <cellStyle name="Normal 44 5 3" xfId="5947"/>
    <cellStyle name="Normal 44 5 3 2" xfId="14006"/>
    <cellStyle name="Normal 44 5 3 2 2" xfId="30853"/>
    <cellStyle name="Normal 44 5 3 3" xfId="23286"/>
    <cellStyle name="Normal 44 5 4" xfId="10165"/>
    <cellStyle name="Normal 44 5 4 2" xfId="27072"/>
    <cellStyle name="Normal 44 5 5" xfId="17885"/>
    <cellStyle name="Normal 44 5 6" xfId="19504"/>
    <cellStyle name="Normal 44 6" xfId="3106"/>
    <cellStyle name="Normal 44 6 2" xfId="6919"/>
    <cellStyle name="Normal 44 6 2 2" xfId="14978"/>
    <cellStyle name="Normal 44 6 2 2 2" xfId="31825"/>
    <cellStyle name="Normal 44 6 2 3" xfId="24258"/>
    <cellStyle name="Normal 44 6 3" xfId="11169"/>
    <cellStyle name="Normal 44 6 3 2" xfId="28044"/>
    <cellStyle name="Normal 44 6 4" xfId="20477"/>
    <cellStyle name="Normal 44 7" xfId="5035"/>
    <cellStyle name="Normal 44 7 2" xfId="13094"/>
    <cellStyle name="Normal 44 7 2 2" xfId="29941"/>
    <cellStyle name="Normal 44 7 3" xfId="22374"/>
    <cellStyle name="Normal 44 8" xfId="9058"/>
    <cellStyle name="Normal 44 8 2" xfId="26160"/>
    <cellStyle name="Normal 44 9" xfId="17870"/>
    <cellStyle name="Normal 45" xfId="763"/>
    <cellStyle name="Normal 45 10" xfId="18592"/>
    <cellStyle name="Normal 45 11" xfId="34131"/>
    <cellStyle name="Normal 45 2" xfId="1092"/>
    <cellStyle name="Normal 45 2 2" xfId="1353"/>
    <cellStyle name="Normal 45 2 2 2" xfId="1849"/>
    <cellStyle name="Normal 45 2 2 2 2" xfId="2848"/>
    <cellStyle name="Normal 45 2 2 2 2 2" xfId="4810"/>
    <cellStyle name="Normal 45 2 2 2 2 2 2" xfId="8593"/>
    <cellStyle name="Normal 45 2 2 2 2 2 2 2" xfId="16652"/>
    <cellStyle name="Normal 45 2 2 2 2 2 2 2 2" xfId="33499"/>
    <cellStyle name="Normal 45 2 2 2 2 2 2 3" xfId="25932"/>
    <cellStyle name="Normal 45 2 2 2 2 2 3" xfId="12869"/>
    <cellStyle name="Normal 45 2 2 2 2 2 3 2" xfId="29718"/>
    <cellStyle name="Normal 45 2 2 2 2 2 4" xfId="22151"/>
    <cellStyle name="Normal 45 2 2 2 2 3" xfId="6709"/>
    <cellStyle name="Normal 45 2 2 2 2 3 2" xfId="14768"/>
    <cellStyle name="Normal 45 2 2 2 2 3 2 2" xfId="31615"/>
    <cellStyle name="Normal 45 2 2 2 2 3 3" xfId="24048"/>
    <cellStyle name="Normal 45 2 2 2 2 4" xfId="10935"/>
    <cellStyle name="Normal 45 2 2 2 2 4 2" xfId="27834"/>
    <cellStyle name="Normal 45 2 2 2 2 5" xfId="17890"/>
    <cellStyle name="Normal 45 2 2 2 2 6" xfId="20266"/>
    <cellStyle name="Normal 45 2 2 2 3" xfId="3898"/>
    <cellStyle name="Normal 45 2 2 2 3 2" xfId="7681"/>
    <cellStyle name="Normal 45 2 2 2 3 2 2" xfId="15740"/>
    <cellStyle name="Normal 45 2 2 2 3 2 2 2" xfId="32587"/>
    <cellStyle name="Normal 45 2 2 2 3 2 3" xfId="25020"/>
    <cellStyle name="Normal 45 2 2 2 3 3" xfId="11957"/>
    <cellStyle name="Normal 45 2 2 2 3 3 2" xfId="28806"/>
    <cellStyle name="Normal 45 2 2 2 3 4" xfId="21239"/>
    <cellStyle name="Normal 45 2 2 2 4" xfId="5797"/>
    <cellStyle name="Normal 45 2 2 2 4 2" xfId="13856"/>
    <cellStyle name="Normal 45 2 2 2 4 2 2" xfId="30703"/>
    <cellStyle name="Normal 45 2 2 2 4 3" xfId="23136"/>
    <cellStyle name="Normal 45 2 2 2 5" xfId="9982"/>
    <cellStyle name="Normal 45 2 2 2 5 2" xfId="26922"/>
    <cellStyle name="Normal 45 2 2 2 6" xfId="17889"/>
    <cellStyle name="Normal 45 2 2 2 7" xfId="19354"/>
    <cellStyle name="Normal 45 2 2 3" xfId="2395"/>
    <cellStyle name="Normal 45 2 2 3 2" xfId="4359"/>
    <cellStyle name="Normal 45 2 2 3 2 2" xfId="8142"/>
    <cellStyle name="Normal 45 2 2 3 2 2 2" xfId="16201"/>
    <cellStyle name="Normal 45 2 2 3 2 2 2 2" xfId="33048"/>
    <cellStyle name="Normal 45 2 2 3 2 2 3" xfId="25481"/>
    <cellStyle name="Normal 45 2 2 3 2 3" xfId="12418"/>
    <cellStyle name="Normal 45 2 2 3 2 3 2" xfId="29267"/>
    <cellStyle name="Normal 45 2 2 3 2 4" xfId="21700"/>
    <cellStyle name="Normal 45 2 2 3 3" xfId="6258"/>
    <cellStyle name="Normal 45 2 2 3 3 2" xfId="14317"/>
    <cellStyle name="Normal 45 2 2 3 3 2 2" xfId="31164"/>
    <cellStyle name="Normal 45 2 2 3 3 3" xfId="23597"/>
    <cellStyle name="Normal 45 2 2 3 4" xfId="10483"/>
    <cellStyle name="Normal 45 2 2 3 4 2" xfId="27383"/>
    <cellStyle name="Normal 45 2 2 3 5" xfId="17891"/>
    <cellStyle name="Normal 45 2 2 3 6" xfId="19815"/>
    <cellStyle name="Normal 45 2 2 4" xfId="3447"/>
    <cellStyle name="Normal 45 2 2 4 2" xfId="7230"/>
    <cellStyle name="Normal 45 2 2 4 2 2" xfId="15289"/>
    <cellStyle name="Normal 45 2 2 4 2 2 2" xfId="32136"/>
    <cellStyle name="Normal 45 2 2 4 2 3" xfId="24569"/>
    <cellStyle name="Normal 45 2 2 4 3" xfId="11506"/>
    <cellStyle name="Normal 45 2 2 4 3 2" xfId="28355"/>
    <cellStyle name="Normal 45 2 2 4 4" xfId="20788"/>
    <cellStyle name="Normal 45 2 2 5" xfId="5346"/>
    <cellStyle name="Normal 45 2 2 5 2" xfId="13405"/>
    <cellStyle name="Normal 45 2 2 5 2 2" xfId="30252"/>
    <cellStyle name="Normal 45 2 2 5 3" xfId="22685"/>
    <cellStyle name="Normal 45 2 2 6" xfId="9507"/>
    <cellStyle name="Normal 45 2 2 6 2" xfId="26471"/>
    <cellStyle name="Normal 45 2 2 7" xfId="17888"/>
    <cellStyle name="Normal 45 2 2 8" xfId="18903"/>
    <cellStyle name="Normal 45 2 3" xfId="1631"/>
    <cellStyle name="Normal 45 2 3 2" xfId="2630"/>
    <cellStyle name="Normal 45 2 3 2 2" xfId="4592"/>
    <cellStyle name="Normal 45 2 3 2 2 2" xfId="8375"/>
    <cellStyle name="Normal 45 2 3 2 2 2 2" xfId="16434"/>
    <cellStyle name="Normal 45 2 3 2 2 2 2 2" xfId="33281"/>
    <cellStyle name="Normal 45 2 3 2 2 2 3" xfId="25714"/>
    <cellStyle name="Normal 45 2 3 2 2 3" xfId="12651"/>
    <cellStyle name="Normal 45 2 3 2 2 3 2" xfId="29500"/>
    <cellStyle name="Normal 45 2 3 2 2 4" xfId="21933"/>
    <cellStyle name="Normal 45 2 3 2 3" xfId="6491"/>
    <cellStyle name="Normal 45 2 3 2 3 2" xfId="14550"/>
    <cellStyle name="Normal 45 2 3 2 3 2 2" xfId="31397"/>
    <cellStyle name="Normal 45 2 3 2 3 3" xfId="23830"/>
    <cellStyle name="Normal 45 2 3 2 4" xfId="10717"/>
    <cellStyle name="Normal 45 2 3 2 4 2" xfId="27616"/>
    <cellStyle name="Normal 45 2 3 2 5" xfId="17893"/>
    <cellStyle name="Normal 45 2 3 2 6" xfId="20048"/>
    <cellStyle name="Normal 45 2 3 3" xfId="3680"/>
    <cellStyle name="Normal 45 2 3 3 2" xfId="7463"/>
    <cellStyle name="Normal 45 2 3 3 2 2" xfId="15522"/>
    <cellStyle name="Normal 45 2 3 3 2 2 2" xfId="32369"/>
    <cellStyle name="Normal 45 2 3 3 2 3" xfId="24802"/>
    <cellStyle name="Normal 45 2 3 3 3" xfId="11739"/>
    <cellStyle name="Normal 45 2 3 3 3 2" xfId="28588"/>
    <cellStyle name="Normal 45 2 3 3 4" xfId="21021"/>
    <cellStyle name="Normal 45 2 3 4" xfId="5579"/>
    <cellStyle name="Normal 45 2 3 4 2" xfId="13638"/>
    <cellStyle name="Normal 45 2 3 4 2 2" xfId="30485"/>
    <cellStyle name="Normal 45 2 3 4 3" xfId="22918"/>
    <cellStyle name="Normal 45 2 3 5" xfId="9764"/>
    <cellStyle name="Normal 45 2 3 5 2" xfId="26704"/>
    <cellStyle name="Normal 45 2 3 6" xfId="17892"/>
    <cellStyle name="Normal 45 2 3 7" xfId="19136"/>
    <cellStyle name="Normal 45 2 4" xfId="2177"/>
    <cellStyle name="Normal 45 2 4 2" xfId="4141"/>
    <cellStyle name="Normal 45 2 4 2 2" xfId="7924"/>
    <cellStyle name="Normal 45 2 4 2 2 2" xfId="15983"/>
    <cellStyle name="Normal 45 2 4 2 2 2 2" xfId="32830"/>
    <cellStyle name="Normal 45 2 4 2 2 3" xfId="25263"/>
    <cellStyle name="Normal 45 2 4 2 3" xfId="12200"/>
    <cellStyle name="Normal 45 2 4 2 3 2" xfId="29049"/>
    <cellStyle name="Normal 45 2 4 2 4" xfId="21482"/>
    <cellStyle name="Normal 45 2 4 3" xfId="6040"/>
    <cellStyle name="Normal 45 2 4 3 2" xfId="14099"/>
    <cellStyle name="Normal 45 2 4 3 2 2" xfId="30946"/>
    <cellStyle name="Normal 45 2 4 3 3" xfId="23379"/>
    <cellStyle name="Normal 45 2 4 4" xfId="10265"/>
    <cellStyle name="Normal 45 2 4 4 2" xfId="27165"/>
    <cellStyle name="Normal 45 2 4 5" xfId="17894"/>
    <cellStyle name="Normal 45 2 4 6" xfId="19597"/>
    <cellStyle name="Normal 45 2 5" xfId="3229"/>
    <cellStyle name="Normal 45 2 5 2" xfId="7012"/>
    <cellStyle name="Normal 45 2 5 2 2" xfId="15071"/>
    <cellStyle name="Normal 45 2 5 2 2 2" xfId="31918"/>
    <cellStyle name="Normal 45 2 5 2 3" xfId="24351"/>
    <cellStyle name="Normal 45 2 5 3" xfId="11288"/>
    <cellStyle name="Normal 45 2 5 3 2" xfId="28137"/>
    <cellStyle name="Normal 45 2 5 4" xfId="20570"/>
    <cellStyle name="Normal 45 2 6" xfId="5128"/>
    <cellStyle name="Normal 45 2 6 2" xfId="13187"/>
    <cellStyle name="Normal 45 2 6 2 2" xfId="30034"/>
    <cellStyle name="Normal 45 2 6 3" xfId="22467"/>
    <cellStyle name="Normal 45 2 7" xfId="9272"/>
    <cellStyle name="Normal 45 2 7 2" xfId="26253"/>
    <cellStyle name="Normal 45 2 8" xfId="17887"/>
    <cellStyle name="Normal 45 2 9" xfId="18685"/>
    <cellStyle name="Normal 45 3" xfId="1261"/>
    <cellStyle name="Normal 45 3 2" xfId="1757"/>
    <cellStyle name="Normal 45 3 2 2" xfId="2756"/>
    <cellStyle name="Normal 45 3 2 2 2" xfId="4718"/>
    <cellStyle name="Normal 45 3 2 2 2 2" xfId="8501"/>
    <cellStyle name="Normal 45 3 2 2 2 2 2" xfId="16560"/>
    <cellStyle name="Normal 45 3 2 2 2 2 2 2" xfId="33407"/>
    <cellStyle name="Normal 45 3 2 2 2 2 3" xfId="25840"/>
    <cellStyle name="Normal 45 3 2 2 2 3" xfId="12777"/>
    <cellStyle name="Normal 45 3 2 2 2 3 2" xfId="29626"/>
    <cellStyle name="Normal 45 3 2 2 2 4" xfId="22059"/>
    <cellStyle name="Normal 45 3 2 2 3" xfId="6617"/>
    <cellStyle name="Normal 45 3 2 2 3 2" xfId="14676"/>
    <cellStyle name="Normal 45 3 2 2 3 2 2" xfId="31523"/>
    <cellStyle name="Normal 45 3 2 2 3 3" xfId="23956"/>
    <cellStyle name="Normal 45 3 2 2 4" xfId="10843"/>
    <cellStyle name="Normal 45 3 2 2 4 2" xfId="27742"/>
    <cellStyle name="Normal 45 3 2 2 5" xfId="17897"/>
    <cellStyle name="Normal 45 3 2 2 6" xfId="20174"/>
    <cellStyle name="Normal 45 3 2 3" xfId="3806"/>
    <cellStyle name="Normal 45 3 2 3 2" xfId="7589"/>
    <cellStyle name="Normal 45 3 2 3 2 2" xfId="15648"/>
    <cellStyle name="Normal 45 3 2 3 2 2 2" xfId="32495"/>
    <cellStyle name="Normal 45 3 2 3 2 3" xfId="24928"/>
    <cellStyle name="Normal 45 3 2 3 3" xfId="11865"/>
    <cellStyle name="Normal 45 3 2 3 3 2" xfId="28714"/>
    <cellStyle name="Normal 45 3 2 3 4" xfId="21147"/>
    <cellStyle name="Normal 45 3 2 4" xfId="5705"/>
    <cellStyle name="Normal 45 3 2 4 2" xfId="13764"/>
    <cellStyle name="Normal 45 3 2 4 2 2" xfId="30611"/>
    <cellStyle name="Normal 45 3 2 4 3" xfId="23044"/>
    <cellStyle name="Normal 45 3 2 5" xfId="9890"/>
    <cellStyle name="Normal 45 3 2 5 2" xfId="26830"/>
    <cellStyle name="Normal 45 3 2 6" xfId="17896"/>
    <cellStyle name="Normal 45 3 2 7" xfId="19262"/>
    <cellStyle name="Normal 45 3 3" xfId="2303"/>
    <cellStyle name="Normal 45 3 3 2" xfId="4267"/>
    <cellStyle name="Normal 45 3 3 2 2" xfId="8050"/>
    <cellStyle name="Normal 45 3 3 2 2 2" xfId="16109"/>
    <cellStyle name="Normal 45 3 3 2 2 2 2" xfId="32956"/>
    <cellStyle name="Normal 45 3 3 2 2 3" xfId="25389"/>
    <cellStyle name="Normal 45 3 3 2 3" xfId="12326"/>
    <cellStyle name="Normal 45 3 3 2 3 2" xfId="29175"/>
    <cellStyle name="Normal 45 3 3 2 4" xfId="21608"/>
    <cellStyle name="Normal 45 3 3 3" xfId="6166"/>
    <cellStyle name="Normal 45 3 3 3 2" xfId="14225"/>
    <cellStyle name="Normal 45 3 3 3 2 2" xfId="31072"/>
    <cellStyle name="Normal 45 3 3 3 3" xfId="23505"/>
    <cellStyle name="Normal 45 3 3 4" xfId="10391"/>
    <cellStyle name="Normal 45 3 3 4 2" xfId="27291"/>
    <cellStyle name="Normal 45 3 3 5" xfId="17898"/>
    <cellStyle name="Normal 45 3 3 6" xfId="19723"/>
    <cellStyle name="Normal 45 3 4" xfId="3355"/>
    <cellStyle name="Normal 45 3 4 2" xfId="7138"/>
    <cellStyle name="Normal 45 3 4 2 2" xfId="15197"/>
    <cellStyle name="Normal 45 3 4 2 2 2" xfId="32044"/>
    <cellStyle name="Normal 45 3 4 2 3" xfId="24477"/>
    <cellStyle name="Normal 45 3 4 3" xfId="11414"/>
    <cellStyle name="Normal 45 3 4 3 2" xfId="28263"/>
    <cellStyle name="Normal 45 3 4 4" xfId="20696"/>
    <cellStyle name="Normal 45 3 5" xfId="5254"/>
    <cellStyle name="Normal 45 3 5 2" xfId="13313"/>
    <cellStyle name="Normal 45 3 5 2 2" xfId="30160"/>
    <cellStyle name="Normal 45 3 5 3" xfId="22593"/>
    <cellStyle name="Normal 45 3 6" xfId="9415"/>
    <cellStyle name="Normal 45 3 6 2" xfId="26379"/>
    <cellStyle name="Normal 45 3 7" xfId="17895"/>
    <cellStyle name="Normal 45 3 8" xfId="18811"/>
    <cellStyle name="Normal 45 4" xfId="1539"/>
    <cellStyle name="Normal 45 4 2" xfId="2538"/>
    <cellStyle name="Normal 45 4 2 2" xfId="4500"/>
    <cellStyle name="Normal 45 4 2 2 2" xfId="8283"/>
    <cellStyle name="Normal 45 4 2 2 2 2" xfId="16342"/>
    <cellStyle name="Normal 45 4 2 2 2 2 2" xfId="33189"/>
    <cellStyle name="Normal 45 4 2 2 2 3" xfId="25622"/>
    <cellStyle name="Normal 45 4 2 2 3" xfId="12559"/>
    <cellStyle name="Normal 45 4 2 2 3 2" xfId="29408"/>
    <cellStyle name="Normal 45 4 2 2 4" xfId="21841"/>
    <cellStyle name="Normal 45 4 2 3" xfId="6399"/>
    <cellStyle name="Normal 45 4 2 3 2" xfId="14458"/>
    <cellStyle name="Normal 45 4 2 3 2 2" xfId="31305"/>
    <cellStyle name="Normal 45 4 2 3 3" xfId="23738"/>
    <cellStyle name="Normal 45 4 2 4" xfId="10625"/>
    <cellStyle name="Normal 45 4 2 4 2" xfId="27524"/>
    <cellStyle name="Normal 45 4 2 5" xfId="17900"/>
    <cellStyle name="Normal 45 4 2 6" xfId="19956"/>
    <cellStyle name="Normal 45 4 3" xfId="3588"/>
    <cellStyle name="Normal 45 4 3 2" xfId="7371"/>
    <cellStyle name="Normal 45 4 3 2 2" xfId="15430"/>
    <cellStyle name="Normal 45 4 3 2 2 2" xfId="32277"/>
    <cellStyle name="Normal 45 4 3 2 3" xfId="24710"/>
    <cellStyle name="Normal 45 4 3 3" xfId="11647"/>
    <cellStyle name="Normal 45 4 3 3 2" xfId="28496"/>
    <cellStyle name="Normal 45 4 3 4" xfId="20929"/>
    <cellStyle name="Normal 45 4 4" xfId="5487"/>
    <cellStyle name="Normal 45 4 4 2" xfId="13546"/>
    <cellStyle name="Normal 45 4 4 2 2" xfId="30393"/>
    <cellStyle name="Normal 45 4 4 3" xfId="22826"/>
    <cellStyle name="Normal 45 4 5" xfId="9672"/>
    <cellStyle name="Normal 45 4 5 2" xfId="26612"/>
    <cellStyle name="Normal 45 4 6" xfId="17899"/>
    <cellStyle name="Normal 45 4 7" xfId="19044"/>
    <cellStyle name="Normal 45 5" xfId="2069"/>
    <cellStyle name="Normal 45 5 2" xfId="4049"/>
    <cellStyle name="Normal 45 5 2 2" xfId="7832"/>
    <cellStyle name="Normal 45 5 2 2 2" xfId="15891"/>
    <cellStyle name="Normal 45 5 2 2 2 2" xfId="32738"/>
    <cellStyle name="Normal 45 5 2 2 3" xfId="25171"/>
    <cellStyle name="Normal 45 5 2 3" xfId="12108"/>
    <cellStyle name="Normal 45 5 2 3 2" xfId="28957"/>
    <cellStyle name="Normal 45 5 2 4" xfId="21390"/>
    <cellStyle name="Normal 45 5 3" xfId="5948"/>
    <cellStyle name="Normal 45 5 3 2" xfId="14007"/>
    <cellStyle name="Normal 45 5 3 2 2" xfId="30854"/>
    <cellStyle name="Normal 45 5 3 3" xfId="23287"/>
    <cellStyle name="Normal 45 5 4" xfId="10166"/>
    <cellStyle name="Normal 45 5 4 2" xfId="27073"/>
    <cellStyle name="Normal 45 5 5" xfId="17901"/>
    <cellStyle name="Normal 45 5 6" xfId="19505"/>
    <cellStyle name="Normal 45 6" xfId="3107"/>
    <cellStyle name="Normal 45 6 2" xfId="6920"/>
    <cellStyle name="Normal 45 6 2 2" xfId="14979"/>
    <cellStyle name="Normal 45 6 2 2 2" xfId="31826"/>
    <cellStyle name="Normal 45 6 2 3" xfId="24259"/>
    <cellStyle name="Normal 45 6 3" xfId="11170"/>
    <cellStyle name="Normal 45 6 3 2" xfId="28045"/>
    <cellStyle name="Normal 45 6 4" xfId="20478"/>
    <cellStyle name="Normal 45 7" xfId="5036"/>
    <cellStyle name="Normal 45 7 2" xfId="13095"/>
    <cellStyle name="Normal 45 7 2 2" xfId="29942"/>
    <cellStyle name="Normal 45 7 3" xfId="22375"/>
    <cellStyle name="Normal 45 8" xfId="9059"/>
    <cellStyle name="Normal 45 8 2" xfId="26161"/>
    <cellStyle name="Normal 45 9" xfId="17886"/>
    <cellStyle name="Normal 46" xfId="764"/>
    <cellStyle name="Normal 46 10" xfId="18593"/>
    <cellStyle name="Normal 46 11" xfId="34132"/>
    <cellStyle name="Normal 46 2" xfId="1093"/>
    <cellStyle name="Normal 46 2 2" xfId="1354"/>
    <cellStyle name="Normal 46 2 2 2" xfId="1850"/>
    <cellStyle name="Normal 46 2 2 2 2" xfId="2849"/>
    <cellStyle name="Normal 46 2 2 2 2 2" xfId="4811"/>
    <cellStyle name="Normal 46 2 2 2 2 2 2" xfId="8594"/>
    <cellStyle name="Normal 46 2 2 2 2 2 2 2" xfId="16653"/>
    <cellStyle name="Normal 46 2 2 2 2 2 2 2 2" xfId="33500"/>
    <cellStyle name="Normal 46 2 2 2 2 2 2 3" xfId="25933"/>
    <cellStyle name="Normal 46 2 2 2 2 2 3" xfId="12870"/>
    <cellStyle name="Normal 46 2 2 2 2 2 3 2" xfId="29719"/>
    <cellStyle name="Normal 46 2 2 2 2 2 4" xfId="22152"/>
    <cellStyle name="Normal 46 2 2 2 2 3" xfId="6710"/>
    <cellStyle name="Normal 46 2 2 2 2 3 2" xfId="14769"/>
    <cellStyle name="Normal 46 2 2 2 2 3 2 2" xfId="31616"/>
    <cellStyle name="Normal 46 2 2 2 2 3 3" xfId="24049"/>
    <cellStyle name="Normal 46 2 2 2 2 4" xfId="10936"/>
    <cellStyle name="Normal 46 2 2 2 2 4 2" xfId="27835"/>
    <cellStyle name="Normal 46 2 2 2 2 5" xfId="17906"/>
    <cellStyle name="Normal 46 2 2 2 2 6" xfId="20267"/>
    <cellStyle name="Normal 46 2 2 2 3" xfId="3899"/>
    <cellStyle name="Normal 46 2 2 2 3 2" xfId="7682"/>
    <cellStyle name="Normal 46 2 2 2 3 2 2" xfId="15741"/>
    <cellStyle name="Normal 46 2 2 2 3 2 2 2" xfId="32588"/>
    <cellStyle name="Normal 46 2 2 2 3 2 3" xfId="25021"/>
    <cellStyle name="Normal 46 2 2 2 3 3" xfId="11958"/>
    <cellStyle name="Normal 46 2 2 2 3 3 2" xfId="28807"/>
    <cellStyle name="Normal 46 2 2 2 3 4" xfId="21240"/>
    <cellStyle name="Normal 46 2 2 2 4" xfId="5798"/>
    <cellStyle name="Normal 46 2 2 2 4 2" xfId="13857"/>
    <cellStyle name="Normal 46 2 2 2 4 2 2" xfId="30704"/>
    <cellStyle name="Normal 46 2 2 2 4 3" xfId="23137"/>
    <cellStyle name="Normal 46 2 2 2 5" xfId="9983"/>
    <cellStyle name="Normal 46 2 2 2 5 2" xfId="26923"/>
    <cellStyle name="Normal 46 2 2 2 6" xfId="17905"/>
    <cellStyle name="Normal 46 2 2 2 7" xfId="19355"/>
    <cellStyle name="Normal 46 2 2 3" xfId="2396"/>
    <cellStyle name="Normal 46 2 2 3 2" xfId="4360"/>
    <cellStyle name="Normal 46 2 2 3 2 2" xfId="8143"/>
    <cellStyle name="Normal 46 2 2 3 2 2 2" xfId="16202"/>
    <cellStyle name="Normal 46 2 2 3 2 2 2 2" xfId="33049"/>
    <cellStyle name="Normal 46 2 2 3 2 2 3" xfId="25482"/>
    <cellStyle name="Normal 46 2 2 3 2 3" xfId="12419"/>
    <cellStyle name="Normal 46 2 2 3 2 3 2" xfId="29268"/>
    <cellStyle name="Normal 46 2 2 3 2 4" xfId="21701"/>
    <cellStyle name="Normal 46 2 2 3 3" xfId="6259"/>
    <cellStyle name="Normal 46 2 2 3 3 2" xfId="14318"/>
    <cellStyle name="Normal 46 2 2 3 3 2 2" xfId="31165"/>
    <cellStyle name="Normal 46 2 2 3 3 3" xfId="23598"/>
    <cellStyle name="Normal 46 2 2 3 4" xfId="10484"/>
    <cellStyle name="Normal 46 2 2 3 4 2" xfId="27384"/>
    <cellStyle name="Normal 46 2 2 3 5" xfId="17907"/>
    <cellStyle name="Normal 46 2 2 3 6" xfId="19816"/>
    <cellStyle name="Normal 46 2 2 4" xfId="3448"/>
    <cellStyle name="Normal 46 2 2 4 2" xfId="7231"/>
    <cellStyle name="Normal 46 2 2 4 2 2" xfId="15290"/>
    <cellStyle name="Normal 46 2 2 4 2 2 2" xfId="32137"/>
    <cellStyle name="Normal 46 2 2 4 2 3" xfId="24570"/>
    <cellStyle name="Normal 46 2 2 4 3" xfId="11507"/>
    <cellStyle name="Normal 46 2 2 4 3 2" xfId="28356"/>
    <cellStyle name="Normal 46 2 2 4 4" xfId="20789"/>
    <cellStyle name="Normal 46 2 2 5" xfId="5347"/>
    <cellStyle name="Normal 46 2 2 5 2" xfId="13406"/>
    <cellStyle name="Normal 46 2 2 5 2 2" xfId="30253"/>
    <cellStyle name="Normal 46 2 2 5 3" xfId="22686"/>
    <cellStyle name="Normal 46 2 2 6" xfId="9508"/>
    <cellStyle name="Normal 46 2 2 6 2" xfId="26472"/>
    <cellStyle name="Normal 46 2 2 7" xfId="17904"/>
    <cellStyle name="Normal 46 2 2 8" xfId="18904"/>
    <cellStyle name="Normal 46 2 3" xfId="1632"/>
    <cellStyle name="Normal 46 2 3 2" xfId="2631"/>
    <cellStyle name="Normal 46 2 3 2 2" xfId="4593"/>
    <cellStyle name="Normal 46 2 3 2 2 2" xfId="8376"/>
    <cellStyle name="Normal 46 2 3 2 2 2 2" xfId="16435"/>
    <cellStyle name="Normal 46 2 3 2 2 2 2 2" xfId="33282"/>
    <cellStyle name="Normal 46 2 3 2 2 2 3" xfId="25715"/>
    <cellStyle name="Normal 46 2 3 2 2 3" xfId="12652"/>
    <cellStyle name="Normal 46 2 3 2 2 3 2" xfId="29501"/>
    <cellStyle name="Normal 46 2 3 2 2 4" xfId="21934"/>
    <cellStyle name="Normal 46 2 3 2 3" xfId="6492"/>
    <cellStyle name="Normal 46 2 3 2 3 2" xfId="14551"/>
    <cellStyle name="Normal 46 2 3 2 3 2 2" xfId="31398"/>
    <cellStyle name="Normal 46 2 3 2 3 3" xfId="23831"/>
    <cellStyle name="Normal 46 2 3 2 4" xfId="10718"/>
    <cellStyle name="Normal 46 2 3 2 4 2" xfId="27617"/>
    <cellStyle name="Normal 46 2 3 2 5" xfId="17909"/>
    <cellStyle name="Normal 46 2 3 2 6" xfId="20049"/>
    <cellStyle name="Normal 46 2 3 3" xfId="3681"/>
    <cellStyle name="Normal 46 2 3 3 2" xfId="7464"/>
    <cellStyle name="Normal 46 2 3 3 2 2" xfId="15523"/>
    <cellStyle name="Normal 46 2 3 3 2 2 2" xfId="32370"/>
    <cellStyle name="Normal 46 2 3 3 2 3" xfId="24803"/>
    <cellStyle name="Normal 46 2 3 3 3" xfId="11740"/>
    <cellStyle name="Normal 46 2 3 3 3 2" xfId="28589"/>
    <cellStyle name="Normal 46 2 3 3 4" xfId="21022"/>
    <cellStyle name="Normal 46 2 3 4" xfId="5580"/>
    <cellStyle name="Normal 46 2 3 4 2" xfId="13639"/>
    <cellStyle name="Normal 46 2 3 4 2 2" xfId="30486"/>
    <cellStyle name="Normal 46 2 3 4 3" xfId="22919"/>
    <cellStyle name="Normal 46 2 3 5" xfId="9765"/>
    <cellStyle name="Normal 46 2 3 5 2" xfId="26705"/>
    <cellStyle name="Normal 46 2 3 6" xfId="17908"/>
    <cellStyle name="Normal 46 2 3 7" xfId="19137"/>
    <cellStyle name="Normal 46 2 4" xfId="2178"/>
    <cellStyle name="Normal 46 2 4 2" xfId="4142"/>
    <cellStyle name="Normal 46 2 4 2 2" xfId="7925"/>
    <cellStyle name="Normal 46 2 4 2 2 2" xfId="15984"/>
    <cellStyle name="Normal 46 2 4 2 2 2 2" xfId="32831"/>
    <cellStyle name="Normal 46 2 4 2 2 3" xfId="25264"/>
    <cellStyle name="Normal 46 2 4 2 3" xfId="12201"/>
    <cellStyle name="Normal 46 2 4 2 3 2" xfId="29050"/>
    <cellStyle name="Normal 46 2 4 2 4" xfId="21483"/>
    <cellStyle name="Normal 46 2 4 3" xfId="6041"/>
    <cellStyle name="Normal 46 2 4 3 2" xfId="14100"/>
    <cellStyle name="Normal 46 2 4 3 2 2" xfId="30947"/>
    <cellStyle name="Normal 46 2 4 3 3" xfId="23380"/>
    <cellStyle name="Normal 46 2 4 4" xfId="10266"/>
    <cellStyle name="Normal 46 2 4 4 2" xfId="27166"/>
    <cellStyle name="Normal 46 2 4 5" xfId="17910"/>
    <cellStyle name="Normal 46 2 4 6" xfId="19598"/>
    <cellStyle name="Normal 46 2 5" xfId="3230"/>
    <cellStyle name="Normal 46 2 5 2" xfId="7013"/>
    <cellStyle name="Normal 46 2 5 2 2" xfId="15072"/>
    <cellStyle name="Normal 46 2 5 2 2 2" xfId="31919"/>
    <cellStyle name="Normal 46 2 5 2 3" xfId="24352"/>
    <cellStyle name="Normal 46 2 5 3" xfId="11289"/>
    <cellStyle name="Normal 46 2 5 3 2" xfId="28138"/>
    <cellStyle name="Normal 46 2 5 4" xfId="20571"/>
    <cellStyle name="Normal 46 2 6" xfId="5129"/>
    <cellStyle name="Normal 46 2 6 2" xfId="13188"/>
    <cellStyle name="Normal 46 2 6 2 2" xfId="30035"/>
    <cellStyle name="Normal 46 2 6 3" xfId="22468"/>
    <cellStyle name="Normal 46 2 7" xfId="9273"/>
    <cellStyle name="Normal 46 2 7 2" xfId="26254"/>
    <cellStyle name="Normal 46 2 8" xfId="17903"/>
    <cellStyle name="Normal 46 2 9" xfId="18686"/>
    <cellStyle name="Normal 46 3" xfId="1262"/>
    <cellStyle name="Normal 46 3 2" xfId="1758"/>
    <cellStyle name="Normal 46 3 2 2" xfId="2757"/>
    <cellStyle name="Normal 46 3 2 2 2" xfId="4719"/>
    <cellStyle name="Normal 46 3 2 2 2 2" xfId="8502"/>
    <cellStyle name="Normal 46 3 2 2 2 2 2" xfId="16561"/>
    <cellStyle name="Normal 46 3 2 2 2 2 2 2" xfId="33408"/>
    <cellStyle name="Normal 46 3 2 2 2 2 3" xfId="25841"/>
    <cellStyle name="Normal 46 3 2 2 2 3" xfId="12778"/>
    <cellStyle name="Normal 46 3 2 2 2 3 2" xfId="29627"/>
    <cellStyle name="Normal 46 3 2 2 2 4" xfId="22060"/>
    <cellStyle name="Normal 46 3 2 2 3" xfId="6618"/>
    <cellStyle name="Normal 46 3 2 2 3 2" xfId="14677"/>
    <cellStyle name="Normal 46 3 2 2 3 2 2" xfId="31524"/>
    <cellStyle name="Normal 46 3 2 2 3 3" xfId="23957"/>
    <cellStyle name="Normal 46 3 2 2 4" xfId="10844"/>
    <cellStyle name="Normal 46 3 2 2 4 2" xfId="27743"/>
    <cellStyle name="Normal 46 3 2 2 5" xfId="17913"/>
    <cellStyle name="Normal 46 3 2 2 6" xfId="20175"/>
    <cellStyle name="Normal 46 3 2 3" xfId="3807"/>
    <cellStyle name="Normal 46 3 2 3 2" xfId="7590"/>
    <cellStyle name="Normal 46 3 2 3 2 2" xfId="15649"/>
    <cellStyle name="Normal 46 3 2 3 2 2 2" xfId="32496"/>
    <cellStyle name="Normal 46 3 2 3 2 3" xfId="24929"/>
    <cellStyle name="Normal 46 3 2 3 3" xfId="11866"/>
    <cellStyle name="Normal 46 3 2 3 3 2" xfId="28715"/>
    <cellStyle name="Normal 46 3 2 3 4" xfId="21148"/>
    <cellStyle name="Normal 46 3 2 4" xfId="5706"/>
    <cellStyle name="Normal 46 3 2 4 2" xfId="13765"/>
    <cellStyle name="Normal 46 3 2 4 2 2" xfId="30612"/>
    <cellStyle name="Normal 46 3 2 4 3" xfId="23045"/>
    <cellStyle name="Normal 46 3 2 5" xfId="9891"/>
    <cellStyle name="Normal 46 3 2 5 2" xfId="26831"/>
    <cellStyle name="Normal 46 3 2 6" xfId="17912"/>
    <cellStyle name="Normal 46 3 2 7" xfId="19263"/>
    <cellStyle name="Normal 46 3 3" xfId="2304"/>
    <cellStyle name="Normal 46 3 3 2" xfId="4268"/>
    <cellStyle name="Normal 46 3 3 2 2" xfId="8051"/>
    <cellStyle name="Normal 46 3 3 2 2 2" xfId="16110"/>
    <cellStyle name="Normal 46 3 3 2 2 2 2" xfId="32957"/>
    <cellStyle name="Normal 46 3 3 2 2 3" xfId="25390"/>
    <cellStyle name="Normal 46 3 3 2 3" xfId="12327"/>
    <cellStyle name="Normal 46 3 3 2 3 2" xfId="29176"/>
    <cellStyle name="Normal 46 3 3 2 4" xfId="21609"/>
    <cellStyle name="Normal 46 3 3 3" xfId="6167"/>
    <cellStyle name="Normal 46 3 3 3 2" xfId="14226"/>
    <cellStyle name="Normal 46 3 3 3 2 2" xfId="31073"/>
    <cellStyle name="Normal 46 3 3 3 3" xfId="23506"/>
    <cellStyle name="Normal 46 3 3 4" xfId="10392"/>
    <cellStyle name="Normal 46 3 3 4 2" xfId="27292"/>
    <cellStyle name="Normal 46 3 3 5" xfId="17914"/>
    <cellStyle name="Normal 46 3 3 6" xfId="19724"/>
    <cellStyle name="Normal 46 3 4" xfId="3356"/>
    <cellStyle name="Normal 46 3 4 2" xfId="7139"/>
    <cellStyle name="Normal 46 3 4 2 2" xfId="15198"/>
    <cellStyle name="Normal 46 3 4 2 2 2" xfId="32045"/>
    <cellStyle name="Normal 46 3 4 2 3" xfId="24478"/>
    <cellStyle name="Normal 46 3 4 3" xfId="11415"/>
    <cellStyle name="Normal 46 3 4 3 2" xfId="28264"/>
    <cellStyle name="Normal 46 3 4 4" xfId="20697"/>
    <cellStyle name="Normal 46 3 5" xfId="5255"/>
    <cellStyle name="Normal 46 3 5 2" xfId="13314"/>
    <cellStyle name="Normal 46 3 5 2 2" xfId="30161"/>
    <cellStyle name="Normal 46 3 5 3" xfId="22594"/>
    <cellStyle name="Normal 46 3 6" xfId="9416"/>
    <cellStyle name="Normal 46 3 6 2" xfId="26380"/>
    <cellStyle name="Normal 46 3 7" xfId="17911"/>
    <cellStyle name="Normal 46 3 8" xfId="18812"/>
    <cellStyle name="Normal 46 4" xfId="1540"/>
    <cellStyle name="Normal 46 4 2" xfId="2539"/>
    <cellStyle name="Normal 46 4 2 2" xfId="4501"/>
    <cellStyle name="Normal 46 4 2 2 2" xfId="8284"/>
    <cellStyle name="Normal 46 4 2 2 2 2" xfId="16343"/>
    <cellStyle name="Normal 46 4 2 2 2 2 2" xfId="33190"/>
    <cellStyle name="Normal 46 4 2 2 2 3" xfId="25623"/>
    <cellStyle name="Normal 46 4 2 2 3" xfId="12560"/>
    <cellStyle name="Normal 46 4 2 2 3 2" xfId="29409"/>
    <cellStyle name="Normal 46 4 2 2 4" xfId="21842"/>
    <cellStyle name="Normal 46 4 2 3" xfId="6400"/>
    <cellStyle name="Normal 46 4 2 3 2" xfId="14459"/>
    <cellStyle name="Normal 46 4 2 3 2 2" xfId="31306"/>
    <cellStyle name="Normal 46 4 2 3 3" xfId="23739"/>
    <cellStyle name="Normal 46 4 2 4" xfId="10626"/>
    <cellStyle name="Normal 46 4 2 4 2" xfId="27525"/>
    <cellStyle name="Normal 46 4 2 5" xfId="17916"/>
    <cellStyle name="Normal 46 4 2 6" xfId="19957"/>
    <cellStyle name="Normal 46 4 3" xfId="3589"/>
    <cellStyle name="Normal 46 4 3 2" xfId="7372"/>
    <cellStyle name="Normal 46 4 3 2 2" xfId="15431"/>
    <cellStyle name="Normal 46 4 3 2 2 2" xfId="32278"/>
    <cellStyle name="Normal 46 4 3 2 3" xfId="24711"/>
    <cellStyle name="Normal 46 4 3 3" xfId="11648"/>
    <cellStyle name="Normal 46 4 3 3 2" xfId="28497"/>
    <cellStyle name="Normal 46 4 3 4" xfId="20930"/>
    <cellStyle name="Normal 46 4 4" xfId="5488"/>
    <cellStyle name="Normal 46 4 4 2" xfId="13547"/>
    <cellStyle name="Normal 46 4 4 2 2" xfId="30394"/>
    <cellStyle name="Normal 46 4 4 3" xfId="22827"/>
    <cellStyle name="Normal 46 4 5" xfId="9673"/>
    <cellStyle name="Normal 46 4 5 2" xfId="26613"/>
    <cellStyle name="Normal 46 4 6" xfId="17915"/>
    <cellStyle name="Normal 46 4 7" xfId="19045"/>
    <cellStyle name="Normal 46 5" xfId="2070"/>
    <cellStyle name="Normal 46 5 2" xfId="4050"/>
    <cellStyle name="Normal 46 5 2 2" xfId="7833"/>
    <cellStyle name="Normal 46 5 2 2 2" xfId="15892"/>
    <cellStyle name="Normal 46 5 2 2 2 2" xfId="32739"/>
    <cellStyle name="Normal 46 5 2 2 3" xfId="25172"/>
    <cellStyle name="Normal 46 5 2 3" xfId="12109"/>
    <cellStyle name="Normal 46 5 2 3 2" xfId="28958"/>
    <cellStyle name="Normal 46 5 2 4" xfId="21391"/>
    <cellStyle name="Normal 46 5 3" xfId="5949"/>
    <cellStyle name="Normal 46 5 3 2" xfId="14008"/>
    <cellStyle name="Normal 46 5 3 2 2" xfId="30855"/>
    <cellStyle name="Normal 46 5 3 3" xfId="23288"/>
    <cellStyle name="Normal 46 5 4" xfId="10167"/>
    <cellStyle name="Normal 46 5 4 2" xfId="27074"/>
    <cellStyle name="Normal 46 5 5" xfId="17917"/>
    <cellStyle name="Normal 46 5 6" xfId="19506"/>
    <cellStyle name="Normal 46 6" xfId="3108"/>
    <cellStyle name="Normal 46 6 2" xfId="6921"/>
    <cellStyle name="Normal 46 6 2 2" xfId="14980"/>
    <cellStyle name="Normal 46 6 2 2 2" xfId="31827"/>
    <cellStyle name="Normal 46 6 2 3" xfId="24260"/>
    <cellStyle name="Normal 46 6 3" xfId="11171"/>
    <cellStyle name="Normal 46 6 3 2" xfId="28046"/>
    <cellStyle name="Normal 46 6 4" xfId="20479"/>
    <cellStyle name="Normal 46 7" xfId="5037"/>
    <cellStyle name="Normal 46 7 2" xfId="13096"/>
    <cellStyle name="Normal 46 7 2 2" xfId="29943"/>
    <cellStyle name="Normal 46 7 3" xfId="22376"/>
    <cellStyle name="Normal 46 8" xfId="9060"/>
    <cellStyle name="Normal 46 8 2" xfId="26162"/>
    <cellStyle name="Normal 46 9" xfId="17902"/>
    <cellStyle name="Normal 47" xfId="765"/>
    <cellStyle name="Normal 47 10" xfId="18594"/>
    <cellStyle name="Normal 47 11" xfId="34133"/>
    <cellStyle name="Normal 47 2" xfId="1094"/>
    <cellStyle name="Normal 47 2 2" xfId="1355"/>
    <cellStyle name="Normal 47 2 2 2" xfId="1851"/>
    <cellStyle name="Normal 47 2 2 2 2" xfId="2850"/>
    <cellStyle name="Normal 47 2 2 2 2 2" xfId="4812"/>
    <cellStyle name="Normal 47 2 2 2 2 2 2" xfId="8595"/>
    <cellStyle name="Normal 47 2 2 2 2 2 2 2" xfId="16654"/>
    <cellStyle name="Normal 47 2 2 2 2 2 2 2 2" xfId="33501"/>
    <cellStyle name="Normal 47 2 2 2 2 2 2 3" xfId="25934"/>
    <cellStyle name="Normal 47 2 2 2 2 2 3" xfId="12871"/>
    <cellStyle name="Normal 47 2 2 2 2 2 3 2" xfId="29720"/>
    <cellStyle name="Normal 47 2 2 2 2 2 4" xfId="22153"/>
    <cellStyle name="Normal 47 2 2 2 2 3" xfId="6711"/>
    <cellStyle name="Normal 47 2 2 2 2 3 2" xfId="14770"/>
    <cellStyle name="Normal 47 2 2 2 2 3 2 2" xfId="31617"/>
    <cellStyle name="Normal 47 2 2 2 2 3 3" xfId="24050"/>
    <cellStyle name="Normal 47 2 2 2 2 4" xfId="10937"/>
    <cellStyle name="Normal 47 2 2 2 2 4 2" xfId="27836"/>
    <cellStyle name="Normal 47 2 2 2 2 5" xfId="17922"/>
    <cellStyle name="Normal 47 2 2 2 2 6" xfId="20268"/>
    <cellStyle name="Normal 47 2 2 2 3" xfId="3900"/>
    <cellStyle name="Normal 47 2 2 2 3 2" xfId="7683"/>
    <cellStyle name="Normal 47 2 2 2 3 2 2" xfId="15742"/>
    <cellStyle name="Normal 47 2 2 2 3 2 2 2" xfId="32589"/>
    <cellStyle name="Normal 47 2 2 2 3 2 3" xfId="25022"/>
    <cellStyle name="Normal 47 2 2 2 3 3" xfId="11959"/>
    <cellStyle name="Normal 47 2 2 2 3 3 2" xfId="28808"/>
    <cellStyle name="Normal 47 2 2 2 3 4" xfId="21241"/>
    <cellStyle name="Normal 47 2 2 2 4" xfId="5799"/>
    <cellStyle name="Normal 47 2 2 2 4 2" xfId="13858"/>
    <cellStyle name="Normal 47 2 2 2 4 2 2" xfId="30705"/>
    <cellStyle name="Normal 47 2 2 2 4 3" xfId="23138"/>
    <cellStyle name="Normal 47 2 2 2 5" xfId="9984"/>
    <cellStyle name="Normal 47 2 2 2 5 2" xfId="26924"/>
    <cellStyle name="Normal 47 2 2 2 6" xfId="17921"/>
    <cellStyle name="Normal 47 2 2 2 7" xfId="19356"/>
    <cellStyle name="Normal 47 2 2 3" xfId="2397"/>
    <cellStyle name="Normal 47 2 2 3 2" xfId="4361"/>
    <cellStyle name="Normal 47 2 2 3 2 2" xfId="8144"/>
    <cellStyle name="Normal 47 2 2 3 2 2 2" xfId="16203"/>
    <cellStyle name="Normal 47 2 2 3 2 2 2 2" xfId="33050"/>
    <cellStyle name="Normal 47 2 2 3 2 2 3" xfId="25483"/>
    <cellStyle name="Normal 47 2 2 3 2 3" xfId="12420"/>
    <cellStyle name="Normal 47 2 2 3 2 3 2" xfId="29269"/>
    <cellStyle name="Normal 47 2 2 3 2 4" xfId="21702"/>
    <cellStyle name="Normal 47 2 2 3 3" xfId="6260"/>
    <cellStyle name="Normal 47 2 2 3 3 2" xfId="14319"/>
    <cellStyle name="Normal 47 2 2 3 3 2 2" xfId="31166"/>
    <cellStyle name="Normal 47 2 2 3 3 3" xfId="23599"/>
    <cellStyle name="Normal 47 2 2 3 4" xfId="10485"/>
    <cellStyle name="Normal 47 2 2 3 4 2" xfId="27385"/>
    <cellStyle name="Normal 47 2 2 3 5" xfId="17923"/>
    <cellStyle name="Normal 47 2 2 3 6" xfId="19817"/>
    <cellStyle name="Normal 47 2 2 4" xfId="3449"/>
    <cellStyle name="Normal 47 2 2 4 2" xfId="7232"/>
    <cellStyle name="Normal 47 2 2 4 2 2" xfId="15291"/>
    <cellStyle name="Normal 47 2 2 4 2 2 2" xfId="32138"/>
    <cellStyle name="Normal 47 2 2 4 2 3" xfId="24571"/>
    <cellStyle name="Normal 47 2 2 4 3" xfId="11508"/>
    <cellStyle name="Normal 47 2 2 4 3 2" xfId="28357"/>
    <cellStyle name="Normal 47 2 2 4 4" xfId="20790"/>
    <cellStyle name="Normal 47 2 2 5" xfId="5348"/>
    <cellStyle name="Normal 47 2 2 5 2" xfId="13407"/>
    <cellStyle name="Normal 47 2 2 5 2 2" xfId="30254"/>
    <cellStyle name="Normal 47 2 2 5 3" xfId="22687"/>
    <cellStyle name="Normal 47 2 2 6" xfId="9509"/>
    <cellStyle name="Normal 47 2 2 6 2" xfId="26473"/>
    <cellStyle name="Normal 47 2 2 7" xfId="17920"/>
    <cellStyle name="Normal 47 2 2 8" xfId="18905"/>
    <cellStyle name="Normal 47 2 3" xfId="1633"/>
    <cellStyle name="Normal 47 2 3 2" xfId="2632"/>
    <cellStyle name="Normal 47 2 3 2 2" xfId="4594"/>
    <cellStyle name="Normal 47 2 3 2 2 2" xfId="8377"/>
    <cellStyle name="Normal 47 2 3 2 2 2 2" xfId="16436"/>
    <cellStyle name="Normal 47 2 3 2 2 2 2 2" xfId="33283"/>
    <cellStyle name="Normal 47 2 3 2 2 2 3" xfId="25716"/>
    <cellStyle name="Normal 47 2 3 2 2 3" xfId="12653"/>
    <cellStyle name="Normal 47 2 3 2 2 3 2" xfId="29502"/>
    <cellStyle name="Normal 47 2 3 2 2 4" xfId="21935"/>
    <cellStyle name="Normal 47 2 3 2 3" xfId="6493"/>
    <cellStyle name="Normal 47 2 3 2 3 2" xfId="14552"/>
    <cellStyle name="Normal 47 2 3 2 3 2 2" xfId="31399"/>
    <cellStyle name="Normal 47 2 3 2 3 3" xfId="23832"/>
    <cellStyle name="Normal 47 2 3 2 4" xfId="10719"/>
    <cellStyle name="Normal 47 2 3 2 4 2" xfId="27618"/>
    <cellStyle name="Normal 47 2 3 2 5" xfId="17925"/>
    <cellStyle name="Normal 47 2 3 2 6" xfId="20050"/>
    <cellStyle name="Normal 47 2 3 3" xfId="3682"/>
    <cellStyle name="Normal 47 2 3 3 2" xfId="7465"/>
    <cellStyle name="Normal 47 2 3 3 2 2" xfId="15524"/>
    <cellStyle name="Normal 47 2 3 3 2 2 2" xfId="32371"/>
    <cellStyle name="Normal 47 2 3 3 2 3" xfId="24804"/>
    <cellStyle name="Normal 47 2 3 3 3" xfId="11741"/>
    <cellStyle name="Normal 47 2 3 3 3 2" xfId="28590"/>
    <cellStyle name="Normal 47 2 3 3 4" xfId="21023"/>
    <cellStyle name="Normal 47 2 3 4" xfId="5581"/>
    <cellStyle name="Normal 47 2 3 4 2" xfId="13640"/>
    <cellStyle name="Normal 47 2 3 4 2 2" xfId="30487"/>
    <cellStyle name="Normal 47 2 3 4 3" xfId="22920"/>
    <cellStyle name="Normal 47 2 3 5" xfId="9766"/>
    <cellStyle name="Normal 47 2 3 5 2" xfId="26706"/>
    <cellStyle name="Normal 47 2 3 6" xfId="17924"/>
    <cellStyle name="Normal 47 2 3 7" xfId="19138"/>
    <cellStyle name="Normal 47 2 4" xfId="2179"/>
    <cellStyle name="Normal 47 2 4 2" xfId="4143"/>
    <cellStyle name="Normal 47 2 4 2 2" xfId="7926"/>
    <cellStyle name="Normal 47 2 4 2 2 2" xfId="15985"/>
    <cellStyle name="Normal 47 2 4 2 2 2 2" xfId="32832"/>
    <cellStyle name="Normal 47 2 4 2 2 3" xfId="25265"/>
    <cellStyle name="Normal 47 2 4 2 3" xfId="12202"/>
    <cellStyle name="Normal 47 2 4 2 3 2" xfId="29051"/>
    <cellStyle name="Normal 47 2 4 2 4" xfId="21484"/>
    <cellStyle name="Normal 47 2 4 3" xfId="6042"/>
    <cellStyle name="Normal 47 2 4 3 2" xfId="14101"/>
    <cellStyle name="Normal 47 2 4 3 2 2" xfId="30948"/>
    <cellStyle name="Normal 47 2 4 3 3" xfId="23381"/>
    <cellStyle name="Normal 47 2 4 4" xfId="10267"/>
    <cellStyle name="Normal 47 2 4 4 2" xfId="27167"/>
    <cellStyle name="Normal 47 2 4 5" xfId="17926"/>
    <cellStyle name="Normal 47 2 4 6" xfId="19599"/>
    <cellStyle name="Normal 47 2 5" xfId="3231"/>
    <cellStyle name="Normal 47 2 5 2" xfId="7014"/>
    <cellStyle name="Normal 47 2 5 2 2" xfId="15073"/>
    <cellStyle name="Normal 47 2 5 2 2 2" xfId="31920"/>
    <cellStyle name="Normal 47 2 5 2 3" xfId="24353"/>
    <cellStyle name="Normal 47 2 5 3" xfId="11290"/>
    <cellStyle name="Normal 47 2 5 3 2" xfId="28139"/>
    <cellStyle name="Normal 47 2 5 4" xfId="20572"/>
    <cellStyle name="Normal 47 2 6" xfId="5130"/>
    <cellStyle name="Normal 47 2 6 2" xfId="13189"/>
    <cellStyle name="Normal 47 2 6 2 2" xfId="30036"/>
    <cellStyle name="Normal 47 2 6 3" xfId="22469"/>
    <cellStyle name="Normal 47 2 7" xfId="9274"/>
    <cellStyle name="Normal 47 2 7 2" xfId="26255"/>
    <cellStyle name="Normal 47 2 8" xfId="17919"/>
    <cellStyle name="Normal 47 2 9" xfId="18687"/>
    <cellStyle name="Normal 47 3" xfId="1263"/>
    <cellStyle name="Normal 47 3 2" xfId="1759"/>
    <cellStyle name="Normal 47 3 2 2" xfId="2758"/>
    <cellStyle name="Normal 47 3 2 2 2" xfId="4720"/>
    <cellStyle name="Normal 47 3 2 2 2 2" xfId="8503"/>
    <cellStyle name="Normal 47 3 2 2 2 2 2" xfId="16562"/>
    <cellStyle name="Normal 47 3 2 2 2 2 2 2" xfId="33409"/>
    <cellStyle name="Normal 47 3 2 2 2 2 3" xfId="25842"/>
    <cellStyle name="Normal 47 3 2 2 2 3" xfId="12779"/>
    <cellStyle name="Normal 47 3 2 2 2 3 2" xfId="29628"/>
    <cellStyle name="Normal 47 3 2 2 2 4" xfId="22061"/>
    <cellStyle name="Normal 47 3 2 2 3" xfId="6619"/>
    <cellStyle name="Normal 47 3 2 2 3 2" xfId="14678"/>
    <cellStyle name="Normal 47 3 2 2 3 2 2" xfId="31525"/>
    <cellStyle name="Normal 47 3 2 2 3 3" xfId="23958"/>
    <cellStyle name="Normal 47 3 2 2 4" xfId="10845"/>
    <cellStyle name="Normal 47 3 2 2 4 2" xfId="27744"/>
    <cellStyle name="Normal 47 3 2 2 5" xfId="17929"/>
    <cellStyle name="Normal 47 3 2 2 6" xfId="20176"/>
    <cellStyle name="Normal 47 3 2 3" xfId="3808"/>
    <cellStyle name="Normal 47 3 2 3 2" xfId="7591"/>
    <cellStyle name="Normal 47 3 2 3 2 2" xfId="15650"/>
    <cellStyle name="Normal 47 3 2 3 2 2 2" xfId="32497"/>
    <cellStyle name="Normal 47 3 2 3 2 3" xfId="24930"/>
    <cellStyle name="Normal 47 3 2 3 3" xfId="11867"/>
    <cellStyle name="Normal 47 3 2 3 3 2" xfId="28716"/>
    <cellStyle name="Normal 47 3 2 3 4" xfId="21149"/>
    <cellStyle name="Normal 47 3 2 4" xfId="5707"/>
    <cellStyle name="Normal 47 3 2 4 2" xfId="13766"/>
    <cellStyle name="Normal 47 3 2 4 2 2" xfId="30613"/>
    <cellStyle name="Normal 47 3 2 4 3" xfId="23046"/>
    <cellStyle name="Normal 47 3 2 5" xfId="9892"/>
    <cellStyle name="Normal 47 3 2 5 2" xfId="26832"/>
    <cellStyle name="Normal 47 3 2 6" xfId="17928"/>
    <cellStyle name="Normal 47 3 2 7" xfId="19264"/>
    <cellStyle name="Normal 47 3 3" xfId="2305"/>
    <cellStyle name="Normal 47 3 3 2" xfId="4269"/>
    <cellStyle name="Normal 47 3 3 2 2" xfId="8052"/>
    <cellStyle name="Normal 47 3 3 2 2 2" xfId="16111"/>
    <cellStyle name="Normal 47 3 3 2 2 2 2" xfId="32958"/>
    <cellStyle name="Normal 47 3 3 2 2 3" xfId="25391"/>
    <cellStyle name="Normal 47 3 3 2 3" xfId="12328"/>
    <cellStyle name="Normal 47 3 3 2 3 2" xfId="29177"/>
    <cellStyle name="Normal 47 3 3 2 4" xfId="21610"/>
    <cellStyle name="Normal 47 3 3 3" xfId="6168"/>
    <cellStyle name="Normal 47 3 3 3 2" xfId="14227"/>
    <cellStyle name="Normal 47 3 3 3 2 2" xfId="31074"/>
    <cellStyle name="Normal 47 3 3 3 3" xfId="23507"/>
    <cellStyle name="Normal 47 3 3 4" xfId="10393"/>
    <cellStyle name="Normal 47 3 3 4 2" xfId="27293"/>
    <cellStyle name="Normal 47 3 3 5" xfId="17930"/>
    <cellStyle name="Normal 47 3 3 6" xfId="19725"/>
    <cellStyle name="Normal 47 3 4" xfId="3357"/>
    <cellStyle name="Normal 47 3 4 2" xfId="7140"/>
    <cellStyle name="Normal 47 3 4 2 2" xfId="15199"/>
    <cellStyle name="Normal 47 3 4 2 2 2" xfId="32046"/>
    <cellStyle name="Normal 47 3 4 2 3" xfId="24479"/>
    <cellStyle name="Normal 47 3 4 3" xfId="11416"/>
    <cellStyle name="Normal 47 3 4 3 2" xfId="28265"/>
    <cellStyle name="Normal 47 3 4 4" xfId="20698"/>
    <cellStyle name="Normal 47 3 5" xfId="5256"/>
    <cellStyle name="Normal 47 3 5 2" xfId="13315"/>
    <cellStyle name="Normal 47 3 5 2 2" xfId="30162"/>
    <cellStyle name="Normal 47 3 5 3" xfId="22595"/>
    <cellStyle name="Normal 47 3 6" xfId="9417"/>
    <cellStyle name="Normal 47 3 6 2" xfId="26381"/>
    <cellStyle name="Normal 47 3 7" xfId="17927"/>
    <cellStyle name="Normal 47 3 8" xfId="18813"/>
    <cellStyle name="Normal 47 4" xfId="1541"/>
    <cellStyle name="Normal 47 4 2" xfId="2540"/>
    <cellStyle name="Normal 47 4 2 2" xfId="4502"/>
    <cellStyle name="Normal 47 4 2 2 2" xfId="8285"/>
    <cellStyle name="Normal 47 4 2 2 2 2" xfId="16344"/>
    <cellStyle name="Normal 47 4 2 2 2 2 2" xfId="33191"/>
    <cellStyle name="Normal 47 4 2 2 2 3" xfId="25624"/>
    <cellStyle name="Normal 47 4 2 2 3" xfId="12561"/>
    <cellStyle name="Normal 47 4 2 2 3 2" xfId="29410"/>
    <cellStyle name="Normal 47 4 2 2 4" xfId="21843"/>
    <cellStyle name="Normal 47 4 2 3" xfId="6401"/>
    <cellStyle name="Normal 47 4 2 3 2" xfId="14460"/>
    <cellStyle name="Normal 47 4 2 3 2 2" xfId="31307"/>
    <cellStyle name="Normal 47 4 2 3 3" xfId="23740"/>
    <cellStyle name="Normal 47 4 2 4" xfId="10627"/>
    <cellStyle name="Normal 47 4 2 4 2" xfId="27526"/>
    <cellStyle name="Normal 47 4 2 5" xfId="17932"/>
    <cellStyle name="Normal 47 4 2 6" xfId="19958"/>
    <cellStyle name="Normal 47 4 3" xfId="3590"/>
    <cellStyle name="Normal 47 4 3 2" xfId="7373"/>
    <cellStyle name="Normal 47 4 3 2 2" xfId="15432"/>
    <cellStyle name="Normal 47 4 3 2 2 2" xfId="32279"/>
    <cellStyle name="Normal 47 4 3 2 3" xfId="24712"/>
    <cellStyle name="Normal 47 4 3 3" xfId="11649"/>
    <cellStyle name="Normal 47 4 3 3 2" xfId="28498"/>
    <cellStyle name="Normal 47 4 3 4" xfId="20931"/>
    <cellStyle name="Normal 47 4 4" xfId="5489"/>
    <cellStyle name="Normal 47 4 4 2" xfId="13548"/>
    <cellStyle name="Normal 47 4 4 2 2" xfId="30395"/>
    <cellStyle name="Normal 47 4 4 3" xfId="22828"/>
    <cellStyle name="Normal 47 4 5" xfId="9674"/>
    <cellStyle name="Normal 47 4 5 2" xfId="26614"/>
    <cellStyle name="Normal 47 4 6" xfId="17931"/>
    <cellStyle name="Normal 47 4 7" xfId="19046"/>
    <cellStyle name="Normal 47 5" xfId="2071"/>
    <cellStyle name="Normal 47 5 2" xfId="4051"/>
    <cellStyle name="Normal 47 5 2 2" xfId="7834"/>
    <cellStyle name="Normal 47 5 2 2 2" xfId="15893"/>
    <cellStyle name="Normal 47 5 2 2 2 2" xfId="32740"/>
    <cellStyle name="Normal 47 5 2 2 3" xfId="25173"/>
    <cellStyle name="Normal 47 5 2 3" xfId="12110"/>
    <cellStyle name="Normal 47 5 2 3 2" xfId="28959"/>
    <cellStyle name="Normal 47 5 2 4" xfId="21392"/>
    <cellStyle name="Normal 47 5 3" xfId="5950"/>
    <cellStyle name="Normal 47 5 3 2" xfId="14009"/>
    <cellStyle name="Normal 47 5 3 2 2" xfId="30856"/>
    <cellStyle name="Normal 47 5 3 3" xfId="23289"/>
    <cellStyle name="Normal 47 5 4" xfId="10168"/>
    <cellStyle name="Normal 47 5 4 2" xfId="27075"/>
    <cellStyle name="Normal 47 5 5" xfId="17933"/>
    <cellStyle name="Normal 47 5 6" xfId="19507"/>
    <cellStyle name="Normal 47 6" xfId="3109"/>
    <cellStyle name="Normal 47 6 2" xfId="6922"/>
    <cellStyle name="Normal 47 6 2 2" xfId="14981"/>
    <cellStyle name="Normal 47 6 2 2 2" xfId="31828"/>
    <cellStyle name="Normal 47 6 2 3" xfId="24261"/>
    <cellStyle name="Normal 47 6 3" xfId="11172"/>
    <cellStyle name="Normal 47 6 3 2" xfId="28047"/>
    <cellStyle name="Normal 47 6 4" xfId="20480"/>
    <cellStyle name="Normal 47 7" xfId="5038"/>
    <cellStyle name="Normal 47 7 2" xfId="13097"/>
    <cellStyle name="Normal 47 7 2 2" xfId="29944"/>
    <cellStyle name="Normal 47 7 3" xfId="22377"/>
    <cellStyle name="Normal 47 8" xfId="9061"/>
    <cellStyle name="Normal 47 8 2" xfId="26163"/>
    <cellStyle name="Normal 47 9" xfId="17918"/>
    <cellStyle name="Normal 48" xfId="964"/>
    <cellStyle name="Normal 48 10" xfId="18600"/>
    <cellStyle name="Normal 48 11" xfId="34134"/>
    <cellStyle name="Normal 48 2" xfId="1099"/>
    <cellStyle name="Normal 48 2 2" xfId="1360"/>
    <cellStyle name="Normal 48 2 2 2" xfId="1856"/>
    <cellStyle name="Normal 48 2 2 2 2" xfId="2855"/>
    <cellStyle name="Normal 48 2 2 2 2 2" xfId="4817"/>
    <cellStyle name="Normal 48 2 2 2 2 2 2" xfId="8600"/>
    <cellStyle name="Normal 48 2 2 2 2 2 2 2" xfId="16659"/>
    <cellStyle name="Normal 48 2 2 2 2 2 2 2 2" xfId="33506"/>
    <cellStyle name="Normal 48 2 2 2 2 2 2 3" xfId="25939"/>
    <cellStyle name="Normal 48 2 2 2 2 2 3" xfId="12876"/>
    <cellStyle name="Normal 48 2 2 2 2 2 3 2" xfId="29725"/>
    <cellStyle name="Normal 48 2 2 2 2 2 4" xfId="22158"/>
    <cellStyle name="Normal 48 2 2 2 2 3" xfId="6716"/>
    <cellStyle name="Normal 48 2 2 2 2 3 2" xfId="14775"/>
    <cellStyle name="Normal 48 2 2 2 2 3 2 2" xfId="31622"/>
    <cellStyle name="Normal 48 2 2 2 2 3 3" xfId="24055"/>
    <cellStyle name="Normal 48 2 2 2 2 4" xfId="10942"/>
    <cellStyle name="Normal 48 2 2 2 2 4 2" xfId="27841"/>
    <cellStyle name="Normal 48 2 2 2 2 5" xfId="17938"/>
    <cellStyle name="Normal 48 2 2 2 2 6" xfId="20273"/>
    <cellStyle name="Normal 48 2 2 2 3" xfId="3905"/>
    <cellStyle name="Normal 48 2 2 2 3 2" xfId="7688"/>
    <cellStyle name="Normal 48 2 2 2 3 2 2" xfId="15747"/>
    <cellStyle name="Normal 48 2 2 2 3 2 2 2" xfId="32594"/>
    <cellStyle name="Normal 48 2 2 2 3 2 3" xfId="25027"/>
    <cellStyle name="Normal 48 2 2 2 3 3" xfId="11964"/>
    <cellStyle name="Normal 48 2 2 2 3 3 2" xfId="28813"/>
    <cellStyle name="Normal 48 2 2 2 3 4" xfId="21246"/>
    <cellStyle name="Normal 48 2 2 2 4" xfId="5804"/>
    <cellStyle name="Normal 48 2 2 2 4 2" xfId="13863"/>
    <cellStyle name="Normal 48 2 2 2 4 2 2" xfId="30710"/>
    <cellStyle name="Normal 48 2 2 2 4 3" xfId="23143"/>
    <cellStyle name="Normal 48 2 2 2 5" xfId="9989"/>
    <cellStyle name="Normal 48 2 2 2 5 2" xfId="26929"/>
    <cellStyle name="Normal 48 2 2 2 6" xfId="17937"/>
    <cellStyle name="Normal 48 2 2 2 7" xfId="19361"/>
    <cellStyle name="Normal 48 2 2 3" xfId="2402"/>
    <cellStyle name="Normal 48 2 2 3 2" xfId="4366"/>
    <cellStyle name="Normal 48 2 2 3 2 2" xfId="8149"/>
    <cellStyle name="Normal 48 2 2 3 2 2 2" xfId="16208"/>
    <cellStyle name="Normal 48 2 2 3 2 2 2 2" xfId="33055"/>
    <cellStyle name="Normal 48 2 2 3 2 2 3" xfId="25488"/>
    <cellStyle name="Normal 48 2 2 3 2 3" xfId="12425"/>
    <cellStyle name="Normal 48 2 2 3 2 3 2" xfId="29274"/>
    <cellStyle name="Normal 48 2 2 3 2 4" xfId="21707"/>
    <cellStyle name="Normal 48 2 2 3 3" xfId="6265"/>
    <cellStyle name="Normal 48 2 2 3 3 2" xfId="14324"/>
    <cellStyle name="Normal 48 2 2 3 3 2 2" xfId="31171"/>
    <cellStyle name="Normal 48 2 2 3 3 3" xfId="23604"/>
    <cellStyle name="Normal 48 2 2 3 4" xfId="10490"/>
    <cellStyle name="Normal 48 2 2 3 4 2" xfId="27390"/>
    <cellStyle name="Normal 48 2 2 3 5" xfId="17939"/>
    <cellStyle name="Normal 48 2 2 3 6" xfId="19822"/>
    <cellStyle name="Normal 48 2 2 4" xfId="3454"/>
    <cellStyle name="Normal 48 2 2 4 2" xfId="7237"/>
    <cellStyle name="Normal 48 2 2 4 2 2" xfId="15296"/>
    <cellStyle name="Normal 48 2 2 4 2 2 2" xfId="32143"/>
    <cellStyle name="Normal 48 2 2 4 2 3" xfId="24576"/>
    <cellStyle name="Normal 48 2 2 4 3" xfId="11513"/>
    <cellStyle name="Normal 48 2 2 4 3 2" xfId="28362"/>
    <cellStyle name="Normal 48 2 2 4 4" xfId="20795"/>
    <cellStyle name="Normal 48 2 2 5" xfId="5353"/>
    <cellStyle name="Normal 48 2 2 5 2" xfId="13412"/>
    <cellStyle name="Normal 48 2 2 5 2 2" xfId="30259"/>
    <cellStyle name="Normal 48 2 2 5 3" xfId="22692"/>
    <cellStyle name="Normal 48 2 2 6" xfId="9514"/>
    <cellStyle name="Normal 48 2 2 6 2" xfId="26478"/>
    <cellStyle name="Normal 48 2 2 7" xfId="17936"/>
    <cellStyle name="Normal 48 2 2 8" xfId="18910"/>
    <cellStyle name="Normal 48 2 3" xfId="1638"/>
    <cellStyle name="Normal 48 2 3 2" xfId="2637"/>
    <cellStyle name="Normal 48 2 3 2 2" xfId="4599"/>
    <cellStyle name="Normal 48 2 3 2 2 2" xfId="8382"/>
    <cellStyle name="Normal 48 2 3 2 2 2 2" xfId="16441"/>
    <cellStyle name="Normal 48 2 3 2 2 2 2 2" xfId="33288"/>
    <cellStyle name="Normal 48 2 3 2 2 2 3" xfId="25721"/>
    <cellStyle name="Normal 48 2 3 2 2 3" xfId="12658"/>
    <cellStyle name="Normal 48 2 3 2 2 3 2" xfId="29507"/>
    <cellStyle name="Normal 48 2 3 2 2 4" xfId="21940"/>
    <cellStyle name="Normal 48 2 3 2 3" xfId="6498"/>
    <cellStyle name="Normal 48 2 3 2 3 2" xfId="14557"/>
    <cellStyle name="Normal 48 2 3 2 3 2 2" xfId="31404"/>
    <cellStyle name="Normal 48 2 3 2 3 3" xfId="23837"/>
    <cellStyle name="Normal 48 2 3 2 4" xfId="10724"/>
    <cellStyle name="Normal 48 2 3 2 4 2" xfId="27623"/>
    <cellStyle name="Normal 48 2 3 2 5" xfId="17941"/>
    <cellStyle name="Normal 48 2 3 2 6" xfId="20055"/>
    <cellStyle name="Normal 48 2 3 3" xfId="3687"/>
    <cellStyle name="Normal 48 2 3 3 2" xfId="7470"/>
    <cellStyle name="Normal 48 2 3 3 2 2" xfId="15529"/>
    <cellStyle name="Normal 48 2 3 3 2 2 2" xfId="32376"/>
    <cellStyle name="Normal 48 2 3 3 2 3" xfId="24809"/>
    <cellStyle name="Normal 48 2 3 3 3" xfId="11746"/>
    <cellStyle name="Normal 48 2 3 3 3 2" xfId="28595"/>
    <cellStyle name="Normal 48 2 3 3 4" xfId="21028"/>
    <cellStyle name="Normal 48 2 3 4" xfId="5586"/>
    <cellStyle name="Normal 48 2 3 4 2" xfId="13645"/>
    <cellStyle name="Normal 48 2 3 4 2 2" xfId="30492"/>
    <cellStyle name="Normal 48 2 3 4 3" xfId="22925"/>
    <cellStyle name="Normal 48 2 3 5" xfId="9771"/>
    <cellStyle name="Normal 48 2 3 5 2" xfId="26711"/>
    <cellStyle name="Normal 48 2 3 6" xfId="17940"/>
    <cellStyle name="Normal 48 2 3 7" xfId="19143"/>
    <cellStyle name="Normal 48 2 4" xfId="2184"/>
    <cellStyle name="Normal 48 2 4 2" xfId="4148"/>
    <cellStyle name="Normal 48 2 4 2 2" xfId="7931"/>
    <cellStyle name="Normal 48 2 4 2 2 2" xfId="15990"/>
    <cellStyle name="Normal 48 2 4 2 2 2 2" xfId="32837"/>
    <cellStyle name="Normal 48 2 4 2 2 3" xfId="25270"/>
    <cellStyle name="Normal 48 2 4 2 3" xfId="12207"/>
    <cellStyle name="Normal 48 2 4 2 3 2" xfId="29056"/>
    <cellStyle name="Normal 48 2 4 2 4" xfId="21489"/>
    <cellStyle name="Normal 48 2 4 3" xfId="6047"/>
    <cellStyle name="Normal 48 2 4 3 2" xfId="14106"/>
    <cellStyle name="Normal 48 2 4 3 2 2" xfId="30953"/>
    <cellStyle name="Normal 48 2 4 3 3" xfId="23386"/>
    <cellStyle name="Normal 48 2 4 4" xfId="10272"/>
    <cellStyle name="Normal 48 2 4 4 2" xfId="27172"/>
    <cellStyle name="Normal 48 2 4 5" xfId="17942"/>
    <cellStyle name="Normal 48 2 4 6" xfId="19604"/>
    <cellStyle name="Normal 48 2 5" xfId="3236"/>
    <cellStyle name="Normal 48 2 5 2" xfId="7019"/>
    <cellStyle name="Normal 48 2 5 2 2" xfId="15078"/>
    <cellStyle name="Normal 48 2 5 2 2 2" xfId="31925"/>
    <cellStyle name="Normal 48 2 5 2 3" xfId="24358"/>
    <cellStyle name="Normal 48 2 5 3" xfId="11295"/>
    <cellStyle name="Normal 48 2 5 3 2" xfId="28144"/>
    <cellStyle name="Normal 48 2 5 4" xfId="20577"/>
    <cellStyle name="Normal 48 2 6" xfId="5135"/>
    <cellStyle name="Normal 48 2 6 2" xfId="13194"/>
    <cellStyle name="Normal 48 2 6 2 2" xfId="30041"/>
    <cellStyle name="Normal 48 2 6 3" xfId="22474"/>
    <cellStyle name="Normal 48 2 7" xfId="9279"/>
    <cellStyle name="Normal 48 2 7 2" xfId="26260"/>
    <cellStyle name="Normal 48 2 8" xfId="17935"/>
    <cellStyle name="Normal 48 2 9" xfId="18692"/>
    <cellStyle name="Normal 48 3" xfId="1268"/>
    <cellStyle name="Normal 48 3 2" xfId="1764"/>
    <cellStyle name="Normal 48 3 2 2" xfId="2763"/>
    <cellStyle name="Normal 48 3 2 2 2" xfId="4725"/>
    <cellStyle name="Normal 48 3 2 2 2 2" xfId="8508"/>
    <cellStyle name="Normal 48 3 2 2 2 2 2" xfId="16567"/>
    <cellStyle name="Normal 48 3 2 2 2 2 2 2" xfId="33414"/>
    <cellStyle name="Normal 48 3 2 2 2 2 3" xfId="25847"/>
    <cellStyle name="Normal 48 3 2 2 2 3" xfId="12784"/>
    <cellStyle name="Normal 48 3 2 2 2 3 2" xfId="29633"/>
    <cellStyle name="Normal 48 3 2 2 2 4" xfId="22066"/>
    <cellStyle name="Normal 48 3 2 2 3" xfId="6624"/>
    <cellStyle name="Normal 48 3 2 2 3 2" xfId="14683"/>
    <cellStyle name="Normal 48 3 2 2 3 2 2" xfId="31530"/>
    <cellStyle name="Normal 48 3 2 2 3 3" xfId="23963"/>
    <cellStyle name="Normal 48 3 2 2 4" xfId="10850"/>
    <cellStyle name="Normal 48 3 2 2 4 2" xfId="27749"/>
    <cellStyle name="Normal 48 3 2 2 5" xfId="17945"/>
    <cellStyle name="Normal 48 3 2 2 6" xfId="20181"/>
    <cellStyle name="Normal 48 3 2 3" xfId="3813"/>
    <cellStyle name="Normal 48 3 2 3 2" xfId="7596"/>
    <cellStyle name="Normal 48 3 2 3 2 2" xfId="15655"/>
    <cellStyle name="Normal 48 3 2 3 2 2 2" xfId="32502"/>
    <cellStyle name="Normal 48 3 2 3 2 3" xfId="24935"/>
    <cellStyle name="Normal 48 3 2 3 3" xfId="11872"/>
    <cellStyle name="Normal 48 3 2 3 3 2" xfId="28721"/>
    <cellStyle name="Normal 48 3 2 3 4" xfId="21154"/>
    <cellStyle name="Normal 48 3 2 4" xfId="5712"/>
    <cellStyle name="Normal 48 3 2 4 2" xfId="13771"/>
    <cellStyle name="Normal 48 3 2 4 2 2" xfId="30618"/>
    <cellStyle name="Normal 48 3 2 4 3" xfId="23051"/>
    <cellStyle name="Normal 48 3 2 5" xfId="9897"/>
    <cellStyle name="Normal 48 3 2 5 2" xfId="26837"/>
    <cellStyle name="Normal 48 3 2 6" xfId="17944"/>
    <cellStyle name="Normal 48 3 2 7" xfId="19269"/>
    <cellStyle name="Normal 48 3 3" xfId="2310"/>
    <cellStyle name="Normal 48 3 3 2" xfId="4274"/>
    <cellStyle name="Normal 48 3 3 2 2" xfId="8057"/>
    <cellStyle name="Normal 48 3 3 2 2 2" xfId="16116"/>
    <cellStyle name="Normal 48 3 3 2 2 2 2" xfId="32963"/>
    <cellStyle name="Normal 48 3 3 2 2 3" xfId="25396"/>
    <cellStyle name="Normal 48 3 3 2 3" xfId="12333"/>
    <cellStyle name="Normal 48 3 3 2 3 2" xfId="29182"/>
    <cellStyle name="Normal 48 3 3 2 4" xfId="21615"/>
    <cellStyle name="Normal 48 3 3 3" xfId="6173"/>
    <cellStyle name="Normal 48 3 3 3 2" xfId="14232"/>
    <cellStyle name="Normal 48 3 3 3 2 2" xfId="31079"/>
    <cellStyle name="Normal 48 3 3 3 3" xfId="23512"/>
    <cellStyle name="Normal 48 3 3 4" xfId="10398"/>
    <cellStyle name="Normal 48 3 3 4 2" xfId="27298"/>
    <cellStyle name="Normal 48 3 3 5" xfId="17946"/>
    <cellStyle name="Normal 48 3 3 6" xfId="19730"/>
    <cellStyle name="Normal 48 3 4" xfId="3362"/>
    <cellStyle name="Normal 48 3 4 2" xfId="7145"/>
    <cellStyle name="Normal 48 3 4 2 2" xfId="15204"/>
    <cellStyle name="Normal 48 3 4 2 2 2" xfId="32051"/>
    <cellStyle name="Normal 48 3 4 2 3" xfId="24484"/>
    <cellStyle name="Normal 48 3 4 3" xfId="11421"/>
    <cellStyle name="Normal 48 3 4 3 2" xfId="28270"/>
    <cellStyle name="Normal 48 3 4 4" xfId="20703"/>
    <cellStyle name="Normal 48 3 5" xfId="5261"/>
    <cellStyle name="Normal 48 3 5 2" xfId="13320"/>
    <cellStyle name="Normal 48 3 5 2 2" xfId="30167"/>
    <cellStyle name="Normal 48 3 5 3" xfId="22600"/>
    <cellStyle name="Normal 48 3 6" xfId="9422"/>
    <cellStyle name="Normal 48 3 6 2" xfId="26386"/>
    <cellStyle name="Normal 48 3 7" xfId="17943"/>
    <cellStyle name="Normal 48 3 8" xfId="18818"/>
    <cellStyle name="Normal 48 4" xfId="1546"/>
    <cellStyle name="Normal 48 4 2" xfId="2545"/>
    <cellStyle name="Normal 48 4 2 2" xfId="4507"/>
    <cellStyle name="Normal 48 4 2 2 2" xfId="8290"/>
    <cellStyle name="Normal 48 4 2 2 2 2" xfId="16349"/>
    <cellStyle name="Normal 48 4 2 2 2 2 2" xfId="33196"/>
    <cellStyle name="Normal 48 4 2 2 2 3" xfId="25629"/>
    <cellStyle name="Normal 48 4 2 2 3" xfId="12566"/>
    <cellStyle name="Normal 48 4 2 2 3 2" xfId="29415"/>
    <cellStyle name="Normal 48 4 2 2 4" xfId="21848"/>
    <cellStyle name="Normal 48 4 2 3" xfId="6406"/>
    <cellStyle name="Normal 48 4 2 3 2" xfId="14465"/>
    <cellStyle name="Normal 48 4 2 3 2 2" xfId="31312"/>
    <cellStyle name="Normal 48 4 2 3 3" xfId="23745"/>
    <cellStyle name="Normal 48 4 2 4" xfId="10632"/>
    <cellStyle name="Normal 48 4 2 4 2" xfId="27531"/>
    <cellStyle name="Normal 48 4 2 5" xfId="17948"/>
    <cellStyle name="Normal 48 4 2 6" xfId="19963"/>
    <cellStyle name="Normal 48 4 3" xfId="3595"/>
    <cellStyle name="Normal 48 4 3 2" xfId="7378"/>
    <cellStyle name="Normal 48 4 3 2 2" xfId="15437"/>
    <cellStyle name="Normal 48 4 3 2 2 2" xfId="32284"/>
    <cellStyle name="Normal 48 4 3 2 3" xfId="24717"/>
    <cellStyle name="Normal 48 4 3 3" xfId="11654"/>
    <cellStyle name="Normal 48 4 3 3 2" xfId="28503"/>
    <cellStyle name="Normal 48 4 3 4" xfId="20936"/>
    <cellStyle name="Normal 48 4 4" xfId="5494"/>
    <cellStyle name="Normal 48 4 4 2" xfId="13553"/>
    <cellStyle name="Normal 48 4 4 2 2" xfId="30400"/>
    <cellStyle name="Normal 48 4 4 3" xfId="22833"/>
    <cellStyle name="Normal 48 4 5" xfId="9679"/>
    <cellStyle name="Normal 48 4 5 2" xfId="26619"/>
    <cellStyle name="Normal 48 4 6" xfId="17947"/>
    <cellStyle name="Normal 48 4 7" xfId="19051"/>
    <cellStyle name="Normal 48 5" xfId="2091"/>
    <cellStyle name="Normal 48 5 2" xfId="4056"/>
    <cellStyle name="Normal 48 5 2 2" xfId="7839"/>
    <cellStyle name="Normal 48 5 2 2 2" xfId="15898"/>
    <cellStyle name="Normal 48 5 2 2 2 2" xfId="32745"/>
    <cellStyle name="Normal 48 5 2 2 3" xfId="25178"/>
    <cellStyle name="Normal 48 5 2 3" xfId="12115"/>
    <cellStyle name="Normal 48 5 2 3 2" xfId="28964"/>
    <cellStyle name="Normal 48 5 2 4" xfId="21397"/>
    <cellStyle name="Normal 48 5 3" xfId="5955"/>
    <cellStyle name="Normal 48 5 3 2" xfId="14014"/>
    <cellStyle name="Normal 48 5 3 2 2" xfId="30861"/>
    <cellStyle name="Normal 48 5 3 3" xfId="23294"/>
    <cellStyle name="Normal 48 5 4" xfId="10180"/>
    <cellStyle name="Normal 48 5 4 2" xfId="27080"/>
    <cellStyle name="Normal 48 5 5" xfId="17949"/>
    <cellStyle name="Normal 48 5 6" xfId="19512"/>
    <cellStyle name="Normal 48 6" xfId="3144"/>
    <cellStyle name="Normal 48 6 2" xfId="6927"/>
    <cellStyle name="Normal 48 6 2 2" xfId="14986"/>
    <cellStyle name="Normal 48 6 2 2 2" xfId="31833"/>
    <cellStyle name="Normal 48 6 2 3" xfId="24266"/>
    <cellStyle name="Normal 48 6 3" xfId="11203"/>
    <cellStyle name="Normal 48 6 3 2" xfId="28052"/>
    <cellStyle name="Normal 48 6 4" xfId="20485"/>
    <cellStyle name="Normal 48 7" xfId="5043"/>
    <cellStyle name="Normal 48 7 2" xfId="13102"/>
    <cellStyle name="Normal 48 7 2 2" xfId="29949"/>
    <cellStyle name="Normal 48 7 3" xfId="22382"/>
    <cellStyle name="Normal 48 8" xfId="9163"/>
    <cellStyle name="Normal 48 8 2" xfId="26168"/>
    <cellStyle name="Normal 48 9" xfId="17934"/>
    <cellStyle name="Normal 49" xfId="965"/>
    <cellStyle name="Normal 49 10" xfId="18601"/>
    <cellStyle name="Normal 49 11" xfId="34135"/>
    <cellStyle name="Normal 49 2" xfId="1100"/>
    <cellStyle name="Normal 49 2 2" xfId="1361"/>
    <cellStyle name="Normal 49 2 2 2" xfId="1857"/>
    <cellStyle name="Normal 49 2 2 2 2" xfId="2856"/>
    <cellStyle name="Normal 49 2 2 2 2 2" xfId="4818"/>
    <cellStyle name="Normal 49 2 2 2 2 2 2" xfId="8601"/>
    <cellStyle name="Normal 49 2 2 2 2 2 2 2" xfId="16660"/>
    <cellStyle name="Normal 49 2 2 2 2 2 2 2 2" xfId="33507"/>
    <cellStyle name="Normal 49 2 2 2 2 2 2 3" xfId="25940"/>
    <cellStyle name="Normal 49 2 2 2 2 2 3" xfId="12877"/>
    <cellStyle name="Normal 49 2 2 2 2 2 3 2" xfId="29726"/>
    <cellStyle name="Normal 49 2 2 2 2 2 4" xfId="22159"/>
    <cellStyle name="Normal 49 2 2 2 2 3" xfId="6717"/>
    <cellStyle name="Normal 49 2 2 2 2 3 2" xfId="14776"/>
    <cellStyle name="Normal 49 2 2 2 2 3 2 2" xfId="31623"/>
    <cellStyle name="Normal 49 2 2 2 2 3 3" xfId="24056"/>
    <cellStyle name="Normal 49 2 2 2 2 4" xfId="10943"/>
    <cellStyle name="Normal 49 2 2 2 2 4 2" xfId="27842"/>
    <cellStyle name="Normal 49 2 2 2 2 5" xfId="17954"/>
    <cellStyle name="Normal 49 2 2 2 2 6" xfId="20274"/>
    <cellStyle name="Normal 49 2 2 2 3" xfId="3906"/>
    <cellStyle name="Normal 49 2 2 2 3 2" xfId="7689"/>
    <cellStyle name="Normal 49 2 2 2 3 2 2" xfId="15748"/>
    <cellStyle name="Normal 49 2 2 2 3 2 2 2" xfId="32595"/>
    <cellStyle name="Normal 49 2 2 2 3 2 3" xfId="25028"/>
    <cellStyle name="Normal 49 2 2 2 3 3" xfId="11965"/>
    <cellStyle name="Normal 49 2 2 2 3 3 2" xfId="28814"/>
    <cellStyle name="Normal 49 2 2 2 3 4" xfId="21247"/>
    <cellStyle name="Normal 49 2 2 2 4" xfId="5805"/>
    <cellStyle name="Normal 49 2 2 2 4 2" xfId="13864"/>
    <cellStyle name="Normal 49 2 2 2 4 2 2" xfId="30711"/>
    <cellStyle name="Normal 49 2 2 2 4 3" xfId="23144"/>
    <cellStyle name="Normal 49 2 2 2 5" xfId="9990"/>
    <cellStyle name="Normal 49 2 2 2 5 2" xfId="26930"/>
    <cellStyle name="Normal 49 2 2 2 6" xfId="17953"/>
    <cellStyle name="Normal 49 2 2 2 7" xfId="19362"/>
    <cellStyle name="Normal 49 2 2 3" xfId="2403"/>
    <cellStyle name="Normal 49 2 2 3 2" xfId="4367"/>
    <cellStyle name="Normal 49 2 2 3 2 2" xfId="8150"/>
    <cellStyle name="Normal 49 2 2 3 2 2 2" xfId="16209"/>
    <cellStyle name="Normal 49 2 2 3 2 2 2 2" xfId="33056"/>
    <cellStyle name="Normal 49 2 2 3 2 2 3" xfId="25489"/>
    <cellStyle name="Normal 49 2 2 3 2 3" xfId="12426"/>
    <cellStyle name="Normal 49 2 2 3 2 3 2" xfId="29275"/>
    <cellStyle name="Normal 49 2 2 3 2 4" xfId="21708"/>
    <cellStyle name="Normal 49 2 2 3 3" xfId="6266"/>
    <cellStyle name="Normal 49 2 2 3 3 2" xfId="14325"/>
    <cellStyle name="Normal 49 2 2 3 3 2 2" xfId="31172"/>
    <cellStyle name="Normal 49 2 2 3 3 3" xfId="23605"/>
    <cellStyle name="Normal 49 2 2 3 4" xfId="10491"/>
    <cellStyle name="Normal 49 2 2 3 4 2" xfId="27391"/>
    <cellStyle name="Normal 49 2 2 3 5" xfId="17955"/>
    <cellStyle name="Normal 49 2 2 3 6" xfId="19823"/>
    <cellStyle name="Normal 49 2 2 4" xfId="3455"/>
    <cellStyle name="Normal 49 2 2 4 2" xfId="7238"/>
    <cellStyle name="Normal 49 2 2 4 2 2" xfId="15297"/>
    <cellStyle name="Normal 49 2 2 4 2 2 2" xfId="32144"/>
    <cellStyle name="Normal 49 2 2 4 2 3" xfId="24577"/>
    <cellStyle name="Normal 49 2 2 4 3" xfId="11514"/>
    <cellStyle name="Normal 49 2 2 4 3 2" xfId="28363"/>
    <cellStyle name="Normal 49 2 2 4 4" xfId="20796"/>
    <cellStyle name="Normal 49 2 2 5" xfId="5354"/>
    <cellStyle name="Normal 49 2 2 5 2" xfId="13413"/>
    <cellStyle name="Normal 49 2 2 5 2 2" xfId="30260"/>
    <cellStyle name="Normal 49 2 2 5 3" xfId="22693"/>
    <cellStyle name="Normal 49 2 2 6" xfId="9515"/>
    <cellStyle name="Normal 49 2 2 6 2" xfId="26479"/>
    <cellStyle name="Normal 49 2 2 7" xfId="17952"/>
    <cellStyle name="Normal 49 2 2 8" xfId="18911"/>
    <cellStyle name="Normal 49 2 3" xfId="1639"/>
    <cellStyle name="Normal 49 2 3 2" xfId="2638"/>
    <cellStyle name="Normal 49 2 3 2 2" xfId="4600"/>
    <cellStyle name="Normal 49 2 3 2 2 2" xfId="8383"/>
    <cellStyle name="Normal 49 2 3 2 2 2 2" xfId="16442"/>
    <cellStyle name="Normal 49 2 3 2 2 2 2 2" xfId="33289"/>
    <cellStyle name="Normal 49 2 3 2 2 2 3" xfId="25722"/>
    <cellStyle name="Normal 49 2 3 2 2 3" xfId="12659"/>
    <cellStyle name="Normal 49 2 3 2 2 3 2" xfId="29508"/>
    <cellStyle name="Normal 49 2 3 2 2 4" xfId="21941"/>
    <cellStyle name="Normal 49 2 3 2 3" xfId="6499"/>
    <cellStyle name="Normal 49 2 3 2 3 2" xfId="14558"/>
    <cellStyle name="Normal 49 2 3 2 3 2 2" xfId="31405"/>
    <cellStyle name="Normal 49 2 3 2 3 3" xfId="23838"/>
    <cellStyle name="Normal 49 2 3 2 4" xfId="10725"/>
    <cellStyle name="Normal 49 2 3 2 4 2" xfId="27624"/>
    <cellStyle name="Normal 49 2 3 2 5" xfId="17957"/>
    <cellStyle name="Normal 49 2 3 2 6" xfId="20056"/>
    <cellStyle name="Normal 49 2 3 3" xfId="3688"/>
    <cellStyle name="Normal 49 2 3 3 2" xfId="7471"/>
    <cellStyle name="Normal 49 2 3 3 2 2" xfId="15530"/>
    <cellStyle name="Normal 49 2 3 3 2 2 2" xfId="32377"/>
    <cellStyle name="Normal 49 2 3 3 2 3" xfId="24810"/>
    <cellStyle name="Normal 49 2 3 3 3" xfId="11747"/>
    <cellStyle name="Normal 49 2 3 3 3 2" xfId="28596"/>
    <cellStyle name="Normal 49 2 3 3 4" xfId="21029"/>
    <cellStyle name="Normal 49 2 3 4" xfId="5587"/>
    <cellStyle name="Normal 49 2 3 4 2" xfId="13646"/>
    <cellStyle name="Normal 49 2 3 4 2 2" xfId="30493"/>
    <cellStyle name="Normal 49 2 3 4 3" xfId="22926"/>
    <cellStyle name="Normal 49 2 3 5" xfId="9772"/>
    <cellStyle name="Normal 49 2 3 5 2" xfId="26712"/>
    <cellStyle name="Normal 49 2 3 6" xfId="17956"/>
    <cellStyle name="Normal 49 2 3 7" xfId="19144"/>
    <cellStyle name="Normal 49 2 4" xfId="2185"/>
    <cellStyle name="Normal 49 2 4 2" xfId="4149"/>
    <cellStyle name="Normal 49 2 4 2 2" xfId="7932"/>
    <cellStyle name="Normal 49 2 4 2 2 2" xfId="15991"/>
    <cellStyle name="Normal 49 2 4 2 2 2 2" xfId="32838"/>
    <cellStyle name="Normal 49 2 4 2 2 3" xfId="25271"/>
    <cellStyle name="Normal 49 2 4 2 3" xfId="12208"/>
    <cellStyle name="Normal 49 2 4 2 3 2" xfId="29057"/>
    <cellStyle name="Normal 49 2 4 2 4" xfId="21490"/>
    <cellStyle name="Normal 49 2 4 3" xfId="6048"/>
    <cellStyle name="Normal 49 2 4 3 2" xfId="14107"/>
    <cellStyle name="Normal 49 2 4 3 2 2" xfId="30954"/>
    <cellStyle name="Normal 49 2 4 3 3" xfId="23387"/>
    <cellStyle name="Normal 49 2 4 4" xfId="10273"/>
    <cellStyle name="Normal 49 2 4 4 2" xfId="27173"/>
    <cellStyle name="Normal 49 2 4 5" xfId="17958"/>
    <cellStyle name="Normal 49 2 4 6" xfId="19605"/>
    <cellStyle name="Normal 49 2 5" xfId="3237"/>
    <cellStyle name="Normal 49 2 5 2" xfId="7020"/>
    <cellStyle name="Normal 49 2 5 2 2" xfId="15079"/>
    <cellStyle name="Normal 49 2 5 2 2 2" xfId="31926"/>
    <cellStyle name="Normal 49 2 5 2 3" xfId="24359"/>
    <cellStyle name="Normal 49 2 5 3" xfId="11296"/>
    <cellStyle name="Normal 49 2 5 3 2" xfId="28145"/>
    <cellStyle name="Normal 49 2 5 4" xfId="20578"/>
    <cellStyle name="Normal 49 2 6" xfId="5136"/>
    <cellStyle name="Normal 49 2 6 2" xfId="13195"/>
    <cellStyle name="Normal 49 2 6 2 2" xfId="30042"/>
    <cellStyle name="Normal 49 2 6 3" xfId="22475"/>
    <cellStyle name="Normal 49 2 7" xfId="9280"/>
    <cellStyle name="Normal 49 2 7 2" xfId="26261"/>
    <cellStyle name="Normal 49 2 8" xfId="17951"/>
    <cellStyle name="Normal 49 2 9" xfId="18693"/>
    <cellStyle name="Normal 49 3" xfId="1269"/>
    <cellStyle name="Normal 49 3 2" xfId="1765"/>
    <cellStyle name="Normal 49 3 2 2" xfId="2764"/>
    <cellStyle name="Normal 49 3 2 2 2" xfId="4726"/>
    <cellStyle name="Normal 49 3 2 2 2 2" xfId="8509"/>
    <cellStyle name="Normal 49 3 2 2 2 2 2" xfId="16568"/>
    <cellStyle name="Normal 49 3 2 2 2 2 2 2" xfId="33415"/>
    <cellStyle name="Normal 49 3 2 2 2 2 3" xfId="25848"/>
    <cellStyle name="Normal 49 3 2 2 2 3" xfId="12785"/>
    <cellStyle name="Normal 49 3 2 2 2 3 2" xfId="29634"/>
    <cellStyle name="Normal 49 3 2 2 2 4" xfId="22067"/>
    <cellStyle name="Normal 49 3 2 2 3" xfId="6625"/>
    <cellStyle name="Normal 49 3 2 2 3 2" xfId="14684"/>
    <cellStyle name="Normal 49 3 2 2 3 2 2" xfId="31531"/>
    <cellStyle name="Normal 49 3 2 2 3 3" xfId="23964"/>
    <cellStyle name="Normal 49 3 2 2 4" xfId="10851"/>
    <cellStyle name="Normal 49 3 2 2 4 2" xfId="27750"/>
    <cellStyle name="Normal 49 3 2 2 5" xfId="17961"/>
    <cellStyle name="Normal 49 3 2 2 6" xfId="20182"/>
    <cellStyle name="Normal 49 3 2 3" xfId="3814"/>
    <cellStyle name="Normal 49 3 2 3 2" xfId="7597"/>
    <cellStyle name="Normal 49 3 2 3 2 2" xfId="15656"/>
    <cellStyle name="Normal 49 3 2 3 2 2 2" xfId="32503"/>
    <cellStyle name="Normal 49 3 2 3 2 3" xfId="24936"/>
    <cellStyle name="Normal 49 3 2 3 3" xfId="11873"/>
    <cellStyle name="Normal 49 3 2 3 3 2" xfId="28722"/>
    <cellStyle name="Normal 49 3 2 3 4" xfId="21155"/>
    <cellStyle name="Normal 49 3 2 4" xfId="5713"/>
    <cellStyle name="Normal 49 3 2 4 2" xfId="13772"/>
    <cellStyle name="Normal 49 3 2 4 2 2" xfId="30619"/>
    <cellStyle name="Normal 49 3 2 4 3" xfId="23052"/>
    <cellStyle name="Normal 49 3 2 5" xfId="9898"/>
    <cellStyle name="Normal 49 3 2 5 2" xfId="26838"/>
    <cellStyle name="Normal 49 3 2 6" xfId="17960"/>
    <cellStyle name="Normal 49 3 2 7" xfId="19270"/>
    <cellStyle name="Normal 49 3 3" xfId="2311"/>
    <cellStyle name="Normal 49 3 3 2" xfId="4275"/>
    <cellStyle name="Normal 49 3 3 2 2" xfId="8058"/>
    <cellStyle name="Normal 49 3 3 2 2 2" xfId="16117"/>
    <cellStyle name="Normal 49 3 3 2 2 2 2" xfId="32964"/>
    <cellStyle name="Normal 49 3 3 2 2 3" xfId="25397"/>
    <cellStyle name="Normal 49 3 3 2 3" xfId="12334"/>
    <cellStyle name="Normal 49 3 3 2 3 2" xfId="29183"/>
    <cellStyle name="Normal 49 3 3 2 4" xfId="21616"/>
    <cellStyle name="Normal 49 3 3 3" xfId="6174"/>
    <cellStyle name="Normal 49 3 3 3 2" xfId="14233"/>
    <cellStyle name="Normal 49 3 3 3 2 2" xfId="31080"/>
    <cellStyle name="Normal 49 3 3 3 3" xfId="23513"/>
    <cellStyle name="Normal 49 3 3 4" xfId="10399"/>
    <cellStyle name="Normal 49 3 3 4 2" xfId="27299"/>
    <cellStyle name="Normal 49 3 3 5" xfId="17962"/>
    <cellStyle name="Normal 49 3 3 6" xfId="19731"/>
    <cellStyle name="Normal 49 3 4" xfId="3363"/>
    <cellStyle name="Normal 49 3 4 2" xfId="7146"/>
    <cellStyle name="Normal 49 3 4 2 2" xfId="15205"/>
    <cellStyle name="Normal 49 3 4 2 2 2" xfId="32052"/>
    <cellStyle name="Normal 49 3 4 2 3" xfId="24485"/>
    <cellStyle name="Normal 49 3 4 3" xfId="11422"/>
    <cellStyle name="Normal 49 3 4 3 2" xfId="28271"/>
    <cellStyle name="Normal 49 3 4 4" xfId="20704"/>
    <cellStyle name="Normal 49 3 5" xfId="5262"/>
    <cellStyle name="Normal 49 3 5 2" xfId="13321"/>
    <cellStyle name="Normal 49 3 5 2 2" xfId="30168"/>
    <cellStyle name="Normal 49 3 5 3" xfId="22601"/>
    <cellStyle name="Normal 49 3 6" xfId="9423"/>
    <cellStyle name="Normal 49 3 6 2" xfId="26387"/>
    <cellStyle name="Normal 49 3 7" xfId="17959"/>
    <cellStyle name="Normal 49 3 8" xfId="18819"/>
    <cellStyle name="Normal 49 4" xfId="1547"/>
    <cellStyle name="Normal 49 4 2" xfId="2546"/>
    <cellStyle name="Normal 49 4 2 2" xfId="4508"/>
    <cellStyle name="Normal 49 4 2 2 2" xfId="8291"/>
    <cellStyle name="Normal 49 4 2 2 2 2" xfId="16350"/>
    <cellStyle name="Normal 49 4 2 2 2 2 2" xfId="33197"/>
    <cellStyle name="Normal 49 4 2 2 2 3" xfId="25630"/>
    <cellStyle name="Normal 49 4 2 2 3" xfId="12567"/>
    <cellStyle name="Normal 49 4 2 2 3 2" xfId="29416"/>
    <cellStyle name="Normal 49 4 2 2 4" xfId="21849"/>
    <cellStyle name="Normal 49 4 2 3" xfId="6407"/>
    <cellStyle name="Normal 49 4 2 3 2" xfId="14466"/>
    <cellStyle name="Normal 49 4 2 3 2 2" xfId="31313"/>
    <cellStyle name="Normal 49 4 2 3 3" xfId="23746"/>
    <cellStyle name="Normal 49 4 2 4" xfId="10633"/>
    <cellStyle name="Normal 49 4 2 4 2" xfId="27532"/>
    <cellStyle name="Normal 49 4 2 5" xfId="17964"/>
    <cellStyle name="Normal 49 4 2 6" xfId="19964"/>
    <cellStyle name="Normal 49 4 3" xfId="3596"/>
    <cellStyle name="Normal 49 4 3 2" xfId="7379"/>
    <cellStyle name="Normal 49 4 3 2 2" xfId="15438"/>
    <cellStyle name="Normal 49 4 3 2 2 2" xfId="32285"/>
    <cellStyle name="Normal 49 4 3 2 3" xfId="24718"/>
    <cellStyle name="Normal 49 4 3 3" xfId="11655"/>
    <cellStyle name="Normal 49 4 3 3 2" xfId="28504"/>
    <cellStyle name="Normal 49 4 3 4" xfId="20937"/>
    <cellStyle name="Normal 49 4 4" xfId="5495"/>
    <cellStyle name="Normal 49 4 4 2" xfId="13554"/>
    <cellStyle name="Normal 49 4 4 2 2" xfId="30401"/>
    <cellStyle name="Normal 49 4 4 3" xfId="22834"/>
    <cellStyle name="Normal 49 4 5" xfId="9680"/>
    <cellStyle name="Normal 49 4 5 2" xfId="26620"/>
    <cellStyle name="Normal 49 4 6" xfId="17963"/>
    <cellStyle name="Normal 49 4 7" xfId="19052"/>
    <cellStyle name="Normal 49 5" xfId="2092"/>
    <cellStyle name="Normal 49 5 2" xfId="4057"/>
    <cellStyle name="Normal 49 5 2 2" xfId="7840"/>
    <cellStyle name="Normal 49 5 2 2 2" xfId="15899"/>
    <cellStyle name="Normal 49 5 2 2 2 2" xfId="32746"/>
    <cellStyle name="Normal 49 5 2 2 3" xfId="25179"/>
    <cellStyle name="Normal 49 5 2 3" xfId="12116"/>
    <cellStyle name="Normal 49 5 2 3 2" xfId="28965"/>
    <cellStyle name="Normal 49 5 2 4" xfId="21398"/>
    <cellStyle name="Normal 49 5 3" xfId="5956"/>
    <cellStyle name="Normal 49 5 3 2" xfId="14015"/>
    <cellStyle name="Normal 49 5 3 2 2" xfId="30862"/>
    <cellStyle name="Normal 49 5 3 3" xfId="23295"/>
    <cellStyle name="Normal 49 5 4" xfId="10181"/>
    <cellStyle name="Normal 49 5 4 2" xfId="27081"/>
    <cellStyle name="Normal 49 5 5" xfId="17965"/>
    <cellStyle name="Normal 49 5 6" xfId="19513"/>
    <cellStyle name="Normal 49 6" xfId="3145"/>
    <cellStyle name="Normal 49 6 2" xfId="6928"/>
    <cellStyle name="Normal 49 6 2 2" xfId="14987"/>
    <cellStyle name="Normal 49 6 2 2 2" xfId="31834"/>
    <cellStyle name="Normal 49 6 2 3" xfId="24267"/>
    <cellStyle name="Normal 49 6 3" xfId="11204"/>
    <cellStyle name="Normal 49 6 3 2" xfId="28053"/>
    <cellStyle name="Normal 49 6 4" xfId="20486"/>
    <cellStyle name="Normal 49 7" xfId="5044"/>
    <cellStyle name="Normal 49 7 2" xfId="13103"/>
    <cellStyle name="Normal 49 7 2 2" xfId="29950"/>
    <cellStyle name="Normal 49 7 3" xfId="22383"/>
    <cellStyle name="Normal 49 8" xfId="9164"/>
    <cellStyle name="Normal 49 8 2" xfId="26169"/>
    <cellStyle name="Normal 49 9" xfId="17950"/>
    <cellStyle name="Normal 5" xfId="181"/>
    <cellStyle name="Normal 5 2" xfId="449"/>
    <cellStyle name="Normal 5 2 2" xfId="2980"/>
    <cellStyle name="Normal 5 2 2 2" xfId="6837"/>
    <cellStyle name="Normal 5 2 2 2 2" xfId="14896"/>
    <cellStyle name="Normal 5 2 2 2 2 2" xfId="31743"/>
    <cellStyle name="Normal 5 2 2 2 3" xfId="24176"/>
    <cellStyle name="Normal 5 2 2 3" xfId="11065"/>
    <cellStyle name="Normal 5 2 2 3 2" xfId="27962"/>
    <cellStyle name="Normal 5 2 2 4" xfId="20394"/>
    <cellStyle name="Normal 5 2 3" xfId="17967"/>
    <cellStyle name="Normal 5 3" xfId="850"/>
    <cellStyle name="Normal 5 4" xfId="2970"/>
    <cellStyle name="Normal 5 4 2" xfId="6828"/>
    <cellStyle name="Normal 5 4 2 2" xfId="14887"/>
    <cellStyle name="Normal 5 4 2 2 2" xfId="31734"/>
    <cellStyle name="Normal 5 4 2 3" xfId="24167"/>
    <cellStyle name="Normal 5 4 3" xfId="11056"/>
    <cellStyle name="Normal 5 4 3 2" xfId="27953"/>
    <cellStyle name="Normal 5 4 4" xfId="20385"/>
    <cellStyle name="Normal 5 5" xfId="17966"/>
    <cellStyle name="Normal 5 6" xfId="448"/>
    <cellStyle name="Normal 5_Energía" xfId="17968"/>
    <cellStyle name="Normal 50" xfId="966"/>
    <cellStyle name="Normal 50 10" xfId="18602"/>
    <cellStyle name="Normal 50 2" xfId="1101"/>
    <cellStyle name="Normal 50 2 2" xfId="1362"/>
    <cellStyle name="Normal 50 2 2 2" xfId="1858"/>
    <cellStyle name="Normal 50 2 2 2 2" xfId="2857"/>
    <cellStyle name="Normal 50 2 2 2 2 2" xfId="4819"/>
    <cellStyle name="Normal 50 2 2 2 2 2 2" xfId="8602"/>
    <cellStyle name="Normal 50 2 2 2 2 2 2 2" xfId="16661"/>
    <cellStyle name="Normal 50 2 2 2 2 2 2 2 2" xfId="33508"/>
    <cellStyle name="Normal 50 2 2 2 2 2 2 3" xfId="25941"/>
    <cellStyle name="Normal 50 2 2 2 2 2 3" xfId="12878"/>
    <cellStyle name="Normal 50 2 2 2 2 2 3 2" xfId="29727"/>
    <cellStyle name="Normal 50 2 2 2 2 2 4" xfId="22160"/>
    <cellStyle name="Normal 50 2 2 2 2 3" xfId="6718"/>
    <cellStyle name="Normal 50 2 2 2 2 3 2" xfId="14777"/>
    <cellStyle name="Normal 50 2 2 2 2 3 2 2" xfId="31624"/>
    <cellStyle name="Normal 50 2 2 2 2 3 3" xfId="24057"/>
    <cellStyle name="Normal 50 2 2 2 2 4" xfId="10944"/>
    <cellStyle name="Normal 50 2 2 2 2 4 2" xfId="27843"/>
    <cellStyle name="Normal 50 2 2 2 2 5" xfId="17973"/>
    <cellStyle name="Normal 50 2 2 2 2 6" xfId="20275"/>
    <cellStyle name="Normal 50 2 2 2 3" xfId="3907"/>
    <cellStyle name="Normal 50 2 2 2 3 2" xfId="7690"/>
    <cellStyle name="Normal 50 2 2 2 3 2 2" xfId="15749"/>
    <cellStyle name="Normal 50 2 2 2 3 2 2 2" xfId="32596"/>
    <cellStyle name="Normal 50 2 2 2 3 2 3" xfId="25029"/>
    <cellStyle name="Normal 50 2 2 2 3 3" xfId="11966"/>
    <cellStyle name="Normal 50 2 2 2 3 3 2" xfId="28815"/>
    <cellStyle name="Normal 50 2 2 2 3 4" xfId="21248"/>
    <cellStyle name="Normal 50 2 2 2 4" xfId="5806"/>
    <cellStyle name="Normal 50 2 2 2 4 2" xfId="13865"/>
    <cellStyle name="Normal 50 2 2 2 4 2 2" xfId="30712"/>
    <cellStyle name="Normal 50 2 2 2 4 3" xfId="23145"/>
    <cellStyle name="Normal 50 2 2 2 5" xfId="9991"/>
    <cellStyle name="Normal 50 2 2 2 5 2" xfId="26931"/>
    <cellStyle name="Normal 50 2 2 2 6" xfId="17972"/>
    <cellStyle name="Normal 50 2 2 2 7" xfId="19363"/>
    <cellStyle name="Normal 50 2 2 3" xfId="2404"/>
    <cellStyle name="Normal 50 2 2 3 2" xfId="4368"/>
    <cellStyle name="Normal 50 2 2 3 2 2" xfId="8151"/>
    <cellStyle name="Normal 50 2 2 3 2 2 2" xfId="16210"/>
    <cellStyle name="Normal 50 2 2 3 2 2 2 2" xfId="33057"/>
    <cellStyle name="Normal 50 2 2 3 2 2 3" xfId="25490"/>
    <cellStyle name="Normal 50 2 2 3 2 3" xfId="12427"/>
    <cellStyle name="Normal 50 2 2 3 2 3 2" xfId="29276"/>
    <cellStyle name="Normal 50 2 2 3 2 4" xfId="21709"/>
    <cellStyle name="Normal 50 2 2 3 3" xfId="6267"/>
    <cellStyle name="Normal 50 2 2 3 3 2" xfId="14326"/>
    <cellStyle name="Normal 50 2 2 3 3 2 2" xfId="31173"/>
    <cellStyle name="Normal 50 2 2 3 3 3" xfId="23606"/>
    <cellStyle name="Normal 50 2 2 3 4" xfId="10492"/>
    <cellStyle name="Normal 50 2 2 3 4 2" xfId="27392"/>
    <cellStyle name="Normal 50 2 2 3 5" xfId="17974"/>
    <cellStyle name="Normal 50 2 2 3 6" xfId="19824"/>
    <cellStyle name="Normal 50 2 2 4" xfId="3456"/>
    <cellStyle name="Normal 50 2 2 4 2" xfId="7239"/>
    <cellStyle name="Normal 50 2 2 4 2 2" xfId="15298"/>
    <cellStyle name="Normal 50 2 2 4 2 2 2" xfId="32145"/>
    <cellStyle name="Normal 50 2 2 4 2 3" xfId="24578"/>
    <cellStyle name="Normal 50 2 2 4 3" xfId="11515"/>
    <cellStyle name="Normal 50 2 2 4 3 2" xfId="28364"/>
    <cellStyle name="Normal 50 2 2 4 4" xfId="20797"/>
    <cellStyle name="Normal 50 2 2 5" xfId="5355"/>
    <cellStyle name="Normal 50 2 2 5 2" xfId="13414"/>
    <cellStyle name="Normal 50 2 2 5 2 2" xfId="30261"/>
    <cellStyle name="Normal 50 2 2 5 3" xfId="22694"/>
    <cellStyle name="Normal 50 2 2 6" xfId="9516"/>
    <cellStyle name="Normal 50 2 2 6 2" xfId="26480"/>
    <cellStyle name="Normal 50 2 2 7" xfId="17971"/>
    <cellStyle name="Normal 50 2 2 8" xfId="18912"/>
    <cellStyle name="Normal 50 2 3" xfId="1640"/>
    <cellStyle name="Normal 50 2 3 2" xfId="2639"/>
    <cellStyle name="Normal 50 2 3 2 2" xfId="4601"/>
    <cellStyle name="Normal 50 2 3 2 2 2" xfId="8384"/>
    <cellStyle name="Normal 50 2 3 2 2 2 2" xfId="16443"/>
    <cellStyle name="Normal 50 2 3 2 2 2 2 2" xfId="33290"/>
    <cellStyle name="Normal 50 2 3 2 2 2 3" xfId="25723"/>
    <cellStyle name="Normal 50 2 3 2 2 3" xfId="12660"/>
    <cellStyle name="Normal 50 2 3 2 2 3 2" xfId="29509"/>
    <cellStyle name="Normal 50 2 3 2 2 4" xfId="21942"/>
    <cellStyle name="Normal 50 2 3 2 3" xfId="6500"/>
    <cellStyle name="Normal 50 2 3 2 3 2" xfId="14559"/>
    <cellStyle name="Normal 50 2 3 2 3 2 2" xfId="31406"/>
    <cellStyle name="Normal 50 2 3 2 3 3" xfId="23839"/>
    <cellStyle name="Normal 50 2 3 2 4" xfId="10726"/>
    <cellStyle name="Normal 50 2 3 2 4 2" xfId="27625"/>
    <cellStyle name="Normal 50 2 3 2 5" xfId="17976"/>
    <cellStyle name="Normal 50 2 3 2 6" xfId="20057"/>
    <cellStyle name="Normal 50 2 3 3" xfId="3689"/>
    <cellStyle name="Normal 50 2 3 3 2" xfId="7472"/>
    <cellStyle name="Normal 50 2 3 3 2 2" xfId="15531"/>
    <cellStyle name="Normal 50 2 3 3 2 2 2" xfId="32378"/>
    <cellStyle name="Normal 50 2 3 3 2 3" xfId="24811"/>
    <cellStyle name="Normal 50 2 3 3 3" xfId="11748"/>
    <cellStyle name="Normal 50 2 3 3 3 2" xfId="28597"/>
    <cellStyle name="Normal 50 2 3 3 4" xfId="21030"/>
    <cellStyle name="Normal 50 2 3 4" xfId="5588"/>
    <cellStyle name="Normal 50 2 3 4 2" xfId="13647"/>
    <cellStyle name="Normal 50 2 3 4 2 2" xfId="30494"/>
    <cellStyle name="Normal 50 2 3 4 3" xfId="22927"/>
    <cellStyle name="Normal 50 2 3 5" xfId="9773"/>
    <cellStyle name="Normal 50 2 3 5 2" xfId="26713"/>
    <cellStyle name="Normal 50 2 3 6" xfId="17975"/>
    <cellStyle name="Normal 50 2 3 7" xfId="19145"/>
    <cellStyle name="Normal 50 2 4" xfId="2186"/>
    <cellStyle name="Normal 50 2 4 2" xfId="4150"/>
    <cellStyle name="Normal 50 2 4 2 2" xfId="7933"/>
    <cellStyle name="Normal 50 2 4 2 2 2" xfId="15992"/>
    <cellStyle name="Normal 50 2 4 2 2 2 2" xfId="32839"/>
    <cellStyle name="Normal 50 2 4 2 2 3" xfId="25272"/>
    <cellStyle name="Normal 50 2 4 2 3" xfId="12209"/>
    <cellStyle name="Normal 50 2 4 2 3 2" xfId="29058"/>
    <cellStyle name="Normal 50 2 4 2 4" xfId="21491"/>
    <cellStyle name="Normal 50 2 4 3" xfId="6049"/>
    <cellStyle name="Normal 50 2 4 3 2" xfId="14108"/>
    <cellStyle name="Normal 50 2 4 3 2 2" xfId="30955"/>
    <cellStyle name="Normal 50 2 4 3 3" xfId="23388"/>
    <cellStyle name="Normal 50 2 4 4" xfId="10274"/>
    <cellStyle name="Normal 50 2 4 4 2" xfId="27174"/>
    <cellStyle name="Normal 50 2 4 5" xfId="17977"/>
    <cellStyle name="Normal 50 2 4 6" xfId="19606"/>
    <cellStyle name="Normal 50 2 5" xfId="3238"/>
    <cellStyle name="Normal 50 2 5 2" xfId="7021"/>
    <cellStyle name="Normal 50 2 5 2 2" xfId="15080"/>
    <cellStyle name="Normal 50 2 5 2 2 2" xfId="31927"/>
    <cellStyle name="Normal 50 2 5 2 3" xfId="24360"/>
    <cellStyle name="Normal 50 2 5 3" xfId="11297"/>
    <cellStyle name="Normal 50 2 5 3 2" xfId="28146"/>
    <cellStyle name="Normal 50 2 5 4" xfId="20579"/>
    <cellStyle name="Normal 50 2 6" xfId="5137"/>
    <cellStyle name="Normal 50 2 6 2" xfId="13196"/>
    <cellStyle name="Normal 50 2 6 2 2" xfId="30043"/>
    <cellStyle name="Normal 50 2 6 3" xfId="22476"/>
    <cellStyle name="Normal 50 2 7" xfId="9281"/>
    <cellStyle name="Normal 50 2 7 2" xfId="26262"/>
    <cellStyle name="Normal 50 2 8" xfId="17970"/>
    <cellStyle name="Normal 50 2 9" xfId="18694"/>
    <cellStyle name="Normal 50 3" xfId="1270"/>
    <cellStyle name="Normal 50 3 2" xfId="1766"/>
    <cellStyle name="Normal 50 3 2 2" xfId="2765"/>
    <cellStyle name="Normal 50 3 2 2 2" xfId="4727"/>
    <cellStyle name="Normal 50 3 2 2 2 2" xfId="8510"/>
    <cellStyle name="Normal 50 3 2 2 2 2 2" xfId="16569"/>
    <cellStyle name="Normal 50 3 2 2 2 2 2 2" xfId="33416"/>
    <cellStyle name="Normal 50 3 2 2 2 2 3" xfId="25849"/>
    <cellStyle name="Normal 50 3 2 2 2 3" xfId="12786"/>
    <cellStyle name="Normal 50 3 2 2 2 3 2" xfId="29635"/>
    <cellStyle name="Normal 50 3 2 2 2 4" xfId="22068"/>
    <cellStyle name="Normal 50 3 2 2 3" xfId="6626"/>
    <cellStyle name="Normal 50 3 2 2 3 2" xfId="14685"/>
    <cellStyle name="Normal 50 3 2 2 3 2 2" xfId="31532"/>
    <cellStyle name="Normal 50 3 2 2 3 3" xfId="23965"/>
    <cellStyle name="Normal 50 3 2 2 4" xfId="10852"/>
    <cellStyle name="Normal 50 3 2 2 4 2" xfId="27751"/>
    <cellStyle name="Normal 50 3 2 2 5" xfId="17980"/>
    <cellStyle name="Normal 50 3 2 2 6" xfId="20183"/>
    <cellStyle name="Normal 50 3 2 3" xfId="3815"/>
    <cellStyle name="Normal 50 3 2 3 2" xfId="7598"/>
    <cellStyle name="Normal 50 3 2 3 2 2" xfId="15657"/>
    <cellStyle name="Normal 50 3 2 3 2 2 2" xfId="32504"/>
    <cellStyle name="Normal 50 3 2 3 2 3" xfId="24937"/>
    <cellStyle name="Normal 50 3 2 3 3" xfId="11874"/>
    <cellStyle name="Normal 50 3 2 3 3 2" xfId="28723"/>
    <cellStyle name="Normal 50 3 2 3 4" xfId="21156"/>
    <cellStyle name="Normal 50 3 2 4" xfId="5714"/>
    <cellStyle name="Normal 50 3 2 4 2" xfId="13773"/>
    <cellStyle name="Normal 50 3 2 4 2 2" xfId="30620"/>
    <cellStyle name="Normal 50 3 2 4 3" xfId="23053"/>
    <cellStyle name="Normal 50 3 2 5" xfId="9899"/>
    <cellStyle name="Normal 50 3 2 5 2" xfId="26839"/>
    <cellStyle name="Normal 50 3 2 6" xfId="17979"/>
    <cellStyle name="Normal 50 3 2 7" xfId="19271"/>
    <cellStyle name="Normal 50 3 3" xfId="2312"/>
    <cellStyle name="Normal 50 3 3 2" xfId="4276"/>
    <cellStyle name="Normal 50 3 3 2 2" xfId="8059"/>
    <cellStyle name="Normal 50 3 3 2 2 2" xfId="16118"/>
    <cellStyle name="Normal 50 3 3 2 2 2 2" xfId="32965"/>
    <cellStyle name="Normal 50 3 3 2 2 3" xfId="25398"/>
    <cellStyle name="Normal 50 3 3 2 3" xfId="12335"/>
    <cellStyle name="Normal 50 3 3 2 3 2" xfId="29184"/>
    <cellStyle name="Normal 50 3 3 2 4" xfId="21617"/>
    <cellStyle name="Normal 50 3 3 3" xfId="6175"/>
    <cellStyle name="Normal 50 3 3 3 2" xfId="14234"/>
    <cellStyle name="Normal 50 3 3 3 2 2" xfId="31081"/>
    <cellStyle name="Normal 50 3 3 3 3" xfId="23514"/>
    <cellStyle name="Normal 50 3 3 4" xfId="10400"/>
    <cellStyle name="Normal 50 3 3 4 2" xfId="27300"/>
    <cellStyle name="Normal 50 3 3 5" xfId="17981"/>
    <cellStyle name="Normal 50 3 3 6" xfId="19732"/>
    <cellStyle name="Normal 50 3 4" xfId="3364"/>
    <cellStyle name="Normal 50 3 4 2" xfId="7147"/>
    <cellStyle name="Normal 50 3 4 2 2" xfId="15206"/>
    <cellStyle name="Normal 50 3 4 2 2 2" xfId="32053"/>
    <cellStyle name="Normal 50 3 4 2 3" xfId="24486"/>
    <cellStyle name="Normal 50 3 4 3" xfId="11423"/>
    <cellStyle name="Normal 50 3 4 3 2" xfId="28272"/>
    <cellStyle name="Normal 50 3 4 4" xfId="20705"/>
    <cellStyle name="Normal 50 3 5" xfId="5263"/>
    <cellStyle name="Normal 50 3 5 2" xfId="13322"/>
    <cellStyle name="Normal 50 3 5 2 2" xfId="30169"/>
    <cellStyle name="Normal 50 3 5 3" xfId="22602"/>
    <cellStyle name="Normal 50 3 6" xfId="9424"/>
    <cellStyle name="Normal 50 3 6 2" xfId="26388"/>
    <cellStyle name="Normal 50 3 7" xfId="17978"/>
    <cellStyle name="Normal 50 3 8" xfId="18820"/>
    <cellStyle name="Normal 50 4" xfId="1548"/>
    <cellStyle name="Normal 50 4 2" xfId="2547"/>
    <cellStyle name="Normal 50 4 2 2" xfId="4509"/>
    <cellStyle name="Normal 50 4 2 2 2" xfId="8292"/>
    <cellStyle name="Normal 50 4 2 2 2 2" xfId="16351"/>
    <cellStyle name="Normal 50 4 2 2 2 2 2" xfId="33198"/>
    <cellStyle name="Normal 50 4 2 2 2 3" xfId="25631"/>
    <cellStyle name="Normal 50 4 2 2 3" xfId="12568"/>
    <cellStyle name="Normal 50 4 2 2 3 2" xfId="29417"/>
    <cellStyle name="Normal 50 4 2 2 4" xfId="21850"/>
    <cellStyle name="Normal 50 4 2 3" xfId="6408"/>
    <cellStyle name="Normal 50 4 2 3 2" xfId="14467"/>
    <cellStyle name="Normal 50 4 2 3 2 2" xfId="31314"/>
    <cellStyle name="Normal 50 4 2 3 3" xfId="23747"/>
    <cellStyle name="Normal 50 4 2 4" xfId="10634"/>
    <cellStyle name="Normal 50 4 2 4 2" xfId="27533"/>
    <cellStyle name="Normal 50 4 2 5" xfId="17983"/>
    <cellStyle name="Normal 50 4 2 6" xfId="19965"/>
    <cellStyle name="Normal 50 4 3" xfId="3597"/>
    <cellStyle name="Normal 50 4 3 2" xfId="7380"/>
    <cellStyle name="Normal 50 4 3 2 2" xfId="15439"/>
    <cellStyle name="Normal 50 4 3 2 2 2" xfId="32286"/>
    <cellStyle name="Normal 50 4 3 2 3" xfId="24719"/>
    <cellStyle name="Normal 50 4 3 3" xfId="11656"/>
    <cellStyle name="Normal 50 4 3 3 2" xfId="28505"/>
    <cellStyle name="Normal 50 4 3 4" xfId="20938"/>
    <cellStyle name="Normal 50 4 4" xfId="5496"/>
    <cellStyle name="Normal 50 4 4 2" xfId="13555"/>
    <cellStyle name="Normal 50 4 4 2 2" xfId="30402"/>
    <cellStyle name="Normal 50 4 4 3" xfId="22835"/>
    <cellStyle name="Normal 50 4 5" xfId="9681"/>
    <cellStyle name="Normal 50 4 5 2" xfId="26621"/>
    <cellStyle name="Normal 50 4 6" xfId="17982"/>
    <cellStyle name="Normal 50 4 7" xfId="19053"/>
    <cellStyle name="Normal 50 5" xfId="2093"/>
    <cellStyle name="Normal 50 5 2" xfId="4058"/>
    <cellStyle name="Normal 50 5 2 2" xfId="7841"/>
    <cellStyle name="Normal 50 5 2 2 2" xfId="15900"/>
    <cellStyle name="Normal 50 5 2 2 2 2" xfId="32747"/>
    <cellStyle name="Normal 50 5 2 2 3" xfId="25180"/>
    <cellStyle name="Normal 50 5 2 3" xfId="12117"/>
    <cellStyle name="Normal 50 5 2 3 2" xfId="28966"/>
    <cellStyle name="Normal 50 5 2 4" xfId="21399"/>
    <cellStyle name="Normal 50 5 3" xfId="5957"/>
    <cellStyle name="Normal 50 5 3 2" xfId="14016"/>
    <cellStyle name="Normal 50 5 3 2 2" xfId="30863"/>
    <cellStyle name="Normal 50 5 3 3" xfId="23296"/>
    <cellStyle name="Normal 50 5 4" xfId="10182"/>
    <cellStyle name="Normal 50 5 4 2" xfId="27082"/>
    <cellStyle name="Normal 50 5 5" xfId="17984"/>
    <cellStyle name="Normal 50 5 6" xfId="19514"/>
    <cellStyle name="Normal 50 6" xfId="3146"/>
    <cellStyle name="Normal 50 6 2" xfId="6929"/>
    <cellStyle name="Normal 50 6 2 2" xfId="14988"/>
    <cellStyle name="Normal 50 6 2 2 2" xfId="31835"/>
    <cellStyle name="Normal 50 6 2 3" xfId="24268"/>
    <cellStyle name="Normal 50 6 3" xfId="11205"/>
    <cellStyle name="Normal 50 6 3 2" xfId="28054"/>
    <cellStyle name="Normal 50 6 4" xfId="20487"/>
    <cellStyle name="Normal 50 7" xfId="5045"/>
    <cellStyle name="Normal 50 7 2" xfId="13104"/>
    <cellStyle name="Normal 50 7 2 2" xfId="29951"/>
    <cellStyle name="Normal 50 7 3" xfId="22384"/>
    <cellStyle name="Normal 50 8" xfId="9165"/>
    <cellStyle name="Normal 50 8 2" xfId="26170"/>
    <cellStyle name="Normal 50 9" xfId="17969"/>
    <cellStyle name="Normal 51" xfId="967"/>
    <cellStyle name="Normal 51 10" xfId="18603"/>
    <cellStyle name="Normal 51 2" xfId="1102"/>
    <cellStyle name="Normal 51 2 2" xfId="1363"/>
    <cellStyle name="Normal 51 2 2 2" xfId="1859"/>
    <cellStyle name="Normal 51 2 2 2 2" xfId="2858"/>
    <cellStyle name="Normal 51 2 2 2 2 2" xfId="4820"/>
    <cellStyle name="Normal 51 2 2 2 2 2 2" xfId="8603"/>
    <cellStyle name="Normal 51 2 2 2 2 2 2 2" xfId="16662"/>
    <cellStyle name="Normal 51 2 2 2 2 2 2 2 2" xfId="33509"/>
    <cellStyle name="Normal 51 2 2 2 2 2 2 3" xfId="25942"/>
    <cellStyle name="Normal 51 2 2 2 2 2 3" xfId="12879"/>
    <cellStyle name="Normal 51 2 2 2 2 2 3 2" xfId="29728"/>
    <cellStyle name="Normal 51 2 2 2 2 2 4" xfId="22161"/>
    <cellStyle name="Normal 51 2 2 2 2 3" xfId="6719"/>
    <cellStyle name="Normal 51 2 2 2 2 3 2" xfId="14778"/>
    <cellStyle name="Normal 51 2 2 2 2 3 2 2" xfId="31625"/>
    <cellStyle name="Normal 51 2 2 2 2 3 3" xfId="24058"/>
    <cellStyle name="Normal 51 2 2 2 2 4" xfId="10945"/>
    <cellStyle name="Normal 51 2 2 2 2 4 2" xfId="27844"/>
    <cellStyle name="Normal 51 2 2 2 2 5" xfId="17989"/>
    <cellStyle name="Normal 51 2 2 2 2 6" xfId="20276"/>
    <cellStyle name="Normal 51 2 2 2 3" xfId="3908"/>
    <cellStyle name="Normal 51 2 2 2 3 2" xfId="7691"/>
    <cellStyle name="Normal 51 2 2 2 3 2 2" xfId="15750"/>
    <cellStyle name="Normal 51 2 2 2 3 2 2 2" xfId="32597"/>
    <cellStyle name="Normal 51 2 2 2 3 2 3" xfId="25030"/>
    <cellStyle name="Normal 51 2 2 2 3 3" xfId="11967"/>
    <cellStyle name="Normal 51 2 2 2 3 3 2" xfId="28816"/>
    <cellStyle name="Normal 51 2 2 2 3 4" xfId="21249"/>
    <cellStyle name="Normal 51 2 2 2 4" xfId="5807"/>
    <cellStyle name="Normal 51 2 2 2 4 2" xfId="13866"/>
    <cellStyle name="Normal 51 2 2 2 4 2 2" xfId="30713"/>
    <cellStyle name="Normal 51 2 2 2 4 3" xfId="23146"/>
    <cellStyle name="Normal 51 2 2 2 5" xfId="9992"/>
    <cellStyle name="Normal 51 2 2 2 5 2" xfId="26932"/>
    <cellStyle name="Normal 51 2 2 2 6" xfId="17988"/>
    <cellStyle name="Normal 51 2 2 2 7" xfId="19364"/>
    <cellStyle name="Normal 51 2 2 3" xfId="2405"/>
    <cellStyle name="Normal 51 2 2 3 2" xfId="4369"/>
    <cellStyle name="Normal 51 2 2 3 2 2" xfId="8152"/>
    <cellStyle name="Normal 51 2 2 3 2 2 2" xfId="16211"/>
    <cellStyle name="Normal 51 2 2 3 2 2 2 2" xfId="33058"/>
    <cellStyle name="Normal 51 2 2 3 2 2 3" xfId="25491"/>
    <cellStyle name="Normal 51 2 2 3 2 3" xfId="12428"/>
    <cellStyle name="Normal 51 2 2 3 2 3 2" xfId="29277"/>
    <cellStyle name="Normal 51 2 2 3 2 4" xfId="21710"/>
    <cellStyle name="Normal 51 2 2 3 3" xfId="6268"/>
    <cellStyle name="Normal 51 2 2 3 3 2" xfId="14327"/>
    <cellStyle name="Normal 51 2 2 3 3 2 2" xfId="31174"/>
    <cellStyle name="Normal 51 2 2 3 3 3" xfId="23607"/>
    <cellStyle name="Normal 51 2 2 3 4" xfId="10493"/>
    <cellStyle name="Normal 51 2 2 3 4 2" xfId="27393"/>
    <cellStyle name="Normal 51 2 2 3 5" xfId="17990"/>
    <cellStyle name="Normal 51 2 2 3 6" xfId="19825"/>
    <cellStyle name="Normal 51 2 2 4" xfId="3457"/>
    <cellStyle name="Normal 51 2 2 4 2" xfId="7240"/>
    <cellStyle name="Normal 51 2 2 4 2 2" xfId="15299"/>
    <cellStyle name="Normal 51 2 2 4 2 2 2" xfId="32146"/>
    <cellStyle name="Normal 51 2 2 4 2 3" xfId="24579"/>
    <cellStyle name="Normal 51 2 2 4 3" xfId="11516"/>
    <cellStyle name="Normal 51 2 2 4 3 2" xfId="28365"/>
    <cellStyle name="Normal 51 2 2 4 4" xfId="20798"/>
    <cellStyle name="Normal 51 2 2 5" xfId="5356"/>
    <cellStyle name="Normal 51 2 2 5 2" xfId="13415"/>
    <cellStyle name="Normal 51 2 2 5 2 2" xfId="30262"/>
    <cellStyle name="Normal 51 2 2 5 3" xfId="22695"/>
    <cellStyle name="Normal 51 2 2 6" xfId="9517"/>
    <cellStyle name="Normal 51 2 2 6 2" xfId="26481"/>
    <cellStyle name="Normal 51 2 2 7" xfId="17987"/>
    <cellStyle name="Normal 51 2 2 8" xfId="18913"/>
    <cellStyle name="Normal 51 2 3" xfId="1641"/>
    <cellStyle name="Normal 51 2 3 2" xfId="2640"/>
    <cellStyle name="Normal 51 2 3 2 2" xfId="4602"/>
    <cellStyle name="Normal 51 2 3 2 2 2" xfId="8385"/>
    <cellStyle name="Normal 51 2 3 2 2 2 2" xfId="16444"/>
    <cellStyle name="Normal 51 2 3 2 2 2 2 2" xfId="33291"/>
    <cellStyle name="Normal 51 2 3 2 2 2 3" xfId="25724"/>
    <cellStyle name="Normal 51 2 3 2 2 3" xfId="12661"/>
    <cellStyle name="Normal 51 2 3 2 2 3 2" xfId="29510"/>
    <cellStyle name="Normal 51 2 3 2 2 4" xfId="21943"/>
    <cellStyle name="Normal 51 2 3 2 3" xfId="6501"/>
    <cellStyle name="Normal 51 2 3 2 3 2" xfId="14560"/>
    <cellStyle name="Normal 51 2 3 2 3 2 2" xfId="31407"/>
    <cellStyle name="Normal 51 2 3 2 3 3" xfId="23840"/>
    <cellStyle name="Normal 51 2 3 2 4" xfId="10727"/>
    <cellStyle name="Normal 51 2 3 2 4 2" xfId="27626"/>
    <cellStyle name="Normal 51 2 3 2 5" xfId="17992"/>
    <cellStyle name="Normal 51 2 3 2 6" xfId="20058"/>
    <cellStyle name="Normal 51 2 3 3" xfId="3690"/>
    <cellStyle name="Normal 51 2 3 3 2" xfId="7473"/>
    <cellStyle name="Normal 51 2 3 3 2 2" xfId="15532"/>
    <cellStyle name="Normal 51 2 3 3 2 2 2" xfId="32379"/>
    <cellStyle name="Normal 51 2 3 3 2 3" xfId="24812"/>
    <cellStyle name="Normal 51 2 3 3 3" xfId="11749"/>
    <cellStyle name="Normal 51 2 3 3 3 2" xfId="28598"/>
    <cellStyle name="Normal 51 2 3 3 4" xfId="21031"/>
    <cellStyle name="Normal 51 2 3 4" xfId="5589"/>
    <cellStyle name="Normal 51 2 3 4 2" xfId="13648"/>
    <cellStyle name="Normal 51 2 3 4 2 2" xfId="30495"/>
    <cellStyle name="Normal 51 2 3 4 3" xfId="22928"/>
    <cellStyle name="Normal 51 2 3 5" xfId="9774"/>
    <cellStyle name="Normal 51 2 3 5 2" xfId="26714"/>
    <cellStyle name="Normal 51 2 3 6" xfId="17991"/>
    <cellStyle name="Normal 51 2 3 7" xfId="19146"/>
    <cellStyle name="Normal 51 2 4" xfId="2187"/>
    <cellStyle name="Normal 51 2 4 2" xfId="4151"/>
    <cellStyle name="Normal 51 2 4 2 2" xfId="7934"/>
    <cellStyle name="Normal 51 2 4 2 2 2" xfId="15993"/>
    <cellStyle name="Normal 51 2 4 2 2 2 2" xfId="32840"/>
    <cellStyle name="Normal 51 2 4 2 2 3" xfId="25273"/>
    <cellStyle name="Normal 51 2 4 2 3" xfId="12210"/>
    <cellStyle name="Normal 51 2 4 2 3 2" xfId="29059"/>
    <cellStyle name="Normal 51 2 4 2 4" xfId="21492"/>
    <cellStyle name="Normal 51 2 4 3" xfId="6050"/>
    <cellStyle name="Normal 51 2 4 3 2" xfId="14109"/>
    <cellStyle name="Normal 51 2 4 3 2 2" xfId="30956"/>
    <cellStyle name="Normal 51 2 4 3 3" xfId="23389"/>
    <cellStyle name="Normal 51 2 4 4" xfId="10275"/>
    <cellStyle name="Normal 51 2 4 4 2" xfId="27175"/>
    <cellStyle name="Normal 51 2 4 5" xfId="17993"/>
    <cellStyle name="Normal 51 2 4 6" xfId="19607"/>
    <cellStyle name="Normal 51 2 5" xfId="3239"/>
    <cellStyle name="Normal 51 2 5 2" xfId="7022"/>
    <cellStyle name="Normal 51 2 5 2 2" xfId="15081"/>
    <cellStyle name="Normal 51 2 5 2 2 2" xfId="31928"/>
    <cellStyle name="Normal 51 2 5 2 3" xfId="24361"/>
    <cellStyle name="Normal 51 2 5 3" xfId="11298"/>
    <cellStyle name="Normal 51 2 5 3 2" xfId="28147"/>
    <cellStyle name="Normal 51 2 5 4" xfId="20580"/>
    <cellStyle name="Normal 51 2 6" xfId="5138"/>
    <cellStyle name="Normal 51 2 6 2" xfId="13197"/>
    <cellStyle name="Normal 51 2 6 2 2" xfId="30044"/>
    <cellStyle name="Normal 51 2 6 3" xfId="22477"/>
    <cellStyle name="Normal 51 2 7" xfId="9282"/>
    <cellStyle name="Normal 51 2 7 2" xfId="26263"/>
    <cellStyle name="Normal 51 2 8" xfId="17986"/>
    <cellStyle name="Normal 51 2 9" xfId="18695"/>
    <cellStyle name="Normal 51 3" xfId="1271"/>
    <cellStyle name="Normal 51 3 2" xfId="1767"/>
    <cellStyle name="Normal 51 3 2 2" xfId="2766"/>
    <cellStyle name="Normal 51 3 2 2 2" xfId="4728"/>
    <cellStyle name="Normal 51 3 2 2 2 2" xfId="8511"/>
    <cellStyle name="Normal 51 3 2 2 2 2 2" xfId="16570"/>
    <cellStyle name="Normal 51 3 2 2 2 2 2 2" xfId="33417"/>
    <cellStyle name="Normal 51 3 2 2 2 2 3" xfId="25850"/>
    <cellStyle name="Normal 51 3 2 2 2 3" xfId="12787"/>
    <cellStyle name="Normal 51 3 2 2 2 3 2" xfId="29636"/>
    <cellStyle name="Normal 51 3 2 2 2 4" xfId="22069"/>
    <cellStyle name="Normal 51 3 2 2 3" xfId="6627"/>
    <cellStyle name="Normal 51 3 2 2 3 2" xfId="14686"/>
    <cellStyle name="Normal 51 3 2 2 3 2 2" xfId="31533"/>
    <cellStyle name="Normal 51 3 2 2 3 3" xfId="23966"/>
    <cellStyle name="Normal 51 3 2 2 4" xfId="10853"/>
    <cellStyle name="Normal 51 3 2 2 4 2" xfId="27752"/>
    <cellStyle name="Normal 51 3 2 2 5" xfId="17996"/>
    <cellStyle name="Normal 51 3 2 2 6" xfId="20184"/>
    <cellStyle name="Normal 51 3 2 3" xfId="3816"/>
    <cellStyle name="Normal 51 3 2 3 2" xfId="7599"/>
    <cellStyle name="Normal 51 3 2 3 2 2" xfId="15658"/>
    <cellStyle name="Normal 51 3 2 3 2 2 2" xfId="32505"/>
    <cellStyle name="Normal 51 3 2 3 2 3" xfId="24938"/>
    <cellStyle name="Normal 51 3 2 3 3" xfId="11875"/>
    <cellStyle name="Normal 51 3 2 3 3 2" xfId="28724"/>
    <cellStyle name="Normal 51 3 2 3 4" xfId="21157"/>
    <cellStyle name="Normal 51 3 2 4" xfId="5715"/>
    <cellStyle name="Normal 51 3 2 4 2" xfId="13774"/>
    <cellStyle name="Normal 51 3 2 4 2 2" xfId="30621"/>
    <cellStyle name="Normal 51 3 2 4 3" xfId="23054"/>
    <cellStyle name="Normal 51 3 2 5" xfId="9900"/>
    <cellStyle name="Normal 51 3 2 5 2" xfId="26840"/>
    <cellStyle name="Normal 51 3 2 6" xfId="17995"/>
    <cellStyle name="Normal 51 3 2 7" xfId="19272"/>
    <cellStyle name="Normal 51 3 3" xfId="2313"/>
    <cellStyle name="Normal 51 3 3 2" xfId="4277"/>
    <cellStyle name="Normal 51 3 3 2 2" xfId="8060"/>
    <cellStyle name="Normal 51 3 3 2 2 2" xfId="16119"/>
    <cellStyle name="Normal 51 3 3 2 2 2 2" xfId="32966"/>
    <cellStyle name="Normal 51 3 3 2 2 3" xfId="25399"/>
    <cellStyle name="Normal 51 3 3 2 3" xfId="12336"/>
    <cellStyle name="Normal 51 3 3 2 3 2" xfId="29185"/>
    <cellStyle name="Normal 51 3 3 2 4" xfId="21618"/>
    <cellStyle name="Normal 51 3 3 3" xfId="6176"/>
    <cellStyle name="Normal 51 3 3 3 2" xfId="14235"/>
    <cellStyle name="Normal 51 3 3 3 2 2" xfId="31082"/>
    <cellStyle name="Normal 51 3 3 3 3" xfId="23515"/>
    <cellStyle name="Normal 51 3 3 4" xfId="10401"/>
    <cellStyle name="Normal 51 3 3 4 2" xfId="27301"/>
    <cellStyle name="Normal 51 3 3 5" xfId="17997"/>
    <cellStyle name="Normal 51 3 3 6" xfId="19733"/>
    <cellStyle name="Normal 51 3 4" xfId="3365"/>
    <cellStyle name="Normal 51 3 4 2" xfId="7148"/>
    <cellStyle name="Normal 51 3 4 2 2" xfId="15207"/>
    <cellStyle name="Normal 51 3 4 2 2 2" xfId="32054"/>
    <cellStyle name="Normal 51 3 4 2 3" xfId="24487"/>
    <cellStyle name="Normal 51 3 4 3" xfId="11424"/>
    <cellStyle name="Normal 51 3 4 3 2" xfId="28273"/>
    <cellStyle name="Normal 51 3 4 4" xfId="20706"/>
    <cellStyle name="Normal 51 3 5" xfId="5264"/>
    <cellStyle name="Normal 51 3 5 2" xfId="13323"/>
    <cellStyle name="Normal 51 3 5 2 2" xfId="30170"/>
    <cellStyle name="Normal 51 3 5 3" xfId="22603"/>
    <cellStyle name="Normal 51 3 6" xfId="9425"/>
    <cellStyle name="Normal 51 3 6 2" xfId="26389"/>
    <cellStyle name="Normal 51 3 7" xfId="17994"/>
    <cellStyle name="Normal 51 3 8" xfId="18821"/>
    <cellStyle name="Normal 51 4" xfId="1549"/>
    <cellStyle name="Normal 51 4 2" xfId="2548"/>
    <cellStyle name="Normal 51 4 2 2" xfId="4510"/>
    <cellStyle name="Normal 51 4 2 2 2" xfId="8293"/>
    <cellStyle name="Normal 51 4 2 2 2 2" xfId="16352"/>
    <cellStyle name="Normal 51 4 2 2 2 2 2" xfId="33199"/>
    <cellStyle name="Normal 51 4 2 2 2 3" xfId="25632"/>
    <cellStyle name="Normal 51 4 2 2 3" xfId="12569"/>
    <cellStyle name="Normal 51 4 2 2 3 2" xfId="29418"/>
    <cellStyle name="Normal 51 4 2 2 4" xfId="21851"/>
    <cellStyle name="Normal 51 4 2 3" xfId="6409"/>
    <cellStyle name="Normal 51 4 2 3 2" xfId="14468"/>
    <cellStyle name="Normal 51 4 2 3 2 2" xfId="31315"/>
    <cellStyle name="Normal 51 4 2 3 3" xfId="23748"/>
    <cellStyle name="Normal 51 4 2 4" xfId="10635"/>
    <cellStyle name="Normal 51 4 2 4 2" xfId="27534"/>
    <cellStyle name="Normal 51 4 2 5" xfId="17999"/>
    <cellStyle name="Normal 51 4 2 6" xfId="19966"/>
    <cellStyle name="Normal 51 4 3" xfId="3598"/>
    <cellStyle name="Normal 51 4 3 2" xfId="7381"/>
    <cellStyle name="Normal 51 4 3 2 2" xfId="15440"/>
    <cellStyle name="Normal 51 4 3 2 2 2" xfId="32287"/>
    <cellStyle name="Normal 51 4 3 2 3" xfId="24720"/>
    <cellStyle name="Normal 51 4 3 3" xfId="11657"/>
    <cellStyle name="Normal 51 4 3 3 2" xfId="28506"/>
    <cellStyle name="Normal 51 4 3 4" xfId="20939"/>
    <cellStyle name="Normal 51 4 4" xfId="5497"/>
    <cellStyle name="Normal 51 4 4 2" xfId="13556"/>
    <cellStyle name="Normal 51 4 4 2 2" xfId="30403"/>
    <cellStyle name="Normal 51 4 4 3" xfId="22836"/>
    <cellStyle name="Normal 51 4 5" xfId="9682"/>
    <cellStyle name="Normal 51 4 5 2" xfId="26622"/>
    <cellStyle name="Normal 51 4 6" xfId="17998"/>
    <cellStyle name="Normal 51 4 7" xfId="19054"/>
    <cellStyle name="Normal 51 5" xfId="2094"/>
    <cellStyle name="Normal 51 5 2" xfId="4059"/>
    <cellStyle name="Normal 51 5 2 2" xfId="7842"/>
    <cellStyle name="Normal 51 5 2 2 2" xfId="15901"/>
    <cellStyle name="Normal 51 5 2 2 2 2" xfId="32748"/>
    <cellStyle name="Normal 51 5 2 2 3" xfId="25181"/>
    <cellStyle name="Normal 51 5 2 3" xfId="12118"/>
    <cellStyle name="Normal 51 5 2 3 2" xfId="28967"/>
    <cellStyle name="Normal 51 5 2 4" xfId="21400"/>
    <cellStyle name="Normal 51 5 3" xfId="5958"/>
    <cellStyle name="Normal 51 5 3 2" xfId="14017"/>
    <cellStyle name="Normal 51 5 3 2 2" xfId="30864"/>
    <cellStyle name="Normal 51 5 3 3" xfId="23297"/>
    <cellStyle name="Normal 51 5 4" xfId="10183"/>
    <cellStyle name="Normal 51 5 4 2" xfId="27083"/>
    <cellStyle name="Normal 51 5 5" xfId="18000"/>
    <cellStyle name="Normal 51 5 6" xfId="19515"/>
    <cellStyle name="Normal 51 6" xfId="3147"/>
    <cellStyle name="Normal 51 6 2" xfId="6930"/>
    <cellStyle name="Normal 51 6 2 2" xfId="14989"/>
    <cellStyle name="Normal 51 6 2 2 2" xfId="31836"/>
    <cellStyle name="Normal 51 6 2 3" xfId="24269"/>
    <cellStyle name="Normal 51 6 3" xfId="11206"/>
    <cellStyle name="Normal 51 6 3 2" xfId="28055"/>
    <cellStyle name="Normal 51 6 4" xfId="20488"/>
    <cellStyle name="Normal 51 7" xfId="5046"/>
    <cellStyle name="Normal 51 7 2" xfId="13105"/>
    <cellStyle name="Normal 51 7 2 2" xfId="29952"/>
    <cellStyle name="Normal 51 7 3" xfId="22385"/>
    <cellStyle name="Normal 51 8" xfId="9166"/>
    <cellStyle name="Normal 51 8 2" xfId="26171"/>
    <cellStyle name="Normal 51 9" xfId="17985"/>
    <cellStyle name="Normal 52" xfId="968"/>
    <cellStyle name="Normal 52 2" xfId="1272"/>
    <cellStyle name="Normal 52 2 2" xfId="1768"/>
    <cellStyle name="Normal 52 2 2 2" xfId="2767"/>
    <cellStyle name="Normal 52 2 2 2 2" xfId="4729"/>
    <cellStyle name="Normal 52 2 2 2 2 2" xfId="8512"/>
    <cellStyle name="Normal 52 2 2 2 2 2 2" xfId="16571"/>
    <cellStyle name="Normal 52 2 2 2 2 2 2 2" xfId="33418"/>
    <cellStyle name="Normal 52 2 2 2 2 2 3" xfId="25851"/>
    <cellStyle name="Normal 52 2 2 2 2 3" xfId="12788"/>
    <cellStyle name="Normal 52 2 2 2 2 3 2" xfId="29637"/>
    <cellStyle name="Normal 52 2 2 2 2 4" xfId="22070"/>
    <cellStyle name="Normal 52 2 2 2 3" xfId="6628"/>
    <cellStyle name="Normal 52 2 2 2 3 2" xfId="14687"/>
    <cellStyle name="Normal 52 2 2 2 3 2 2" xfId="31534"/>
    <cellStyle name="Normal 52 2 2 2 3 3" xfId="23967"/>
    <cellStyle name="Normal 52 2 2 2 4" xfId="10854"/>
    <cellStyle name="Normal 52 2 2 2 4 2" xfId="27753"/>
    <cellStyle name="Normal 52 2 2 2 5" xfId="18004"/>
    <cellStyle name="Normal 52 2 2 2 6" xfId="20185"/>
    <cellStyle name="Normal 52 2 2 3" xfId="3817"/>
    <cellStyle name="Normal 52 2 2 3 2" xfId="7600"/>
    <cellStyle name="Normal 52 2 2 3 2 2" xfId="15659"/>
    <cellStyle name="Normal 52 2 2 3 2 2 2" xfId="32506"/>
    <cellStyle name="Normal 52 2 2 3 2 3" xfId="24939"/>
    <cellStyle name="Normal 52 2 2 3 3" xfId="11876"/>
    <cellStyle name="Normal 52 2 2 3 3 2" xfId="28725"/>
    <cellStyle name="Normal 52 2 2 3 4" xfId="21158"/>
    <cellStyle name="Normal 52 2 2 4" xfId="5716"/>
    <cellStyle name="Normal 52 2 2 4 2" xfId="13775"/>
    <cellStyle name="Normal 52 2 2 4 2 2" xfId="30622"/>
    <cellStyle name="Normal 52 2 2 4 3" xfId="23055"/>
    <cellStyle name="Normal 52 2 2 5" xfId="9901"/>
    <cellStyle name="Normal 52 2 2 5 2" xfId="26841"/>
    <cellStyle name="Normal 52 2 2 6" xfId="18003"/>
    <cellStyle name="Normal 52 2 2 7" xfId="19273"/>
    <cellStyle name="Normal 52 2 3" xfId="2314"/>
    <cellStyle name="Normal 52 2 3 2" xfId="4278"/>
    <cellStyle name="Normal 52 2 3 2 2" xfId="8061"/>
    <cellStyle name="Normal 52 2 3 2 2 2" xfId="16120"/>
    <cellStyle name="Normal 52 2 3 2 2 2 2" xfId="32967"/>
    <cellStyle name="Normal 52 2 3 2 2 3" xfId="25400"/>
    <cellStyle name="Normal 52 2 3 2 3" xfId="12337"/>
    <cellStyle name="Normal 52 2 3 2 3 2" xfId="29186"/>
    <cellStyle name="Normal 52 2 3 2 4" xfId="21619"/>
    <cellStyle name="Normal 52 2 3 3" xfId="6177"/>
    <cellStyle name="Normal 52 2 3 3 2" xfId="14236"/>
    <cellStyle name="Normal 52 2 3 3 2 2" xfId="31083"/>
    <cellStyle name="Normal 52 2 3 3 3" xfId="23516"/>
    <cellStyle name="Normal 52 2 3 4" xfId="10402"/>
    <cellStyle name="Normal 52 2 3 4 2" xfId="27302"/>
    <cellStyle name="Normal 52 2 3 5" xfId="18005"/>
    <cellStyle name="Normal 52 2 3 6" xfId="19734"/>
    <cellStyle name="Normal 52 2 4" xfId="3366"/>
    <cellStyle name="Normal 52 2 4 2" xfId="7149"/>
    <cellStyle name="Normal 52 2 4 2 2" xfId="15208"/>
    <cellStyle name="Normal 52 2 4 2 2 2" xfId="32055"/>
    <cellStyle name="Normal 52 2 4 2 3" xfId="24488"/>
    <cellStyle name="Normal 52 2 4 3" xfId="11425"/>
    <cellStyle name="Normal 52 2 4 3 2" xfId="28274"/>
    <cellStyle name="Normal 52 2 4 4" xfId="20707"/>
    <cellStyle name="Normal 52 2 5" xfId="5265"/>
    <cellStyle name="Normal 52 2 5 2" xfId="13324"/>
    <cellStyle name="Normal 52 2 5 2 2" xfId="30171"/>
    <cellStyle name="Normal 52 2 5 3" xfId="22604"/>
    <cellStyle name="Normal 52 2 6" xfId="9426"/>
    <cellStyle name="Normal 52 2 6 2" xfId="26390"/>
    <cellStyle name="Normal 52 2 7" xfId="18002"/>
    <cellStyle name="Normal 52 2 8" xfId="18822"/>
    <cellStyle name="Normal 52 3" xfId="1550"/>
    <cellStyle name="Normal 52 3 2" xfId="2549"/>
    <cellStyle name="Normal 52 3 2 2" xfId="4511"/>
    <cellStyle name="Normal 52 3 2 2 2" xfId="8294"/>
    <cellStyle name="Normal 52 3 2 2 2 2" xfId="16353"/>
    <cellStyle name="Normal 52 3 2 2 2 2 2" xfId="33200"/>
    <cellStyle name="Normal 52 3 2 2 2 3" xfId="25633"/>
    <cellStyle name="Normal 52 3 2 2 3" xfId="12570"/>
    <cellStyle name="Normal 52 3 2 2 3 2" xfId="29419"/>
    <cellStyle name="Normal 52 3 2 2 4" xfId="21852"/>
    <cellStyle name="Normal 52 3 2 3" xfId="6410"/>
    <cellStyle name="Normal 52 3 2 3 2" xfId="14469"/>
    <cellStyle name="Normal 52 3 2 3 2 2" xfId="31316"/>
    <cellStyle name="Normal 52 3 2 3 3" xfId="23749"/>
    <cellStyle name="Normal 52 3 2 4" xfId="10636"/>
    <cellStyle name="Normal 52 3 2 4 2" xfId="27535"/>
    <cellStyle name="Normal 52 3 2 5" xfId="18007"/>
    <cellStyle name="Normal 52 3 2 6" xfId="19967"/>
    <cellStyle name="Normal 52 3 3" xfId="3599"/>
    <cellStyle name="Normal 52 3 3 2" xfId="7382"/>
    <cellStyle name="Normal 52 3 3 2 2" xfId="15441"/>
    <cellStyle name="Normal 52 3 3 2 2 2" xfId="32288"/>
    <cellStyle name="Normal 52 3 3 2 3" xfId="24721"/>
    <cellStyle name="Normal 52 3 3 3" xfId="11658"/>
    <cellStyle name="Normal 52 3 3 3 2" xfId="28507"/>
    <cellStyle name="Normal 52 3 3 4" xfId="20940"/>
    <cellStyle name="Normal 52 3 4" xfId="5498"/>
    <cellStyle name="Normal 52 3 4 2" xfId="13557"/>
    <cellStyle name="Normal 52 3 4 2 2" xfId="30404"/>
    <cellStyle name="Normal 52 3 4 3" xfId="22837"/>
    <cellStyle name="Normal 52 3 5" xfId="9683"/>
    <cellStyle name="Normal 52 3 5 2" xfId="26623"/>
    <cellStyle name="Normal 52 3 6" xfId="18006"/>
    <cellStyle name="Normal 52 3 7" xfId="19055"/>
    <cellStyle name="Normal 52 4" xfId="2095"/>
    <cellStyle name="Normal 52 4 2" xfId="4060"/>
    <cellStyle name="Normal 52 4 2 2" xfId="7843"/>
    <cellStyle name="Normal 52 4 2 2 2" xfId="15902"/>
    <cellStyle name="Normal 52 4 2 2 2 2" xfId="32749"/>
    <cellStyle name="Normal 52 4 2 2 3" xfId="25182"/>
    <cellStyle name="Normal 52 4 2 3" xfId="12119"/>
    <cellStyle name="Normal 52 4 2 3 2" xfId="28968"/>
    <cellStyle name="Normal 52 4 2 4" xfId="21401"/>
    <cellStyle name="Normal 52 4 3" xfId="5959"/>
    <cellStyle name="Normal 52 4 3 2" xfId="14018"/>
    <cellStyle name="Normal 52 4 3 2 2" xfId="30865"/>
    <cellStyle name="Normal 52 4 3 3" xfId="23298"/>
    <cellStyle name="Normal 52 4 4" xfId="10184"/>
    <cellStyle name="Normal 52 4 4 2" xfId="27084"/>
    <cellStyle name="Normal 52 4 5" xfId="18008"/>
    <cellStyle name="Normal 52 4 6" xfId="19516"/>
    <cellStyle name="Normal 52 5" xfId="3148"/>
    <cellStyle name="Normal 52 5 2" xfId="6931"/>
    <cellStyle name="Normal 52 5 2 2" xfId="14990"/>
    <cellStyle name="Normal 52 5 2 2 2" xfId="31837"/>
    <cellStyle name="Normal 52 5 2 3" xfId="24270"/>
    <cellStyle name="Normal 52 5 3" xfId="11207"/>
    <cellStyle name="Normal 52 5 3 2" xfId="28056"/>
    <cellStyle name="Normal 52 5 4" xfId="20489"/>
    <cellStyle name="Normal 52 6" xfId="5047"/>
    <cellStyle name="Normal 52 6 2" xfId="13106"/>
    <cellStyle name="Normal 52 6 2 2" xfId="29953"/>
    <cellStyle name="Normal 52 6 3" xfId="22386"/>
    <cellStyle name="Normal 52 7" xfId="9167"/>
    <cellStyle name="Normal 52 7 2" xfId="26172"/>
    <cellStyle name="Normal 52 8" xfId="18001"/>
    <cellStyle name="Normal 52 9" xfId="18604"/>
    <cellStyle name="Normal 53" xfId="969"/>
    <cellStyle name="Normal 53 2" xfId="1273"/>
    <cellStyle name="Normal 53 2 2" xfId="1769"/>
    <cellStyle name="Normal 53 2 2 2" xfId="2768"/>
    <cellStyle name="Normal 53 2 2 2 2" xfId="4730"/>
    <cellStyle name="Normal 53 2 2 2 2 2" xfId="8513"/>
    <cellStyle name="Normal 53 2 2 2 2 2 2" xfId="16572"/>
    <cellStyle name="Normal 53 2 2 2 2 2 2 2" xfId="33419"/>
    <cellStyle name="Normal 53 2 2 2 2 2 3" xfId="25852"/>
    <cellStyle name="Normal 53 2 2 2 2 3" xfId="12789"/>
    <cellStyle name="Normal 53 2 2 2 2 3 2" xfId="29638"/>
    <cellStyle name="Normal 53 2 2 2 2 4" xfId="22071"/>
    <cellStyle name="Normal 53 2 2 2 3" xfId="6629"/>
    <cellStyle name="Normal 53 2 2 2 3 2" xfId="14688"/>
    <cellStyle name="Normal 53 2 2 2 3 2 2" xfId="31535"/>
    <cellStyle name="Normal 53 2 2 2 3 3" xfId="23968"/>
    <cellStyle name="Normal 53 2 2 2 4" xfId="10855"/>
    <cellStyle name="Normal 53 2 2 2 4 2" xfId="27754"/>
    <cellStyle name="Normal 53 2 2 2 5" xfId="18012"/>
    <cellStyle name="Normal 53 2 2 2 6" xfId="20186"/>
    <cellStyle name="Normal 53 2 2 3" xfId="3818"/>
    <cellStyle name="Normal 53 2 2 3 2" xfId="7601"/>
    <cellStyle name="Normal 53 2 2 3 2 2" xfId="15660"/>
    <cellStyle name="Normal 53 2 2 3 2 2 2" xfId="32507"/>
    <cellStyle name="Normal 53 2 2 3 2 3" xfId="24940"/>
    <cellStyle name="Normal 53 2 2 3 3" xfId="11877"/>
    <cellStyle name="Normal 53 2 2 3 3 2" xfId="28726"/>
    <cellStyle name="Normal 53 2 2 3 4" xfId="21159"/>
    <cellStyle name="Normal 53 2 2 4" xfId="5717"/>
    <cellStyle name="Normal 53 2 2 4 2" xfId="13776"/>
    <cellStyle name="Normal 53 2 2 4 2 2" xfId="30623"/>
    <cellStyle name="Normal 53 2 2 4 3" xfId="23056"/>
    <cellStyle name="Normal 53 2 2 5" xfId="9902"/>
    <cellStyle name="Normal 53 2 2 5 2" xfId="26842"/>
    <cellStyle name="Normal 53 2 2 6" xfId="18011"/>
    <cellStyle name="Normal 53 2 2 7" xfId="19274"/>
    <cellStyle name="Normal 53 2 3" xfId="2315"/>
    <cellStyle name="Normal 53 2 3 2" xfId="4279"/>
    <cellStyle name="Normal 53 2 3 2 2" xfId="8062"/>
    <cellStyle name="Normal 53 2 3 2 2 2" xfId="16121"/>
    <cellStyle name="Normal 53 2 3 2 2 2 2" xfId="32968"/>
    <cellStyle name="Normal 53 2 3 2 2 3" xfId="25401"/>
    <cellStyle name="Normal 53 2 3 2 3" xfId="12338"/>
    <cellStyle name="Normal 53 2 3 2 3 2" xfId="29187"/>
    <cellStyle name="Normal 53 2 3 2 4" xfId="21620"/>
    <cellStyle name="Normal 53 2 3 3" xfId="6178"/>
    <cellStyle name="Normal 53 2 3 3 2" xfId="14237"/>
    <cellStyle name="Normal 53 2 3 3 2 2" xfId="31084"/>
    <cellStyle name="Normal 53 2 3 3 3" xfId="23517"/>
    <cellStyle name="Normal 53 2 3 4" xfId="10403"/>
    <cellStyle name="Normal 53 2 3 4 2" xfId="27303"/>
    <cellStyle name="Normal 53 2 3 5" xfId="18013"/>
    <cellStyle name="Normal 53 2 3 6" xfId="19735"/>
    <cellStyle name="Normal 53 2 4" xfId="3367"/>
    <cellStyle name="Normal 53 2 4 2" xfId="7150"/>
    <cellStyle name="Normal 53 2 4 2 2" xfId="15209"/>
    <cellStyle name="Normal 53 2 4 2 2 2" xfId="32056"/>
    <cellStyle name="Normal 53 2 4 2 3" xfId="24489"/>
    <cellStyle name="Normal 53 2 4 3" xfId="11426"/>
    <cellStyle name="Normal 53 2 4 3 2" xfId="28275"/>
    <cellStyle name="Normal 53 2 4 4" xfId="20708"/>
    <cellStyle name="Normal 53 2 5" xfId="5266"/>
    <cellStyle name="Normal 53 2 5 2" xfId="13325"/>
    <cellStyle name="Normal 53 2 5 2 2" xfId="30172"/>
    <cellStyle name="Normal 53 2 5 3" xfId="22605"/>
    <cellStyle name="Normal 53 2 6" xfId="9427"/>
    <cellStyle name="Normal 53 2 6 2" xfId="26391"/>
    <cellStyle name="Normal 53 2 7" xfId="18010"/>
    <cellStyle name="Normal 53 2 8" xfId="18823"/>
    <cellStyle name="Normal 53 3" xfId="1551"/>
    <cellStyle name="Normal 53 3 2" xfId="2550"/>
    <cellStyle name="Normal 53 3 2 2" xfId="4512"/>
    <cellStyle name="Normal 53 3 2 2 2" xfId="8295"/>
    <cellStyle name="Normal 53 3 2 2 2 2" xfId="16354"/>
    <cellStyle name="Normal 53 3 2 2 2 2 2" xfId="33201"/>
    <cellStyle name="Normal 53 3 2 2 2 3" xfId="25634"/>
    <cellStyle name="Normal 53 3 2 2 3" xfId="12571"/>
    <cellStyle name="Normal 53 3 2 2 3 2" xfId="29420"/>
    <cellStyle name="Normal 53 3 2 2 4" xfId="21853"/>
    <cellStyle name="Normal 53 3 2 3" xfId="6411"/>
    <cellStyle name="Normal 53 3 2 3 2" xfId="14470"/>
    <cellStyle name="Normal 53 3 2 3 2 2" xfId="31317"/>
    <cellStyle name="Normal 53 3 2 3 3" xfId="23750"/>
    <cellStyle name="Normal 53 3 2 4" xfId="10637"/>
    <cellStyle name="Normal 53 3 2 4 2" xfId="27536"/>
    <cellStyle name="Normal 53 3 2 5" xfId="18015"/>
    <cellStyle name="Normal 53 3 2 6" xfId="19968"/>
    <cellStyle name="Normal 53 3 3" xfId="3600"/>
    <cellStyle name="Normal 53 3 3 2" xfId="7383"/>
    <cellStyle name="Normal 53 3 3 2 2" xfId="15442"/>
    <cellStyle name="Normal 53 3 3 2 2 2" xfId="32289"/>
    <cellStyle name="Normal 53 3 3 2 3" xfId="24722"/>
    <cellStyle name="Normal 53 3 3 3" xfId="11659"/>
    <cellStyle name="Normal 53 3 3 3 2" xfId="28508"/>
    <cellStyle name="Normal 53 3 3 4" xfId="20941"/>
    <cellStyle name="Normal 53 3 4" xfId="5499"/>
    <cellStyle name="Normal 53 3 4 2" xfId="13558"/>
    <cellStyle name="Normal 53 3 4 2 2" xfId="30405"/>
    <cellStyle name="Normal 53 3 4 3" xfId="22838"/>
    <cellStyle name="Normal 53 3 5" xfId="9684"/>
    <cellStyle name="Normal 53 3 5 2" xfId="26624"/>
    <cellStyle name="Normal 53 3 6" xfId="18014"/>
    <cellStyle name="Normal 53 3 7" xfId="19056"/>
    <cellStyle name="Normal 53 4" xfId="2096"/>
    <cellStyle name="Normal 53 4 2" xfId="4061"/>
    <cellStyle name="Normal 53 4 2 2" xfId="7844"/>
    <cellStyle name="Normal 53 4 2 2 2" xfId="15903"/>
    <cellStyle name="Normal 53 4 2 2 2 2" xfId="32750"/>
    <cellStyle name="Normal 53 4 2 2 3" xfId="25183"/>
    <cellStyle name="Normal 53 4 2 3" xfId="12120"/>
    <cellStyle name="Normal 53 4 2 3 2" xfId="28969"/>
    <cellStyle name="Normal 53 4 2 4" xfId="21402"/>
    <cellStyle name="Normal 53 4 3" xfId="5960"/>
    <cellStyle name="Normal 53 4 3 2" xfId="14019"/>
    <cellStyle name="Normal 53 4 3 2 2" xfId="30866"/>
    <cellStyle name="Normal 53 4 3 3" xfId="23299"/>
    <cellStyle name="Normal 53 4 4" xfId="10185"/>
    <cellStyle name="Normal 53 4 4 2" xfId="27085"/>
    <cellStyle name="Normal 53 4 5" xfId="18016"/>
    <cellStyle name="Normal 53 4 6" xfId="19517"/>
    <cellStyle name="Normal 53 5" xfId="3149"/>
    <cellStyle name="Normal 53 5 2" xfId="6932"/>
    <cellStyle name="Normal 53 5 2 2" xfId="14991"/>
    <cellStyle name="Normal 53 5 2 2 2" xfId="31838"/>
    <cellStyle name="Normal 53 5 2 3" xfId="24271"/>
    <cellStyle name="Normal 53 5 3" xfId="11208"/>
    <cellStyle name="Normal 53 5 3 2" xfId="28057"/>
    <cellStyle name="Normal 53 5 4" xfId="20490"/>
    <cellStyle name="Normal 53 6" xfId="5048"/>
    <cellStyle name="Normal 53 6 2" xfId="13107"/>
    <cellStyle name="Normal 53 6 2 2" xfId="29954"/>
    <cellStyle name="Normal 53 6 3" xfId="22387"/>
    <cellStyle name="Normal 53 7" xfId="9168"/>
    <cellStyle name="Normal 53 7 2" xfId="26173"/>
    <cellStyle name="Normal 53 8" xfId="18009"/>
    <cellStyle name="Normal 53 9" xfId="18605"/>
    <cellStyle name="Normal 54" xfId="970"/>
    <cellStyle name="Normal 54 2" xfId="1274"/>
    <cellStyle name="Normal 54 2 2" xfId="1770"/>
    <cellStyle name="Normal 54 2 2 2" xfId="2769"/>
    <cellStyle name="Normal 54 2 2 2 2" xfId="4731"/>
    <cellStyle name="Normal 54 2 2 2 2 2" xfId="8514"/>
    <cellStyle name="Normal 54 2 2 2 2 2 2" xfId="16573"/>
    <cellStyle name="Normal 54 2 2 2 2 2 2 2" xfId="33420"/>
    <cellStyle name="Normal 54 2 2 2 2 2 3" xfId="25853"/>
    <cellStyle name="Normal 54 2 2 2 2 3" xfId="12790"/>
    <cellStyle name="Normal 54 2 2 2 2 3 2" xfId="29639"/>
    <cellStyle name="Normal 54 2 2 2 2 4" xfId="22072"/>
    <cellStyle name="Normal 54 2 2 2 3" xfId="6630"/>
    <cellStyle name="Normal 54 2 2 2 3 2" xfId="14689"/>
    <cellStyle name="Normal 54 2 2 2 3 2 2" xfId="31536"/>
    <cellStyle name="Normal 54 2 2 2 3 3" xfId="23969"/>
    <cellStyle name="Normal 54 2 2 2 4" xfId="10856"/>
    <cellStyle name="Normal 54 2 2 2 4 2" xfId="27755"/>
    <cellStyle name="Normal 54 2 2 2 5" xfId="18020"/>
    <cellStyle name="Normal 54 2 2 2 6" xfId="20187"/>
    <cellStyle name="Normal 54 2 2 3" xfId="3819"/>
    <cellStyle name="Normal 54 2 2 3 2" xfId="7602"/>
    <cellStyle name="Normal 54 2 2 3 2 2" xfId="15661"/>
    <cellStyle name="Normal 54 2 2 3 2 2 2" xfId="32508"/>
    <cellStyle name="Normal 54 2 2 3 2 3" xfId="24941"/>
    <cellStyle name="Normal 54 2 2 3 3" xfId="11878"/>
    <cellStyle name="Normal 54 2 2 3 3 2" xfId="28727"/>
    <cellStyle name="Normal 54 2 2 3 4" xfId="21160"/>
    <cellStyle name="Normal 54 2 2 4" xfId="5718"/>
    <cellStyle name="Normal 54 2 2 4 2" xfId="13777"/>
    <cellStyle name="Normal 54 2 2 4 2 2" xfId="30624"/>
    <cellStyle name="Normal 54 2 2 4 3" xfId="23057"/>
    <cellStyle name="Normal 54 2 2 5" xfId="9903"/>
    <cellStyle name="Normal 54 2 2 5 2" xfId="26843"/>
    <cellStyle name="Normal 54 2 2 6" xfId="18019"/>
    <cellStyle name="Normal 54 2 2 7" xfId="19275"/>
    <cellStyle name="Normal 54 2 3" xfId="2316"/>
    <cellStyle name="Normal 54 2 3 2" xfId="4280"/>
    <cellStyle name="Normal 54 2 3 2 2" xfId="8063"/>
    <cellStyle name="Normal 54 2 3 2 2 2" xfId="16122"/>
    <cellStyle name="Normal 54 2 3 2 2 2 2" xfId="32969"/>
    <cellStyle name="Normal 54 2 3 2 2 3" xfId="25402"/>
    <cellStyle name="Normal 54 2 3 2 3" xfId="12339"/>
    <cellStyle name="Normal 54 2 3 2 3 2" xfId="29188"/>
    <cellStyle name="Normal 54 2 3 2 4" xfId="21621"/>
    <cellStyle name="Normal 54 2 3 3" xfId="6179"/>
    <cellStyle name="Normal 54 2 3 3 2" xfId="14238"/>
    <cellStyle name="Normal 54 2 3 3 2 2" xfId="31085"/>
    <cellStyle name="Normal 54 2 3 3 3" xfId="23518"/>
    <cellStyle name="Normal 54 2 3 4" xfId="10404"/>
    <cellStyle name="Normal 54 2 3 4 2" xfId="27304"/>
    <cellStyle name="Normal 54 2 3 5" xfId="18021"/>
    <cellStyle name="Normal 54 2 3 6" xfId="19736"/>
    <cellStyle name="Normal 54 2 4" xfId="3368"/>
    <cellStyle name="Normal 54 2 4 2" xfId="7151"/>
    <cellStyle name="Normal 54 2 4 2 2" xfId="15210"/>
    <cellStyle name="Normal 54 2 4 2 2 2" xfId="32057"/>
    <cellStyle name="Normal 54 2 4 2 3" xfId="24490"/>
    <cellStyle name="Normal 54 2 4 3" xfId="11427"/>
    <cellStyle name="Normal 54 2 4 3 2" xfId="28276"/>
    <cellStyle name="Normal 54 2 4 4" xfId="20709"/>
    <cellStyle name="Normal 54 2 5" xfId="5267"/>
    <cellStyle name="Normal 54 2 5 2" xfId="13326"/>
    <cellStyle name="Normal 54 2 5 2 2" xfId="30173"/>
    <cellStyle name="Normal 54 2 5 3" xfId="22606"/>
    <cellStyle name="Normal 54 2 6" xfId="9428"/>
    <cellStyle name="Normal 54 2 6 2" xfId="26392"/>
    <cellStyle name="Normal 54 2 7" xfId="18018"/>
    <cellStyle name="Normal 54 2 8" xfId="18824"/>
    <cellStyle name="Normal 54 3" xfId="1552"/>
    <cellStyle name="Normal 54 3 2" xfId="2551"/>
    <cellStyle name="Normal 54 3 2 2" xfId="4513"/>
    <cellStyle name="Normal 54 3 2 2 2" xfId="8296"/>
    <cellStyle name="Normal 54 3 2 2 2 2" xfId="16355"/>
    <cellStyle name="Normal 54 3 2 2 2 2 2" xfId="33202"/>
    <cellStyle name="Normal 54 3 2 2 2 3" xfId="25635"/>
    <cellStyle name="Normal 54 3 2 2 3" xfId="12572"/>
    <cellStyle name="Normal 54 3 2 2 3 2" xfId="29421"/>
    <cellStyle name="Normal 54 3 2 2 4" xfId="21854"/>
    <cellStyle name="Normal 54 3 2 3" xfId="6412"/>
    <cellStyle name="Normal 54 3 2 3 2" xfId="14471"/>
    <cellStyle name="Normal 54 3 2 3 2 2" xfId="31318"/>
    <cellStyle name="Normal 54 3 2 3 3" xfId="23751"/>
    <cellStyle name="Normal 54 3 2 4" xfId="10638"/>
    <cellStyle name="Normal 54 3 2 4 2" xfId="27537"/>
    <cellStyle name="Normal 54 3 2 5" xfId="18023"/>
    <cellStyle name="Normal 54 3 2 6" xfId="19969"/>
    <cellStyle name="Normal 54 3 3" xfId="3601"/>
    <cellStyle name="Normal 54 3 3 2" xfId="7384"/>
    <cellStyle name="Normal 54 3 3 2 2" xfId="15443"/>
    <cellStyle name="Normal 54 3 3 2 2 2" xfId="32290"/>
    <cellStyle name="Normal 54 3 3 2 3" xfId="24723"/>
    <cellStyle name="Normal 54 3 3 3" xfId="11660"/>
    <cellStyle name="Normal 54 3 3 3 2" xfId="28509"/>
    <cellStyle name="Normal 54 3 3 4" xfId="20942"/>
    <cellStyle name="Normal 54 3 4" xfId="5500"/>
    <cellStyle name="Normal 54 3 4 2" xfId="13559"/>
    <cellStyle name="Normal 54 3 4 2 2" xfId="30406"/>
    <cellStyle name="Normal 54 3 4 3" xfId="22839"/>
    <cellStyle name="Normal 54 3 5" xfId="9685"/>
    <cellStyle name="Normal 54 3 5 2" xfId="26625"/>
    <cellStyle name="Normal 54 3 6" xfId="18022"/>
    <cellStyle name="Normal 54 3 7" xfId="19057"/>
    <cellStyle name="Normal 54 4" xfId="2097"/>
    <cellStyle name="Normal 54 4 2" xfId="4062"/>
    <cellStyle name="Normal 54 4 2 2" xfId="7845"/>
    <cellStyle name="Normal 54 4 2 2 2" xfId="15904"/>
    <cellStyle name="Normal 54 4 2 2 2 2" xfId="32751"/>
    <cellStyle name="Normal 54 4 2 2 3" xfId="25184"/>
    <cellStyle name="Normal 54 4 2 3" xfId="12121"/>
    <cellStyle name="Normal 54 4 2 3 2" xfId="28970"/>
    <cellStyle name="Normal 54 4 2 4" xfId="21403"/>
    <cellStyle name="Normal 54 4 3" xfId="5961"/>
    <cellStyle name="Normal 54 4 3 2" xfId="14020"/>
    <cellStyle name="Normal 54 4 3 2 2" xfId="30867"/>
    <cellStyle name="Normal 54 4 3 3" xfId="23300"/>
    <cellStyle name="Normal 54 4 4" xfId="10186"/>
    <cellStyle name="Normal 54 4 4 2" xfId="27086"/>
    <cellStyle name="Normal 54 4 5" xfId="18024"/>
    <cellStyle name="Normal 54 4 6" xfId="19518"/>
    <cellStyle name="Normal 54 5" xfId="3150"/>
    <cellStyle name="Normal 54 5 2" xfId="6933"/>
    <cellStyle name="Normal 54 5 2 2" xfId="14992"/>
    <cellStyle name="Normal 54 5 2 2 2" xfId="31839"/>
    <cellStyle name="Normal 54 5 2 3" xfId="24272"/>
    <cellStyle name="Normal 54 5 3" xfId="11209"/>
    <cellStyle name="Normal 54 5 3 2" xfId="28058"/>
    <cellStyle name="Normal 54 5 4" xfId="20491"/>
    <cellStyle name="Normal 54 6" xfId="5049"/>
    <cellStyle name="Normal 54 6 2" xfId="13108"/>
    <cellStyle name="Normal 54 6 2 2" xfId="29955"/>
    <cellStyle name="Normal 54 6 3" xfId="22388"/>
    <cellStyle name="Normal 54 7" xfId="9169"/>
    <cellStyle name="Normal 54 7 2" xfId="26174"/>
    <cellStyle name="Normal 54 8" xfId="18017"/>
    <cellStyle name="Normal 54 9" xfId="18606"/>
    <cellStyle name="Normal 55" xfId="971"/>
    <cellStyle name="Normal 55 2" xfId="1275"/>
    <cellStyle name="Normal 55 2 2" xfId="1771"/>
    <cellStyle name="Normal 55 2 2 2" xfId="2770"/>
    <cellStyle name="Normal 55 2 2 2 2" xfId="4732"/>
    <cellStyle name="Normal 55 2 2 2 2 2" xfId="8515"/>
    <cellStyle name="Normal 55 2 2 2 2 2 2" xfId="16574"/>
    <cellStyle name="Normal 55 2 2 2 2 2 2 2" xfId="33421"/>
    <cellStyle name="Normal 55 2 2 2 2 2 3" xfId="25854"/>
    <cellStyle name="Normal 55 2 2 2 2 3" xfId="12791"/>
    <cellStyle name="Normal 55 2 2 2 2 3 2" xfId="29640"/>
    <cellStyle name="Normal 55 2 2 2 2 4" xfId="22073"/>
    <cellStyle name="Normal 55 2 2 2 3" xfId="6631"/>
    <cellStyle name="Normal 55 2 2 2 3 2" xfId="14690"/>
    <cellStyle name="Normal 55 2 2 2 3 2 2" xfId="31537"/>
    <cellStyle name="Normal 55 2 2 2 3 3" xfId="23970"/>
    <cellStyle name="Normal 55 2 2 2 4" xfId="10857"/>
    <cellStyle name="Normal 55 2 2 2 4 2" xfId="27756"/>
    <cellStyle name="Normal 55 2 2 2 5" xfId="18028"/>
    <cellStyle name="Normal 55 2 2 2 6" xfId="20188"/>
    <cellStyle name="Normal 55 2 2 3" xfId="3820"/>
    <cellStyle name="Normal 55 2 2 3 2" xfId="7603"/>
    <cellStyle name="Normal 55 2 2 3 2 2" xfId="15662"/>
    <cellStyle name="Normal 55 2 2 3 2 2 2" xfId="32509"/>
    <cellStyle name="Normal 55 2 2 3 2 3" xfId="24942"/>
    <cellStyle name="Normal 55 2 2 3 3" xfId="11879"/>
    <cellStyle name="Normal 55 2 2 3 3 2" xfId="28728"/>
    <cellStyle name="Normal 55 2 2 3 4" xfId="21161"/>
    <cellStyle name="Normal 55 2 2 4" xfId="5719"/>
    <cellStyle name="Normal 55 2 2 4 2" xfId="13778"/>
    <cellStyle name="Normal 55 2 2 4 2 2" xfId="30625"/>
    <cellStyle name="Normal 55 2 2 4 3" xfId="23058"/>
    <cellStyle name="Normal 55 2 2 5" xfId="9904"/>
    <cellStyle name="Normal 55 2 2 5 2" xfId="26844"/>
    <cellStyle name="Normal 55 2 2 6" xfId="18027"/>
    <cellStyle name="Normal 55 2 2 7" xfId="19276"/>
    <cellStyle name="Normal 55 2 3" xfId="2317"/>
    <cellStyle name="Normal 55 2 3 2" xfId="4281"/>
    <cellStyle name="Normal 55 2 3 2 2" xfId="8064"/>
    <cellStyle name="Normal 55 2 3 2 2 2" xfId="16123"/>
    <cellStyle name="Normal 55 2 3 2 2 2 2" xfId="32970"/>
    <cellStyle name="Normal 55 2 3 2 2 3" xfId="25403"/>
    <cellStyle name="Normal 55 2 3 2 3" xfId="12340"/>
    <cellStyle name="Normal 55 2 3 2 3 2" xfId="29189"/>
    <cellStyle name="Normal 55 2 3 2 4" xfId="21622"/>
    <cellStyle name="Normal 55 2 3 3" xfId="6180"/>
    <cellStyle name="Normal 55 2 3 3 2" xfId="14239"/>
    <cellStyle name="Normal 55 2 3 3 2 2" xfId="31086"/>
    <cellStyle name="Normal 55 2 3 3 3" xfId="23519"/>
    <cellStyle name="Normal 55 2 3 4" xfId="10405"/>
    <cellStyle name="Normal 55 2 3 4 2" xfId="27305"/>
    <cellStyle name="Normal 55 2 3 5" xfId="18029"/>
    <cellStyle name="Normal 55 2 3 6" xfId="19737"/>
    <cellStyle name="Normal 55 2 4" xfId="3369"/>
    <cellStyle name="Normal 55 2 4 2" xfId="7152"/>
    <cellStyle name="Normal 55 2 4 2 2" xfId="15211"/>
    <cellStyle name="Normal 55 2 4 2 2 2" xfId="32058"/>
    <cellStyle name="Normal 55 2 4 2 3" xfId="24491"/>
    <cellStyle name="Normal 55 2 4 3" xfId="11428"/>
    <cellStyle name="Normal 55 2 4 3 2" xfId="28277"/>
    <cellStyle name="Normal 55 2 4 4" xfId="20710"/>
    <cellStyle name="Normal 55 2 5" xfId="5268"/>
    <cellStyle name="Normal 55 2 5 2" xfId="13327"/>
    <cellStyle name="Normal 55 2 5 2 2" xfId="30174"/>
    <cellStyle name="Normal 55 2 5 3" xfId="22607"/>
    <cellStyle name="Normal 55 2 6" xfId="9429"/>
    <cellStyle name="Normal 55 2 6 2" xfId="26393"/>
    <cellStyle name="Normal 55 2 7" xfId="18026"/>
    <cellStyle name="Normal 55 2 8" xfId="18825"/>
    <cellStyle name="Normal 55 3" xfId="1553"/>
    <cellStyle name="Normal 55 3 2" xfId="2552"/>
    <cellStyle name="Normal 55 3 2 2" xfId="4514"/>
    <cellStyle name="Normal 55 3 2 2 2" xfId="8297"/>
    <cellStyle name="Normal 55 3 2 2 2 2" xfId="16356"/>
    <cellStyle name="Normal 55 3 2 2 2 2 2" xfId="33203"/>
    <cellStyle name="Normal 55 3 2 2 2 3" xfId="25636"/>
    <cellStyle name="Normal 55 3 2 2 3" xfId="12573"/>
    <cellStyle name="Normal 55 3 2 2 3 2" xfId="29422"/>
    <cellStyle name="Normal 55 3 2 2 4" xfId="21855"/>
    <cellStyle name="Normal 55 3 2 3" xfId="6413"/>
    <cellStyle name="Normal 55 3 2 3 2" xfId="14472"/>
    <cellStyle name="Normal 55 3 2 3 2 2" xfId="31319"/>
    <cellStyle name="Normal 55 3 2 3 3" xfId="23752"/>
    <cellStyle name="Normal 55 3 2 4" xfId="10639"/>
    <cellStyle name="Normal 55 3 2 4 2" xfId="27538"/>
    <cellStyle name="Normal 55 3 2 5" xfId="18031"/>
    <cellStyle name="Normal 55 3 2 6" xfId="19970"/>
    <cellStyle name="Normal 55 3 3" xfId="3602"/>
    <cellStyle name="Normal 55 3 3 2" xfId="7385"/>
    <cellStyle name="Normal 55 3 3 2 2" xfId="15444"/>
    <cellStyle name="Normal 55 3 3 2 2 2" xfId="32291"/>
    <cellStyle name="Normal 55 3 3 2 3" xfId="24724"/>
    <cellStyle name="Normal 55 3 3 3" xfId="11661"/>
    <cellStyle name="Normal 55 3 3 3 2" xfId="28510"/>
    <cellStyle name="Normal 55 3 3 4" xfId="20943"/>
    <cellStyle name="Normal 55 3 4" xfId="5501"/>
    <cellStyle name="Normal 55 3 4 2" xfId="13560"/>
    <cellStyle name="Normal 55 3 4 2 2" xfId="30407"/>
    <cellStyle name="Normal 55 3 4 3" xfId="22840"/>
    <cellStyle name="Normal 55 3 5" xfId="9686"/>
    <cellStyle name="Normal 55 3 5 2" xfId="26626"/>
    <cellStyle name="Normal 55 3 6" xfId="18030"/>
    <cellStyle name="Normal 55 3 7" xfId="19058"/>
    <cellStyle name="Normal 55 4" xfId="2098"/>
    <cellStyle name="Normal 55 4 2" xfId="4063"/>
    <cellStyle name="Normal 55 4 2 2" xfId="7846"/>
    <cellStyle name="Normal 55 4 2 2 2" xfId="15905"/>
    <cellStyle name="Normal 55 4 2 2 2 2" xfId="32752"/>
    <cellStyle name="Normal 55 4 2 2 3" xfId="25185"/>
    <cellStyle name="Normal 55 4 2 3" xfId="12122"/>
    <cellStyle name="Normal 55 4 2 3 2" xfId="28971"/>
    <cellStyle name="Normal 55 4 2 4" xfId="21404"/>
    <cellStyle name="Normal 55 4 3" xfId="5962"/>
    <cellStyle name="Normal 55 4 3 2" xfId="14021"/>
    <cellStyle name="Normal 55 4 3 2 2" xfId="30868"/>
    <cellStyle name="Normal 55 4 3 3" xfId="23301"/>
    <cellStyle name="Normal 55 4 4" xfId="10187"/>
    <cellStyle name="Normal 55 4 4 2" xfId="27087"/>
    <cellStyle name="Normal 55 4 5" xfId="18032"/>
    <cellStyle name="Normal 55 4 6" xfId="19519"/>
    <cellStyle name="Normal 55 5" xfId="3151"/>
    <cellStyle name="Normal 55 5 2" xfId="6934"/>
    <cellStyle name="Normal 55 5 2 2" xfId="14993"/>
    <cellStyle name="Normal 55 5 2 2 2" xfId="31840"/>
    <cellStyle name="Normal 55 5 2 3" xfId="24273"/>
    <cellStyle name="Normal 55 5 3" xfId="11210"/>
    <cellStyle name="Normal 55 5 3 2" xfId="28059"/>
    <cellStyle name="Normal 55 5 4" xfId="20492"/>
    <cellStyle name="Normal 55 6" xfId="5050"/>
    <cellStyle name="Normal 55 6 2" xfId="13109"/>
    <cellStyle name="Normal 55 6 2 2" xfId="29956"/>
    <cellStyle name="Normal 55 6 3" xfId="22389"/>
    <cellStyle name="Normal 55 7" xfId="9170"/>
    <cellStyle name="Normal 55 7 2" xfId="26175"/>
    <cellStyle name="Normal 55 8" xfId="18025"/>
    <cellStyle name="Normal 55 9" xfId="18607"/>
    <cellStyle name="Normal 56" xfId="973"/>
    <cellStyle name="Normal 57" xfId="972"/>
    <cellStyle name="Normal 57 2" xfId="1276"/>
    <cellStyle name="Normal 57 2 2" xfId="1772"/>
    <cellStyle name="Normal 57 2 2 2" xfId="2771"/>
    <cellStyle name="Normal 57 2 2 2 2" xfId="4733"/>
    <cellStyle name="Normal 57 2 2 2 2 2" xfId="8516"/>
    <cellStyle name="Normal 57 2 2 2 2 2 2" xfId="16575"/>
    <cellStyle name="Normal 57 2 2 2 2 2 2 2" xfId="33422"/>
    <cellStyle name="Normal 57 2 2 2 2 2 3" xfId="25855"/>
    <cellStyle name="Normal 57 2 2 2 2 3" xfId="12792"/>
    <cellStyle name="Normal 57 2 2 2 2 3 2" xfId="29641"/>
    <cellStyle name="Normal 57 2 2 2 2 4" xfId="22074"/>
    <cellStyle name="Normal 57 2 2 2 3" xfId="6632"/>
    <cellStyle name="Normal 57 2 2 2 3 2" xfId="14691"/>
    <cellStyle name="Normal 57 2 2 2 3 2 2" xfId="31538"/>
    <cellStyle name="Normal 57 2 2 2 3 3" xfId="23971"/>
    <cellStyle name="Normal 57 2 2 2 4" xfId="10858"/>
    <cellStyle name="Normal 57 2 2 2 4 2" xfId="27757"/>
    <cellStyle name="Normal 57 2 2 2 5" xfId="18036"/>
    <cellStyle name="Normal 57 2 2 2 6" xfId="20189"/>
    <cellStyle name="Normal 57 2 2 3" xfId="3821"/>
    <cellStyle name="Normal 57 2 2 3 2" xfId="7604"/>
    <cellStyle name="Normal 57 2 2 3 2 2" xfId="15663"/>
    <cellStyle name="Normal 57 2 2 3 2 2 2" xfId="32510"/>
    <cellStyle name="Normal 57 2 2 3 2 3" xfId="24943"/>
    <cellStyle name="Normal 57 2 2 3 3" xfId="11880"/>
    <cellStyle name="Normal 57 2 2 3 3 2" xfId="28729"/>
    <cellStyle name="Normal 57 2 2 3 4" xfId="21162"/>
    <cellStyle name="Normal 57 2 2 4" xfId="5720"/>
    <cellStyle name="Normal 57 2 2 4 2" xfId="13779"/>
    <cellStyle name="Normal 57 2 2 4 2 2" xfId="30626"/>
    <cellStyle name="Normal 57 2 2 4 3" xfId="23059"/>
    <cellStyle name="Normal 57 2 2 5" xfId="9905"/>
    <cellStyle name="Normal 57 2 2 5 2" xfId="26845"/>
    <cellStyle name="Normal 57 2 2 6" xfId="18035"/>
    <cellStyle name="Normal 57 2 2 7" xfId="19277"/>
    <cellStyle name="Normal 57 2 3" xfId="2318"/>
    <cellStyle name="Normal 57 2 3 2" xfId="4282"/>
    <cellStyle name="Normal 57 2 3 2 2" xfId="8065"/>
    <cellStyle name="Normal 57 2 3 2 2 2" xfId="16124"/>
    <cellStyle name="Normal 57 2 3 2 2 2 2" xfId="32971"/>
    <cellStyle name="Normal 57 2 3 2 2 3" xfId="25404"/>
    <cellStyle name="Normal 57 2 3 2 3" xfId="12341"/>
    <cellStyle name="Normal 57 2 3 2 3 2" xfId="29190"/>
    <cellStyle name="Normal 57 2 3 2 4" xfId="21623"/>
    <cellStyle name="Normal 57 2 3 3" xfId="6181"/>
    <cellStyle name="Normal 57 2 3 3 2" xfId="14240"/>
    <cellStyle name="Normal 57 2 3 3 2 2" xfId="31087"/>
    <cellStyle name="Normal 57 2 3 3 3" xfId="23520"/>
    <cellStyle name="Normal 57 2 3 4" xfId="10406"/>
    <cellStyle name="Normal 57 2 3 4 2" xfId="27306"/>
    <cellStyle name="Normal 57 2 3 5" xfId="18037"/>
    <cellStyle name="Normal 57 2 3 6" xfId="19738"/>
    <cellStyle name="Normal 57 2 4" xfId="3370"/>
    <cellStyle name="Normal 57 2 4 2" xfId="7153"/>
    <cellStyle name="Normal 57 2 4 2 2" xfId="15212"/>
    <cellStyle name="Normal 57 2 4 2 2 2" xfId="32059"/>
    <cellStyle name="Normal 57 2 4 2 3" xfId="24492"/>
    <cellStyle name="Normal 57 2 4 3" xfId="11429"/>
    <cellStyle name="Normal 57 2 4 3 2" xfId="28278"/>
    <cellStyle name="Normal 57 2 4 4" xfId="20711"/>
    <cellStyle name="Normal 57 2 5" xfId="5269"/>
    <cellStyle name="Normal 57 2 5 2" xfId="13328"/>
    <cellStyle name="Normal 57 2 5 2 2" xfId="30175"/>
    <cellStyle name="Normal 57 2 5 3" xfId="22608"/>
    <cellStyle name="Normal 57 2 6" xfId="9430"/>
    <cellStyle name="Normal 57 2 6 2" xfId="26394"/>
    <cellStyle name="Normal 57 2 7" xfId="18034"/>
    <cellStyle name="Normal 57 2 8" xfId="18826"/>
    <cellStyle name="Normal 57 3" xfId="1554"/>
    <cellStyle name="Normal 57 3 2" xfId="2553"/>
    <cellStyle name="Normal 57 3 2 2" xfId="4515"/>
    <cellStyle name="Normal 57 3 2 2 2" xfId="8298"/>
    <cellStyle name="Normal 57 3 2 2 2 2" xfId="16357"/>
    <cellStyle name="Normal 57 3 2 2 2 2 2" xfId="33204"/>
    <cellStyle name="Normal 57 3 2 2 2 3" xfId="25637"/>
    <cellStyle name="Normal 57 3 2 2 3" xfId="12574"/>
    <cellStyle name="Normal 57 3 2 2 3 2" xfId="29423"/>
    <cellStyle name="Normal 57 3 2 2 4" xfId="21856"/>
    <cellStyle name="Normal 57 3 2 3" xfId="6414"/>
    <cellStyle name="Normal 57 3 2 3 2" xfId="14473"/>
    <cellStyle name="Normal 57 3 2 3 2 2" xfId="31320"/>
    <cellStyle name="Normal 57 3 2 3 3" xfId="23753"/>
    <cellStyle name="Normal 57 3 2 4" xfId="10640"/>
    <cellStyle name="Normal 57 3 2 4 2" xfId="27539"/>
    <cellStyle name="Normal 57 3 2 5" xfId="18039"/>
    <cellStyle name="Normal 57 3 2 6" xfId="19971"/>
    <cellStyle name="Normal 57 3 3" xfId="3603"/>
    <cellStyle name="Normal 57 3 3 2" xfId="7386"/>
    <cellStyle name="Normal 57 3 3 2 2" xfId="15445"/>
    <cellStyle name="Normal 57 3 3 2 2 2" xfId="32292"/>
    <cellStyle name="Normal 57 3 3 2 3" xfId="24725"/>
    <cellStyle name="Normal 57 3 3 3" xfId="11662"/>
    <cellStyle name="Normal 57 3 3 3 2" xfId="28511"/>
    <cellStyle name="Normal 57 3 3 4" xfId="20944"/>
    <cellStyle name="Normal 57 3 4" xfId="5502"/>
    <cellStyle name="Normal 57 3 4 2" xfId="13561"/>
    <cellStyle name="Normal 57 3 4 2 2" xfId="30408"/>
    <cellStyle name="Normal 57 3 4 3" xfId="22841"/>
    <cellStyle name="Normal 57 3 5" xfId="9687"/>
    <cellStyle name="Normal 57 3 5 2" xfId="26627"/>
    <cellStyle name="Normal 57 3 6" xfId="18038"/>
    <cellStyle name="Normal 57 3 7" xfId="19059"/>
    <cellStyle name="Normal 57 4" xfId="2099"/>
    <cellStyle name="Normal 57 4 2" xfId="4064"/>
    <cellStyle name="Normal 57 4 2 2" xfId="7847"/>
    <cellStyle name="Normal 57 4 2 2 2" xfId="15906"/>
    <cellStyle name="Normal 57 4 2 2 2 2" xfId="32753"/>
    <cellStyle name="Normal 57 4 2 2 3" xfId="25186"/>
    <cellStyle name="Normal 57 4 2 3" xfId="12123"/>
    <cellStyle name="Normal 57 4 2 3 2" xfId="28972"/>
    <cellStyle name="Normal 57 4 2 4" xfId="21405"/>
    <cellStyle name="Normal 57 4 3" xfId="5963"/>
    <cellStyle name="Normal 57 4 3 2" xfId="14022"/>
    <cellStyle name="Normal 57 4 3 2 2" xfId="30869"/>
    <cellStyle name="Normal 57 4 3 3" xfId="23302"/>
    <cellStyle name="Normal 57 4 4" xfId="10188"/>
    <cellStyle name="Normal 57 4 4 2" xfId="27088"/>
    <cellStyle name="Normal 57 4 5" xfId="18040"/>
    <cellStyle name="Normal 57 4 6" xfId="19520"/>
    <cellStyle name="Normal 57 5" xfId="3152"/>
    <cellStyle name="Normal 57 5 2" xfId="6935"/>
    <cellStyle name="Normal 57 5 2 2" xfId="14994"/>
    <cellStyle name="Normal 57 5 2 2 2" xfId="31841"/>
    <cellStyle name="Normal 57 5 2 3" xfId="24274"/>
    <cellStyle name="Normal 57 5 3" xfId="11211"/>
    <cellStyle name="Normal 57 5 3 2" xfId="28060"/>
    <cellStyle name="Normal 57 5 4" xfId="20493"/>
    <cellStyle name="Normal 57 6" xfId="5051"/>
    <cellStyle name="Normal 57 6 2" xfId="13110"/>
    <cellStyle name="Normal 57 6 2 2" xfId="29957"/>
    <cellStyle name="Normal 57 6 3" xfId="22390"/>
    <cellStyle name="Normal 57 7" xfId="9171"/>
    <cellStyle name="Normal 57 7 2" xfId="26176"/>
    <cellStyle name="Normal 57 8" xfId="18033"/>
    <cellStyle name="Normal 57 9" xfId="18608"/>
    <cellStyle name="Normal 58" xfId="1103"/>
    <cellStyle name="Normal 58 2" xfId="1364"/>
    <cellStyle name="Normal 58 2 2" xfId="1860"/>
    <cellStyle name="Normal 58 2 2 2" xfId="2859"/>
    <cellStyle name="Normal 58 2 2 2 2" xfId="4821"/>
    <cellStyle name="Normal 58 2 2 2 2 2" xfId="8604"/>
    <cellStyle name="Normal 58 2 2 2 2 2 2" xfId="16663"/>
    <cellStyle name="Normal 58 2 2 2 2 2 2 2" xfId="33510"/>
    <cellStyle name="Normal 58 2 2 2 2 2 3" xfId="25943"/>
    <cellStyle name="Normal 58 2 2 2 2 3" xfId="12880"/>
    <cellStyle name="Normal 58 2 2 2 2 3 2" xfId="29729"/>
    <cellStyle name="Normal 58 2 2 2 2 4" xfId="22162"/>
    <cellStyle name="Normal 58 2 2 2 3" xfId="6720"/>
    <cellStyle name="Normal 58 2 2 2 3 2" xfId="14779"/>
    <cellStyle name="Normal 58 2 2 2 3 2 2" xfId="31626"/>
    <cellStyle name="Normal 58 2 2 2 3 3" xfId="24059"/>
    <cellStyle name="Normal 58 2 2 2 4" xfId="10946"/>
    <cellStyle name="Normal 58 2 2 2 4 2" xfId="27845"/>
    <cellStyle name="Normal 58 2 2 2 5" xfId="18044"/>
    <cellStyle name="Normal 58 2 2 2 6" xfId="20277"/>
    <cellStyle name="Normal 58 2 2 3" xfId="3909"/>
    <cellStyle name="Normal 58 2 2 3 2" xfId="7692"/>
    <cellStyle name="Normal 58 2 2 3 2 2" xfId="15751"/>
    <cellStyle name="Normal 58 2 2 3 2 2 2" xfId="32598"/>
    <cellStyle name="Normal 58 2 2 3 2 3" xfId="25031"/>
    <cellStyle name="Normal 58 2 2 3 3" xfId="11968"/>
    <cellStyle name="Normal 58 2 2 3 3 2" xfId="28817"/>
    <cellStyle name="Normal 58 2 2 3 4" xfId="21250"/>
    <cellStyle name="Normal 58 2 2 4" xfId="5808"/>
    <cellStyle name="Normal 58 2 2 4 2" xfId="13867"/>
    <cellStyle name="Normal 58 2 2 4 2 2" xfId="30714"/>
    <cellStyle name="Normal 58 2 2 4 3" xfId="23147"/>
    <cellStyle name="Normal 58 2 2 5" xfId="9993"/>
    <cellStyle name="Normal 58 2 2 5 2" xfId="26933"/>
    <cellStyle name="Normal 58 2 2 6" xfId="18043"/>
    <cellStyle name="Normal 58 2 2 7" xfId="19365"/>
    <cellStyle name="Normal 58 2 3" xfId="2406"/>
    <cellStyle name="Normal 58 2 3 2" xfId="4370"/>
    <cellStyle name="Normal 58 2 3 2 2" xfId="8153"/>
    <cellStyle name="Normal 58 2 3 2 2 2" xfId="16212"/>
    <cellStyle name="Normal 58 2 3 2 2 2 2" xfId="33059"/>
    <cellStyle name="Normal 58 2 3 2 2 3" xfId="25492"/>
    <cellStyle name="Normal 58 2 3 2 3" xfId="12429"/>
    <cellStyle name="Normal 58 2 3 2 3 2" xfId="29278"/>
    <cellStyle name="Normal 58 2 3 2 4" xfId="21711"/>
    <cellStyle name="Normal 58 2 3 3" xfId="6269"/>
    <cellStyle name="Normal 58 2 3 3 2" xfId="14328"/>
    <cellStyle name="Normal 58 2 3 3 2 2" xfId="31175"/>
    <cellStyle name="Normal 58 2 3 3 3" xfId="23608"/>
    <cellStyle name="Normal 58 2 3 4" xfId="10494"/>
    <cellStyle name="Normal 58 2 3 4 2" xfId="27394"/>
    <cellStyle name="Normal 58 2 3 5" xfId="18045"/>
    <cellStyle name="Normal 58 2 3 6" xfId="19826"/>
    <cellStyle name="Normal 58 2 4" xfId="3458"/>
    <cellStyle name="Normal 58 2 4 2" xfId="7241"/>
    <cellStyle name="Normal 58 2 4 2 2" xfId="15300"/>
    <cellStyle name="Normal 58 2 4 2 2 2" xfId="32147"/>
    <cellStyle name="Normal 58 2 4 2 3" xfId="24580"/>
    <cellStyle name="Normal 58 2 4 3" xfId="11517"/>
    <cellStyle name="Normal 58 2 4 3 2" xfId="28366"/>
    <cellStyle name="Normal 58 2 4 4" xfId="20799"/>
    <cellStyle name="Normal 58 2 5" xfId="5357"/>
    <cellStyle name="Normal 58 2 5 2" xfId="13416"/>
    <cellStyle name="Normal 58 2 5 2 2" xfId="30263"/>
    <cellStyle name="Normal 58 2 5 3" xfId="22696"/>
    <cellStyle name="Normal 58 2 6" xfId="9518"/>
    <cellStyle name="Normal 58 2 6 2" xfId="26482"/>
    <cellStyle name="Normal 58 2 7" xfId="18042"/>
    <cellStyle name="Normal 58 2 8" xfId="18914"/>
    <cellStyle name="Normal 58 3" xfId="1642"/>
    <cellStyle name="Normal 58 3 2" xfId="2641"/>
    <cellStyle name="Normal 58 3 2 2" xfId="4603"/>
    <cellStyle name="Normal 58 3 2 2 2" xfId="8386"/>
    <cellStyle name="Normal 58 3 2 2 2 2" xfId="16445"/>
    <cellStyle name="Normal 58 3 2 2 2 2 2" xfId="33292"/>
    <cellStyle name="Normal 58 3 2 2 2 3" xfId="25725"/>
    <cellStyle name="Normal 58 3 2 2 3" xfId="12662"/>
    <cellStyle name="Normal 58 3 2 2 3 2" xfId="29511"/>
    <cellStyle name="Normal 58 3 2 2 4" xfId="21944"/>
    <cellStyle name="Normal 58 3 2 3" xfId="6502"/>
    <cellStyle name="Normal 58 3 2 3 2" xfId="14561"/>
    <cellStyle name="Normal 58 3 2 3 2 2" xfId="31408"/>
    <cellStyle name="Normal 58 3 2 3 3" xfId="23841"/>
    <cellStyle name="Normal 58 3 2 4" xfId="10728"/>
    <cellStyle name="Normal 58 3 2 4 2" xfId="27627"/>
    <cellStyle name="Normal 58 3 2 5" xfId="18047"/>
    <cellStyle name="Normal 58 3 2 6" xfId="20059"/>
    <cellStyle name="Normal 58 3 3" xfId="3691"/>
    <cellStyle name="Normal 58 3 3 2" xfId="7474"/>
    <cellStyle name="Normal 58 3 3 2 2" xfId="15533"/>
    <cellStyle name="Normal 58 3 3 2 2 2" xfId="32380"/>
    <cellStyle name="Normal 58 3 3 2 3" xfId="24813"/>
    <cellStyle name="Normal 58 3 3 3" xfId="11750"/>
    <cellStyle name="Normal 58 3 3 3 2" xfId="28599"/>
    <cellStyle name="Normal 58 3 3 4" xfId="21032"/>
    <cellStyle name="Normal 58 3 4" xfId="5590"/>
    <cellStyle name="Normal 58 3 4 2" xfId="13649"/>
    <cellStyle name="Normal 58 3 4 2 2" xfId="30496"/>
    <cellStyle name="Normal 58 3 4 3" xfId="22929"/>
    <cellStyle name="Normal 58 3 5" xfId="9775"/>
    <cellStyle name="Normal 58 3 5 2" xfId="26715"/>
    <cellStyle name="Normal 58 3 6" xfId="18046"/>
    <cellStyle name="Normal 58 3 7" xfId="19147"/>
    <cellStyle name="Normal 58 4" xfId="2188"/>
    <cellStyle name="Normal 58 4 2" xfId="4152"/>
    <cellStyle name="Normal 58 4 2 2" xfId="7935"/>
    <cellStyle name="Normal 58 4 2 2 2" xfId="15994"/>
    <cellStyle name="Normal 58 4 2 2 2 2" xfId="32841"/>
    <cellStyle name="Normal 58 4 2 2 3" xfId="25274"/>
    <cellStyle name="Normal 58 4 2 3" xfId="12211"/>
    <cellStyle name="Normal 58 4 2 3 2" xfId="29060"/>
    <cellStyle name="Normal 58 4 2 4" xfId="21493"/>
    <cellStyle name="Normal 58 4 3" xfId="6051"/>
    <cellStyle name="Normal 58 4 3 2" xfId="14110"/>
    <cellStyle name="Normal 58 4 3 2 2" xfId="30957"/>
    <cellStyle name="Normal 58 4 3 3" xfId="23390"/>
    <cellStyle name="Normal 58 4 4" xfId="10276"/>
    <cellStyle name="Normal 58 4 4 2" xfId="27176"/>
    <cellStyle name="Normal 58 4 5" xfId="18048"/>
    <cellStyle name="Normal 58 4 6" xfId="19608"/>
    <cellStyle name="Normal 58 5" xfId="3240"/>
    <cellStyle name="Normal 58 5 2" xfId="7023"/>
    <cellStyle name="Normal 58 5 2 2" xfId="15082"/>
    <cellStyle name="Normal 58 5 2 2 2" xfId="31929"/>
    <cellStyle name="Normal 58 5 2 3" xfId="24362"/>
    <cellStyle name="Normal 58 5 3" xfId="11299"/>
    <cellStyle name="Normal 58 5 3 2" xfId="28148"/>
    <cellStyle name="Normal 58 5 4" xfId="20581"/>
    <cellStyle name="Normal 58 6" xfId="5139"/>
    <cellStyle name="Normal 58 6 2" xfId="13198"/>
    <cellStyle name="Normal 58 6 2 2" xfId="30045"/>
    <cellStyle name="Normal 58 6 3" xfId="22478"/>
    <cellStyle name="Normal 58 7" xfId="9283"/>
    <cellStyle name="Normal 58 7 2" xfId="26264"/>
    <cellStyle name="Normal 58 8" xfId="18041"/>
    <cellStyle name="Normal 58 9" xfId="18696"/>
    <cellStyle name="Normal 59" xfId="1104"/>
    <cellStyle name="Normal 59 2" xfId="1365"/>
    <cellStyle name="Normal 59 2 2" xfId="1861"/>
    <cellStyle name="Normal 59 2 2 2" xfId="2860"/>
    <cellStyle name="Normal 59 2 2 2 2" xfId="4822"/>
    <cellStyle name="Normal 59 2 2 2 2 2" xfId="8605"/>
    <cellStyle name="Normal 59 2 2 2 2 2 2" xfId="16664"/>
    <cellStyle name="Normal 59 2 2 2 2 2 2 2" xfId="33511"/>
    <cellStyle name="Normal 59 2 2 2 2 2 3" xfId="25944"/>
    <cellStyle name="Normal 59 2 2 2 2 3" xfId="12881"/>
    <cellStyle name="Normal 59 2 2 2 2 3 2" xfId="29730"/>
    <cellStyle name="Normal 59 2 2 2 2 4" xfId="22163"/>
    <cellStyle name="Normal 59 2 2 2 3" xfId="6721"/>
    <cellStyle name="Normal 59 2 2 2 3 2" xfId="14780"/>
    <cellStyle name="Normal 59 2 2 2 3 2 2" xfId="31627"/>
    <cellStyle name="Normal 59 2 2 2 3 3" xfId="24060"/>
    <cellStyle name="Normal 59 2 2 2 4" xfId="10947"/>
    <cellStyle name="Normal 59 2 2 2 4 2" xfId="27846"/>
    <cellStyle name="Normal 59 2 2 2 5" xfId="18052"/>
    <cellStyle name="Normal 59 2 2 2 6" xfId="20278"/>
    <cellStyle name="Normal 59 2 2 3" xfId="3910"/>
    <cellStyle name="Normal 59 2 2 3 2" xfId="7693"/>
    <cellStyle name="Normal 59 2 2 3 2 2" xfId="15752"/>
    <cellStyle name="Normal 59 2 2 3 2 2 2" xfId="32599"/>
    <cellStyle name="Normal 59 2 2 3 2 3" xfId="25032"/>
    <cellStyle name="Normal 59 2 2 3 3" xfId="11969"/>
    <cellStyle name="Normal 59 2 2 3 3 2" xfId="28818"/>
    <cellStyle name="Normal 59 2 2 3 4" xfId="21251"/>
    <cellStyle name="Normal 59 2 2 4" xfId="5809"/>
    <cellStyle name="Normal 59 2 2 4 2" xfId="13868"/>
    <cellStyle name="Normal 59 2 2 4 2 2" xfId="30715"/>
    <cellStyle name="Normal 59 2 2 4 3" xfId="23148"/>
    <cellStyle name="Normal 59 2 2 5" xfId="9994"/>
    <cellStyle name="Normal 59 2 2 5 2" xfId="26934"/>
    <cellStyle name="Normal 59 2 2 6" xfId="18051"/>
    <cellStyle name="Normal 59 2 2 7" xfId="19366"/>
    <cellStyle name="Normal 59 2 3" xfId="2407"/>
    <cellStyle name="Normal 59 2 3 2" xfId="4371"/>
    <cellStyle name="Normal 59 2 3 2 2" xfId="8154"/>
    <cellStyle name="Normal 59 2 3 2 2 2" xfId="16213"/>
    <cellStyle name="Normal 59 2 3 2 2 2 2" xfId="33060"/>
    <cellStyle name="Normal 59 2 3 2 2 3" xfId="25493"/>
    <cellStyle name="Normal 59 2 3 2 3" xfId="12430"/>
    <cellStyle name="Normal 59 2 3 2 3 2" xfId="29279"/>
    <cellStyle name="Normal 59 2 3 2 4" xfId="21712"/>
    <cellStyle name="Normal 59 2 3 3" xfId="6270"/>
    <cellStyle name="Normal 59 2 3 3 2" xfId="14329"/>
    <cellStyle name="Normal 59 2 3 3 2 2" xfId="31176"/>
    <cellStyle name="Normal 59 2 3 3 3" xfId="23609"/>
    <cellStyle name="Normal 59 2 3 4" xfId="10495"/>
    <cellStyle name="Normal 59 2 3 4 2" xfId="27395"/>
    <cellStyle name="Normal 59 2 3 5" xfId="18053"/>
    <cellStyle name="Normal 59 2 3 6" xfId="19827"/>
    <cellStyle name="Normal 59 2 4" xfId="3459"/>
    <cellStyle name="Normal 59 2 4 2" xfId="7242"/>
    <cellStyle name="Normal 59 2 4 2 2" xfId="15301"/>
    <cellStyle name="Normal 59 2 4 2 2 2" xfId="32148"/>
    <cellStyle name="Normal 59 2 4 2 3" xfId="24581"/>
    <cellStyle name="Normal 59 2 4 3" xfId="11518"/>
    <cellStyle name="Normal 59 2 4 3 2" xfId="28367"/>
    <cellStyle name="Normal 59 2 4 4" xfId="20800"/>
    <cellStyle name="Normal 59 2 5" xfId="5358"/>
    <cellStyle name="Normal 59 2 5 2" xfId="13417"/>
    <cellStyle name="Normal 59 2 5 2 2" xfId="30264"/>
    <cellStyle name="Normal 59 2 5 3" xfId="22697"/>
    <cellStyle name="Normal 59 2 6" xfId="9519"/>
    <cellStyle name="Normal 59 2 6 2" xfId="26483"/>
    <cellStyle name="Normal 59 2 7" xfId="18050"/>
    <cellStyle name="Normal 59 2 8" xfId="18915"/>
    <cellStyle name="Normal 59 3" xfId="1643"/>
    <cellStyle name="Normal 59 3 2" xfId="2642"/>
    <cellStyle name="Normal 59 3 2 2" xfId="4604"/>
    <cellStyle name="Normal 59 3 2 2 2" xfId="8387"/>
    <cellStyle name="Normal 59 3 2 2 2 2" xfId="16446"/>
    <cellStyle name="Normal 59 3 2 2 2 2 2" xfId="33293"/>
    <cellStyle name="Normal 59 3 2 2 2 3" xfId="25726"/>
    <cellStyle name="Normal 59 3 2 2 3" xfId="12663"/>
    <cellStyle name="Normal 59 3 2 2 3 2" xfId="29512"/>
    <cellStyle name="Normal 59 3 2 2 4" xfId="21945"/>
    <cellStyle name="Normal 59 3 2 3" xfId="6503"/>
    <cellStyle name="Normal 59 3 2 3 2" xfId="14562"/>
    <cellStyle name="Normal 59 3 2 3 2 2" xfId="31409"/>
    <cellStyle name="Normal 59 3 2 3 3" xfId="23842"/>
    <cellStyle name="Normal 59 3 2 4" xfId="10729"/>
    <cellStyle name="Normal 59 3 2 4 2" xfId="27628"/>
    <cellStyle name="Normal 59 3 2 5" xfId="18055"/>
    <cellStyle name="Normal 59 3 2 6" xfId="20060"/>
    <cellStyle name="Normal 59 3 3" xfId="3692"/>
    <cellStyle name="Normal 59 3 3 2" xfId="7475"/>
    <cellStyle name="Normal 59 3 3 2 2" xfId="15534"/>
    <cellStyle name="Normal 59 3 3 2 2 2" xfId="32381"/>
    <cellStyle name="Normal 59 3 3 2 3" xfId="24814"/>
    <cellStyle name="Normal 59 3 3 3" xfId="11751"/>
    <cellStyle name="Normal 59 3 3 3 2" xfId="28600"/>
    <cellStyle name="Normal 59 3 3 4" xfId="21033"/>
    <cellStyle name="Normal 59 3 4" xfId="5591"/>
    <cellStyle name="Normal 59 3 4 2" xfId="13650"/>
    <cellStyle name="Normal 59 3 4 2 2" xfId="30497"/>
    <cellStyle name="Normal 59 3 4 3" xfId="22930"/>
    <cellStyle name="Normal 59 3 5" xfId="9776"/>
    <cellStyle name="Normal 59 3 5 2" xfId="26716"/>
    <cellStyle name="Normal 59 3 6" xfId="18054"/>
    <cellStyle name="Normal 59 3 7" xfId="19148"/>
    <cellStyle name="Normal 59 4" xfId="2189"/>
    <cellStyle name="Normal 59 4 2" xfId="4153"/>
    <cellStyle name="Normal 59 4 2 2" xfId="7936"/>
    <cellStyle name="Normal 59 4 2 2 2" xfId="15995"/>
    <cellStyle name="Normal 59 4 2 2 2 2" xfId="32842"/>
    <cellStyle name="Normal 59 4 2 2 3" xfId="25275"/>
    <cellStyle name="Normal 59 4 2 3" xfId="12212"/>
    <cellStyle name="Normal 59 4 2 3 2" xfId="29061"/>
    <cellStyle name="Normal 59 4 2 4" xfId="21494"/>
    <cellStyle name="Normal 59 4 3" xfId="6052"/>
    <cellStyle name="Normal 59 4 3 2" xfId="14111"/>
    <cellStyle name="Normal 59 4 3 2 2" xfId="30958"/>
    <cellStyle name="Normal 59 4 3 3" xfId="23391"/>
    <cellStyle name="Normal 59 4 4" xfId="10277"/>
    <cellStyle name="Normal 59 4 4 2" xfId="27177"/>
    <cellStyle name="Normal 59 4 5" xfId="18056"/>
    <cellStyle name="Normal 59 4 6" xfId="19609"/>
    <cellStyle name="Normal 59 5" xfId="3241"/>
    <cellStyle name="Normal 59 5 2" xfId="7024"/>
    <cellStyle name="Normal 59 5 2 2" xfId="15083"/>
    <cellStyle name="Normal 59 5 2 2 2" xfId="31930"/>
    <cellStyle name="Normal 59 5 2 3" xfId="24363"/>
    <cellStyle name="Normal 59 5 3" xfId="11300"/>
    <cellStyle name="Normal 59 5 3 2" xfId="28149"/>
    <cellStyle name="Normal 59 5 4" xfId="20582"/>
    <cellStyle name="Normal 59 6" xfId="5140"/>
    <cellStyle name="Normal 59 6 2" xfId="13199"/>
    <cellStyle name="Normal 59 6 2 2" xfId="30046"/>
    <cellStyle name="Normal 59 6 3" xfId="22479"/>
    <cellStyle name="Normal 59 7" xfId="9284"/>
    <cellStyle name="Normal 59 7 2" xfId="26265"/>
    <cellStyle name="Normal 59 8" xfId="18049"/>
    <cellStyle name="Normal 59 9" xfId="18697"/>
    <cellStyle name="Normal 6" xfId="182"/>
    <cellStyle name="Normal 6 2" xfId="451"/>
    <cellStyle name="Normal 6 2 2" xfId="2981"/>
    <cellStyle name="Normal 6 2 2 2" xfId="6838"/>
    <cellStyle name="Normal 6 2 2 2 2" xfId="14897"/>
    <cellStyle name="Normal 6 2 2 2 2 2" xfId="31744"/>
    <cellStyle name="Normal 6 2 2 2 3" xfId="24177"/>
    <cellStyle name="Normal 6 2 2 3" xfId="11066"/>
    <cellStyle name="Normal 6 2 2 3 2" xfId="27963"/>
    <cellStyle name="Normal 6 2 2 4" xfId="20395"/>
    <cellStyle name="Normal 6 2 3" xfId="18058"/>
    <cellStyle name="Normal 6 3" xfId="851"/>
    <cellStyle name="Normal 6 3 2" xfId="18059"/>
    <cellStyle name="Normal 6 4" xfId="2971"/>
    <cellStyle name="Normal 6 4 2" xfId="6829"/>
    <cellStyle name="Normal 6 4 2 2" xfId="14888"/>
    <cellStyle name="Normal 6 4 2 2 2" xfId="31735"/>
    <cellStyle name="Normal 6 4 2 3" xfId="24168"/>
    <cellStyle name="Normal 6 4 3" xfId="11057"/>
    <cellStyle name="Normal 6 4 3 2" xfId="27954"/>
    <cellStyle name="Normal 6 4 4" xfId="20386"/>
    <cellStyle name="Normal 6 5" xfId="18057"/>
    <cellStyle name="Normal 6 6" xfId="450"/>
    <cellStyle name="Normal 6_Energía" xfId="18060"/>
    <cellStyle name="Normal 60" xfId="1105"/>
    <cellStyle name="Normal 60 2" xfId="1366"/>
    <cellStyle name="Normal 60 2 2" xfId="1862"/>
    <cellStyle name="Normal 60 2 2 2" xfId="2861"/>
    <cellStyle name="Normal 60 2 2 2 2" xfId="4823"/>
    <cellStyle name="Normal 60 2 2 2 2 2" xfId="8606"/>
    <cellStyle name="Normal 60 2 2 2 2 2 2" xfId="16665"/>
    <cellStyle name="Normal 60 2 2 2 2 2 2 2" xfId="33512"/>
    <cellStyle name="Normal 60 2 2 2 2 2 3" xfId="25945"/>
    <cellStyle name="Normal 60 2 2 2 2 3" xfId="12882"/>
    <cellStyle name="Normal 60 2 2 2 2 3 2" xfId="29731"/>
    <cellStyle name="Normal 60 2 2 2 2 4" xfId="22164"/>
    <cellStyle name="Normal 60 2 2 2 3" xfId="6722"/>
    <cellStyle name="Normal 60 2 2 2 3 2" xfId="14781"/>
    <cellStyle name="Normal 60 2 2 2 3 2 2" xfId="31628"/>
    <cellStyle name="Normal 60 2 2 2 3 3" xfId="24061"/>
    <cellStyle name="Normal 60 2 2 2 4" xfId="10948"/>
    <cellStyle name="Normal 60 2 2 2 4 2" xfId="27847"/>
    <cellStyle name="Normal 60 2 2 2 5" xfId="18064"/>
    <cellStyle name="Normal 60 2 2 2 6" xfId="20279"/>
    <cellStyle name="Normal 60 2 2 3" xfId="3911"/>
    <cellStyle name="Normal 60 2 2 3 2" xfId="7694"/>
    <cellStyle name="Normal 60 2 2 3 2 2" xfId="15753"/>
    <cellStyle name="Normal 60 2 2 3 2 2 2" xfId="32600"/>
    <cellStyle name="Normal 60 2 2 3 2 3" xfId="25033"/>
    <cellStyle name="Normal 60 2 2 3 3" xfId="11970"/>
    <cellStyle name="Normal 60 2 2 3 3 2" xfId="28819"/>
    <cellStyle name="Normal 60 2 2 3 4" xfId="21252"/>
    <cellStyle name="Normal 60 2 2 4" xfId="5810"/>
    <cellStyle name="Normal 60 2 2 4 2" xfId="13869"/>
    <cellStyle name="Normal 60 2 2 4 2 2" xfId="30716"/>
    <cellStyle name="Normal 60 2 2 4 3" xfId="23149"/>
    <cellStyle name="Normal 60 2 2 5" xfId="9995"/>
    <cellStyle name="Normal 60 2 2 5 2" xfId="26935"/>
    <cellStyle name="Normal 60 2 2 6" xfId="18063"/>
    <cellStyle name="Normal 60 2 2 7" xfId="19367"/>
    <cellStyle name="Normal 60 2 3" xfId="2408"/>
    <cellStyle name="Normal 60 2 3 2" xfId="4372"/>
    <cellStyle name="Normal 60 2 3 2 2" xfId="8155"/>
    <cellStyle name="Normal 60 2 3 2 2 2" xfId="16214"/>
    <cellStyle name="Normal 60 2 3 2 2 2 2" xfId="33061"/>
    <cellStyle name="Normal 60 2 3 2 2 3" xfId="25494"/>
    <cellStyle name="Normal 60 2 3 2 3" xfId="12431"/>
    <cellStyle name="Normal 60 2 3 2 3 2" xfId="29280"/>
    <cellStyle name="Normal 60 2 3 2 4" xfId="21713"/>
    <cellStyle name="Normal 60 2 3 3" xfId="6271"/>
    <cellStyle name="Normal 60 2 3 3 2" xfId="14330"/>
    <cellStyle name="Normal 60 2 3 3 2 2" xfId="31177"/>
    <cellStyle name="Normal 60 2 3 3 3" xfId="23610"/>
    <cellStyle name="Normal 60 2 3 4" xfId="10496"/>
    <cellStyle name="Normal 60 2 3 4 2" xfId="27396"/>
    <cellStyle name="Normal 60 2 3 5" xfId="18065"/>
    <cellStyle name="Normal 60 2 3 6" xfId="19828"/>
    <cellStyle name="Normal 60 2 4" xfId="3460"/>
    <cellStyle name="Normal 60 2 4 2" xfId="7243"/>
    <cellStyle name="Normal 60 2 4 2 2" xfId="15302"/>
    <cellStyle name="Normal 60 2 4 2 2 2" xfId="32149"/>
    <cellStyle name="Normal 60 2 4 2 3" xfId="24582"/>
    <cellStyle name="Normal 60 2 4 3" xfId="11519"/>
    <cellStyle name="Normal 60 2 4 3 2" xfId="28368"/>
    <cellStyle name="Normal 60 2 4 4" xfId="20801"/>
    <cellStyle name="Normal 60 2 5" xfId="5359"/>
    <cellStyle name="Normal 60 2 5 2" xfId="13418"/>
    <cellStyle name="Normal 60 2 5 2 2" xfId="30265"/>
    <cellStyle name="Normal 60 2 5 3" xfId="22698"/>
    <cellStyle name="Normal 60 2 6" xfId="9520"/>
    <cellStyle name="Normal 60 2 6 2" xfId="26484"/>
    <cellStyle name="Normal 60 2 7" xfId="18062"/>
    <cellStyle name="Normal 60 2 8" xfId="18916"/>
    <cellStyle name="Normal 60 3" xfId="1644"/>
    <cellStyle name="Normal 60 3 2" xfId="2643"/>
    <cellStyle name="Normal 60 3 2 2" xfId="4605"/>
    <cellStyle name="Normal 60 3 2 2 2" xfId="8388"/>
    <cellStyle name="Normal 60 3 2 2 2 2" xfId="16447"/>
    <cellStyle name="Normal 60 3 2 2 2 2 2" xfId="33294"/>
    <cellStyle name="Normal 60 3 2 2 2 3" xfId="25727"/>
    <cellStyle name="Normal 60 3 2 2 3" xfId="12664"/>
    <cellStyle name="Normal 60 3 2 2 3 2" xfId="29513"/>
    <cellStyle name="Normal 60 3 2 2 4" xfId="21946"/>
    <cellStyle name="Normal 60 3 2 3" xfId="6504"/>
    <cellStyle name="Normal 60 3 2 3 2" xfId="14563"/>
    <cellStyle name="Normal 60 3 2 3 2 2" xfId="31410"/>
    <cellStyle name="Normal 60 3 2 3 3" xfId="23843"/>
    <cellStyle name="Normal 60 3 2 4" xfId="10730"/>
    <cellStyle name="Normal 60 3 2 4 2" xfId="27629"/>
    <cellStyle name="Normal 60 3 2 5" xfId="18067"/>
    <cellStyle name="Normal 60 3 2 6" xfId="20061"/>
    <cellStyle name="Normal 60 3 3" xfId="3693"/>
    <cellStyle name="Normal 60 3 3 2" xfId="7476"/>
    <cellStyle name="Normal 60 3 3 2 2" xfId="15535"/>
    <cellStyle name="Normal 60 3 3 2 2 2" xfId="32382"/>
    <cellStyle name="Normal 60 3 3 2 3" xfId="24815"/>
    <cellStyle name="Normal 60 3 3 3" xfId="11752"/>
    <cellStyle name="Normal 60 3 3 3 2" xfId="28601"/>
    <cellStyle name="Normal 60 3 3 4" xfId="21034"/>
    <cellStyle name="Normal 60 3 4" xfId="5592"/>
    <cellStyle name="Normal 60 3 4 2" xfId="13651"/>
    <cellStyle name="Normal 60 3 4 2 2" xfId="30498"/>
    <cellStyle name="Normal 60 3 4 3" xfId="22931"/>
    <cellStyle name="Normal 60 3 5" xfId="9777"/>
    <cellStyle name="Normal 60 3 5 2" xfId="26717"/>
    <cellStyle name="Normal 60 3 6" xfId="18066"/>
    <cellStyle name="Normal 60 3 7" xfId="19149"/>
    <cellStyle name="Normal 60 4" xfId="2190"/>
    <cellStyle name="Normal 60 4 2" xfId="4154"/>
    <cellStyle name="Normal 60 4 2 2" xfId="7937"/>
    <cellStyle name="Normal 60 4 2 2 2" xfId="15996"/>
    <cellStyle name="Normal 60 4 2 2 2 2" xfId="32843"/>
    <cellStyle name="Normal 60 4 2 2 3" xfId="25276"/>
    <cellStyle name="Normal 60 4 2 3" xfId="12213"/>
    <cellStyle name="Normal 60 4 2 3 2" xfId="29062"/>
    <cellStyle name="Normal 60 4 2 4" xfId="21495"/>
    <cellStyle name="Normal 60 4 3" xfId="6053"/>
    <cellStyle name="Normal 60 4 3 2" xfId="14112"/>
    <cellStyle name="Normal 60 4 3 2 2" xfId="30959"/>
    <cellStyle name="Normal 60 4 3 3" xfId="23392"/>
    <cellStyle name="Normal 60 4 4" xfId="10278"/>
    <cellStyle name="Normal 60 4 4 2" xfId="27178"/>
    <cellStyle name="Normal 60 4 5" xfId="18068"/>
    <cellStyle name="Normal 60 4 6" xfId="19610"/>
    <cellStyle name="Normal 60 5" xfId="3242"/>
    <cellStyle name="Normal 60 5 2" xfId="7025"/>
    <cellStyle name="Normal 60 5 2 2" xfId="15084"/>
    <cellStyle name="Normal 60 5 2 2 2" xfId="31931"/>
    <cellStyle name="Normal 60 5 2 3" xfId="24364"/>
    <cellStyle name="Normal 60 5 3" xfId="11301"/>
    <cellStyle name="Normal 60 5 3 2" xfId="28150"/>
    <cellStyle name="Normal 60 5 4" xfId="20583"/>
    <cellStyle name="Normal 60 6" xfId="5141"/>
    <cellStyle name="Normal 60 6 2" xfId="13200"/>
    <cellStyle name="Normal 60 6 2 2" xfId="30047"/>
    <cellStyle name="Normal 60 6 3" xfId="22480"/>
    <cellStyle name="Normal 60 7" xfId="9285"/>
    <cellStyle name="Normal 60 7 2" xfId="26266"/>
    <cellStyle name="Normal 60 8" xfId="18061"/>
    <cellStyle name="Normal 60 9" xfId="18698"/>
    <cellStyle name="Normal 61" xfId="1106"/>
    <cellStyle name="Normal 61 2" xfId="1367"/>
    <cellStyle name="Normal 61 2 2" xfId="1863"/>
    <cellStyle name="Normal 61 2 2 2" xfId="2862"/>
    <cellStyle name="Normal 61 2 2 2 2" xfId="4824"/>
    <cellStyle name="Normal 61 2 2 2 2 2" xfId="8607"/>
    <cellStyle name="Normal 61 2 2 2 2 2 2" xfId="16666"/>
    <cellStyle name="Normal 61 2 2 2 2 2 2 2" xfId="33513"/>
    <cellStyle name="Normal 61 2 2 2 2 2 3" xfId="25946"/>
    <cellStyle name="Normal 61 2 2 2 2 3" xfId="12883"/>
    <cellStyle name="Normal 61 2 2 2 2 3 2" xfId="29732"/>
    <cellStyle name="Normal 61 2 2 2 2 4" xfId="22165"/>
    <cellStyle name="Normal 61 2 2 2 3" xfId="6723"/>
    <cellStyle name="Normal 61 2 2 2 3 2" xfId="14782"/>
    <cellStyle name="Normal 61 2 2 2 3 2 2" xfId="31629"/>
    <cellStyle name="Normal 61 2 2 2 3 3" xfId="24062"/>
    <cellStyle name="Normal 61 2 2 2 4" xfId="10949"/>
    <cellStyle name="Normal 61 2 2 2 4 2" xfId="27848"/>
    <cellStyle name="Normal 61 2 2 2 5" xfId="18072"/>
    <cellStyle name="Normal 61 2 2 2 6" xfId="20280"/>
    <cellStyle name="Normal 61 2 2 3" xfId="3912"/>
    <cellStyle name="Normal 61 2 2 3 2" xfId="7695"/>
    <cellStyle name="Normal 61 2 2 3 2 2" xfId="15754"/>
    <cellStyle name="Normal 61 2 2 3 2 2 2" xfId="32601"/>
    <cellStyle name="Normal 61 2 2 3 2 3" xfId="25034"/>
    <cellStyle name="Normal 61 2 2 3 3" xfId="11971"/>
    <cellStyle name="Normal 61 2 2 3 3 2" xfId="28820"/>
    <cellStyle name="Normal 61 2 2 3 4" xfId="21253"/>
    <cellStyle name="Normal 61 2 2 4" xfId="5811"/>
    <cellStyle name="Normal 61 2 2 4 2" xfId="13870"/>
    <cellStyle name="Normal 61 2 2 4 2 2" xfId="30717"/>
    <cellStyle name="Normal 61 2 2 4 3" xfId="23150"/>
    <cellStyle name="Normal 61 2 2 5" xfId="9996"/>
    <cellStyle name="Normal 61 2 2 5 2" xfId="26936"/>
    <cellStyle name="Normal 61 2 2 6" xfId="18071"/>
    <cellStyle name="Normal 61 2 2 7" xfId="19368"/>
    <cellStyle name="Normal 61 2 3" xfId="2409"/>
    <cellStyle name="Normal 61 2 3 2" xfId="4373"/>
    <cellStyle name="Normal 61 2 3 2 2" xfId="8156"/>
    <cellStyle name="Normal 61 2 3 2 2 2" xfId="16215"/>
    <cellStyle name="Normal 61 2 3 2 2 2 2" xfId="33062"/>
    <cellStyle name="Normal 61 2 3 2 2 3" xfId="25495"/>
    <cellStyle name="Normal 61 2 3 2 3" xfId="12432"/>
    <cellStyle name="Normal 61 2 3 2 3 2" xfId="29281"/>
    <cellStyle name="Normal 61 2 3 2 4" xfId="21714"/>
    <cellStyle name="Normal 61 2 3 3" xfId="6272"/>
    <cellStyle name="Normal 61 2 3 3 2" xfId="14331"/>
    <cellStyle name="Normal 61 2 3 3 2 2" xfId="31178"/>
    <cellStyle name="Normal 61 2 3 3 3" xfId="23611"/>
    <cellStyle name="Normal 61 2 3 4" xfId="10497"/>
    <cellStyle name="Normal 61 2 3 4 2" xfId="27397"/>
    <cellStyle name="Normal 61 2 3 5" xfId="18073"/>
    <cellStyle name="Normal 61 2 3 6" xfId="19829"/>
    <cellStyle name="Normal 61 2 4" xfId="3461"/>
    <cellStyle name="Normal 61 2 4 2" xfId="7244"/>
    <cellStyle name="Normal 61 2 4 2 2" xfId="15303"/>
    <cellStyle name="Normal 61 2 4 2 2 2" xfId="32150"/>
    <cellStyle name="Normal 61 2 4 2 3" xfId="24583"/>
    <cellStyle name="Normal 61 2 4 3" xfId="11520"/>
    <cellStyle name="Normal 61 2 4 3 2" xfId="28369"/>
    <cellStyle name="Normal 61 2 4 4" xfId="20802"/>
    <cellStyle name="Normal 61 2 5" xfId="5360"/>
    <cellStyle name="Normal 61 2 5 2" xfId="13419"/>
    <cellStyle name="Normal 61 2 5 2 2" xfId="30266"/>
    <cellStyle name="Normal 61 2 5 3" xfId="22699"/>
    <cellStyle name="Normal 61 2 6" xfId="9521"/>
    <cellStyle name="Normal 61 2 6 2" xfId="26485"/>
    <cellStyle name="Normal 61 2 7" xfId="18070"/>
    <cellStyle name="Normal 61 2 8" xfId="18917"/>
    <cellStyle name="Normal 61 3" xfId="1645"/>
    <cellStyle name="Normal 61 3 2" xfId="2644"/>
    <cellStyle name="Normal 61 3 2 2" xfId="4606"/>
    <cellStyle name="Normal 61 3 2 2 2" xfId="8389"/>
    <cellStyle name="Normal 61 3 2 2 2 2" xfId="16448"/>
    <cellStyle name="Normal 61 3 2 2 2 2 2" xfId="33295"/>
    <cellStyle name="Normal 61 3 2 2 2 3" xfId="25728"/>
    <cellStyle name="Normal 61 3 2 2 3" xfId="12665"/>
    <cellStyle name="Normal 61 3 2 2 3 2" xfId="29514"/>
    <cellStyle name="Normal 61 3 2 2 4" xfId="21947"/>
    <cellStyle name="Normal 61 3 2 3" xfId="6505"/>
    <cellStyle name="Normal 61 3 2 3 2" xfId="14564"/>
    <cellStyle name="Normal 61 3 2 3 2 2" xfId="31411"/>
    <cellStyle name="Normal 61 3 2 3 3" xfId="23844"/>
    <cellStyle name="Normal 61 3 2 4" xfId="10731"/>
    <cellStyle name="Normal 61 3 2 4 2" xfId="27630"/>
    <cellStyle name="Normal 61 3 2 5" xfId="18075"/>
    <cellStyle name="Normal 61 3 2 6" xfId="20062"/>
    <cellStyle name="Normal 61 3 3" xfId="3694"/>
    <cellStyle name="Normal 61 3 3 2" xfId="7477"/>
    <cellStyle name="Normal 61 3 3 2 2" xfId="15536"/>
    <cellStyle name="Normal 61 3 3 2 2 2" xfId="32383"/>
    <cellStyle name="Normal 61 3 3 2 3" xfId="24816"/>
    <cellStyle name="Normal 61 3 3 3" xfId="11753"/>
    <cellStyle name="Normal 61 3 3 3 2" xfId="28602"/>
    <cellStyle name="Normal 61 3 3 4" xfId="21035"/>
    <cellStyle name="Normal 61 3 4" xfId="5593"/>
    <cellStyle name="Normal 61 3 4 2" xfId="13652"/>
    <cellStyle name="Normal 61 3 4 2 2" xfId="30499"/>
    <cellStyle name="Normal 61 3 4 3" xfId="22932"/>
    <cellStyle name="Normal 61 3 5" xfId="9778"/>
    <cellStyle name="Normal 61 3 5 2" xfId="26718"/>
    <cellStyle name="Normal 61 3 6" xfId="18074"/>
    <cellStyle name="Normal 61 3 7" xfId="19150"/>
    <cellStyle name="Normal 61 4" xfId="2191"/>
    <cellStyle name="Normal 61 4 2" xfId="4155"/>
    <cellStyle name="Normal 61 4 2 2" xfId="7938"/>
    <cellStyle name="Normal 61 4 2 2 2" xfId="15997"/>
    <cellStyle name="Normal 61 4 2 2 2 2" xfId="32844"/>
    <cellStyle name="Normal 61 4 2 2 3" xfId="25277"/>
    <cellStyle name="Normal 61 4 2 3" xfId="12214"/>
    <cellStyle name="Normal 61 4 2 3 2" xfId="29063"/>
    <cellStyle name="Normal 61 4 2 4" xfId="21496"/>
    <cellStyle name="Normal 61 4 3" xfId="6054"/>
    <cellStyle name="Normal 61 4 3 2" xfId="14113"/>
    <cellStyle name="Normal 61 4 3 2 2" xfId="30960"/>
    <cellStyle name="Normal 61 4 3 3" xfId="23393"/>
    <cellStyle name="Normal 61 4 4" xfId="10279"/>
    <cellStyle name="Normal 61 4 4 2" xfId="27179"/>
    <cellStyle name="Normal 61 4 5" xfId="18076"/>
    <cellStyle name="Normal 61 4 6" xfId="19611"/>
    <cellStyle name="Normal 61 5" xfId="3243"/>
    <cellStyle name="Normal 61 5 2" xfId="7026"/>
    <cellStyle name="Normal 61 5 2 2" xfId="15085"/>
    <cellStyle name="Normal 61 5 2 2 2" xfId="31932"/>
    <cellStyle name="Normal 61 5 2 3" xfId="24365"/>
    <cellStyle name="Normal 61 5 3" xfId="11302"/>
    <cellStyle name="Normal 61 5 3 2" xfId="28151"/>
    <cellStyle name="Normal 61 5 4" xfId="20584"/>
    <cellStyle name="Normal 61 6" xfId="5142"/>
    <cellStyle name="Normal 61 6 2" xfId="13201"/>
    <cellStyle name="Normal 61 6 2 2" xfId="30048"/>
    <cellStyle name="Normal 61 6 3" xfId="22481"/>
    <cellStyle name="Normal 61 7" xfId="9286"/>
    <cellStyle name="Normal 61 7 2" xfId="26267"/>
    <cellStyle name="Normal 61 8" xfId="18069"/>
    <cellStyle name="Normal 61 9" xfId="18699"/>
    <cellStyle name="Normal 62" xfId="1107"/>
    <cellStyle name="Normal 62 2" xfId="1368"/>
    <cellStyle name="Normal 62 2 2" xfId="1864"/>
    <cellStyle name="Normal 62 2 2 2" xfId="2863"/>
    <cellStyle name="Normal 62 2 2 2 2" xfId="4825"/>
    <cellStyle name="Normal 62 2 2 2 2 2" xfId="8608"/>
    <cellStyle name="Normal 62 2 2 2 2 2 2" xfId="16667"/>
    <cellStyle name="Normal 62 2 2 2 2 2 2 2" xfId="33514"/>
    <cellStyle name="Normal 62 2 2 2 2 2 3" xfId="25947"/>
    <cellStyle name="Normal 62 2 2 2 2 3" xfId="12884"/>
    <cellStyle name="Normal 62 2 2 2 2 3 2" xfId="29733"/>
    <cellStyle name="Normal 62 2 2 2 2 4" xfId="22166"/>
    <cellStyle name="Normal 62 2 2 2 3" xfId="6724"/>
    <cellStyle name="Normal 62 2 2 2 3 2" xfId="14783"/>
    <cellStyle name="Normal 62 2 2 2 3 2 2" xfId="31630"/>
    <cellStyle name="Normal 62 2 2 2 3 3" xfId="24063"/>
    <cellStyle name="Normal 62 2 2 2 4" xfId="10950"/>
    <cellStyle name="Normal 62 2 2 2 4 2" xfId="27849"/>
    <cellStyle name="Normal 62 2 2 2 5" xfId="18080"/>
    <cellStyle name="Normal 62 2 2 2 6" xfId="20281"/>
    <cellStyle name="Normal 62 2 2 3" xfId="3913"/>
    <cellStyle name="Normal 62 2 2 3 2" xfId="7696"/>
    <cellStyle name="Normal 62 2 2 3 2 2" xfId="15755"/>
    <cellStyle name="Normal 62 2 2 3 2 2 2" xfId="32602"/>
    <cellStyle name="Normal 62 2 2 3 2 3" xfId="25035"/>
    <cellStyle name="Normal 62 2 2 3 3" xfId="11972"/>
    <cellStyle name="Normal 62 2 2 3 3 2" xfId="28821"/>
    <cellStyle name="Normal 62 2 2 3 4" xfId="21254"/>
    <cellStyle name="Normal 62 2 2 4" xfId="5812"/>
    <cellStyle name="Normal 62 2 2 4 2" xfId="13871"/>
    <cellStyle name="Normal 62 2 2 4 2 2" xfId="30718"/>
    <cellStyle name="Normal 62 2 2 4 3" xfId="23151"/>
    <cellStyle name="Normal 62 2 2 5" xfId="9997"/>
    <cellStyle name="Normal 62 2 2 5 2" xfId="26937"/>
    <cellStyle name="Normal 62 2 2 6" xfId="18079"/>
    <cellStyle name="Normal 62 2 2 7" xfId="19369"/>
    <cellStyle name="Normal 62 2 3" xfId="2410"/>
    <cellStyle name="Normal 62 2 3 2" xfId="4374"/>
    <cellStyle name="Normal 62 2 3 2 2" xfId="8157"/>
    <cellStyle name="Normal 62 2 3 2 2 2" xfId="16216"/>
    <cellStyle name="Normal 62 2 3 2 2 2 2" xfId="33063"/>
    <cellStyle name="Normal 62 2 3 2 2 3" xfId="25496"/>
    <cellStyle name="Normal 62 2 3 2 3" xfId="12433"/>
    <cellStyle name="Normal 62 2 3 2 3 2" xfId="29282"/>
    <cellStyle name="Normal 62 2 3 2 4" xfId="21715"/>
    <cellStyle name="Normal 62 2 3 3" xfId="6273"/>
    <cellStyle name="Normal 62 2 3 3 2" xfId="14332"/>
    <cellStyle name="Normal 62 2 3 3 2 2" xfId="31179"/>
    <cellStyle name="Normal 62 2 3 3 3" xfId="23612"/>
    <cellStyle name="Normal 62 2 3 4" xfId="10498"/>
    <cellStyle name="Normal 62 2 3 4 2" xfId="27398"/>
    <cellStyle name="Normal 62 2 3 5" xfId="18081"/>
    <cellStyle name="Normal 62 2 3 6" xfId="19830"/>
    <cellStyle name="Normal 62 2 4" xfId="3462"/>
    <cellStyle name="Normal 62 2 4 2" xfId="7245"/>
    <cellStyle name="Normal 62 2 4 2 2" xfId="15304"/>
    <cellStyle name="Normal 62 2 4 2 2 2" xfId="32151"/>
    <cellStyle name="Normal 62 2 4 2 3" xfId="24584"/>
    <cellStyle name="Normal 62 2 4 3" xfId="11521"/>
    <cellStyle name="Normal 62 2 4 3 2" xfId="28370"/>
    <cellStyle name="Normal 62 2 4 4" xfId="20803"/>
    <cellStyle name="Normal 62 2 5" xfId="5361"/>
    <cellStyle name="Normal 62 2 5 2" xfId="13420"/>
    <cellStyle name="Normal 62 2 5 2 2" xfId="30267"/>
    <cellStyle name="Normal 62 2 5 3" xfId="22700"/>
    <cellStyle name="Normal 62 2 6" xfId="9522"/>
    <cellStyle name="Normal 62 2 6 2" xfId="26486"/>
    <cellStyle name="Normal 62 2 7" xfId="18078"/>
    <cellStyle name="Normal 62 2 8" xfId="18918"/>
    <cellStyle name="Normal 62 3" xfId="1646"/>
    <cellStyle name="Normal 62 3 2" xfId="2645"/>
    <cellStyle name="Normal 62 3 2 2" xfId="4607"/>
    <cellStyle name="Normal 62 3 2 2 2" xfId="8390"/>
    <cellStyle name="Normal 62 3 2 2 2 2" xfId="16449"/>
    <cellStyle name="Normal 62 3 2 2 2 2 2" xfId="33296"/>
    <cellStyle name="Normal 62 3 2 2 2 3" xfId="25729"/>
    <cellStyle name="Normal 62 3 2 2 3" xfId="12666"/>
    <cellStyle name="Normal 62 3 2 2 3 2" xfId="29515"/>
    <cellStyle name="Normal 62 3 2 2 4" xfId="21948"/>
    <cellStyle name="Normal 62 3 2 3" xfId="6506"/>
    <cellStyle name="Normal 62 3 2 3 2" xfId="14565"/>
    <cellStyle name="Normal 62 3 2 3 2 2" xfId="31412"/>
    <cellStyle name="Normal 62 3 2 3 3" xfId="23845"/>
    <cellStyle name="Normal 62 3 2 4" xfId="10732"/>
    <cellStyle name="Normal 62 3 2 4 2" xfId="27631"/>
    <cellStyle name="Normal 62 3 2 5" xfId="18083"/>
    <cellStyle name="Normal 62 3 2 6" xfId="20063"/>
    <cellStyle name="Normal 62 3 3" xfId="3695"/>
    <cellStyle name="Normal 62 3 3 2" xfId="7478"/>
    <cellStyle name="Normal 62 3 3 2 2" xfId="15537"/>
    <cellStyle name="Normal 62 3 3 2 2 2" xfId="32384"/>
    <cellStyle name="Normal 62 3 3 2 3" xfId="24817"/>
    <cellStyle name="Normal 62 3 3 3" xfId="11754"/>
    <cellStyle name="Normal 62 3 3 3 2" xfId="28603"/>
    <cellStyle name="Normal 62 3 3 4" xfId="21036"/>
    <cellStyle name="Normal 62 3 4" xfId="5594"/>
    <cellStyle name="Normal 62 3 4 2" xfId="13653"/>
    <cellStyle name="Normal 62 3 4 2 2" xfId="30500"/>
    <cellStyle name="Normal 62 3 4 3" xfId="22933"/>
    <cellStyle name="Normal 62 3 5" xfId="9779"/>
    <cellStyle name="Normal 62 3 5 2" xfId="26719"/>
    <cellStyle name="Normal 62 3 6" xfId="18082"/>
    <cellStyle name="Normal 62 3 7" xfId="19151"/>
    <cellStyle name="Normal 62 4" xfId="2192"/>
    <cellStyle name="Normal 62 4 2" xfId="4156"/>
    <cellStyle name="Normal 62 4 2 2" xfId="7939"/>
    <cellStyle name="Normal 62 4 2 2 2" xfId="15998"/>
    <cellStyle name="Normal 62 4 2 2 2 2" xfId="32845"/>
    <cellStyle name="Normal 62 4 2 2 3" xfId="25278"/>
    <cellStyle name="Normal 62 4 2 3" xfId="12215"/>
    <cellStyle name="Normal 62 4 2 3 2" xfId="29064"/>
    <cellStyle name="Normal 62 4 2 4" xfId="21497"/>
    <cellStyle name="Normal 62 4 3" xfId="6055"/>
    <cellStyle name="Normal 62 4 3 2" xfId="14114"/>
    <cellStyle name="Normal 62 4 3 2 2" xfId="30961"/>
    <cellStyle name="Normal 62 4 3 3" xfId="23394"/>
    <cellStyle name="Normal 62 4 4" xfId="10280"/>
    <cellStyle name="Normal 62 4 4 2" xfId="27180"/>
    <cellStyle name="Normal 62 4 5" xfId="18084"/>
    <cellStyle name="Normal 62 4 6" xfId="19612"/>
    <cellStyle name="Normal 62 5" xfId="3244"/>
    <cellStyle name="Normal 62 5 2" xfId="7027"/>
    <cellStyle name="Normal 62 5 2 2" xfId="15086"/>
    <cellStyle name="Normal 62 5 2 2 2" xfId="31933"/>
    <cellStyle name="Normal 62 5 2 3" xfId="24366"/>
    <cellStyle name="Normal 62 5 3" xfId="11303"/>
    <cellStyle name="Normal 62 5 3 2" xfId="28152"/>
    <cellStyle name="Normal 62 5 4" xfId="20585"/>
    <cellStyle name="Normal 62 6" xfId="5143"/>
    <cellStyle name="Normal 62 6 2" xfId="13202"/>
    <cellStyle name="Normal 62 6 2 2" xfId="30049"/>
    <cellStyle name="Normal 62 6 3" xfId="22482"/>
    <cellStyle name="Normal 62 7" xfId="9287"/>
    <cellStyle name="Normal 62 7 2" xfId="26268"/>
    <cellStyle name="Normal 62 8" xfId="18077"/>
    <cellStyle name="Normal 62 9" xfId="18700"/>
    <cellStyle name="Normal 63" xfId="1108"/>
    <cellStyle name="Normal 63 2" xfId="1369"/>
    <cellStyle name="Normal 63 2 2" xfId="1865"/>
    <cellStyle name="Normal 63 2 2 2" xfId="2864"/>
    <cellStyle name="Normal 63 2 2 2 2" xfId="4826"/>
    <cellStyle name="Normal 63 2 2 2 2 2" xfId="8609"/>
    <cellStyle name="Normal 63 2 2 2 2 2 2" xfId="16668"/>
    <cellStyle name="Normal 63 2 2 2 2 2 2 2" xfId="33515"/>
    <cellStyle name="Normal 63 2 2 2 2 2 3" xfId="25948"/>
    <cellStyle name="Normal 63 2 2 2 2 3" xfId="12885"/>
    <cellStyle name="Normal 63 2 2 2 2 3 2" xfId="29734"/>
    <cellStyle name="Normal 63 2 2 2 2 4" xfId="22167"/>
    <cellStyle name="Normal 63 2 2 2 3" xfId="6725"/>
    <cellStyle name="Normal 63 2 2 2 3 2" xfId="14784"/>
    <cellStyle name="Normal 63 2 2 2 3 2 2" xfId="31631"/>
    <cellStyle name="Normal 63 2 2 2 3 3" xfId="24064"/>
    <cellStyle name="Normal 63 2 2 2 4" xfId="10951"/>
    <cellStyle name="Normal 63 2 2 2 4 2" xfId="27850"/>
    <cellStyle name="Normal 63 2 2 2 5" xfId="18088"/>
    <cellStyle name="Normal 63 2 2 2 6" xfId="20282"/>
    <cellStyle name="Normal 63 2 2 3" xfId="3914"/>
    <cellStyle name="Normal 63 2 2 3 2" xfId="7697"/>
    <cellStyle name="Normal 63 2 2 3 2 2" xfId="15756"/>
    <cellStyle name="Normal 63 2 2 3 2 2 2" xfId="32603"/>
    <cellStyle name="Normal 63 2 2 3 2 3" xfId="25036"/>
    <cellStyle name="Normal 63 2 2 3 3" xfId="11973"/>
    <cellStyle name="Normal 63 2 2 3 3 2" xfId="28822"/>
    <cellStyle name="Normal 63 2 2 3 4" xfId="21255"/>
    <cellStyle name="Normal 63 2 2 4" xfId="5813"/>
    <cellStyle name="Normal 63 2 2 4 2" xfId="13872"/>
    <cellStyle name="Normal 63 2 2 4 2 2" xfId="30719"/>
    <cellStyle name="Normal 63 2 2 4 3" xfId="23152"/>
    <cellStyle name="Normal 63 2 2 5" xfId="9998"/>
    <cellStyle name="Normal 63 2 2 5 2" xfId="26938"/>
    <cellStyle name="Normal 63 2 2 6" xfId="18087"/>
    <cellStyle name="Normal 63 2 2 7" xfId="19370"/>
    <cellStyle name="Normal 63 2 3" xfId="2411"/>
    <cellStyle name="Normal 63 2 3 2" xfId="4375"/>
    <cellStyle name="Normal 63 2 3 2 2" xfId="8158"/>
    <cellStyle name="Normal 63 2 3 2 2 2" xfId="16217"/>
    <cellStyle name="Normal 63 2 3 2 2 2 2" xfId="33064"/>
    <cellStyle name="Normal 63 2 3 2 2 3" xfId="25497"/>
    <cellStyle name="Normal 63 2 3 2 3" xfId="12434"/>
    <cellStyle name="Normal 63 2 3 2 3 2" xfId="29283"/>
    <cellStyle name="Normal 63 2 3 2 4" xfId="21716"/>
    <cellStyle name="Normal 63 2 3 3" xfId="6274"/>
    <cellStyle name="Normal 63 2 3 3 2" xfId="14333"/>
    <cellStyle name="Normal 63 2 3 3 2 2" xfId="31180"/>
    <cellStyle name="Normal 63 2 3 3 3" xfId="23613"/>
    <cellStyle name="Normal 63 2 3 4" xfId="10499"/>
    <cellStyle name="Normal 63 2 3 4 2" xfId="27399"/>
    <cellStyle name="Normal 63 2 3 5" xfId="18089"/>
    <cellStyle name="Normal 63 2 3 6" xfId="19831"/>
    <cellStyle name="Normal 63 2 4" xfId="3463"/>
    <cellStyle name="Normal 63 2 4 2" xfId="7246"/>
    <cellStyle name="Normal 63 2 4 2 2" xfId="15305"/>
    <cellStyle name="Normal 63 2 4 2 2 2" xfId="32152"/>
    <cellStyle name="Normal 63 2 4 2 3" xfId="24585"/>
    <cellStyle name="Normal 63 2 4 3" xfId="11522"/>
    <cellStyle name="Normal 63 2 4 3 2" xfId="28371"/>
    <cellStyle name="Normal 63 2 4 4" xfId="20804"/>
    <cellStyle name="Normal 63 2 5" xfId="5362"/>
    <cellStyle name="Normal 63 2 5 2" xfId="13421"/>
    <cellStyle name="Normal 63 2 5 2 2" xfId="30268"/>
    <cellStyle name="Normal 63 2 5 3" xfId="22701"/>
    <cellStyle name="Normal 63 2 6" xfId="9523"/>
    <cellStyle name="Normal 63 2 6 2" xfId="26487"/>
    <cellStyle name="Normal 63 2 7" xfId="18086"/>
    <cellStyle name="Normal 63 2 8" xfId="18919"/>
    <cellStyle name="Normal 63 3" xfId="1647"/>
    <cellStyle name="Normal 63 3 2" xfId="2646"/>
    <cellStyle name="Normal 63 3 2 2" xfId="4608"/>
    <cellStyle name="Normal 63 3 2 2 2" xfId="8391"/>
    <cellStyle name="Normal 63 3 2 2 2 2" xfId="16450"/>
    <cellStyle name="Normal 63 3 2 2 2 2 2" xfId="33297"/>
    <cellStyle name="Normal 63 3 2 2 2 3" xfId="25730"/>
    <cellStyle name="Normal 63 3 2 2 3" xfId="12667"/>
    <cellStyle name="Normal 63 3 2 2 3 2" xfId="29516"/>
    <cellStyle name="Normal 63 3 2 2 4" xfId="21949"/>
    <cellStyle name="Normal 63 3 2 3" xfId="6507"/>
    <cellStyle name="Normal 63 3 2 3 2" xfId="14566"/>
    <cellStyle name="Normal 63 3 2 3 2 2" xfId="31413"/>
    <cellStyle name="Normal 63 3 2 3 3" xfId="23846"/>
    <cellStyle name="Normal 63 3 2 4" xfId="10733"/>
    <cellStyle name="Normal 63 3 2 4 2" xfId="27632"/>
    <cellStyle name="Normal 63 3 2 5" xfId="18091"/>
    <cellStyle name="Normal 63 3 2 6" xfId="20064"/>
    <cellStyle name="Normal 63 3 3" xfId="3696"/>
    <cellStyle name="Normal 63 3 3 2" xfId="7479"/>
    <cellStyle name="Normal 63 3 3 2 2" xfId="15538"/>
    <cellStyle name="Normal 63 3 3 2 2 2" xfId="32385"/>
    <cellStyle name="Normal 63 3 3 2 3" xfId="24818"/>
    <cellStyle name="Normal 63 3 3 3" xfId="11755"/>
    <cellStyle name="Normal 63 3 3 3 2" xfId="28604"/>
    <cellStyle name="Normal 63 3 3 4" xfId="21037"/>
    <cellStyle name="Normal 63 3 4" xfId="5595"/>
    <cellStyle name="Normal 63 3 4 2" xfId="13654"/>
    <cellStyle name="Normal 63 3 4 2 2" xfId="30501"/>
    <cellStyle name="Normal 63 3 4 3" xfId="22934"/>
    <cellStyle name="Normal 63 3 5" xfId="9780"/>
    <cellStyle name="Normal 63 3 5 2" xfId="26720"/>
    <cellStyle name="Normal 63 3 6" xfId="18090"/>
    <cellStyle name="Normal 63 3 7" xfId="19152"/>
    <cellStyle name="Normal 63 4" xfId="2193"/>
    <cellStyle name="Normal 63 4 2" xfId="4157"/>
    <cellStyle name="Normal 63 4 2 2" xfId="7940"/>
    <cellStyle name="Normal 63 4 2 2 2" xfId="15999"/>
    <cellStyle name="Normal 63 4 2 2 2 2" xfId="32846"/>
    <cellStyle name="Normal 63 4 2 2 3" xfId="25279"/>
    <cellStyle name="Normal 63 4 2 3" xfId="12216"/>
    <cellStyle name="Normal 63 4 2 3 2" xfId="29065"/>
    <cellStyle name="Normal 63 4 2 4" xfId="21498"/>
    <cellStyle name="Normal 63 4 3" xfId="6056"/>
    <cellStyle name="Normal 63 4 3 2" xfId="14115"/>
    <cellStyle name="Normal 63 4 3 2 2" xfId="30962"/>
    <cellStyle name="Normal 63 4 3 3" xfId="23395"/>
    <cellStyle name="Normal 63 4 4" xfId="10281"/>
    <cellStyle name="Normal 63 4 4 2" xfId="27181"/>
    <cellStyle name="Normal 63 4 5" xfId="18092"/>
    <cellStyle name="Normal 63 4 6" xfId="19613"/>
    <cellStyle name="Normal 63 5" xfId="3245"/>
    <cellStyle name="Normal 63 5 2" xfId="7028"/>
    <cellStyle name="Normal 63 5 2 2" xfId="15087"/>
    <cellStyle name="Normal 63 5 2 2 2" xfId="31934"/>
    <cellStyle name="Normal 63 5 2 3" xfId="24367"/>
    <cellStyle name="Normal 63 5 3" xfId="11304"/>
    <cellStyle name="Normal 63 5 3 2" xfId="28153"/>
    <cellStyle name="Normal 63 5 4" xfId="20586"/>
    <cellStyle name="Normal 63 6" xfId="5144"/>
    <cellStyle name="Normal 63 6 2" xfId="13203"/>
    <cellStyle name="Normal 63 6 2 2" xfId="30050"/>
    <cellStyle name="Normal 63 6 3" xfId="22483"/>
    <cellStyle name="Normal 63 7" xfId="9288"/>
    <cellStyle name="Normal 63 7 2" xfId="26269"/>
    <cellStyle name="Normal 63 8" xfId="18085"/>
    <cellStyle name="Normal 63 9" xfId="18701"/>
    <cellStyle name="Normal 64" xfId="1109"/>
    <cellStyle name="Normal 64 2" xfId="1370"/>
    <cellStyle name="Normal 64 2 2" xfId="1866"/>
    <cellStyle name="Normal 64 2 2 2" xfId="2865"/>
    <cellStyle name="Normal 64 2 2 2 2" xfId="4827"/>
    <cellStyle name="Normal 64 2 2 2 2 2" xfId="8610"/>
    <cellStyle name="Normal 64 2 2 2 2 2 2" xfId="16669"/>
    <cellStyle name="Normal 64 2 2 2 2 2 2 2" xfId="33516"/>
    <cellStyle name="Normal 64 2 2 2 2 2 3" xfId="25949"/>
    <cellStyle name="Normal 64 2 2 2 2 3" xfId="12886"/>
    <cellStyle name="Normal 64 2 2 2 2 3 2" xfId="29735"/>
    <cellStyle name="Normal 64 2 2 2 2 4" xfId="22168"/>
    <cellStyle name="Normal 64 2 2 2 3" xfId="6726"/>
    <cellStyle name="Normal 64 2 2 2 3 2" xfId="14785"/>
    <cellStyle name="Normal 64 2 2 2 3 2 2" xfId="31632"/>
    <cellStyle name="Normal 64 2 2 2 3 3" xfId="24065"/>
    <cellStyle name="Normal 64 2 2 2 4" xfId="10952"/>
    <cellStyle name="Normal 64 2 2 2 4 2" xfId="27851"/>
    <cellStyle name="Normal 64 2 2 2 5" xfId="18096"/>
    <cellStyle name="Normal 64 2 2 2 6" xfId="20283"/>
    <cellStyle name="Normal 64 2 2 3" xfId="3915"/>
    <cellStyle name="Normal 64 2 2 3 2" xfId="7698"/>
    <cellStyle name="Normal 64 2 2 3 2 2" xfId="15757"/>
    <cellStyle name="Normal 64 2 2 3 2 2 2" xfId="32604"/>
    <cellStyle name="Normal 64 2 2 3 2 3" xfId="25037"/>
    <cellStyle name="Normal 64 2 2 3 3" xfId="11974"/>
    <cellStyle name="Normal 64 2 2 3 3 2" xfId="28823"/>
    <cellStyle name="Normal 64 2 2 3 4" xfId="21256"/>
    <cellStyle name="Normal 64 2 2 4" xfId="5814"/>
    <cellStyle name="Normal 64 2 2 4 2" xfId="13873"/>
    <cellStyle name="Normal 64 2 2 4 2 2" xfId="30720"/>
    <cellStyle name="Normal 64 2 2 4 3" xfId="23153"/>
    <cellStyle name="Normal 64 2 2 5" xfId="9999"/>
    <cellStyle name="Normal 64 2 2 5 2" xfId="26939"/>
    <cellStyle name="Normal 64 2 2 6" xfId="18095"/>
    <cellStyle name="Normal 64 2 2 7" xfId="19371"/>
    <cellStyle name="Normal 64 2 3" xfId="2412"/>
    <cellStyle name="Normal 64 2 3 2" xfId="4376"/>
    <cellStyle name="Normal 64 2 3 2 2" xfId="8159"/>
    <cellStyle name="Normal 64 2 3 2 2 2" xfId="16218"/>
    <cellStyle name="Normal 64 2 3 2 2 2 2" xfId="33065"/>
    <cellStyle name="Normal 64 2 3 2 2 3" xfId="25498"/>
    <cellStyle name="Normal 64 2 3 2 3" xfId="12435"/>
    <cellStyle name="Normal 64 2 3 2 3 2" xfId="29284"/>
    <cellStyle name="Normal 64 2 3 2 4" xfId="21717"/>
    <cellStyle name="Normal 64 2 3 3" xfId="6275"/>
    <cellStyle name="Normal 64 2 3 3 2" xfId="14334"/>
    <cellStyle name="Normal 64 2 3 3 2 2" xfId="31181"/>
    <cellStyle name="Normal 64 2 3 3 3" xfId="23614"/>
    <cellStyle name="Normal 64 2 3 4" xfId="10500"/>
    <cellStyle name="Normal 64 2 3 4 2" xfId="27400"/>
    <cellStyle name="Normal 64 2 3 5" xfId="18097"/>
    <cellStyle name="Normal 64 2 3 6" xfId="19832"/>
    <cellStyle name="Normal 64 2 4" xfId="3464"/>
    <cellStyle name="Normal 64 2 4 2" xfId="7247"/>
    <cellStyle name="Normal 64 2 4 2 2" xfId="15306"/>
    <cellStyle name="Normal 64 2 4 2 2 2" xfId="32153"/>
    <cellStyle name="Normal 64 2 4 2 3" xfId="24586"/>
    <cellStyle name="Normal 64 2 4 3" xfId="11523"/>
    <cellStyle name="Normal 64 2 4 3 2" xfId="28372"/>
    <cellStyle name="Normal 64 2 4 4" xfId="20805"/>
    <cellStyle name="Normal 64 2 5" xfId="5363"/>
    <cellStyle name="Normal 64 2 5 2" xfId="13422"/>
    <cellStyle name="Normal 64 2 5 2 2" xfId="30269"/>
    <cellStyle name="Normal 64 2 5 3" xfId="22702"/>
    <cellStyle name="Normal 64 2 6" xfId="9524"/>
    <cellStyle name="Normal 64 2 6 2" xfId="26488"/>
    <cellStyle name="Normal 64 2 7" xfId="18094"/>
    <cellStyle name="Normal 64 2 8" xfId="18920"/>
    <cellStyle name="Normal 64 3" xfId="1648"/>
    <cellStyle name="Normal 64 3 2" xfId="2647"/>
    <cellStyle name="Normal 64 3 2 2" xfId="4609"/>
    <cellStyle name="Normal 64 3 2 2 2" xfId="8392"/>
    <cellStyle name="Normal 64 3 2 2 2 2" xfId="16451"/>
    <cellStyle name="Normal 64 3 2 2 2 2 2" xfId="33298"/>
    <cellStyle name="Normal 64 3 2 2 2 3" xfId="25731"/>
    <cellStyle name="Normal 64 3 2 2 3" xfId="12668"/>
    <cellStyle name="Normal 64 3 2 2 3 2" xfId="29517"/>
    <cellStyle name="Normal 64 3 2 2 4" xfId="21950"/>
    <cellStyle name="Normal 64 3 2 3" xfId="6508"/>
    <cellStyle name="Normal 64 3 2 3 2" xfId="14567"/>
    <cellStyle name="Normal 64 3 2 3 2 2" xfId="31414"/>
    <cellStyle name="Normal 64 3 2 3 3" xfId="23847"/>
    <cellStyle name="Normal 64 3 2 4" xfId="10734"/>
    <cellStyle name="Normal 64 3 2 4 2" xfId="27633"/>
    <cellStyle name="Normal 64 3 2 5" xfId="18099"/>
    <cellStyle name="Normal 64 3 2 6" xfId="20065"/>
    <cellStyle name="Normal 64 3 3" xfId="3697"/>
    <cellStyle name="Normal 64 3 3 2" xfId="7480"/>
    <cellStyle name="Normal 64 3 3 2 2" xfId="15539"/>
    <cellStyle name="Normal 64 3 3 2 2 2" xfId="32386"/>
    <cellStyle name="Normal 64 3 3 2 3" xfId="24819"/>
    <cellStyle name="Normal 64 3 3 3" xfId="11756"/>
    <cellStyle name="Normal 64 3 3 3 2" xfId="28605"/>
    <cellStyle name="Normal 64 3 3 4" xfId="21038"/>
    <cellStyle name="Normal 64 3 4" xfId="5596"/>
    <cellStyle name="Normal 64 3 4 2" xfId="13655"/>
    <cellStyle name="Normal 64 3 4 2 2" xfId="30502"/>
    <cellStyle name="Normal 64 3 4 3" xfId="22935"/>
    <cellStyle name="Normal 64 3 5" xfId="9781"/>
    <cellStyle name="Normal 64 3 5 2" xfId="26721"/>
    <cellStyle name="Normal 64 3 6" xfId="18098"/>
    <cellStyle name="Normal 64 3 7" xfId="19153"/>
    <cellStyle name="Normal 64 4" xfId="2194"/>
    <cellStyle name="Normal 64 4 2" xfId="4158"/>
    <cellStyle name="Normal 64 4 2 2" xfId="7941"/>
    <cellStyle name="Normal 64 4 2 2 2" xfId="16000"/>
    <cellStyle name="Normal 64 4 2 2 2 2" xfId="32847"/>
    <cellStyle name="Normal 64 4 2 2 3" xfId="25280"/>
    <cellStyle name="Normal 64 4 2 3" xfId="12217"/>
    <cellStyle name="Normal 64 4 2 3 2" xfId="29066"/>
    <cellStyle name="Normal 64 4 2 4" xfId="21499"/>
    <cellStyle name="Normal 64 4 3" xfId="6057"/>
    <cellStyle name="Normal 64 4 3 2" xfId="14116"/>
    <cellStyle name="Normal 64 4 3 2 2" xfId="30963"/>
    <cellStyle name="Normal 64 4 3 3" xfId="23396"/>
    <cellStyle name="Normal 64 4 4" xfId="10282"/>
    <cellStyle name="Normal 64 4 4 2" xfId="27182"/>
    <cellStyle name="Normal 64 4 5" xfId="18100"/>
    <cellStyle name="Normal 64 4 6" xfId="19614"/>
    <cellStyle name="Normal 64 5" xfId="3246"/>
    <cellStyle name="Normal 64 5 2" xfId="7029"/>
    <cellStyle name="Normal 64 5 2 2" xfId="15088"/>
    <cellStyle name="Normal 64 5 2 2 2" xfId="31935"/>
    <cellStyle name="Normal 64 5 2 3" xfId="24368"/>
    <cellStyle name="Normal 64 5 3" xfId="11305"/>
    <cellStyle name="Normal 64 5 3 2" xfId="28154"/>
    <cellStyle name="Normal 64 5 4" xfId="20587"/>
    <cellStyle name="Normal 64 6" xfId="5145"/>
    <cellStyle name="Normal 64 6 2" xfId="13204"/>
    <cellStyle name="Normal 64 6 2 2" xfId="30051"/>
    <cellStyle name="Normal 64 6 3" xfId="22484"/>
    <cellStyle name="Normal 64 7" xfId="9289"/>
    <cellStyle name="Normal 64 7 2" xfId="26270"/>
    <cellStyle name="Normal 64 8" xfId="18093"/>
    <cellStyle name="Normal 64 9" xfId="18702"/>
    <cellStyle name="Normal 65" xfId="1110"/>
    <cellStyle name="Normal 65 2" xfId="1371"/>
    <cellStyle name="Normal 65 2 2" xfId="1867"/>
    <cellStyle name="Normal 65 2 2 2" xfId="2866"/>
    <cellStyle name="Normal 65 2 2 2 2" xfId="4828"/>
    <cellStyle name="Normal 65 2 2 2 2 2" xfId="8611"/>
    <cellStyle name="Normal 65 2 2 2 2 2 2" xfId="16670"/>
    <cellStyle name="Normal 65 2 2 2 2 2 2 2" xfId="33517"/>
    <cellStyle name="Normal 65 2 2 2 2 2 3" xfId="25950"/>
    <cellStyle name="Normal 65 2 2 2 2 3" xfId="12887"/>
    <cellStyle name="Normal 65 2 2 2 2 3 2" xfId="29736"/>
    <cellStyle name="Normal 65 2 2 2 2 4" xfId="22169"/>
    <cellStyle name="Normal 65 2 2 2 3" xfId="6727"/>
    <cellStyle name="Normal 65 2 2 2 3 2" xfId="14786"/>
    <cellStyle name="Normal 65 2 2 2 3 2 2" xfId="31633"/>
    <cellStyle name="Normal 65 2 2 2 3 3" xfId="24066"/>
    <cellStyle name="Normal 65 2 2 2 4" xfId="10953"/>
    <cellStyle name="Normal 65 2 2 2 4 2" xfId="27852"/>
    <cellStyle name="Normal 65 2 2 2 5" xfId="18104"/>
    <cellStyle name="Normal 65 2 2 2 6" xfId="20284"/>
    <cellStyle name="Normal 65 2 2 3" xfId="3916"/>
    <cellStyle name="Normal 65 2 2 3 2" xfId="7699"/>
    <cellStyle name="Normal 65 2 2 3 2 2" xfId="15758"/>
    <cellStyle name="Normal 65 2 2 3 2 2 2" xfId="32605"/>
    <cellStyle name="Normal 65 2 2 3 2 3" xfId="25038"/>
    <cellStyle name="Normal 65 2 2 3 3" xfId="11975"/>
    <cellStyle name="Normal 65 2 2 3 3 2" xfId="28824"/>
    <cellStyle name="Normal 65 2 2 3 4" xfId="21257"/>
    <cellStyle name="Normal 65 2 2 4" xfId="5815"/>
    <cellStyle name="Normal 65 2 2 4 2" xfId="13874"/>
    <cellStyle name="Normal 65 2 2 4 2 2" xfId="30721"/>
    <cellStyle name="Normal 65 2 2 4 3" xfId="23154"/>
    <cellStyle name="Normal 65 2 2 5" xfId="10000"/>
    <cellStyle name="Normal 65 2 2 5 2" xfId="26940"/>
    <cellStyle name="Normal 65 2 2 6" xfId="18103"/>
    <cellStyle name="Normal 65 2 2 7" xfId="19372"/>
    <cellStyle name="Normal 65 2 3" xfId="2413"/>
    <cellStyle name="Normal 65 2 3 2" xfId="4377"/>
    <cellStyle name="Normal 65 2 3 2 2" xfId="8160"/>
    <cellStyle name="Normal 65 2 3 2 2 2" xfId="16219"/>
    <cellStyle name="Normal 65 2 3 2 2 2 2" xfId="33066"/>
    <cellStyle name="Normal 65 2 3 2 2 3" xfId="25499"/>
    <cellStyle name="Normal 65 2 3 2 3" xfId="12436"/>
    <cellStyle name="Normal 65 2 3 2 3 2" xfId="29285"/>
    <cellStyle name="Normal 65 2 3 2 4" xfId="21718"/>
    <cellStyle name="Normal 65 2 3 3" xfId="6276"/>
    <cellStyle name="Normal 65 2 3 3 2" xfId="14335"/>
    <cellStyle name="Normal 65 2 3 3 2 2" xfId="31182"/>
    <cellStyle name="Normal 65 2 3 3 3" xfId="23615"/>
    <cellStyle name="Normal 65 2 3 4" xfId="10501"/>
    <cellStyle name="Normal 65 2 3 4 2" xfId="27401"/>
    <cellStyle name="Normal 65 2 3 5" xfId="18105"/>
    <cellStyle name="Normal 65 2 3 6" xfId="19833"/>
    <cellStyle name="Normal 65 2 4" xfId="3465"/>
    <cellStyle name="Normal 65 2 4 2" xfId="7248"/>
    <cellStyle name="Normal 65 2 4 2 2" xfId="15307"/>
    <cellStyle name="Normal 65 2 4 2 2 2" xfId="32154"/>
    <cellStyle name="Normal 65 2 4 2 3" xfId="24587"/>
    <cellStyle name="Normal 65 2 4 3" xfId="11524"/>
    <cellStyle name="Normal 65 2 4 3 2" xfId="28373"/>
    <cellStyle name="Normal 65 2 4 4" xfId="20806"/>
    <cellStyle name="Normal 65 2 5" xfId="5364"/>
    <cellStyle name="Normal 65 2 5 2" xfId="13423"/>
    <cellStyle name="Normal 65 2 5 2 2" xfId="30270"/>
    <cellStyle name="Normal 65 2 5 3" xfId="22703"/>
    <cellStyle name="Normal 65 2 6" xfId="9525"/>
    <cellStyle name="Normal 65 2 6 2" xfId="26489"/>
    <cellStyle name="Normal 65 2 7" xfId="18102"/>
    <cellStyle name="Normal 65 2 8" xfId="18921"/>
    <cellStyle name="Normal 65 3" xfId="1649"/>
    <cellStyle name="Normal 65 3 2" xfId="2648"/>
    <cellStyle name="Normal 65 3 2 2" xfId="4610"/>
    <cellStyle name="Normal 65 3 2 2 2" xfId="8393"/>
    <cellStyle name="Normal 65 3 2 2 2 2" xfId="16452"/>
    <cellStyle name="Normal 65 3 2 2 2 2 2" xfId="33299"/>
    <cellStyle name="Normal 65 3 2 2 2 3" xfId="25732"/>
    <cellStyle name="Normal 65 3 2 2 3" xfId="12669"/>
    <cellStyle name="Normal 65 3 2 2 3 2" xfId="29518"/>
    <cellStyle name="Normal 65 3 2 2 4" xfId="21951"/>
    <cellStyle name="Normal 65 3 2 3" xfId="6509"/>
    <cellStyle name="Normal 65 3 2 3 2" xfId="14568"/>
    <cellStyle name="Normal 65 3 2 3 2 2" xfId="31415"/>
    <cellStyle name="Normal 65 3 2 3 3" xfId="23848"/>
    <cellStyle name="Normal 65 3 2 4" xfId="10735"/>
    <cellStyle name="Normal 65 3 2 4 2" xfId="27634"/>
    <cellStyle name="Normal 65 3 2 5" xfId="18107"/>
    <cellStyle name="Normal 65 3 2 6" xfId="20066"/>
    <cellStyle name="Normal 65 3 3" xfId="3698"/>
    <cellStyle name="Normal 65 3 3 2" xfId="7481"/>
    <cellStyle name="Normal 65 3 3 2 2" xfId="15540"/>
    <cellStyle name="Normal 65 3 3 2 2 2" xfId="32387"/>
    <cellStyle name="Normal 65 3 3 2 3" xfId="24820"/>
    <cellStyle name="Normal 65 3 3 3" xfId="11757"/>
    <cellStyle name="Normal 65 3 3 3 2" xfId="28606"/>
    <cellStyle name="Normal 65 3 3 4" xfId="21039"/>
    <cellStyle name="Normal 65 3 4" xfId="5597"/>
    <cellStyle name="Normal 65 3 4 2" xfId="13656"/>
    <cellStyle name="Normal 65 3 4 2 2" xfId="30503"/>
    <cellStyle name="Normal 65 3 4 3" xfId="22936"/>
    <cellStyle name="Normal 65 3 5" xfId="9782"/>
    <cellStyle name="Normal 65 3 5 2" xfId="26722"/>
    <cellStyle name="Normal 65 3 6" xfId="18106"/>
    <cellStyle name="Normal 65 3 7" xfId="19154"/>
    <cellStyle name="Normal 65 4" xfId="2195"/>
    <cellStyle name="Normal 65 4 2" xfId="4159"/>
    <cellStyle name="Normal 65 4 2 2" xfId="7942"/>
    <cellStyle name="Normal 65 4 2 2 2" xfId="16001"/>
    <cellStyle name="Normal 65 4 2 2 2 2" xfId="32848"/>
    <cellStyle name="Normal 65 4 2 2 3" xfId="25281"/>
    <cellStyle name="Normal 65 4 2 3" xfId="12218"/>
    <cellStyle name="Normal 65 4 2 3 2" xfId="29067"/>
    <cellStyle name="Normal 65 4 2 4" xfId="21500"/>
    <cellStyle name="Normal 65 4 3" xfId="6058"/>
    <cellStyle name="Normal 65 4 3 2" xfId="14117"/>
    <cellStyle name="Normal 65 4 3 2 2" xfId="30964"/>
    <cellStyle name="Normal 65 4 3 3" xfId="23397"/>
    <cellStyle name="Normal 65 4 4" xfId="10283"/>
    <cellStyle name="Normal 65 4 4 2" xfId="27183"/>
    <cellStyle name="Normal 65 4 5" xfId="18108"/>
    <cellStyle name="Normal 65 4 6" xfId="19615"/>
    <cellStyle name="Normal 65 5" xfId="3247"/>
    <cellStyle name="Normal 65 5 2" xfId="7030"/>
    <cellStyle name="Normal 65 5 2 2" xfId="15089"/>
    <cellStyle name="Normal 65 5 2 2 2" xfId="31936"/>
    <cellStyle name="Normal 65 5 2 3" xfId="24369"/>
    <cellStyle name="Normal 65 5 3" xfId="11306"/>
    <cellStyle name="Normal 65 5 3 2" xfId="28155"/>
    <cellStyle name="Normal 65 5 4" xfId="20588"/>
    <cellStyle name="Normal 65 6" xfId="5146"/>
    <cellStyle name="Normal 65 6 2" xfId="13205"/>
    <cellStyle name="Normal 65 6 2 2" xfId="30052"/>
    <cellStyle name="Normal 65 6 3" xfId="22485"/>
    <cellStyle name="Normal 65 7" xfId="9290"/>
    <cellStyle name="Normal 65 7 2" xfId="26271"/>
    <cellStyle name="Normal 65 8" xfId="18101"/>
    <cellStyle name="Normal 65 9" xfId="18703"/>
    <cellStyle name="Normal 66" xfId="1111"/>
    <cellStyle name="Normal 66 2" xfId="1372"/>
    <cellStyle name="Normal 66 2 2" xfId="1868"/>
    <cellStyle name="Normal 66 2 2 2" xfId="2867"/>
    <cellStyle name="Normal 66 2 2 2 2" xfId="4829"/>
    <cellStyle name="Normal 66 2 2 2 2 2" xfId="8612"/>
    <cellStyle name="Normal 66 2 2 2 2 2 2" xfId="16671"/>
    <cellStyle name="Normal 66 2 2 2 2 2 2 2" xfId="33518"/>
    <cellStyle name="Normal 66 2 2 2 2 2 3" xfId="25951"/>
    <cellStyle name="Normal 66 2 2 2 2 3" xfId="12888"/>
    <cellStyle name="Normal 66 2 2 2 2 3 2" xfId="29737"/>
    <cellStyle name="Normal 66 2 2 2 2 4" xfId="22170"/>
    <cellStyle name="Normal 66 2 2 2 3" xfId="6728"/>
    <cellStyle name="Normal 66 2 2 2 3 2" xfId="14787"/>
    <cellStyle name="Normal 66 2 2 2 3 2 2" xfId="31634"/>
    <cellStyle name="Normal 66 2 2 2 3 3" xfId="24067"/>
    <cellStyle name="Normal 66 2 2 2 4" xfId="10954"/>
    <cellStyle name="Normal 66 2 2 2 4 2" xfId="27853"/>
    <cellStyle name="Normal 66 2 2 2 5" xfId="18112"/>
    <cellStyle name="Normal 66 2 2 2 6" xfId="20285"/>
    <cellStyle name="Normal 66 2 2 3" xfId="3917"/>
    <cellStyle name="Normal 66 2 2 3 2" xfId="7700"/>
    <cellStyle name="Normal 66 2 2 3 2 2" xfId="15759"/>
    <cellStyle name="Normal 66 2 2 3 2 2 2" xfId="32606"/>
    <cellStyle name="Normal 66 2 2 3 2 3" xfId="25039"/>
    <cellStyle name="Normal 66 2 2 3 3" xfId="11976"/>
    <cellStyle name="Normal 66 2 2 3 3 2" xfId="28825"/>
    <cellStyle name="Normal 66 2 2 3 4" xfId="21258"/>
    <cellStyle name="Normal 66 2 2 4" xfId="5816"/>
    <cellStyle name="Normal 66 2 2 4 2" xfId="13875"/>
    <cellStyle name="Normal 66 2 2 4 2 2" xfId="30722"/>
    <cellStyle name="Normal 66 2 2 4 3" xfId="23155"/>
    <cellStyle name="Normal 66 2 2 5" xfId="10001"/>
    <cellStyle name="Normal 66 2 2 5 2" xfId="26941"/>
    <cellStyle name="Normal 66 2 2 6" xfId="18111"/>
    <cellStyle name="Normal 66 2 2 7" xfId="19373"/>
    <cellStyle name="Normal 66 2 3" xfId="2414"/>
    <cellStyle name="Normal 66 2 3 2" xfId="4378"/>
    <cellStyle name="Normal 66 2 3 2 2" xfId="8161"/>
    <cellStyle name="Normal 66 2 3 2 2 2" xfId="16220"/>
    <cellStyle name="Normal 66 2 3 2 2 2 2" xfId="33067"/>
    <cellStyle name="Normal 66 2 3 2 2 3" xfId="25500"/>
    <cellStyle name="Normal 66 2 3 2 3" xfId="12437"/>
    <cellStyle name="Normal 66 2 3 2 3 2" xfId="29286"/>
    <cellStyle name="Normal 66 2 3 2 4" xfId="21719"/>
    <cellStyle name="Normal 66 2 3 3" xfId="6277"/>
    <cellStyle name="Normal 66 2 3 3 2" xfId="14336"/>
    <cellStyle name="Normal 66 2 3 3 2 2" xfId="31183"/>
    <cellStyle name="Normal 66 2 3 3 3" xfId="23616"/>
    <cellStyle name="Normal 66 2 3 4" xfId="10502"/>
    <cellStyle name="Normal 66 2 3 4 2" xfId="27402"/>
    <cellStyle name="Normal 66 2 3 5" xfId="18113"/>
    <cellStyle name="Normal 66 2 3 6" xfId="19834"/>
    <cellStyle name="Normal 66 2 4" xfId="3466"/>
    <cellStyle name="Normal 66 2 4 2" xfId="7249"/>
    <cellStyle name="Normal 66 2 4 2 2" xfId="15308"/>
    <cellStyle name="Normal 66 2 4 2 2 2" xfId="32155"/>
    <cellStyle name="Normal 66 2 4 2 3" xfId="24588"/>
    <cellStyle name="Normal 66 2 4 3" xfId="11525"/>
    <cellStyle name="Normal 66 2 4 3 2" xfId="28374"/>
    <cellStyle name="Normal 66 2 4 4" xfId="20807"/>
    <cellStyle name="Normal 66 2 5" xfId="5365"/>
    <cellStyle name="Normal 66 2 5 2" xfId="13424"/>
    <cellStyle name="Normal 66 2 5 2 2" xfId="30271"/>
    <cellStyle name="Normal 66 2 5 3" xfId="22704"/>
    <cellStyle name="Normal 66 2 6" xfId="9526"/>
    <cellStyle name="Normal 66 2 6 2" xfId="26490"/>
    <cellStyle name="Normal 66 2 7" xfId="18110"/>
    <cellStyle name="Normal 66 2 8" xfId="18922"/>
    <cellStyle name="Normal 66 3" xfId="1650"/>
    <cellStyle name="Normal 66 3 2" xfId="2649"/>
    <cellStyle name="Normal 66 3 2 2" xfId="4611"/>
    <cellStyle name="Normal 66 3 2 2 2" xfId="8394"/>
    <cellStyle name="Normal 66 3 2 2 2 2" xfId="16453"/>
    <cellStyle name="Normal 66 3 2 2 2 2 2" xfId="33300"/>
    <cellStyle name="Normal 66 3 2 2 2 3" xfId="25733"/>
    <cellStyle name="Normal 66 3 2 2 3" xfId="12670"/>
    <cellStyle name="Normal 66 3 2 2 3 2" xfId="29519"/>
    <cellStyle name="Normal 66 3 2 2 4" xfId="21952"/>
    <cellStyle name="Normal 66 3 2 3" xfId="6510"/>
    <cellStyle name="Normal 66 3 2 3 2" xfId="14569"/>
    <cellStyle name="Normal 66 3 2 3 2 2" xfId="31416"/>
    <cellStyle name="Normal 66 3 2 3 3" xfId="23849"/>
    <cellStyle name="Normal 66 3 2 4" xfId="10736"/>
    <cellStyle name="Normal 66 3 2 4 2" xfId="27635"/>
    <cellStyle name="Normal 66 3 2 5" xfId="18115"/>
    <cellStyle name="Normal 66 3 2 6" xfId="20067"/>
    <cellStyle name="Normal 66 3 3" xfId="3699"/>
    <cellStyle name="Normal 66 3 3 2" xfId="7482"/>
    <cellStyle name="Normal 66 3 3 2 2" xfId="15541"/>
    <cellStyle name="Normal 66 3 3 2 2 2" xfId="32388"/>
    <cellStyle name="Normal 66 3 3 2 3" xfId="24821"/>
    <cellStyle name="Normal 66 3 3 3" xfId="11758"/>
    <cellStyle name="Normal 66 3 3 3 2" xfId="28607"/>
    <cellStyle name="Normal 66 3 3 4" xfId="21040"/>
    <cellStyle name="Normal 66 3 4" xfId="5598"/>
    <cellStyle name="Normal 66 3 4 2" xfId="13657"/>
    <cellStyle name="Normal 66 3 4 2 2" xfId="30504"/>
    <cellStyle name="Normal 66 3 4 3" xfId="22937"/>
    <cellStyle name="Normal 66 3 5" xfId="9783"/>
    <cellStyle name="Normal 66 3 5 2" xfId="26723"/>
    <cellStyle name="Normal 66 3 6" xfId="18114"/>
    <cellStyle name="Normal 66 3 7" xfId="19155"/>
    <cellStyle name="Normal 66 4" xfId="2196"/>
    <cellStyle name="Normal 66 4 2" xfId="4160"/>
    <cellStyle name="Normal 66 4 2 2" xfId="7943"/>
    <cellStyle name="Normal 66 4 2 2 2" xfId="16002"/>
    <cellStyle name="Normal 66 4 2 2 2 2" xfId="32849"/>
    <cellStyle name="Normal 66 4 2 2 3" xfId="25282"/>
    <cellStyle name="Normal 66 4 2 3" xfId="12219"/>
    <cellStyle name="Normal 66 4 2 3 2" xfId="29068"/>
    <cellStyle name="Normal 66 4 2 4" xfId="21501"/>
    <cellStyle name="Normal 66 4 3" xfId="6059"/>
    <cellStyle name="Normal 66 4 3 2" xfId="14118"/>
    <cellStyle name="Normal 66 4 3 2 2" xfId="30965"/>
    <cellStyle name="Normal 66 4 3 3" xfId="23398"/>
    <cellStyle name="Normal 66 4 4" xfId="10284"/>
    <cellStyle name="Normal 66 4 4 2" xfId="27184"/>
    <cellStyle name="Normal 66 4 5" xfId="18116"/>
    <cellStyle name="Normal 66 4 6" xfId="19616"/>
    <cellStyle name="Normal 66 5" xfId="3248"/>
    <cellStyle name="Normal 66 5 2" xfId="7031"/>
    <cellStyle name="Normal 66 5 2 2" xfId="15090"/>
    <cellStyle name="Normal 66 5 2 2 2" xfId="31937"/>
    <cellStyle name="Normal 66 5 2 3" xfId="24370"/>
    <cellStyle name="Normal 66 5 3" xfId="11307"/>
    <cellStyle name="Normal 66 5 3 2" xfId="28156"/>
    <cellStyle name="Normal 66 5 4" xfId="20589"/>
    <cellStyle name="Normal 66 6" xfId="5147"/>
    <cellStyle name="Normal 66 6 2" xfId="13206"/>
    <cellStyle name="Normal 66 6 2 2" xfId="30053"/>
    <cellStyle name="Normal 66 6 3" xfId="22486"/>
    <cellStyle name="Normal 66 7" xfId="9291"/>
    <cellStyle name="Normal 66 7 2" xfId="26272"/>
    <cellStyle name="Normal 66 8" xfId="18109"/>
    <cellStyle name="Normal 66 9" xfId="18704"/>
    <cellStyle name="Normal 67" xfId="1112"/>
    <cellStyle name="Normal 67 2" xfId="1373"/>
    <cellStyle name="Normal 67 2 2" xfId="1869"/>
    <cellStyle name="Normal 67 2 2 2" xfId="2868"/>
    <cellStyle name="Normal 67 2 2 2 2" xfId="4830"/>
    <cellStyle name="Normal 67 2 2 2 2 2" xfId="8613"/>
    <cellStyle name="Normal 67 2 2 2 2 2 2" xfId="16672"/>
    <cellStyle name="Normal 67 2 2 2 2 2 2 2" xfId="33519"/>
    <cellStyle name="Normal 67 2 2 2 2 2 3" xfId="25952"/>
    <cellStyle name="Normal 67 2 2 2 2 3" xfId="12889"/>
    <cellStyle name="Normal 67 2 2 2 2 3 2" xfId="29738"/>
    <cellStyle name="Normal 67 2 2 2 2 4" xfId="22171"/>
    <cellStyle name="Normal 67 2 2 2 3" xfId="6729"/>
    <cellStyle name="Normal 67 2 2 2 3 2" xfId="14788"/>
    <cellStyle name="Normal 67 2 2 2 3 2 2" xfId="31635"/>
    <cellStyle name="Normal 67 2 2 2 3 3" xfId="24068"/>
    <cellStyle name="Normal 67 2 2 2 4" xfId="10955"/>
    <cellStyle name="Normal 67 2 2 2 4 2" xfId="27854"/>
    <cellStyle name="Normal 67 2 2 2 5" xfId="18120"/>
    <cellStyle name="Normal 67 2 2 2 6" xfId="20286"/>
    <cellStyle name="Normal 67 2 2 3" xfId="3918"/>
    <cellStyle name="Normal 67 2 2 3 2" xfId="7701"/>
    <cellStyle name="Normal 67 2 2 3 2 2" xfId="15760"/>
    <cellStyle name="Normal 67 2 2 3 2 2 2" xfId="32607"/>
    <cellStyle name="Normal 67 2 2 3 2 3" xfId="25040"/>
    <cellStyle name="Normal 67 2 2 3 3" xfId="11977"/>
    <cellStyle name="Normal 67 2 2 3 3 2" xfId="28826"/>
    <cellStyle name="Normal 67 2 2 3 4" xfId="21259"/>
    <cellStyle name="Normal 67 2 2 4" xfId="5817"/>
    <cellStyle name="Normal 67 2 2 4 2" xfId="13876"/>
    <cellStyle name="Normal 67 2 2 4 2 2" xfId="30723"/>
    <cellStyle name="Normal 67 2 2 4 3" xfId="23156"/>
    <cellStyle name="Normal 67 2 2 5" xfId="10002"/>
    <cellStyle name="Normal 67 2 2 5 2" xfId="26942"/>
    <cellStyle name="Normal 67 2 2 6" xfId="18119"/>
    <cellStyle name="Normal 67 2 2 7" xfId="19374"/>
    <cellStyle name="Normal 67 2 3" xfId="2415"/>
    <cellStyle name="Normal 67 2 3 2" xfId="4379"/>
    <cellStyle name="Normal 67 2 3 2 2" xfId="8162"/>
    <cellStyle name="Normal 67 2 3 2 2 2" xfId="16221"/>
    <cellStyle name="Normal 67 2 3 2 2 2 2" xfId="33068"/>
    <cellStyle name="Normal 67 2 3 2 2 3" xfId="25501"/>
    <cellStyle name="Normal 67 2 3 2 3" xfId="12438"/>
    <cellStyle name="Normal 67 2 3 2 3 2" xfId="29287"/>
    <cellStyle name="Normal 67 2 3 2 4" xfId="21720"/>
    <cellStyle name="Normal 67 2 3 3" xfId="6278"/>
    <cellStyle name="Normal 67 2 3 3 2" xfId="14337"/>
    <cellStyle name="Normal 67 2 3 3 2 2" xfId="31184"/>
    <cellStyle name="Normal 67 2 3 3 3" xfId="23617"/>
    <cellStyle name="Normal 67 2 3 4" xfId="10503"/>
    <cellStyle name="Normal 67 2 3 4 2" xfId="27403"/>
    <cellStyle name="Normal 67 2 3 5" xfId="18121"/>
    <cellStyle name="Normal 67 2 3 6" xfId="19835"/>
    <cellStyle name="Normal 67 2 4" xfId="3467"/>
    <cellStyle name="Normal 67 2 4 2" xfId="7250"/>
    <cellStyle name="Normal 67 2 4 2 2" xfId="15309"/>
    <cellStyle name="Normal 67 2 4 2 2 2" xfId="32156"/>
    <cellStyle name="Normal 67 2 4 2 3" xfId="24589"/>
    <cellStyle name="Normal 67 2 4 3" xfId="11526"/>
    <cellStyle name="Normal 67 2 4 3 2" xfId="28375"/>
    <cellStyle name="Normal 67 2 4 4" xfId="20808"/>
    <cellStyle name="Normal 67 2 5" xfId="5366"/>
    <cellStyle name="Normal 67 2 5 2" xfId="13425"/>
    <cellStyle name="Normal 67 2 5 2 2" xfId="30272"/>
    <cellStyle name="Normal 67 2 5 3" xfId="22705"/>
    <cellStyle name="Normal 67 2 6" xfId="9527"/>
    <cellStyle name="Normal 67 2 6 2" xfId="26491"/>
    <cellStyle name="Normal 67 2 7" xfId="18118"/>
    <cellStyle name="Normal 67 2 8" xfId="18923"/>
    <cellStyle name="Normal 67 3" xfId="1651"/>
    <cellStyle name="Normal 67 3 2" xfId="2650"/>
    <cellStyle name="Normal 67 3 2 2" xfId="4612"/>
    <cellStyle name="Normal 67 3 2 2 2" xfId="8395"/>
    <cellStyle name="Normal 67 3 2 2 2 2" xfId="16454"/>
    <cellStyle name="Normal 67 3 2 2 2 2 2" xfId="33301"/>
    <cellStyle name="Normal 67 3 2 2 2 3" xfId="25734"/>
    <cellStyle name="Normal 67 3 2 2 3" xfId="12671"/>
    <cellStyle name="Normal 67 3 2 2 3 2" xfId="29520"/>
    <cellStyle name="Normal 67 3 2 2 4" xfId="21953"/>
    <cellStyle name="Normal 67 3 2 3" xfId="6511"/>
    <cellStyle name="Normal 67 3 2 3 2" xfId="14570"/>
    <cellStyle name="Normal 67 3 2 3 2 2" xfId="31417"/>
    <cellStyle name="Normal 67 3 2 3 3" xfId="23850"/>
    <cellStyle name="Normal 67 3 2 4" xfId="10737"/>
    <cellStyle name="Normal 67 3 2 4 2" xfId="27636"/>
    <cellStyle name="Normal 67 3 2 5" xfId="18123"/>
    <cellStyle name="Normal 67 3 2 6" xfId="20068"/>
    <cellStyle name="Normal 67 3 3" xfId="3700"/>
    <cellStyle name="Normal 67 3 3 2" xfId="7483"/>
    <cellStyle name="Normal 67 3 3 2 2" xfId="15542"/>
    <cellStyle name="Normal 67 3 3 2 2 2" xfId="32389"/>
    <cellStyle name="Normal 67 3 3 2 3" xfId="24822"/>
    <cellStyle name="Normal 67 3 3 3" xfId="11759"/>
    <cellStyle name="Normal 67 3 3 3 2" xfId="28608"/>
    <cellStyle name="Normal 67 3 3 4" xfId="21041"/>
    <cellStyle name="Normal 67 3 4" xfId="5599"/>
    <cellStyle name="Normal 67 3 4 2" xfId="13658"/>
    <cellStyle name="Normal 67 3 4 2 2" xfId="30505"/>
    <cellStyle name="Normal 67 3 4 3" xfId="22938"/>
    <cellStyle name="Normal 67 3 5" xfId="9784"/>
    <cellStyle name="Normal 67 3 5 2" xfId="26724"/>
    <cellStyle name="Normal 67 3 6" xfId="18122"/>
    <cellStyle name="Normal 67 3 7" xfId="19156"/>
    <cellStyle name="Normal 67 4" xfId="2197"/>
    <cellStyle name="Normal 67 4 2" xfId="4161"/>
    <cellStyle name="Normal 67 4 2 2" xfId="7944"/>
    <cellStyle name="Normal 67 4 2 2 2" xfId="16003"/>
    <cellStyle name="Normal 67 4 2 2 2 2" xfId="32850"/>
    <cellStyle name="Normal 67 4 2 2 3" xfId="25283"/>
    <cellStyle name="Normal 67 4 2 3" xfId="12220"/>
    <cellStyle name="Normal 67 4 2 3 2" xfId="29069"/>
    <cellStyle name="Normal 67 4 2 4" xfId="21502"/>
    <cellStyle name="Normal 67 4 3" xfId="6060"/>
    <cellStyle name="Normal 67 4 3 2" xfId="14119"/>
    <cellStyle name="Normal 67 4 3 2 2" xfId="30966"/>
    <cellStyle name="Normal 67 4 3 3" xfId="23399"/>
    <cellStyle name="Normal 67 4 4" xfId="10285"/>
    <cellStyle name="Normal 67 4 4 2" xfId="27185"/>
    <cellStyle name="Normal 67 4 5" xfId="18124"/>
    <cellStyle name="Normal 67 4 6" xfId="19617"/>
    <cellStyle name="Normal 67 5" xfId="3249"/>
    <cellStyle name="Normal 67 5 2" xfId="7032"/>
    <cellStyle name="Normal 67 5 2 2" xfId="15091"/>
    <cellStyle name="Normal 67 5 2 2 2" xfId="31938"/>
    <cellStyle name="Normal 67 5 2 3" xfId="24371"/>
    <cellStyle name="Normal 67 5 3" xfId="11308"/>
    <cellStyle name="Normal 67 5 3 2" xfId="28157"/>
    <cellStyle name="Normal 67 5 4" xfId="20590"/>
    <cellStyle name="Normal 67 6" xfId="5148"/>
    <cellStyle name="Normal 67 6 2" xfId="13207"/>
    <cellStyle name="Normal 67 6 2 2" xfId="30054"/>
    <cellStyle name="Normal 67 6 3" xfId="22487"/>
    <cellStyle name="Normal 67 7" xfId="9292"/>
    <cellStyle name="Normal 67 7 2" xfId="26273"/>
    <cellStyle name="Normal 67 8" xfId="18117"/>
    <cellStyle name="Normal 67 9" xfId="18705"/>
    <cellStyle name="Normal 68" xfId="1113"/>
    <cellStyle name="Normal 68 2" xfId="1374"/>
    <cellStyle name="Normal 68 2 2" xfId="1870"/>
    <cellStyle name="Normal 68 2 2 2" xfId="2869"/>
    <cellStyle name="Normal 68 2 2 2 2" xfId="4831"/>
    <cellStyle name="Normal 68 2 2 2 2 2" xfId="8614"/>
    <cellStyle name="Normal 68 2 2 2 2 2 2" xfId="16673"/>
    <cellStyle name="Normal 68 2 2 2 2 2 2 2" xfId="33520"/>
    <cellStyle name="Normal 68 2 2 2 2 2 3" xfId="25953"/>
    <cellStyle name="Normal 68 2 2 2 2 3" xfId="12890"/>
    <cellStyle name="Normal 68 2 2 2 2 3 2" xfId="29739"/>
    <cellStyle name="Normal 68 2 2 2 2 4" xfId="22172"/>
    <cellStyle name="Normal 68 2 2 2 3" xfId="6730"/>
    <cellStyle name="Normal 68 2 2 2 3 2" xfId="14789"/>
    <cellStyle name="Normal 68 2 2 2 3 2 2" xfId="31636"/>
    <cellStyle name="Normal 68 2 2 2 3 3" xfId="24069"/>
    <cellStyle name="Normal 68 2 2 2 4" xfId="10956"/>
    <cellStyle name="Normal 68 2 2 2 4 2" xfId="27855"/>
    <cellStyle name="Normal 68 2 2 2 5" xfId="18128"/>
    <cellStyle name="Normal 68 2 2 2 6" xfId="20287"/>
    <cellStyle name="Normal 68 2 2 3" xfId="3919"/>
    <cellStyle name="Normal 68 2 2 3 2" xfId="7702"/>
    <cellStyle name="Normal 68 2 2 3 2 2" xfId="15761"/>
    <cellStyle name="Normal 68 2 2 3 2 2 2" xfId="32608"/>
    <cellStyle name="Normal 68 2 2 3 2 3" xfId="25041"/>
    <cellStyle name="Normal 68 2 2 3 3" xfId="11978"/>
    <cellStyle name="Normal 68 2 2 3 3 2" xfId="28827"/>
    <cellStyle name="Normal 68 2 2 3 4" xfId="21260"/>
    <cellStyle name="Normal 68 2 2 4" xfId="5818"/>
    <cellStyle name="Normal 68 2 2 4 2" xfId="13877"/>
    <cellStyle name="Normal 68 2 2 4 2 2" xfId="30724"/>
    <cellStyle name="Normal 68 2 2 4 3" xfId="23157"/>
    <cellStyle name="Normal 68 2 2 5" xfId="10003"/>
    <cellStyle name="Normal 68 2 2 5 2" xfId="26943"/>
    <cellStyle name="Normal 68 2 2 6" xfId="18127"/>
    <cellStyle name="Normal 68 2 2 7" xfId="19375"/>
    <cellStyle name="Normal 68 2 3" xfId="2416"/>
    <cellStyle name="Normal 68 2 3 2" xfId="4380"/>
    <cellStyle name="Normal 68 2 3 2 2" xfId="8163"/>
    <cellStyle name="Normal 68 2 3 2 2 2" xfId="16222"/>
    <cellStyle name="Normal 68 2 3 2 2 2 2" xfId="33069"/>
    <cellStyle name="Normal 68 2 3 2 2 3" xfId="25502"/>
    <cellStyle name="Normal 68 2 3 2 3" xfId="12439"/>
    <cellStyle name="Normal 68 2 3 2 3 2" xfId="29288"/>
    <cellStyle name="Normal 68 2 3 2 4" xfId="21721"/>
    <cellStyle name="Normal 68 2 3 3" xfId="6279"/>
    <cellStyle name="Normal 68 2 3 3 2" xfId="14338"/>
    <cellStyle name="Normal 68 2 3 3 2 2" xfId="31185"/>
    <cellStyle name="Normal 68 2 3 3 3" xfId="23618"/>
    <cellStyle name="Normal 68 2 3 4" xfId="10504"/>
    <cellStyle name="Normal 68 2 3 4 2" xfId="27404"/>
    <cellStyle name="Normal 68 2 3 5" xfId="18129"/>
    <cellStyle name="Normal 68 2 3 6" xfId="19836"/>
    <cellStyle name="Normal 68 2 4" xfId="3468"/>
    <cellStyle name="Normal 68 2 4 2" xfId="7251"/>
    <cellStyle name="Normal 68 2 4 2 2" xfId="15310"/>
    <cellStyle name="Normal 68 2 4 2 2 2" xfId="32157"/>
    <cellStyle name="Normal 68 2 4 2 3" xfId="24590"/>
    <cellStyle name="Normal 68 2 4 3" xfId="11527"/>
    <cellStyle name="Normal 68 2 4 3 2" xfId="28376"/>
    <cellStyle name="Normal 68 2 4 4" xfId="20809"/>
    <cellStyle name="Normal 68 2 5" xfId="5367"/>
    <cellStyle name="Normal 68 2 5 2" xfId="13426"/>
    <cellStyle name="Normal 68 2 5 2 2" xfId="30273"/>
    <cellStyle name="Normal 68 2 5 3" xfId="22706"/>
    <cellStyle name="Normal 68 2 6" xfId="9528"/>
    <cellStyle name="Normal 68 2 6 2" xfId="26492"/>
    <cellStyle name="Normal 68 2 7" xfId="18126"/>
    <cellStyle name="Normal 68 2 8" xfId="18924"/>
    <cellStyle name="Normal 68 3" xfId="1652"/>
    <cellStyle name="Normal 68 3 2" xfId="2651"/>
    <cellStyle name="Normal 68 3 2 2" xfId="4613"/>
    <cellStyle name="Normal 68 3 2 2 2" xfId="8396"/>
    <cellStyle name="Normal 68 3 2 2 2 2" xfId="16455"/>
    <cellStyle name="Normal 68 3 2 2 2 2 2" xfId="33302"/>
    <cellStyle name="Normal 68 3 2 2 2 3" xfId="25735"/>
    <cellStyle name="Normal 68 3 2 2 3" xfId="12672"/>
    <cellStyle name="Normal 68 3 2 2 3 2" xfId="29521"/>
    <cellStyle name="Normal 68 3 2 2 4" xfId="21954"/>
    <cellStyle name="Normal 68 3 2 3" xfId="6512"/>
    <cellStyle name="Normal 68 3 2 3 2" xfId="14571"/>
    <cellStyle name="Normal 68 3 2 3 2 2" xfId="31418"/>
    <cellStyle name="Normal 68 3 2 3 3" xfId="23851"/>
    <cellStyle name="Normal 68 3 2 4" xfId="10738"/>
    <cellStyle name="Normal 68 3 2 4 2" xfId="27637"/>
    <cellStyle name="Normal 68 3 2 5" xfId="18131"/>
    <cellStyle name="Normal 68 3 2 6" xfId="20069"/>
    <cellStyle name="Normal 68 3 3" xfId="3701"/>
    <cellStyle name="Normal 68 3 3 2" xfId="7484"/>
    <cellStyle name="Normal 68 3 3 2 2" xfId="15543"/>
    <cellStyle name="Normal 68 3 3 2 2 2" xfId="32390"/>
    <cellStyle name="Normal 68 3 3 2 3" xfId="24823"/>
    <cellStyle name="Normal 68 3 3 3" xfId="11760"/>
    <cellStyle name="Normal 68 3 3 3 2" xfId="28609"/>
    <cellStyle name="Normal 68 3 3 4" xfId="21042"/>
    <cellStyle name="Normal 68 3 4" xfId="5600"/>
    <cellStyle name="Normal 68 3 4 2" xfId="13659"/>
    <cellStyle name="Normal 68 3 4 2 2" xfId="30506"/>
    <cellStyle name="Normal 68 3 4 3" xfId="22939"/>
    <cellStyle name="Normal 68 3 5" xfId="9785"/>
    <cellStyle name="Normal 68 3 5 2" xfId="26725"/>
    <cellStyle name="Normal 68 3 6" xfId="18130"/>
    <cellStyle name="Normal 68 3 7" xfId="19157"/>
    <cellStyle name="Normal 68 4" xfId="2198"/>
    <cellStyle name="Normal 68 4 2" xfId="4162"/>
    <cellStyle name="Normal 68 4 2 2" xfId="7945"/>
    <cellStyle name="Normal 68 4 2 2 2" xfId="16004"/>
    <cellStyle name="Normal 68 4 2 2 2 2" xfId="32851"/>
    <cellStyle name="Normal 68 4 2 2 3" xfId="25284"/>
    <cellStyle name="Normal 68 4 2 3" xfId="12221"/>
    <cellStyle name="Normal 68 4 2 3 2" xfId="29070"/>
    <cellStyle name="Normal 68 4 2 4" xfId="21503"/>
    <cellStyle name="Normal 68 4 3" xfId="6061"/>
    <cellStyle name="Normal 68 4 3 2" xfId="14120"/>
    <cellStyle name="Normal 68 4 3 2 2" xfId="30967"/>
    <cellStyle name="Normal 68 4 3 3" xfId="23400"/>
    <cellStyle name="Normal 68 4 4" xfId="10286"/>
    <cellStyle name="Normal 68 4 4 2" xfId="27186"/>
    <cellStyle name="Normal 68 4 5" xfId="18132"/>
    <cellStyle name="Normal 68 4 6" xfId="19618"/>
    <cellStyle name="Normal 68 5" xfId="3250"/>
    <cellStyle name="Normal 68 5 2" xfId="7033"/>
    <cellStyle name="Normal 68 5 2 2" xfId="15092"/>
    <cellStyle name="Normal 68 5 2 2 2" xfId="31939"/>
    <cellStyle name="Normal 68 5 2 3" xfId="24372"/>
    <cellStyle name="Normal 68 5 3" xfId="11309"/>
    <cellStyle name="Normal 68 5 3 2" xfId="28158"/>
    <cellStyle name="Normal 68 5 4" xfId="20591"/>
    <cellStyle name="Normal 68 6" xfId="5149"/>
    <cellStyle name="Normal 68 6 2" xfId="13208"/>
    <cellStyle name="Normal 68 6 2 2" xfId="30055"/>
    <cellStyle name="Normal 68 6 3" xfId="22488"/>
    <cellStyle name="Normal 68 7" xfId="9293"/>
    <cellStyle name="Normal 68 7 2" xfId="26274"/>
    <cellStyle name="Normal 68 8" xfId="18125"/>
    <cellStyle name="Normal 68 9" xfId="18706"/>
    <cellStyle name="Normal 69" xfId="1114"/>
    <cellStyle name="Normal 69 2" xfId="1375"/>
    <cellStyle name="Normal 69 2 2" xfId="1871"/>
    <cellStyle name="Normal 69 2 2 2" xfId="2870"/>
    <cellStyle name="Normal 69 2 2 2 2" xfId="4832"/>
    <cellStyle name="Normal 69 2 2 2 2 2" xfId="8615"/>
    <cellStyle name="Normal 69 2 2 2 2 2 2" xfId="16674"/>
    <cellStyle name="Normal 69 2 2 2 2 2 2 2" xfId="33521"/>
    <cellStyle name="Normal 69 2 2 2 2 2 3" xfId="25954"/>
    <cellStyle name="Normal 69 2 2 2 2 3" xfId="12891"/>
    <cellStyle name="Normal 69 2 2 2 2 3 2" xfId="29740"/>
    <cellStyle name="Normal 69 2 2 2 2 4" xfId="22173"/>
    <cellStyle name="Normal 69 2 2 2 3" xfId="6731"/>
    <cellStyle name="Normal 69 2 2 2 3 2" xfId="14790"/>
    <cellStyle name="Normal 69 2 2 2 3 2 2" xfId="31637"/>
    <cellStyle name="Normal 69 2 2 2 3 3" xfId="24070"/>
    <cellStyle name="Normal 69 2 2 2 4" xfId="10957"/>
    <cellStyle name="Normal 69 2 2 2 4 2" xfId="27856"/>
    <cellStyle name="Normal 69 2 2 2 5" xfId="18136"/>
    <cellStyle name="Normal 69 2 2 2 6" xfId="20288"/>
    <cellStyle name="Normal 69 2 2 3" xfId="3920"/>
    <cellStyle name="Normal 69 2 2 3 2" xfId="7703"/>
    <cellStyle name="Normal 69 2 2 3 2 2" xfId="15762"/>
    <cellStyle name="Normal 69 2 2 3 2 2 2" xfId="32609"/>
    <cellStyle name="Normal 69 2 2 3 2 3" xfId="25042"/>
    <cellStyle name="Normal 69 2 2 3 3" xfId="11979"/>
    <cellStyle name="Normal 69 2 2 3 3 2" xfId="28828"/>
    <cellStyle name="Normal 69 2 2 3 4" xfId="21261"/>
    <cellStyle name="Normal 69 2 2 4" xfId="5819"/>
    <cellStyle name="Normal 69 2 2 4 2" xfId="13878"/>
    <cellStyle name="Normal 69 2 2 4 2 2" xfId="30725"/>
    <cellStyle name="Normal 69 2 2 4 3" xfId="23158"/>
    <cellStyle name="Normal 69 2 2 5" xfId="10004"/>
    <cellStyle name="Normal 69 2 2 5 2" xfId="26944"/>
    <cellStyle name="Normal 69 2 2 6" xfId="18135"/>
    <cellStyle name="Normal 69 2 2 7" xfId="19376"/>
    <cellStyle name="Normal 69 2 3" xfId="2417"/>
    <cellStyle name="Normal 69 2 3 2" xfId="4381"/>
    <cellStyle name="Normal 69 2 3 2 2" xfId="8164"/>
    <cellStyle name="Normal 69 2 3 2 2 2" xfId="16223"/>
    <cellStyle name="Normal 69 2 3 2 2 2 2" xfId="33070"/>
    <cellStyle name="Normal 69 2 3 2 2 3" xfId="25503"/>
    <cellStyle name="Normal 69 2 3 2 3" xfId="12440"/>
    <cellStyle name="Normal 69 2 3 2 3 2" xfId="29289"/>
    <cellStyle name="Normal 69 2 3 2 4" xfId="21722"/>
    <cellStyle name="Normal 69 2 3 3" xfId="6280"/>
    <cellStyle name="Normal 69 2 3 3 2" xfId="14339"/>
    <cellStyle name="Normal 69 2 3 3 2 2" xfId="31186"/>
    <cellStyle name="Normal 69 2 3 3 3" xfId="23619"/>
    <cellStyle name="Normal 69 2 3 4" xfId="10505"/>
    <cellStyle name="Normal 69 2 3 4 2" xfId="27405"/>
    <cellStyle name="Normal 69 2 3 5" xfId="18137"/>
    <cellStyle name="Normal 69 2 3 6" xfId="19837"/>
    <cellStyle name="Normal 69 2 4" xfId="3469"/>
    <cellStyle name="Normal 69 2 4 2" xfId="7252"/>
    <cellStyle name="Normal 69 2 4 2 2" xfId="15311"/>
    <cellStyle name="Normal 69 2 4 2 2 2" xfId="32158"/>
    <cellStyle name="Normal 69 2 4 2 3" xfId="24591"/>
    <cellStyle name="Normal 69 2 4 3" xfId="11528"/>
    <cellStyle name="Normal 69 2 4 3 2" xfId="28377"/>
    <cellStyle name="Normal 69 2 4 4" xfId="20810"/>
    <cellStyle name="Normal 69 2 5" xfId="5368"/>
    <cellStyle name="Normal 69 2 5 2" xfId="13427"/>
    <cellStyle name="Normal 69 2 5 2 2" xfId="30274"/>
    <cellStyle name="Normal 69 2 5 3" xfId="22707"/>
    <cellStyle name="Normal 69 2 6" xfId="9529"/>
    <cellStyle name="Normal 69 2 6 2" xfId="26493"/>
    <cellStyle name="Normal 69 2 7" xfId="18134"/>
    <cellStyle name="Normal 69 2 8" xfId="18925"/>
    <cellStyle name="Normal 69 3" xfId="1653"/>
    <cellStyle name="Normal 69 3 2" xfId="2652"/>
    <cellStyle name="Normal 69 3 2 2" xfId="4614"/>
    <cellStyle name="Normal 69 3 2 2 2" xfId="8397"/>
    <cellStyle name="Normal 69 3 2 2 2 2" xfId="16456"/>
    <cellStyle name="Normal 69 3 2 2 2 2 2" xfId="33303"/>
    <cellStyle name="Normal 69 3 2 2 2 3" xfId="25736"/>
    <cellStyle name="Normal 69 3 2 2 3" xfId="12673"/>
    <cellStyle name="Normal 69 3 2 2 3 2" xfId="29522"/>
    <cellStyle name="Normal 69 3 2 2 4" xfId="21955"/>
    <cellStyle name="Normal 69 3 2 3" xfId="6513"/>
    <cellStyle name="Normal 69 3 2 3 2" xfId="14572"/>
    <cellStyle name="Normal 69 3 2 3 2 2" xfId="31419"/>
    <cellStyle name="Normal 69 3 2 3 3" xfId="23852"/>
    <cellStyle name="Normal 69 3 2 4" xfId="10739"/>
    <cellStyle name="Normal 69 3 2 4 2" xfId="27638"/>
    <cellStyle name="Normal 69 3 2 5" xfId="18139"/>
    <cellStyle name="Normal 69 3 2 6" xfId="20070"/>
    <cellStyle name="Normal 69 3 3" xfId="3702"/>
    <cellStyle name="Normal 69 3 3 2" xfId="7485"/>
    <cellStyle name="Normal 69 3 3 2 2" xfId="15544"/>
    <cellStyle name="Normal 69 3 3 2 2 2" xfId="32391"/>
    <cellStyle name="Normal 69 3 3 2 3" xfId="24824"/>
    <cellStyle name="Normal 69 3 3 3" xfId="11761"/>
    <cellStyle name="Normal 69 3 3 3 2" xfId="28610"/>
    <cellStyle name="Normal 69 3 3 4" xfId="21043"/>
    <cellStyle name="Normal 69 3 4" xfId="5601"/>
    <cellStyle name="Normal 69 3 4 2" xfId="13660"/>
    <cellStyle name="Normal 69 3 4 2 2" xfId="30507"/>
    <cellStyle name="Normal 69 3 4 3" xfId="22940"/>
    <cellStyle name="Normal 69 3 5" xfId="9786"/>
    <cellStyle name="Normal 69 3 5 2" xfId="26726"/>
    <cellStyle name="Normal 69 3 6" xfId="18138"/>
    <cellStyle name="Normal 69 3 7" xfId="19158"/>
    <cellStyle name="Normal 69 4" xfId="2199"/>
    <cellStyle name="Normal 69 4 2" xfId="4163"/>
    <cellStyle name="Normal 69 4 2 2" xfId="7946"/>
    <cellStyle name="Normal 69 4 2 2 2" xfId="16005"/>
    <cellStyle name="Normal 69 4 2 2 2 2" xfId="32852"/>
    <cellStyle name="Normal 69 4 2 2 3" xfId="25285"/>
    <cellStyle name="Normal 69 4 2 3" xfId="12222"/>
    <cellStyle name="Normal 69 4 2 3 2" xfId="29071"/>
    <cellStyle name="Normal 69 4 2 4" xfId="21504"/>
    <cellStyle name="Normal 69 4 3" xfId="6062"/>
    <cellStyle name="Normal 69 4 3 2" xfId="14121"/>
    <cellStyle name="Normal 69 4 3 2 2" xfId="30968"/>
    <cellStyle name="Normal 69 4 3 3" xfId="23401"/>
    <cellStyle name="Normal 69 4 4" xfId="10287"/>
    <cellStyle name="Normal 69 4 4 2" xfId="27187"/>
    <cellStyle name="Normal 69 4 5" xfId="18140"/>
    <cellStyle name="Normal 69 4 6" xfId="19619"/>
    <cellStyle name="Normal 69 5" xfId="3251"/>
    <cellStyle name="Normal 69 5 2" xfId="7034"/>
    <cellStyle name="Normal 69 5 2 2" xfId="15093"/>
    <cellStyle name="Normal 69 5 2 2 2" xfId="31940"/>
    <cellStyle name="Normal 69 5 2 3" xfId="24373"/>
    <cellStyle name="Normal 69 5 3" xfId="11310"/>
    <cellStyle name="Normal 69 5 3 2" xfId="28159"/>
    <cellStyle name="Normal 69 5 4" xfId="20592"/>
    <cellStyle name="Normal 69 6" xfId="5150"/>
    <cellStyle name="Normal 69 6 2" xfId="13209"/>
    <cellStyle name="Normal 69 6 2 2" xfId="30056"/>
    <cellStyle name="Normal 69 6 3" xfId="22489"/>
    <cellStyle name="Normal 69 7" xfId="9294"/>
    <cellStyle name="Normal 69 7 2" xfId="26275"/>
    <cellStyle name="Normal 69 8" xfId="18133"/>
    <cellStyle name="Normal 69 9" xfId="18707"/>
    <cellStyle name="Normal 7" xfId="452"/>
    <cellStyle name="Normal 7 2" xfId="453"/>
    <cellStyle name="Normal 7 2 2" xfId="2982"/>
    <cellStyle name="Normal 7 2 2 2" xfId="6839"/>
    <cellStyle name="Normal 7 2 2 2 2" xfId="14898"/>
    <cellStyle name="Normal 7 2 2 2 2 2" xfId="31745"/>
    <cellStyle name="Normal 7 2 2 2 3" xfId="24178"/>
    <cellStyle name="Normal 7 2 2 3" xfId="11067"/>
    <cellStyle name="Normal 7 2 2 3 2" xfId="27964"/>
    <cellStyle name="Normal 7 2 2 4" xfId="20396"/>
    <cellStyle name="Normal 7 2 3" xfId="18141"/>
    <cellStyle name="Normal 7 3" xfId="454"/>
    <cellStyle name="Normal 7 3 2" xfId="18142"/>
    <cellStyle name="Normal 7 4" xfId="852"/>
    <cellStyle name="Normal 7 5" xfId="2972"/>
    <cellStyle name="Normal 7 5 2" xfId="6830"/>
    <cellStyle name="Normal 7 5 2 2" xfId="14889"/>
    <cellStyle name="Normal 7 5 2 2 2" xfId="31736"/>
    <cellStyle name="Normal 7 5 2 3" xfId="24169"/>
    <cellStyle name="Normal 7 5 3" xfId="11058"/>
    <cellStyle name="Normal 7 5 3 2" xfId="27955"/>
    <cellStyle name="Normal 7 5 4" xfId="20387"/>
    <cellStyle name="Normal 7 6" xfId="33831"/>
    <cellStyle name="Normal 7_Energía" xfId="18143"/>
    <cellStyle name="Normal 70" xfId="1115"/>
    <cellStyle name="Normal 70 2" xfId="1376"/>
    <cellStyle name="Normal 70 2 2" xfId="1872"/>
    <cellStyle name="Normal 70 2 2 2" xfId="2871"/>
    <cellStyle name="Normal 70 2 2 2 2" xfId="4833"/>
    <cellStyle name="Normal 70 2 2 2 2 2" xfId="8616"/>
    <cellStyle name="Normal 70 2 2 2 2 2 2" xfId="16675"/>
    <cellStyle name="Normal 70 2 2 2 2 2 2 2" xfId="33522"/>
    <cellStyle name="Normal 70 2 2 2 2 2 3" xfId="25955"/>
    <cellStyle name="Normal 70 2 2 2 2 3" xfId="12892"/>
    <cellStyle name="Normal 70 2 2 2 2 3 2" xfId="29741"/>
    <cellStyle name="Normal 70 2 2 2 2 4" xfId="22174"/>
    <cellStyle name="Normal 70 2 2 2 3" xfId="6732"/>
    <cellStyle name="Normal 70 2 2 2 3 2" xfId="14791"/>
    <cellStyle name="Normal 70 2 2 2 3 2 2" xfId="31638"/>
    <cellStyle name="Normal 70 2 2 2 3 3" xfId="24071"/>
    <cellStyle name="Normal 70 2 2 2 4" xfId="10958"/>
    <cellStyle name="Normal 70 2 2 2 4 2" xfId="27857"/>
    <cellStyle name="Normal 70 2 2 2 5" xfId="18147"/>
    <cellStyle name="Normal 70 2 2 2 6" xfId="20289"/>
    <cellStyle name="Normal 70 2 2 3" xfId="3921"/>
    <cellStyle name="Normal 70 2 2 3 2" xfId="7704"/>
    <cellStyle name="Normal 70 2 2 3 2 2" xfId="15763"/>
    <cellStyle name="Normal 70 2 2 3 2 2 2" xfId="32610"/>
    <cellStyle name="Normal 70 2 2 3 2 3" xfId="25043"/>
    <cellStyle name="Normal 70 2 2 3 3" xfId="11980"/>
    <cellStyle name="Normal 70 2 2 3 3 2" xfId="28829"/>
    <cellStyle name="Normal 70 2 2 3 4" xfId="21262"/>
    <cellStyle name="Normal 70 2 2 4" xfId="5820"/>
    <cellStyle name="Normal 70 2 2 4 2" xfId="13879"/>
    <cellStyle name="Normal 70 2 2 4 2 2" xfId="30726"/>
    <cellStyle name="Normal 70 2 2 4 3" xfId="23159"/>
    <cellStyle name="Normal 70 2 2 5" xfId="10005"/>
    <cellStyle name="Normal 70 2 2 5 2" xfId="26945"/>
    <cellStyle name="Normal 70 2 2 6" xfId="18146"/>
    <cellStyle name="Normal 70 2 2 7" xfId="19377"/>
    <cellStyle name="Normal 70 2 3" xfId="2418"/>
    <cellStyle name="Normal 70 2 3 2" xfId="4382"/>
    <cellStyle name="Normal 70 2 3 2 2" xfId="8165"/>
    <cellStyle name="Normal 70 2 3 2 2 2" xfId="16224"/>
    <cellStyle name="Normal 70 2 3 2 2 2 2" xfId="33071"/>
    <cellStyle name="Normal 70 2 3 2 2 3" xfId="25504"/>
    <cellStyle name="Normal 70 2 3 2 3" xfId="12441"/>
    <cellStyle name="Normal 70 2 3 2 3 2" xfId="29290"/>
    <cellStyle name="Normal 70 2 3 2 4" xfId="21723"/>
    <cellStyle name="Normal 70 2 3 3" xfId="6281"/>
    <cellStyle name="Normal 70 2 3 3 2" xfId="14340"/>
    <cellStyle name="Normal 70 2 3 3 2 2" xfId="31187"/>
    <cellStyle name="Normal 70 2 3 3 3" xfId="23620"/>
    <cellStyle name="Normal 70 2 3 4" xfId="10506"/>
    <cellStyle name="Normal 70 2 3 4 2" xfId="27406"/>
    <cellStyle name="Normal 70 2 3 5" xfId="18148"/>
    <cellStyle name="Normal 70 2 3 6" xfId="19838"/>
    <cellStyle name="Normal 70 2 4" xfId="3470"/>
    <cellStyle name="Normal 70 2 4 2" xfId="7253"/>
    <cellStyle name="Normal 70 2 4 2 2" xfId="15312"/>
    <cellStyle name="Normal 70 2 4 2 2 2" xfId="32159"/>
    <cellStyle name="Normal 70 2 4 2 3" xfId="24592"/>
    <cellStyle name="Normal 70 2 4 3" xfId="11529"/>
    <cellStyle name="Normal 70 2 4 3 2" xfId="28378"/>
    <cellStyle name="Normal 70 2 4 4" xfId="20811"/>
    <cellStyle name="Normal 70 2 5" xfId="5369"/>
    <cellStyle name="Normal 70 2 5 2" xfId="13428"/>
    <cellStyle name="Normal 70 2 5 2 2" xfId="30275"/>
    <cellStyle name="Normal 70 2 5 3" xfId="22708"/>
    <cellStyle name="Normal 70 2 6" xfId="9530"/>
    <cellStyle name="Normal 70 2 6 2" xfId="26494"/>
    <cellStyle name="Normal 70 2 7" xfId="18145"/>
    <cellStyle name="Normal 70 2 8" xfId="18926"/>
    <cellStyle name="Normal 70 3" xfId="1654"/>
    <cellStyle name="Normal 70 3 2" xfId="2653"/>
    <cellStyle name="Normal 70 3 2 2" xfId="4615"/>
    <cellStyle name="Normal 70 3 2 2 2" xfId="8398"/>
    <cellStyle name="Normal 70 3 2 2 2 2" xfId="16457"/>
    <cellStyle name="Normal 70 3 2 2 2 2 2" xfId="33304"/>
    <cellStyle name="Normal 70 3 2 2 2 3" xfId="25737"/>
    <cellStyle name="Normal 70 3 2 2 3" xfId="12674"/>
    <cellStyle name="Normal 70 3 2 2 3 2" xfId="29523"/>
    <cellStyle name="Normal 70 3 2 2 4" xfId="21956"/>
    <cellStyle name="Normal 70 3 2 3" xfId="6514"/>
    <cellStyle name="Normal 70 3 2 3 2" xfId="14573"/>
    <cellStyle name="Normal 70 3 2 3 2 2" xfId="31420"/>
    <cellStyle name="Normal 70 3 2 3 3" xfId="23853"/>
    <cellStyle name="Normal 70 3 2 4" xfId="10740"/>
    <cellStyle name="Normal 70 3 2 4 2" xfId="27639"/>
    <cellStyle name="Normal 70 3 2 5" xfId="18150"/>
    <cellStyle name="Normal 70 3 2 6" xfId="20071"/>
    <cellStyle name="Normal 70 3 3" xfId="3703"/>
    <cellStyle name="Normal 70 3 3 2" xfId="7486"/>
    <cellStyle name="Normal 70 3 3 2 2" xfId="15545"/>
    <cellStyle name="Normal 70 3 3 2 2 2" xfId="32392"/>
    <cellStyle name="Normal 70 3 3 2 3" xfId="24825"/>
    <cellStyle name="Normal 70 3 3 3" xfId="11762"/>
    <cellStyle name="Normal 70 3 3 3 2" xfId="28611"/>
    <cellStyle name="Normal 70 3 3 4" xfId="21044"/>
    <cellStyle name="Normal 70 3 4" xfId="5602"/>
    <cellStyle name="Normal 70 3 4 2" xfId="13661"/>
    <cellStyle name="Normal 70 3 4 2 2" xfId="30508"/>
    <cellStyle name="Normal 70 3 4 3" xfId="22941"/>
    <cellStyle name="Normal 70 3 5" xfId="9787"/>
    <cellStyle name="Normal 70 3 5 2" xfId="26727"/>
    <cellStyle name="Normal 70 3 6" xfId="18149"/>
    <cellStyle name="Normal 70 3 7" xfId="19159"/>
    <cellStyle name="Normal 70 4" xfId="2200"/>
    <cellStyle name="Normal 70 4 2" xfId="4164"/>
    <cellStyle name="Normal 70 4 2 2" xfId="7947"/>
    <cellStyle name="Normal 70 4 2 2 2" xfId="16006"/>
    <cellStyle name="Normal 70 4 2 2 2 2" xfId="32853"/>
    <cellStyle name="Normal 70 4 2 2 3" xfId="25286"/>
    <cellStyle name="Normal 70 4 2 3" xfId="12223"/>
    <cellStyle name="Normal 70 4 2 3 2" xfId="29072"/>
    <cellStyle name="Normal 70 4 2 4" xfId="21505"/>
    <cellStyle name="Normal 70 4 3" xfId="6063"/>
    <cellStyle name="Normal 70 4 3 2" xfId="14122"/>
    <cellStyle name="Normal 70 4 3 2 2" xfId="30969"/>
    <cellStyle name="Normal 70 4 3 3" xfId="23402"/>
    <cellStyle name="Normal 70 4 4" xfId="10288"/>
    <cellStyle name="Normal 70 4 4 2" xfId="27188"/>
    <cellStyle name="Normal 70 4 5" xfId="18151"/>
    <cellStyle name="Normal 70 4 6" xfId="19620"/>
    <cellStyle name="Normal 70 5" xfId="3252"/>
    <cellStyle name="Normal 70 5 2" xfId="7035"/>
    <cellStyle name="Normal 70 5 2 2" xfId="15094"/>
    <cellStyle name="Normal 70 5 2 2 2" xfId="31941"/>
    <cellStyle name="Normal 70 5 2 3" xfId="24374"/>
    <cellStyle name="Normal 70 5 3" xfId="11311"/>
    <cellStyle name="Normal 70 5 3 2" xfId="28160"/>
    <cellStyle name="Normal 70 5 4" xfId="20593"/>
    <cellStyle name="Normal 70 6" xfId="5151"/>
    <cellStyle name="Normal 70 6 2" xfId="13210"/>
    <cellStyle name="Normal 70 6 2 2" xfId="30057"/>
    <cellStyle name="Normal 70 6 3" xfId="22490"/>
    <cellStyle name="Normal 70 7" xfId="9295"/>
    <cellStyle name="Normal 70 7 2" xfId="26276"/>
    <cellStyle name="Normal 70 8" xfId="18144"/>
    <cellStyle name="Normal 70 9" xfId="18708"/>
    <cellStyle name="Normal 71" xfId="1116"/>
    <cellStyle name="Normal 71 2" xfId="1377"/>
    <cellStyle name="Normal 71 2 2" xfId="1873"/>
    <cellStyle name="Normal 71 2 2 2" xfId="2872"/>
    <cellStyle name="Normal 71 2 2 2 2" xfId="4834"/>
    <cellStyle name="Normal 71 2 2 2 2 2" xfId="8617"/>
    <cellStyle name="Normal 71 2 2 2 2 2 2" xfId="16676"/>
    <cellStyle name="Normal 71 2 2 2 2 2 2 2" xfId="33523"/>
    <cellStyle name="Normal 71 2 2 2 2 2 3" xfId="25956"/>
    <cellStyle name="Normal 71 2 2 2 2 3" xfId="12893"/>
    <cellStyle name="Normal 71 2 2 2 2 3 2" xfId="29742"/>
    <cellStyle name="Normal 71 2 2 2 2 4" xfId="22175"/>
    <cellStyle name="Normal 71 2 2 2 3" xfId="6733"/>
    <cellStyle name="Normal 71 2 2 2 3 2" xfId="14792"/>
    <cellStyle name="Normal 71 2 2 2 3 2 2" xfId="31639"/>
    <cellStyle name="Normal 71 2 2 2 3 3" xfId="24072"/>
    <cellStyle name="Normal 71 2 2 2 4" xfId="10959"/>
    <cellStyle name="Normal 71 2 2 2 4 2" xfId="27858"/>
    <cellStyle name="Normal 71 2 2 2 5" xfId="18155"/>
    <cellStyle name="Normal 71 2 2 2 6" xfId="20290"/>
    <cellStyle name="Normal 71 2 2 3" xfId="3922"/>
    <cellStyle name="Normal 71 2 2 3 2" xfId="7705"/>
    <cellStyle name="Normal 71 2 2 3 2 2" xfId="15764"/>
    <cellStyle name="Normal 71 2 2 3 2 2 2" xfId="32611"/>
    <cellStyle name="Normal 71 2 2 3 2 3" xfId="25044"/>
    <cellStyle name="Normal 71 2 2 3 3" xfId="11981"/>
    <cellStyle name="Normal 71 2 2 3 3 2" xfId="28830"/>
    <cellStyle name="Normal 71 2 2 3 4" xfId="21263"/>
    <cellStyle name="Normal 71 2 2 4" xfId="5821"/>
    <cellStyle name="Normal 71 2 2 4 2" xfId="13880"/>
    <cellStyle name="Normal 71 2 2 4 2 2" xfId="30727"/>
    <cellStyle name="Normal 71 2 2 4 3" xfId="23160"/>
    <cellStyle name="Normal 71 2 2 5" xfId="10006"/>
    <cellStyle name="Normal 71 2 2 5 2" xfId="26946"/>
    <cellStyle name="Normal 71 2 2 6" xfId="18154"/>
    <cellStyle name="Normal 71 2 2 7" xfId="19378"/>
    <cellStyle name="Normal 71 2 3" xfId="2419"/>
    <cellStyle name="Normal 71 2 3 2" xfId="4383"/>
    <cellStyle name="Normal 71 2 3 2 2" xfId="8166"/>
    <cellStyle name="Normal 71 2 3 2 2 2" xfId="16225"/>
    <cellStyle name="Normal 71 2 3 2 2 2 2" xfId="33072"/>
    <cellStyle name="Normal 71 2 3 2 2 3" xfId="25505"/>
    <cellStyle name="Normal 71 2 3 2 3" xfId="12442"/>
    <cellStyle name="Normal 71 2 3 2 3 2" xfId="29291"/>
    <cellStyle name="Normal 71 2 3 2 4" xfId="21724"/>
    <cellStyle name="Normal 71 2 3 3" xfId="6282"/>
    <cellStyle name="Normal 71 2 3 3 2" xfId="14341"/>
    <cellStyle name="Normal 71 2 3 3 2 2" xfId="31188"/>
    <cellStyle name="Normal 71 2 3 3 3" xfId="23621"/>
    <cellStyle name="Normal 71 2 3 4" xfId="10507"/>
    <cellStyle name="Normal 71 2 3 4 2" xfId="27407"/>
    <cellStyle name="Normal 71 2 3 5" xfId="18156"/>
    <cellStyle name="Normal 71 2 3 6" xfId="19839"/>
    <cellStyle name="Normal 71 2 4" xfId="3471"/>
    <cellStyle name="Normal 71 2 4 2" xfId="7254"/>
    <cellStyle name="Normal 71 2 4 2 2" xfId="15313"/>
    <cellStyle name="Normal 71 2 4 2 2 2" xfId="32160"/>
    <cellStyle name="Normal 71 2 4 2 3" xfId="24593"/>
    <cellStyle name="Normal 71 2 4 3" xfId="11530"/>
    <cellStyle name="Normal 71 2 4 3 2" xfId="28379"/>
    <cellStyle name="Normal 71 2 4 4" xfId="20812"/>
    <cellStyle name="Normal 71 2 5" xfId="5370"/>
    <cellStyle name="Normal 71 2 5 2" xfId="13429"/>
    <cellStyle name="Normal 71 2 5 2 2" xfId="30276"/>
    <cellStyle name="Normal 71 2 5 3" xfId="22709"/>
    <cellStyle name="Normal 71 2 6" xfId="9531"/>
    <cellStyle name="Normal 71 2 6 2" xfId="26495"/>
    <cellStyle name="Normal 71 2 7" xfId="18153"/>
    <cellStyle name="Normal 71 2 8" xfId="18927"/>
    <cellStyle name="Normal 71 3" xfId="1655"/>
    <cellStyle name="Normal 71 3 2" xfId="2654"/>
    <cellStyle name="Normal 71 3 2 2" xfId="4616"/>
    <cellStyle name="Normal 71 3 2 2 2" xfId="8399"/>
    <cellStyle name="Normal 71 3 2 2 2 2" xfId="16458"/>
    <cellStyle name="Normal 71 3 2 2 2 2 2" xfId="33305"/>
    <cellStyle name="Normal 71 3 2 2 2 3" xfId="25738"/>
    <cellStyle name="Normal 71 3 2 2 3" xfId="12675"/>
    <cellStyle name="Normal 71 3 2 2 3 2" xfId="29524"/>
    <cellStyle name="Normal 71 3 2 2 4" xfId="21957"/>
    <cellStyle name="Normal 71 3 2 3" xfId="6515"/>
    <cellStyle name="Normal 71 3 2 3 2" xfId="14574"/>
    <cellStyle name="Normal 71 3 2 3 2 2" xfId="31421"/>
    <cellStyle name="Normal 71 3 2 3 3" xfId="23854"/>
    <cellStyle name="Normal 71 3 2 4" xfId="10741"/>
    <cellStyle name="Normal 71 3 2 4 2" xfId="27640"/>
    <cellStyle name="Normal 71 3 2 5" xfId="18158"/>
    <cellStyle name="Normal 71 3 2 6" xfId="20072"/>
    <cellStyle name="Normal 71 3 3" xfId="3704"/>
    <cellStyle name="Normal 71 3 3 2" xfId="7487"/>
    <cellStyle name="Normal 71 3 3 2 2" xfId="15546"/>
    <cellStyle name="Normal 71 3 3 2 2 2" xfId="32393"/>
    <cellStyle name="Normal 71 3 3 2 3" xfId="24826"/>
    <cellStyle name="Normal 71 3 3 3" xfId="11763"/>
    <cellStyle name="Normal 71 3 3 3 2" xfId="28612"/>
    <cellStyle name="Normal 71 3 3 4" xfId="21045"/>
    <cellStyle name="Normal 71 3 4" xfId="5603"/>
    <cellStyle name="Normal 71 3 4 2" xfId="13662"/>
    <cellStyle name="Normal 71 3 4 2 2" xfId="30509"/>
    <cellStyle name="Normal 71 3 4 3" xfId="22942"/>
    <cellStyle name="Normal 71 3 5" xfId="9788"/>
    <cellStyle name="Normal 71 3 5 2" xfId="26728"/>
    <cellStyle name="Normal 71 3 6" xfId="18157"/>
    <cellStyle name="Normal 71 3 7" xfId="19160"/>
    <cellStyle name="Normal 71 4" xfId="2201"/>
    <cellStyle name="Normal 71 4 2" xfId="4165"/>
    <cellStyle name="Normal 71 4 2 2" xfId="7948"/>
    <cellStyle name="Normal 71 4 2 2 2" xfId="16007"/>
    <cellStyle name="Normal 71 4 2 2 2 2" xfId="32854"/>
    <cellStyle name="Normal 71 4 2 2 3" xfId="25287"/>
    <cellStyle name="Normal 71 4 2 3" xfId="12224"/>
    <cellStyle name="Normal 71 4 2 3 2" xfId="29073"/>
    <cellStyle name="Normal 71 4 2 4" xfId="21506"/>
    <cellStyle name="Normal 71 4 3" xfId="6064"/>
    <cellStyle name="Normal 71 4 3 2" xfId="14123"/>
    <cellStyle name="Normal 71 4 3 2 2" xfId="30970"/>
    <cellStyle name="Normal 71 4 3 3" xfId="23403"/>
    <cellStyle name="Normal 71 4 4" xfId="10289"/>
    <cellStyle name="Normal 71 4 4 2" xfId="27189"/>
    <cellStyle name="Normal 71 4 5" xfId="18159"/>
    <cellStyle name="Normal 71 4 6" xfId="19621"/>
    <cellStyle name="Normal 71 5" xfId="3253"/>
    <cellStyle name="Normal 71 5 2" xfId="7036"/>
    <cellStyle name="Normal 71 5 2 2" xfId="15095"/>
    <cellStyle name="Normal 71 5 2 2 2" xfId="31942"/>
    <cellStyle name="Normal 71 5 2 3" xfId="24375"/>
    <cellStyle name="Normal 71 5 3" xfId="11312"/>
    <cellStyle name="Normal 71 5 3 2" xfId="28161"/>
    <cellStyle name="Normal 71 5 4" xfId="20594"/>
    <cellStyle name="Normal 71 6" xfId="5152"/>
    <cellStyle name="Normal 71 6 2" xfId="13211"/>
    <cellStyle name="Normal 71 6 2 2" xfId="30058"/>
    <cellStyle name="Normal 71 6 3" xfId="22491"/>
    <cellStyle name="Normal 71 7" xfId="9296"/>
    <cellStyle name="Normal 71 7 2" xfId="26277"/>
    <cellStyle name="Normal 71 8" xfId="18152"/>
    <cellStyle name="Normal 71 9" xfId="18709"/>
    <cellStyle name="Normal 72" xfId="1117"/>
    <cellStyle name="Normal 72 2" xfId="1378"/>
    <cellStyle name="Normal 72 2 2" xfId="1874"/>
    <cellStyle name="Normal 72 2 2 2" xfId="2873"/>
    <cellStyle name="Normal 72 2 2 2 2" xfId="4835"/>
    <cellStyle name="Normal 72 2 2 2 2 2" xfId="8618"/>
    <cellStyle name="Normal 72 2 2 2 2 2 2" xfId="16677"/>
    <cellStyle name="Normal 72 2 2 2 2 2 2 2" xfId="33524"/>
    <cellStyle name="Normal 72 2 2 2 2 2 3" xfId="25957"/>
    <cellStyle name="Normal 72 2 2 2 2 3" xfId="12894"/>
    <cellStyle name="Normal 72 2 2 2 2 3 2" xfId="29743"/>
    <cellStyle name="Normal 72 2 2 2 2 4" xfId="22176"/>
    <cellStyle name="Normal 72 2 2 2 3" xfId="6734"/>
    <cellStyle name="Normal 72 2 2 2 3 2" xfId="14793"/>
    <cellStyle name="Normal 72 2 2 2 3 2 2" xfId="31640"/>
    <cellStyle name="Normal 72 2 2 2 3 3" xfId="24073"/>
    <cellStyle name="Normal 72 2 2 2 4" xfId="10960"/>
    <cellStyle name="Normal 72 2 2 2 4 2" xfId="27859"/>
    <cellStyle name="Normal 72 2 2 2 5" xfId="18163"/>
    <cellStyle name="Normal 72 2 2 2 6" xfId="20291"/>
    <cellStyle name="Normal 72 2 2 3" xfId="3923"/>
    <cellStyle name="Normal 72 2 2 3 2" xfId="7706"/>
    <cellStyle name="Normal 72 2 2 3 2 2" xfId="15765"/>
    <cellStyle name="Normal 72 2 2 3 2 2 2" xfId="32612"/>
    <cellStyle name="Normal 72 2 2 3 2 3" xfId="25045"/>
    <cellStyle name="Normal 72 2 2 3 3" xfId="11982"/>
    <cellStyle name="Normal 72 2 2 3 3 2" xfId="28831"/>
    <cellStyle name="Normal 72 2 2 3 4" xfId="21264"/>
    <cellStyle name="Normal 72 2 2 4" xfId="5822"/>
    <cellStyle name="Normal 72 2 2 4 2" xfId="13881"/>
    <cellStyle name="Normal 72 2 2 4 2 2" xfId="30728"/>
    <cellStyle name="Normal 72 2 2 4 3" xfId="23161"/>
    <cellStyle name="Normal 72 2 2 5" xfId="10007"/>
    <cellStyle name="Normal 72 2 2 5 2" xfId="26947"/>
    <cellStyle name="Normal 72 2 2 6" xfId="18162"/>
    <cellStyle name="Normal 72 2 2 7" xfId="19379"/>
    <cellStyle name="Normal 72 2 3" xfId="2420"/>
    <cellStyle name="Normal 72 2 3 2" xfId="4384"/>
    <cellStyle name="Normal 72 2 3 2 2" xfId="8167"/>
    <cellStyle name="Normal 72 2 3 2 2 2" xfId="16226"/>
    <cellStyle name="Normal 72 2 3 2 2 2 2" xfId="33073"/>
    <cellStyle name="Normal 72 2 3 2 2 3" xfId="25506"/>
    <cellStyle name="Normal 72 2 3 2 3" xfId="12443"/>
    <cellStyle name="Normal 72 2 3 2 3 2" xfId="29292"/>
    <cellStyle name="Normal 72 2 3 2 4" xfId="21725"/>
    <cellStyle name="Normal 72 2 3 3" xfId="6283"/>
    <cellStyle name="Normal 72 2 3 3 2" xfId="14342"/>
    <cellStyle name="Normal 72 2 3 3 2 2" xfId="31189"/>
    <cellStyle name="Normal 72 2 3 3 3" xfId="23622"/>
    <cellStyle name="Normal 72 2 3 4" xfId="10508"/>
    <cellStyle name="Normal 72 2 3 4 2" xfId="27408"/>
    <cellStyle name="Normal 72 2 3 5" xfId="18164"/>
    <cellStyle name="Normal 72 2 3 6" xfId="19840"/>
    <cellStyle name="Normal 72 2 4" xfId="3472"/>
    <cellStyle name="Normal 72 2 4 2" xfId="7255"/>
    <cellStyle name="Normal 72 2 4 2 2" xfId="15314"/>
    <cellStyle name="Normal 72 2 4 2 2 2" xfId="32161"/>
    <cellStyle name="Normal 72 2 4 2 3" xfId="24594"/>
    <cellStyle name="Normal 72 2 4 3" xfId="11531"/>
    <cellStyle name="Normal 72 2 4 3 2" xfId="28380"/>
    <cellStyle name="Normal 72 2 4 4" xfId="20813"/>
    <cellStyle name="Normal 72 2 5" xfId="5371"/>
    <cellStyle name="Normal 72 2 5 2" xfId="13430"/>
    <cellStyle name="Normal 72 2 5 2 2" xfId="30277"/>
    <cellStyle name="Normal 72 2 5 3" xfId="22710"/>
    <cellStyle name="Normal 72 2 6" xfId="9532"/>
    <cellStyle name="Normal 72 2 6 2" xfId="26496"/>
    <cellStyle name="Normal 72 2 7" xfId="18161"/>
    <cellStyle name="Normal 72 2 8" xfId="18928"/>
    <cellStyle name="Normal 72 3" xfId="1656"/>
    <cellStyle name="Normal 72 3 2" xfId="2655"/>
    <cellStyle name="Normal 72 3 2 2" xfId="4617"/>
    <cellStyle name="Normal 72 3 2 2 2" xfId="8400"/>
    <cellStyle name="Normal 72 3 2 2 2 2" xfId="16459"/>
    <cellStyle name="Normal 72 3 2 2 2 2 2" xfId="33306"/>
    <cellStyle name="Normal 72 3 2 2 2 3" xfId="25739"/>
    <cellStyle name="Normal 72 3 2 2 3" xfId="12676"/>
    <cellStyle name="Normal 72 3 2 2 3 2" xfId="29525"/>
    <cellStyle name="Normal 72 3 2 2 4" xfId="21958"/>
    <cellStyle name="Normal 72 3 2 3" xfId="6516"/>
    <cellStyle name="Normal 72 3 2 3 2" xfId="14575"/>
    <cellStyle name="Normal 72 3 2 3 2 2" xfId="31422"/>
    <cellStyle name="Normal 72 3 2 3 3" xfId="23855"/>
    <cellStyle name="Normal 72 3 2 4" xfId="10742"/>
    <cellStyle name="Normal 72 3 2 4 2" xfId="27641"/>
    <cellStyle name="Normal 72 3 2 5" xfId="18166"/>
    <cellStyle name="Normal 72 3 2 6" xfId="20073"/>
    <cellStyle name="Normal 72 3 3" xfId="3705"/>
    <cellStyle name="Normal 72 3 3 2" xfId="7488"/>
    <cellStyle name="Normal 72 3 3 2 2" xfId="15547"/>
    <cellStyle name="Normal 72 3 3 2 2 2" xfId="32394"/>
    <cellStyle name="Normal 72 3 3 2 3" xfId="24827"/>
    <cellStyle name="Normal 72 3 3 3" xfId="11764"/>
    <cellStyle name="Normal 72 3 3 3 2" xfId="28613"/>
    <cellStyle name="Normal 72 3 3 4" xfId="21046"/>
    <cellStyle name="Normal 72 3 4" xfId="5604"/>
    <cellStyle name="Normal 72 3 4 2" xfId="13663"/>
    <cellStyle name="Normal 72 3 4 2 2" xfId="30510"/>
    <cellStyle name="Normal 72 3 4 3" xfId="22943"/>
    <cellStyle name="Normal 72 3 5" xfId="9789"/>
    <cellStyle name="Normal 72 3 5 2" xfId="26729"/>
    <cellStyle name="Normal 72 3 6" xfId="18165"/>
    <cellStyle name="Normal 72 3 7" xfId="19161"/>
    <cellStyle name="Normal 72 4" xfId="2202"/>
    <cellStyle name="Normal 72 4 2" xfId="4166"/>
    <cellStyle name="Normal 72 4 2 2" xfId="7949"/>
    <cellStyle name="Normal 72 4 2 2 2" xfId="16008"/>
    <cellStyle name="Normal 72 4 2 2 2 2" xfId="32855"/>
    <cellStyle name="Normal 72 4 2 2 3" xfId="25288"/>
    <cellStyle name="Normal 72 4 2 3" xfId="12225"/>
    <cellStyle name="Normal 72 4 2 3 2" xfId="29074"/>
    <cellStyle name="Normal 72 4 2 4" xfId="21507"/>
    <cellStyle name="Normal 72 4 3" xfId="6065"/>
    <cellStyle name="Normal 72 4 3 2" xfId="14124"/>
    <cellStyle name="Normal 72 4 3 2 2" xfId="30971"/>
    <cellStyle name="Normal 72 4 3 3" xfId="23404"/>
    <cellStyle name="Normal 72 4 4" xfId="10290"/>
    <cellStyle name="Normal 72 4 4 2" xfId="27190"/>
    <cellStyle name="Normal 72 4 5" xfId="18167"/>
    <cellStyle name="Normal 72 4 6" xfId="19622"/>
    <cellStyle name="Normal 72 5" xfId="3254"/>
    <cellStyle name="Normal 72 5 2" xfId="7037"/>
    <cellStyle name="Normal 72 5 2 2" xfId="15096"/>
    <cellStyle name="Normal 72 5 2 2 2" xfId="31943"/>
    <cellStyle name="Normal 72 5 2 3" xfId="24376"/>
    <cellStyle name="Normal 72 5 3" xfId="11313"/>
    <cellStyle name="Normal 72 5 3 2" xfId="28162"/>
    <cellStyle name="Normal 72 5 4" xfId="20595"/>
    <cellStyle name="Normal 72 6" xfId="5153"/>
    <cellStyle name="Normal 72 6 2" xfId="13212"/>
    <cellStyle name="Normal 72 6 2 2" xfId="30059"/>
    <cellStyle name="Normal 72 6 3" xfId="22492"/>
    <cellStyle name="Normal 72 7" xfId="9297"/>
    <cellStyle name="Normal 72 7 2" xfId="26278"/>
    <cellStyle name="Normal 72 8" xfId="18160"/>
    <cellStyle name="Normal 72 9" xfId="18710"/>
    <cellStyle name="Normal 73" xfId="1118"/>
    <cellStyle name="Normal 73 2" xfId="1379"/>
    <cellStyle name="Normal 73 2 2" xfId="1875"/>
    <cellStyle name="Normal 73 2 2 2" xfId="2874"/>
    <cellStyle name="Normal 73 2 2 2 2" xfId="4836"/>
    <cellStyle name="Normal 73 2 2 2 2 2" xfId="8619"/>
    <cellStyle name="Normal 73 2 2 2 2 2 2" xfId="16678"/>
    <cellStyle name="Normal 73 2 2 2 2 2 2 2" xfId="33525"/>
    <cellStyle name="Normal 73 2 2 2 2 2 3" xfId="25958"/>
    <cellStyle name="Normal 73 2 2 2 2 3" xfId="12895"/>
    <cellStyle name="Normal 73 2 2 2 2 3 2" xfId="29744"/>
    <cellStyle name="Normal 73 2 2 2 2 4" xfId="22177"/>
    <cellStyle name="Normal 73 2 2 2 3" xfId="6735"/>
    <cellStyle name="Normal 73 2 2 2 3 2" xfId="14794"/>
    <cellStyle name="Normal 73 2 2 2 3 2 2" xfId="31641"/>
    <cellStyle name="Normal 73 2 2 2 3 3" xfId="24074"/>
    <cellStyle name="Normal 73 2 2 2 4" xfId="10961"/>
    <cellStyle name="Normal 73 2 2 2 4 2" xfId="27860"/>
    <cellStyle name="Normal 73 2 2 2 5" xfId="18171"/>
    <cellStyle name="Normal 73 2 2 2 6" xfId="20292"/>
    <cellStyle name="Normal 73 2 2 3" xfId="3924"/>
    <cellStyle name="Normal 73 2 2 3 2" xfId="7707"/>
    <cellStyle name="Normal 73 2 2 3 2 2" xfId="15766"/>
    <cellStyle name="Normal 73 2 2 3 2 2 2" xfId="32613"/>
    <cellStyle name="Normal 73 2 2 3 2 3" xfId="25046"/>
    <cellStyle name="Normal 73 2 2 3 3" xfId="11983"/>
    <cellStyle name="Normal 73 2 2 3 3 2" xfId="28832"/>
    <cellStyle name="Normal 73 2 2 3 4" xfId="21265"/>
    <cellStyle name="Normal 73 2 2 4" xfId="5823"/>
    <cellStyle name="Normal 73 2 2 4 2" xfId="13882"/>
    <cellStyle name="Normal 73 2 2 4 2 2" xfId="30729"/>
    <cellStyle name="Normal 73 2 2 4 3" xfId="23162"/>
    <cellStyle name="Normal 73 2 2 5" xfId="10008"/>
    <cellStyle name="Normal 73 2 2 5 2" xfId="26948"/>
    <cellStyle name="Normal 73 2 2 6" xfId="18170"/>
    <cellStyle name="Normal 73 2 2 7" xfId="19380"/>
    <cellStyle name="Normal 73 2 3" xfId="2421"/>
    <cellStyle name="Normal 73 2 3 2" xfId="4385"/>
    <cellStyle name="Normal 73 2 3 2 2" xfId="8168"/>
    <cellStyle name="Normal 73 2 3 2 2 2" xfId="16227"/>
    <cellStyle name="Normal 73 2 3 2 2 2 2" xfId="33074"/>
    <cellStyle name="Normal 73 2 3 2 2 3" xfId="25507"/>
    <cellStyle name="Normal 73 2 3 2 3" xfId="12444"/>
    <cellStyle name="Normal 73 2 3 2 3 2" xfId="29293"/>
    <cellStyle name="Normal 73 2 3 2 4" xfId="21726"/>
    <cellStyle name="Normal 73 2 3 3" xfId="6284"/>
    <cellStyle name="Normal 73 2 3 3 2" xfId="14343"/>
    <cellStyle name="Normal 73 2 3 3 2 2" xfId="31190"/>
    <cellStyle name="Normal 73 2 3 3 3" xfId="23623"/>
    <cellStyle name="Normal 73 2 3 4" xfId="10509"/>
    <cellStyle name="Normal 73 2 3 4 2" xfId="27409"/>
    <cellStyle name="Normal 73 2 3 5" xfId="18172"/>
    <cellStyle name="Normal 73 2 3 6" xfId="19841"/>
    <cellStyle name="Normal 73 2 4" xfId="3473"/>
    <cellStyle name="Normal 73 2 4 2" xfId="7256"/>
    <cellStyle name="Normal 73 2 4 2 2" xfId="15315"/>
    <cellStyle name="Normal 73 2 4 2 2 2" xfId="32162"/>
    <cellStyle name="Normal 73 2 4 2 3" xfId="24595"/>
    <cellStyle name="Normal 73 2 4 3" xfId="11532"/>
    <cellStyle name="Normal 73 2 4 3 2" xfId="28381"/>
    <cellStyle name="Normal 73 2 4 4" xfId="20814"/>
    <cellStyle name="Normal 73 2 5" xfId="5372"/>
    <cellStyle name="Normal 73 2 5 2" xfId="13431"/>
    <cellStyle name="Normal 73 2 5 2 2" xfId="30278"/>
    <cellStyle name="Normal 73 2 5 3" xfId="22711"/>
    <cellStyle name="Normal 73 2 6" xfId="9533"/>
    <cellStyle name="Normal 73 2 6 2" xfId="26497"/>
    <cellStyle name="Normal 73 2 7" xfId="18169"/>
    <cellStyle name="Normal 73 2 8" xfId="18929"/>
    <cellStyle name="Normal 73 3" xfId="1657"/>
    <cellStyle name="Normal 73 3 2" xfId="2656"/>
    <cellStyle name="Normal 73 3 2 2" xfId="4618"/>
    <cellStyle name="Normal 73 3 2 2 2" xfId="8401"/>
    <cellStyle name="Normal 73 3 2 2 2 2" xfId="16460"/>
    <cellStyle name="Normal 73 3 2 2 2 2 2" xfId="33307"/>
    <cellStyle name="Normal 73 3 2 2 2 3" xfId="25740"/>
    <cellStyle name="Normal 73 3 2 2 3" xfId="12677"/>
    <cellStyle name="Normal 73 3 2 2 3 2" xfId="29526"/>
    <cellStyle name="Normal 73 3 2 2 4" xfId="21959"/>
    <cellStyle name="Normal 73 3 2 3" xfId="6517"/>
    <cellStyle name="Normal 73 3 2 3 2" xfId="14576"/>
    <cellStyle name="Normal 73 3 2 3 2 2" xfId="31423"/>
    <cellStyle name="Normal 73 3 2 3 3" xfId="23856"/>
    <cellStyle name="Normal 73 3 2 4" xfId="10743"/>
    <cellStyle name="Normal 73 3 2 4 2" xfId="27642"/>
    <cellStyle name="Normal 73 3 2 5" xfId="18174"/>
    <cellStyle name="Normal 73 3 2 6" xfId="20074"/>
    <cellStyle name="Normal 73 3 3" xfId="3706"/>
    <cellStyle name="Normal 73 3 3 2" xfId="7489"/>
    <cellStyle name="Normal 73 3 3 2 2" xfId="15548"/>
    <cellStyle name="Normal 73 3 3 2 2 2" xfId="32395"/>
    <cellStyle name="Normal 73 3 3 2 3" xfId="24828"/>
    <cellStyle name="Normal 73 3 3 3" xfId="11765"/>
    <cellStyle name="Normal 73 3 3 3 2" xfId="28614"/>
    <cellStyle name="Normal 73 3 3 4" xfId="21047"/>
    <cellStyle name="Normal 73 3 4" xfId="5605"/>
    <cellStyle name="Normal 73 3 4 2" xfId="13664"/>
    <cellStyle name="Normal 73 3 4 2 2" xfId="30511"/>
    <cellStyle name="Normal 73 3 4 3" xfId="22944"/>
    <cellStyle name="Normal 73 3 5" xfId="9790"/>
    <cellStyle name="Normal 73 3 5 2" xfId="26730"/>
    <cellStyle name="Normal 73 3 6" xfId="18173"/>
    <cellStyle name="Normal 73 3 7" xfId="19162"/>
    <cellStyle name="Normal 73 4" xfId="2203"/>
    <cellStyle name="Normal 73 4 2" xfId="4167"/>
    <cellStyle name="Normal 73 4 2 2" xfId="7950"/>
    <cellStyle name="Normal 73 4 2 2 2" xfId="16009"/>
    <cellStyle name="Normal 73 4 2 2 2 2" xfId="32856"/>
    <cellStyle name="Normal 73 4 2 2 3" xfId="25289"/>
    <cellStyle name="Normal 73 4 2 3" xfId="12226"/>
    <cellStyle name="Normal 73 4 2 3 2" xfId="29075"/>
    <cellStyle name="Normal 73 4 2 4" xfId="21508"/>
    <cellStyle name="Normal 73 4 3" xfId="6066"/>
    <cellStyle name="Normal 73 4 3 2" xfId="14125"/>
    <cellStyle name="Normal 73 4 3 2 2" xfId="30972"/>
    <cellStyle name="Normal 73 4 3 3" xfId="23405"/>
    <cellStyle name="Normal 73 4 4" xfId="10291"/>
    <cellStyle name="Normal 73 4 4 2" xfId="27191"/>
    <cellStyle name="Normal 73 4 5" xfId="18175"/>
    <cellStyle name="Normal 73 4 6" xfId="19623"/>
    <cellStyle name="Normal 73 5" xfId="3255"/>
    <cellStyle name="Normal 73 5 2" xfId="7038"/>
    <cellStyle name="Normal 73 5 2 2" xfId="15097"/>
    <cellStyle name="Normal 73 5 2 2 2" xfId="31944"/>
    <cellStyle name="Normal 73 5 2 3" xfId="24377"/>
    <cellStyle name="Normal 73 5 3" xfId="11314"/>
    <cellStyle name="Normal 73 5 3 2" xfId="28163"/>
    <cellStyle name="Normal 73 5 4" xfId="20596"/>
    <cellStyle name="Normal 73 6" xfId="5154"/>
    <cellStyle name="Normal 73 6 2" xfId="13213"/>
    <cellStyle name="Normal 73 6 2 2" xfId="30060"/>
    <cellStyle name="Normal 73 6 3" xfId="22493"/>
    <cellStyle name="Normal 73 7" xfId="9298"/>
    <cellStyle name="Normal 73 7 2" xfId="26279"/>
    <cellStyle name="Normal 73 8" xfId="18168"/>
    <cellStyle name="Normal 73 9" xfId="18711"/>
    <cellStyle name="Normal 74" xfId="1119"/>
    <cellStyle name="Normal 74 2" xfId="1380"/>
    <cellStyle name="Normal 74 2 2" xfId="1876"/>
    <cellStyle name="Normal 74 2 2 2" xfId="2875"/>
    <cellStyle name="Normal 74 2 2 2 2" xfId="4837"/>
    <cellStyle name="Normal 74 2 2 2 2 2" xfId="8620"/>
    <cellStyle name="Normal 74 2 2 2 2 2 2" xfId="16679"/>
    <cellStyle name="Normal 74 2 2 2 2 2 2 2" xfId="33526"/>
    <cellStyle name="Normal 74 2 2 2 2 2 3" xfId="25959"/>
    <cellStyle name="Normal 74 2 2 2 2 3" xfId="12896"/>
    <cellStyle name="Normal 74 2 2 2 2 3 2" xfId="29745"/>
    <cellStyle name="Normal 74 2 2 2 2 4" xfId="22178"/>
    <cellStyle name="Normal 74 2 2 2 3" xfId="6736"/>
    <cellStyle name="Normal 74 2 2 2 3 2" xfId="14795"/>
    <cellStyle name="Normal 74 2 2 2 3 2 2" xfId="31642"/>
    <cellStyle name="Normal 74 2 2 2 3 3" xfId="24075"/>
    <cellStyle name="Normal 74 2 2 2 4" xfId="10962"/>
    <cellStyle name="Normal 74 2 2 2 4 2" xfId="27861"/>
    <cellStyle name="Normal 74 2 2 2 5" xfId="18179"/>
    <cellStyle name="Normal 74 2 2 2 6" xfId="20293"/>
    <cellStyle name="Normal 74 2 2 3" xfId="3925"/>
    <cellStyle name="Normal 74 2 2 3 2" xfId="7708"/>
    <cellStyle name="Normal 74 2 2 3 2 2" xfId="15767"/>
    <cellStyle name="Normal 74 2 2 3 2 2 2" xfId="32614"/>
    <cellStyle name="Normal 74 2 2 3 2 3" xfId="25047"/>
    <cellStyle name="Normal 74 2 2 3 3" xfId="11984"/>
    <cellStyle name="Normal 74 2 2 3 3 2" xfId="28833"/>
    <cellStyle name="Normal 74 2 2 3 4" xfId="21266"/>
    <cellStyle name="Normal 74 2 2 4" xfId="5824"/>
    <cellStyle name="Normal 74 2 2 4 2" xfId="13883"/>
    <cellStyle name="Normal 74 2 2 4 2 2" xfId="30730"/>
    <cellStyle name="Normal 74 2 2 4 3" xfId="23163"/>
    <cellStyle name="Normal 74 2 2 5" xfId="10009"/>
    <cellStyle name="Normal 74 2 2 5 2" xfId="26949"/>
    <cellStyle name="Normal 74 2 2 6" xfId="18178"/>
    <cellStyle name="Normal 74 2 2 7" xfId="19381"/>
    <cellStyle name="Normal 74 2 3" xfId="2422"/>
    <cellStyle name="Normal 74 2 3 2" xfId="4386"/>
    <cellStyle name="Normal 74 2 3 2 2" xfId="8169"/>
    <cellStyle name="Normal 74 2 3 2 2 2" xfId="16228"/>
    <cellStyle name="Normal 74 2 3 2 2 2 2" xfId="33075"/>
    <cellStyle name="Normal 74 2 3 2 2 3" xfId="25508"/>
    <cellStyle name="Normal 74 2 3 2 3" xfId="12445"/>
    <cellStyle name="Normal 74 2 3 2 3 2" xfId="29294"/>
    <cellStyle name="Normal 74 2 3 2 4" xfId="21727"/>
    <cellStyle name="Normal 74 2 3 3" xfId="6285"/>
    <cellStyle name="Normal 74 2 3 3 2" xfId="14344"/>
    <cellStyle name="Normal 74 2 3 3 2 2" xfId="31191"/>
    <cellStyle name="Normal 74 2 3 3 3" xfId="23624"/>
    <cellStyle name="Normal 74 2 3 4" xfId="10510"/>
    <cellStyle name="Normal 74 2 3 4 2" xfId="27410"/>
    <cellStyle name="Normal 74 2 3 5" xfId="18180"/>
    <cellStyle name="Normal 74 2 3 6" xfId="19842"/>
    <cellStyle name="Normal 74 2 4" xfId="3474"/>
    <cellStyle name="Normal 74 2 4 2" xfId="7257"/>
    <cellStyle name="Normal 74 2 4 2 2" xfId="15316"/>
    <cellStyle name="Normal 74 2 4 2 2 2" xfId="32163"/>
    <cellStyle name="Normal 74 2 4 2 3" xfId="24596"/>
    <cellStyle name="Normal 74 2 4 3" xfId="11533"/>
    <cellStyle name="Normal 74 2 4 3 2" xfId="28382"/>
    <cellStyle name="Normal 74 2 4 4" xfId="20815"/>
    <cellStyle name="Normal 74 2 5" xfId="5373"/>
    <cellStyle name="Normal 74 2 5 2" xfId="13432"/>
    <cellStyle name="Normal 74 2 5 2 2" xfId="30279"/>
    <cellStyle name="Normal 74 2 5 3" xfId="22712"/>
    <cellStyle name="Normal 74 2 6" xfId="9534"/>
    <cellStyle name="Normal 74 2 6 2" xfId="26498"/>
    <cellStyle name="Normal 74 2 7" xfId="18177"/>
    <cellStyle name="Normal 74 2 8" xfId="18930"/>
    <cellStyle name="Normal 74 3" xfId="1658"/>
    <cellStyle name="Normal 74 3 2" xfId="2657"/>
    <cellStyle name="Normal 74 3 2 2" xfId="4619"/>
    <cellStyle name="Normal 74 3 2 2 2" xfId="8402"/>
    <cellStyle name="Normal 74 3 2 2 2 2" xfId="16461"/>
    <cellStyle name="Normal 74 3 2 2 2 2 2" xfId="33308"/>
    <cellStyle name="Normal 74 3 2 2 2 3" xfId="25741"/>
    <cellStyle name="Normal 74 3 2 2 3" xfId="12678"/>
    <cellStyle name="Normal 74 3 2 2 3 2" xfId="29527"/>
    <cellStyle name="Normal 74 3 2 2 4" xfId="21960"/>
    <cellStyle name="Normal 74 3 2 3" xfId="6518"/>
    <cellStyle name="Normal 74 3 2 3 2" xfId="14577"/>
    <cellStyle name="Normal 74 3 2 3 2 2" xfId="31424"/>
    <cellStyle name="Normal 74 3 2 3 3" xfId="23857"/>
    <cellStyle name="Normal 74 3 2 4" xfId="10744"/>
    <cellStyle name="Normal 74 3 2 4 2" xfId="27643"/>
    <cellStyle name="Normal 74 3 2 5" xfId="18182"/>
    <cellStyle name="Normal 74 3 2 6" xfId="20075"/>
    <cellStyle name="Normal 74 3 3" xfId="3707"/>
    <cellStyle name="Normal 74 3 3 2" xfId="7490"/>
    <cellStyle name="Normal 74 3 3 2 2" xfId="15549"/>
    <cellStyle name="Normal 74 3 3 2 2 2" xfId="32396"/>
    <cellStyle name="Normal 74 3 3 2 3" xfId="24829"/>
    <cellStyle name="Normal 74 3 3 3" xfId="11766"/>
    <cellStyle name="Normal 74 3 3 3 2" xfId="28615"/>
    <cellStyle name="Normal 74 3 3 4" xfId="21048"/>
    <cellStyle name="Normal 74 3 4" xfId="5606"/>
    <cellStyle name="Normal 74 3 4 2" xfId="13665"/>
    <cellStyle name="Normal 74 3 4 2 2" xfId="30512"/>
    <cellStyle name="Normal 74 3 4 3" xfId="22945"/>
    <cellStyle name="Normal 74 3 5" xfId="9791"/>
    <cellStyle name="Normal 74 3 5 2" xfId="26731"/>
    <cellStyle name="Normal 74 3 6" xfId="18181"/>
    <cellStyle name="Normal 74 3 7" xfId="19163"/>
    <cellStyle name="Normal 74 4" xfId="2204"/>
    <cellStyle name="Normal 74 4 2" xfId="4168"/>
    <cellStyle name="Normal 74 4 2 2" xfId="7951"/>
    <cellStyle name="Normal 74 4 2 2 2" xfId="16010"/>
    <cellStyle name="Normal 74 4 2 2 2 2" xfId="32857"/>
    <cellStyle name="Normal 74 4 2 2 3" xfId="25290"/>
    <cellStyle name="Normal 74 4 2 3" xfId="12227"/>
    <cellStyle name="Normal 74 4 2 3 2" xfId="29076"/>
    <cellStyle name="Normal 74 4 2 4" xfId="21509"/>
    <cellStyle name="Normal 74 4 3" xfId="6067"/>
    <cellStyle name="Normal 74 4 3 2" xfId="14126"/>
    <cellStyle name="Normal 74 4 3 2 2" xfId="30973"/>
    <cellStyle name="Normal 74 4 3 3" xfId="23406"/>
    <cellStyle name="Normal 74 4 4" xfId="10292"/>
    <cellStyle name="Normal 74 4 4 2" xfId="27192"/>
    <cellStyle name="Normal 74 4 5" xfId="18183"/>
    <cellStyle name="Normal 74 4 6" xfId="19624"/>
    <cellStyle name="Normal 74 5" xfId="3256"/>
    <cellStyle name="Normal 74 5 2" xfId="7039"/>
    <cellStyle name="Normal 74 5 2 2" xfId="15098"/>
    <cellStyle name="Normal 74 5 2 2 2" xfId="31945"/>
    <cellStyle name="Normal 74 5 2 3" xfId="24378"/>
    <cellStyle name="Normal 74 5 3" xfId="11315"/>
    <cellStyle name="Normal 74 5 3 2" xfId="28164"/>
    <cellStyle name="Normal 74 5 4" xfId="20597"/>
    <cellStyle name="Normal 74 6" xfId="5155"/>
    <cellStyle name="Normal 74 6 2" xfId="13214"/>
    <cellStyle name="Normal 74 6 2 2" xfId="30061"/>
    <cellStyle name="Normal 74 6 3" xfId="22494"/>
    <cellStyle name="Normal 74 7" xfId="9299"/>
    <cellStyle name="Normal 74 7 2" xfId="26280"/>
    <cellStyle name="Normal 74 8" xfId="18176"/>
    <cellStyle name="Normal 74 9" xfId="18712"/>
    <cellStyle name="Normal 75" xfId="1120"/>
    <cellStyle name="Normal 75 2" xfId="1381"/>
    <cellStyle name="Normal 75 2 2" xfId="1877"/>
    <cellStyle name="Normal 75 2 2 2" xfId="2876"/>
    <cellStyle name="Normal 75 2 2 2 2" xfId="4838"/>
    <cellStyle name="Normal 75 2 2 2 2 2" xfId="8621"/>
    <cellStyle name="Normal 75 2 2 2 2 2 2" xfId="16680"/>
    <cellStyle name="Normal 75 2 2 2 2 2 2 2" xfId="33527"/>
    <cellStyle name="Normal 75 2 2 2 2 2 3" xfId="25960"/>
    <cellStyle name="Normal 75 2 2 2 2 3" xfId="12897"/>
    <cellStyle name="Normal 75 2 2 2 2 3 2" xfId="29746"/>
    <cellStyle name="Normal 75 2 2 2 2 4" xfId="22179"/>
    <cellStyle name="Normal 75 2 2 2 3" xfId="6737"/>
    <cellStyle name="Normal 75 2 2 2 3 2" xfId="14796"/>
    <cellStyle name="Normal 75 2 2 2 3 2 2" xfId="31643"/>
    <cellStyle name="Normal 75 2 2 2 3 3" xfId="24076"/>
    <cellStyle name="Normal 75 2 2 2 4" xfId="10963"/>
    <cellStyle name="Normal 75 2 2 2 4 2" xfId="27862"/>
    <cellStyle name="Normal 75 2 2 2 5" xfId="18187"/>
    <cellStyle name="Normal 75 2 2 2 6" xfId="20294"/>
    <cellStyle name="Normal 75 2 2 3" xfId="3926"/>
    <cellStyle name="Normal 75 2 2 3 2" xfId="7709"/>
    <cellStyle name="Normal 75 2 2 3 2 2" xfId="15768"/>
    <cellStyle name="Normal 75 2 2 3 2 2 2" xfId="32615"/>
    <cellStyle name="Normal 75 2 2 3 2 3" xfId="25048"/>
    <cellStyle name="Normal 75 2 2 3 3" xfId="11985"/>
    <cellStyle name="Normal 75 2 2 3 3 2" xfId="28834"/>
    <cellStyle name="Normal 75 2 2 3 4" xfId="21267"/>
    <cellStyle name="Normal 75 2 2 4" xfId="5825"/>
    <cellStyle name="Normal 75 2 2 4 2" xfId="13884"/>
    <cellStyle name="Normal 75 2 2 4 2 2" xfId="30731"/>
    <cellStyle name="Normal 75 2 2 4 3" xfId="23164"/>
    <cellStyle name="Normal 75 2 2 5" xfId="10010"/>
    <cellStyle name="Normal 75 2 2 5 2" xfId="26950"/>
    <cellStyle name="Normal 75 2 2 6" xfId="18186"/>
    <cellStyle name="Normal 75 2 2 7" xfId="19382"/>
    <cellStyle name="Normal 75 2 3" xfId="2423"/>
    <cellStyle name="Normal 75 2 3 2" xfId="4387"/>
    <cellStyle name="Normal 75 2 3 2 2" xfId="8170"/>
    <cellStyle name="Normal 75 2 3 2 2 2" xfId="16229"/>
    <cellStyle name="Normal 75 2 3 2 2 2 2" xfId="33076"/>
    <cellStyle name="Normal 75 2 3 2 2 3" xfId="25509"/>
    <cellStyle name="Normal 75 2 3 2 3" xfId="12446"/>
    <cellStyle name="Normal 75 2 3 2 3 2" xfId="29295"/>
    <cellStyle name="Normal 75 2 3 2 4" xfId="21728"/>
    <cellStyle name="Normal 75 2 3 3" xfId="6286"/>
    <cellStyle name="Normal 75 2 3 3 2" xfId="14345"/>
    <cellStyle name="Normal 75 2 3 3 2 2" xfId="31192"/>
    <cellStyle name="Normal 75 2 3 3 3" xfId="23625"/>
    <cellStyle name="Normal 75 2 3 4" xfId="10511"/>
    <cellStyle name="Normal 75 2 3 4 2" xfId="27411"/>
    <cellStyle name="Normal 75 2 3 5" xfId="18188"/>
    <cellStyle name="Normal 75 2 3 6" xfId="19843"/>
    <cellStyle name="Normal 75 2 4" xfId="3475"/>
    <cellStyle name="Normal 75 2 4 2" xfId="7258"/>
    <cellStyle name="Normal 75 2 4 2 2" xfId="15317"/>
    <cellStyle name="Normal 75 2 4 2 2 2" xfId="32164"/>
    <cellStyle name="Normal 75 2 4 2 3" xfId="24597"/>
    <cellStyle name="Normal 75 2 4 3" xfId="11534"/>
    <cellStyle name="Normal 75 2 4 3 2" xfId="28383"/>
    <cellStyle name="Normal 75 2 4 4" xfId="20816"/>
    <cellStyle name="Normal 75 2 5" xfId="5374"/>
    <cellStyle name="Normal 75 2 5 2" xfId="13433"/>
    <cellStyle name="Normal 75 2 5 2 2" xfId="30280"/>
    <cellStyle name="Normal 75 2 5 3" xfId="22713"/>
    <cellStyle name="Normal 75 2 6" xfId="9535"/>
    <cellStyle name="Normal 75 2 6 2" xfId="26499"/>
    <cellStyle name="Normal 75 2 7" xfId="18185"/>
    <cellStyle name="Normal 75 2 8" xfId="18931"/>
    <cellStyle name="Normal 75 3" xfId="1659"/>
    <cellStyle name="Normal 75 3 2" xfId="2658"/>
    <cellStyle name="Normal 75 3 2 2" xfId="4620"/>
    <cellStyle name="Normal 75 3 2 2 2" xfId="8403"/>
    <cellStyle name="Normal 75 3 2 2 2 2" xfId="16462"/>
    <cellStyle name="Normal 75 3 2 2 2 2 2" xfId="33309"/>
    <cellStyle name="Normal 75 3 2 2 2 3" xfId="25742"/>
    <cellStyle name="Normal 75 3 2 2 3" xfId="12679"/>
    <cellStyle name="Normal 75 3 2 2 3 2" xfId="29528"/>
    <cellStyle name="Normal 75 3 2 2 4" xfId="21961"/>
    <cellStyle name="Normal 75 3 2 3" xfId="6519"/>
    <cellStyle name="Normal 75 3 2 3 2" xfId="14578"/>
    <cellStyle name="Normal 75 3 2 3 2 2" xfId="31425"/>
    <cellStyle name="Normal 75 3 2 3 3" xfId="23858"/>
    <cellStyle name="Normal 75 3 2 4" xfId="10745"/>
    <cellStyle name="Normal 75 3 2 4 2" xfId="27644"/>
    <cellStyle name="Normal 75 3 2 5" xfId="18190"/>
    <cellStyle name="Normal 75 3 2 6" xfId="20076"/>
    <cellStyle name="Normal 75 3 3" xfId="3708"/>
    <cellStyle name="Normal 75 3 3 2" xfId="7491"/>
    <cellStyle name="Normal 75 3 3 2 2" xfId="15550"/>
    <cellStyle name="Normal 75 3 3 2 2 2" xfId="32397"/>
    <cellStyle name="Normal 75 3 3 2 3" xfId="24830"/>
    <cellStyle name="Normal 75 3 3 3" xfId="11767"/>
    <cellStyle name="Normal 75 3 3 3 2" xfId="28616"/>
    <cellStyle name="Normal 75 3 3 4" xfId="21049"/>
    <cellStyle name="Normal 75 3 4" xfId="5607"/>
    <cellStyle name="Normal 75 3 4 2" xfId="13666"/>
    <cellStyle name="Normal 75 3 4 2 2" xfId="30513"/>
    <cellStyle name="Normal 75 3 4 3" xfId="22946"/>
    <cellStyle name="Normal 75 3 5" xfId="9792"/>
    <cellStyle name="Normal 75 3 5 2" xfId="26732"/>
    <cellStyle name="Normal 75 3 6" xfId="18189"/>
    <cellStyle name="Normal 75 3 7" xfId="19164"/>
    <cellStyle name="Normal 75 4" xfId="2205"/>
    <cellStyle name="Normal 75 4 2" xfId="4169"/>
    <cellStyle name="Normal 75 4 2 2" xfId="7952"/>
    <cellStyle name="Normal 75 4 2 2 2" xfId="16011"/>
    <cellStyle name="Normal 75 4 2 2 2 2" xfId="32858"/>
    <cellStyle name="Normal 75 4 2 2 3" xfId="25291"/>
    <cellStyle name="Normal 75 4 2 3" xfId="12228"/>
    <cellStyle name="Normal 75 4 2 3 2" xfId="29077"/>
    <cellStyle name="Normal 75 4 2 4" xfId="21510"/>
    <cellStyle name="Normal 75 4 3" xfId="6068"/>
    <cellStyle name="Normal 75 4 3 2" xfId="14127"/>
    <cellStyle name="Normal 75 4 3 2 2" xfId="30974"/>
    <cellStyle name="Normal 75 4 3 3" xfId="23407"/>
    <cellStyle name="Normal 75 4 4" xfId="10293"/>
    <cellStyle name="Normal 75 4 4 2" xfId="27193"/>
    <cellStyle name="Normal 75 4 5" xfId="18191"/>
    <cellStyle name="Normal 75 4 6" xfId="19625"/>
    <cellStyle name="Normal 75 5" xfId="3257"/>
    <cellStyle name="Normal 75 5 2" xfId="7040"/>
    <cellStyle name="Normal 75 5 2 2" xfId="15099"/>
    <cellStyle name="Normal 75 5 2 2 2" xfId="31946"/>
    <cellStyle name="Normal 75 5 2 3" xfId="24379"/>
    <cellStyle name="Normal 75 5 3" xfId="11316"/>
    <cellStyle name="Normal 75 5 3 2" xfId="28165"/>
    <cellStyle name="Normal 75 5 4" xfId="20598"/>
    <cellStyle name="Normal 75 6" xfId="5156"/>
    <cellStyle name="Normal 75 6 2" xfId="13215"/>
    <cellStyle name="Normal 75 6 2 2" xfId="30062"/>
    <cellStyle name="Normal 75 6 3" xfId="22495"/>
    <cellStyle name="Normal 75 7" xfId="9300"/>
    <cellStyle name="Normal 75 7 2" xfId="26281"/>
    <cellStyle name="Normal 75 8" xfId="18184"/>
    <cellStyle name="Normal 75 9" xfId="18713"/>
    <cellStyle name="Normal 76" xfId="1121"/>
    <cellStyle name="Normal 76 2" xfId="1382"/>
    <cellStyle name="Normal 76 2 2" xfId="1878"/>
    <cellStyle name="Normal 76 2 2 2" xfId="2877"/>
    <cellStyle name="Normal 76 2 2 2 2" xfId="4839"/>
    <cellStyle name="Normal 76 2 2 2 2 2" xfId="8622"/>
    <cellStyle name="Normal 76 2 2 2 2 2 2" xfId="16681"/>
    <cellStyle name="Normal 76 2 2 2 2 2 2 2" xfId="33528"/>
    <cellStyle name="Normal 76 2 2 2 2 2 3" xfId="25961"/>
    <cellStyle name="Normal 76 2 2 2 2 3" xfId="12898"/>
    <cellStyle name="Normal 76 2 2 2 2 3 2" xfId="29747"/>
    <cellStyle name="Normal 76 2 2 2 2 4" xfId="22180"/>
    <cellStyle name="Normal 76 2 2 2 3" xfId="6738"/>
    <cellStyle name="Normal 76 2 2 2 3 2" xfId="14797"/>
    <cellStyle name="Normal 76 2 2 2 3 2 2" xfId="31644"/>
    <cellStyle name="Normal 76 2 2 2 3 3" xfId="24077"/>
    <cellStyle name="Normal 76 2 2 2 4" xfId="10964"/>
    <cellStyle name="Normal 76 2 2 2 4 2" xfId="27863"/>
    <cellStyle name="Normal 76 2 2 2 5" xfId="18195"/>
    <cellStyle name="Normal 76 2 2 2 6" xfId="20295"/>
    <cellStyle name="Normal 76 2 2 3" xfId="3927"/>
    <cellStyle name="Normal 76 2 2 3 2" xfId="7710"/>
    <cellStyle name="Normal 76 2 2 3 2 2" xfId="15769"/>
    <cellStyle name="Normal 76 2 2 3 2 2 2" xfId="32616"/>
    <cellStyle name="Normal 76 2 2 3 2 3" xfId="25049"/>
    <cellStyle name="Normal 76 2 2 3 3" xfId="11986"/>
    <cellStyle name="Normal 76 2 2 3 3 2" xfId="28835"/>
    <cellStyle name="Normal 76 2 2 3 4" xfId="21268"/>
    <cellStyle name="Normal 76 2 2 4" xfId="5826"/>
    <cellStyle name="Normal 76 2 2 4 2" xfId="13885"/>
    <cellStyle name="Normal 76 2 2 4 2 2" xfId="30732"/>
    <cellStyle name="Normal 76 2 2 4 3" xfId="23165"/>
    <cellStyle name="Normal 76 2 2 5" xfId="10011"/>
    <cellStyle name="Normal 76 2 2 5 2" xfId="26951"/>
    <cellStyle name="Normal 76 2 2 6" xfId="18194"/>
    <cellStyle name="Normal 76 2 2 7" xfId="19383"/>
    <cellStyle name="Normal 76 2 3" xfId="2424"/>
    <cellStyle name="Normal 76 2 3 2" xfId="4388"/>
    <cellStyle name="Normal 76 2 3 2 2" xfId="8171"/>
    <cellStyle name="Normal 76 2 3 2 2 2" xfId="16230"/>
    <cellStyle name="Normal 76 2 3 2 2 2 2" xfId="33077"/>
    <cellStyle name="Normal 76 2 3 2 2 3" xfId="25510"/>
    <cellStyle name="Normal 76 2 3 2 3" xfId="12447"/>
    <cellStyle name="Normal 76 2 3 2 3 2" xfId="29296"/>
    <cellStyle name="Normal 76 2 3 2 4" xfId="21729"/>
    <cellStyle name="Normal 76 2 3 3" xfId="6287"/>
    <cellStyle name="Normal 76 2 3 3 2" xfId="14346"/>
    <cellStyle name="Normal 76 2 3 3 2 2" xfId="31193"/>
    <cellStyle name="Normal 76 2 3 3 3" xfId="23626"/>
    <cellStyle name="Normal 76 2 3 4" xfId="10512"/>
    <cellStyle name="Normal 76 2 3 4 2" xfId="27412"/>
    <cellStyle name="Normal 76 2 3 5" xfId="18196"/>
    <cellStyle name="Normal 76 2 3 6" xfId="19844"/>
    <cellStyle name="Normal 76 2 4" xfId="3476"/>
    <cellStyle name="Normal 76 2 4 2" xfId="7259"/>
    <cellStyle name="Normal 76 2 4 2 2" xfId="15318"/>
    <cellStyle name="Normal 76 2 4 2 2 2" xfId="32165"/>
    <cellStyle name="Normal 76 2 4 2 3" xfId="24598"/>
    <cellStyle name="Normal 76 2 4 3" xfId="11535"/>
    <cellStyle name="Normal 76 2 4 3 2" xfId="28384"/>
    <cellStyle name="Normal 76 2 4 4" xfId="20817"/>
    <cellStyle name="Normal 76 2 5" xfId="5375"/>
    <cellStyle name="Normal 76 2 5 2" xfId="13434"/>
    <cellStyle name="Normal 76 2 5 2 2" xfId="30281"/>
    <cellStyle name="Normal 76 2 5 3" xfId="22714"/>
    <cellStyle name="Normal 76 2 6" xfId="9536"/>
    <cellStyle name="Normal 76 2 6 2" xfId="26500"/>
    <cellStyle name="Normal 76 2 7" xfId="18193"/>
    <cellStyle name="Normal 76 2 8" xfId="18932"/>
    <cellStyle name="Normal 76 3" xfId="1660"/>
    <cellStyle name="Normal 76 3 2" xfId="2659"/>
    <cellStyle name="Normal 76 3 2 2" xfId="4621"/>
    <cellStyle name="Normal 76 3 2 2 2" xfId="8404"/>
    <cellStyle name="Normal 76 3 2 2 2 2" xfId="16463"/>
    <cellStyle name="Normal 76 3 2 2 2 2 2" xfId="33310"/>
    <cellStyle name="Normal 76 3 2 2 2 3" xfId="25743"/>
    <cellStyle name="Normal 76 3 2 2 3" xfId="12680"/>
    <cellStyle name="Normal 76 3 2 2 3 2" xfId="29529"/>
    <cellStyle name="Normal 76 3 2 2 4" xfId="21962"/>
    <cellStyle name="Normal 76 3 2 3" xfId="6520"/>
    <cellStyle name="Normal 76 3 2 3 2" xfId="14579"/>
    <cellStyle name="Normal 76 3 2 3 2 2" xfId="31426"/>
    <cellStyle name="Normal 76 3 2 3 3" xfId="23859"/>
    <cellStyle name="Normal 76 3 2 4" xfId="10746"/>
    <cellStyle name="Normal 76 3 2 4 2" xfId="27645"/>
    <cellStyle name="Normal 76 3 2 5" xfId="18198"/>
    <cellStyle name="Normal 76 3 2 6" xfId="20077"/>
    <cellStyle name="Normal 76 3 3" xfId="3709"/>
    <cellStyle name="Normal 76 3 3 2" xfId="7492"/>
    <cellStyle name="Normal 76 3 3 2 2" xfId="15551"/>
    <cellStyle name="Normal 76 3 3 2 2 2" xfId="32398"/>
    <cellStyle name="Normal 76 3 3 2 3" xfId="24831"/>
    <cellStyle name="Normal 76 3 3 3" xfId="11768"/>
    <cellStyle name="Normal 76 3 3 3 2" xfId="28617"/>
    <cellStyle name="Normal 76 3 3 4" xfId="21050"/>
    <cellStyle name="Normal 76 3 4" xfId="5608"/>
    <cellStyle name="Normal 76 3 4 2" xfId="13667"/>
    <cellStyle name="Normal 76 3 4 2 2" xfId="30514"/>
    <cellStyle name="Normal 76 3 4 3" xfId="22947"/>
    <cellStyle name="Normal 76 3 5" xfId="9793"/>
    <cellStyle name="Normal 76 3 5 2" xfId="26733"/>
    <cellStyle name="Normal 76 3 6" xfId="18197"/>
    <cellStyle name="Normal 76 3 7" xfId="19165"/>
    <cellStyle name="Normal 76 4" xfId="2206"/>
    <cellStyle name="Normal 76 4 2" xfId="4170"/>
    <cellStyle name="Normal 76 4 2 2" xfId="7953"/>
    <cellStyle name="Normal 76 4 2 2 2" xfId="16012"/>
    <cellStyle name="Normal 76 4 2 2 2 2" xfId="32859"/>
    <cellStyle name="Normal 76 4 2 2 3" xfId="25292"/>
    <cellStyle name="Normal 76 4 2 3" xfId="12229"/>
    <cellStyle name="Normal 76 4 2 3 2" xfId="29078"/>
    <cellStyle name="Normal 76 4 2 4" xfId="21511"/>
    <cellStyle name="Normal 76 4 3" xfId="6069"/>
    <cellStyle name="Normal 76 4 3 2" xfId="14128"/>
    <cellStyle name="Normal 76 4 3 2 2" xfId="30975"/>
    <cellStyle name="Normal 76 4 3 3" xfId="23408"/>
    <cellStyle name="Normal 76 4 4" xfId="10294"/>
    <cellStyle name="Normal 76 4 4 2" xfId="27194"/>
    <cellStyle name="Normal 76 4 5" xfId="18199"/>
    <cellStyle name="Normal 76 4 6" xfId="19626"/>
    <cellStyle name="Normal 76 5" xfId="3258"/>
    <cellStyle name="Normal 76 5 2" xfId="7041"/>
    <cellStyle name="Normal 76 5 2 2" xfId="15100"/>
    <cellStyle name="Normal 76 5 2 2 2" xfId="31947"/>
    <cellStyle name="Normal 76 5 2 3" xfId="24380"/>
    <cellStyle name="Normal 76 5 3" xfId="11317"/>
    <cellStyle name="Normal 76 5 3 2" xfId="28166"/>
    <cellStyle name="Normal 76 5 4" xfId="20599"/>
    <cellStyle name="Normal 76 6" xfId="5157"/>
    <cellStyle name="Normal 76 6 2" xfId="13216"/>
    <cellStyle name="Normal 76 6 2 2" xfId="30063"/>
    <cellStyle name="Normal 76 6 3" xfId="22496"/>
    <cellStyle name="Normal 76 7" xfId="9301"/>
    <cellStyle name="Normal 76 7 2" xfId="26282"/>
    <cellStyle name="Normal 76 8" xfId="18192"/>
    <cellStyle name="Normal 76 9" xfId="18714"/>
    <cellStyle name="Normal 77" xfId="1122"/>
    <cellStyle name="Normal 77 2" xfId="1383"/>
    <cellStyle name="Normal 77 2 2" xfId="1879"/>
    <cellStyle name="Normal 77 2 2 2" xfId="2878"/>
    <cellStyle name="Normal 77 2 2 2 2" xfId="4840"/>
    <cellStyle name="Normal 77 2 2 2 2 2" xfId="8623"/>
    <cellStyle name="Normal 77 2 2 2 2 2 2" xfId="16682"/>
    <cellStyle name="Normal 77 2 2 2 2 2 2 2" xfId="33529"/>
    <cellStyle name="Normal 77 2 2 2 2 2 3" xfId="25962"/>
    <cellStyle name="Normal 77 2 2 2 2 3" xfId="12899"/>
    <cellStyle name="Normal 77 2 2 2 2 3 2" xfId="29748"/>
    <cellStyle name="Normal 77 2 2 2 2 4" xfId="22181"/>
    <cellStyle name="Normal 77 2 2 2 3" xfId="6739"/>
    <cellStyle name="Normal 77 2 2 2 3 2" xfId="14798"/>
    <cellStyle name="Normal 77 2 2 2 3 2 2" xfId="31645"/>
    <cellStyle name="Normal 77 2 2 2 3 3" xfId="24078"/>
    <cellStyle name="Normal 77 2 2 2 4" xfId="10965"/>
    <cellStyle name="Normal 77 2 2 2 4 2" xfId="27864"/>
    <cellStyle name="Normal 77 2 2 2 5" xfId="18203"/>
    <cellStyle name="Normal 77 2 2 2 6" xfId="20296"/>
    <cellStyle name="Normal 77 2 2 3" xfId="3928"/>
    <cellStyle name="Normal 77 2 2 3 2" xfId="7711"/>
    <cellStyle name="Normal 77 2 2 3 2 2" xfId="15770"/>
    <cellStyle name="Normal 77 2 2 3 2 2 2" xfId="32617"/>
    <cellStyle name="Normal 77 2 2 3 2 3" xfId="25050"/>
    <cellStyle name="Normal 77 2 2 3 3" xfId="11987"/>
    <cellStyle name="Normal 77 2 2 3 3 2" xfId="28836"/>
    <cellStyle name="Normal 77 2 2 3 4" xfId="21269"/>
    <cellStyle name="Normal 77 2 2 4" xfId="5827"/>
    <cellStyle name="Normal 77 2 2 4 2" xfId="13886"/>
    <cellStyle name="Normal 77 2 2 4 2 2" xfId="30733"/>
    <cellStyle name="Normal 77 2 2 4 3" xfId="23166"/>
    <cellStyle name="Normal 77 2 2 5" xfId="10012"/>
    <cellStyle name="Normal 77 2 2 5 2" xfId="26952"/>
    <cellStyle name="Normal 77 2 2 6" xfId="18202"/>
    <cellStyle name="Normal 77 2 2 7" xfId="19384"/>
    <cellStyle name="Normal 77 2 3" xfId="2425"/>
    <cellStyle name="Normal 77 2 3 2" xfId="4389"/>
    <cellStyle name="Normal 77 2 3 2 2" xfId="8172"/>
    <cellStyle name="Normal 77 2 3 2 2 2" xfId="16231"/>
    <cellStyle name="Normal 77 2 3 2 2 2 2" xfId="33078"/>
    <cellStyle name="Normal 77 2 3 2 2 3" xfId="25511"/>
    <cellStyle name="Normal 77 2 3 2 3" xfId="12448"/>
    <cellStyle name="Normal 77 2 3 2 3 2" xfId="29297"/>
    <cellStyle name="Normal 77 2 3 2 4" xfId="21730"/>
    <cellStyle name="Normal 77 2 3 3" xfId="6288"/>
    <cellStyle name="Normal 77 2 3 3 2" xfId="14347"/>
    <cellStyle name="Normal 77 2 3 3 2 2" xfId="31194"/>
    <cellStyle name="Normal 77 2 3 3 3" xfId="23627"/>
    <cellStyle name="Normal 77 2 3 4" xfId="10513"/>
    <cellStyle name="Normal 77 2 3 4 2" xfId="27413"/>
    <cellStyle name="Normal 77 2 3 5" xfId="18204"/>
    <cellStyle name="Normal 77 2 3 6" xfId="19845"/>
    <cellStyle name="Normal 77 2 4" xfId="3477"/>
    <cellStyle name="Normal 77 2 4 2" xfId="7260"/>
    <cellStyle name="Normal 77 2 4 2 2" xfId="15319"/>
    <cellStyle name="Normal 77 2 4 2 2 2" xfId="32166"/>
    <cellStyle name="Normal 77 2 4 2 3" xfId="24599"/>
    <cellStyle name="Normal 77 2 4 3" xfId="11536"/>
    <cellStyle name="Normal 77 2 4 3 2" xfId="28385"/>
    <cellStyle name="Normal 77 2 4 4" xfId="20818"/>
    <cellStyle name="Normal 77 2 5" xfId="5376"/>
    <cellStyle name="Normal 77 2 5 2" xfId="13435"/>
    <cellStyle name="Normal 77 2 5 2 2" xfId="30282"/>
    <cellStyle name="Normal 77 2 5 3" xfId="22715"/>
    <cellStyle name="Normal 77 2 6" xfId="9537"/>
    <cellStyle name="Normal 77 2 6 2" xfId="26501"/>
    <cellStyle name="Normal 77 2 7" xfId="18201"/>
    <cellStyle name="Normal 77 2 8" xfId="18933"/>
    <cellStyle name="Normal 77 3" xfId="1661"/>
    <cellStyle name="Normal 77 3 2" xfId="2660"/>
    <cellStyle name="Normal 77 3 2 2" xfId="4622"/>
    <cellStyle name="Normal 77 3 2 2 2" xfId="8405"/>
    <cellStyle name="Normal 77 3 2 2 2 2" xfId="16464"/>
    <cellStyle name="Normal 77 3 2 2 2 2 2" xfId="33311"/>
    <cellStyle name="Normal 77 3 2 2 2 3" xfId="25744"/>
    <cellStyle name="Normal 77 3 2 2 3" xfId="12681"/>
    <cellStyle name="Normal 77 3 2 2 3 2" xfId="29530"/>
    <cellStyle name="Normal 77 3 2 2 4" xfId="21963"/>
    <cellStyle name="Normal 77 3 2 3" xfId="6521"/>
    <cellStyle name="Normal 77 3 2 3 2" xfId="14580"/>
    <cellStyle name="Normal 77 3 2 3 2 2" xfId="31427"/>
    <cellStyle name="Normal 77 3 2 3 3" xfId="23860"/>
    <cellStyle name="Normal 77 3 2 4" xfId="10747"/>
    <cellStyle name="Normal 77 3 2 4 2" xfId="27646"/>
    <cellStyle name="Normal 77 3 2 5" xfId="18206"/>
    <cellStyle name="Normal 77 3 2 6" xfId="20078"/>
    <cellStyle name="Normal 77 3 3" xfId="3710"/>
    <cellStyle name="Normal 77 3 3 2" xfId="7493"/>
    <cellStyle name="Normal 77 3 3 2 2" xfId="15552"/>
    <cellStyle name="Normal 77 3 3 2 2 2" xfId="32399"/>
    <cellStyle name="Normal 77 3 3 2 3" xfId="24832"/>
    <cellStyle name="Normal 77 3 3 3" xfId="11769"/>
    <cellStyle name="Normal 77 3 3 3 2" xfId="28618"/>
    <cellStyle name="Normal 77 3 3 4" xfId="21051"/>
    <cellStyle name="Normal 77 3 4" xfId="5609"/>
    <cellStyle name="Normal 77 3 4 2" xfId="13668"/>
    <cellStyle name="Normal 77 3 4 2 2" xfId="30515"/>
    <cellStyle name="Normal 77 3 4 3" xfId="22948"/>
    <cellStyle name="Normal 77 3 5" xfId="9794"/>
    <cellStyle name="Normal 77 3 5 2" xfId="26734"/>
    <cellStyle name="Normal 77 3 6" xfId="18205"/>
    <cellStyle name="Normal 77 3 7" xfId="19166"/>
    <cellStyle name="Normal 77 4" xfId="2207"/>
    <cellStyle name="Normal 77 4 2" xfId="4171"/>
    <cellStyle name="Normal 77 4 2 2" xfId="7954"/>
    <cellStyle name="Normal 77 4 2 2 2" xfId="16013"/>
    <cellStyle name="Normal 77 4 2 2 2 2" xfId="32860"/>
    <cellStyle name="Normal 77 4 2 2 3" xfId="25293"/>
    <cellStyle name="Normal 77 4 2 3" xfId="12230"/>
    <cellStyle name="Normal 77 4 2 3 2" xfId="29079"/>
    <cellStyle name="Normal 77 4 2 4" xfId="21512"/>
    <cellStyle name="Normal 77 4 3" xfId="6070"/>
    <cellStyle name="Normal 77 4 3 2" xfId="14129"/>
    <cellStyle name="Normal 77 4 3 2 2" xfId="30976"/>
    <cellStyle name="Normal 77 4 3 3" xfId="23409"/>
    <cellStyle name="Normal 77 4 4" xfId="10295"/>
    <cellStyle name="Normal 77 4 4 2" xfId="27195"/>
    <cellStyle name="Normal 77 4 5" xfId="18207"/>
    <cellStyle name="Normal 77 4 6" xfId="19627"/>
    <cellStyle name="Normal 77 5" xfId="3259"/>
    <cellStyle name="Normal 77 5 2" xfId="7042"/>
    <cellStyle name="Normal 77 5 2 2" xfId="15101"/>
    <cellStyle name="Normal 77 5 2 2 2" xfId="31948"/>
    <cellStyle name="Normal 77 5 2 3" xfId="24381"/>
    <cellStyle name="Normal 77 5 3" xfId="11318"/>
    <cellStyle name="Normal 77 5 3 2" xfId="28167"/>
    <cellStyle name="Normal 77 5 4" xfId="20600"/>
    <cellStyle name="Normal 77 6" xfId="5158"/>
    <cellStyle name="Normal 77 6 2" xfId="13217"/>
    <cellStyle name="Normal 77 6 2 2" xfId="30064"/>
    <cellStyle name="Normal 77 6 3" xfId="22497"/>
    <cellStyle name="Normal 77 7" xfId="9302"/>
    <cellStyle name="Normal 77 7 2" xfId="26283"/>
    <cellStyle name="Normal 77 8" xfId="18200"/>
    <cellStyle name="Normal 77 9" xfId="18715"/>
    <cellStyle name="Normal 78" xfId="1123"/>
    <cellStyle name="Normal 78 2" xfId="1384"/>
    <cellStyle name="Normal 78 2 2" xfId="1880"/>
    <cellStyle name="Normal 78 2 2 2" xfId="2879"/>
    <cellStyle name="Normal 78 2 2 2 2" xfId="4841"/>
    <cellStyle name="Normal 78 2 2 2 2 2" xfId="8624"/>
    <cellStyle name="Normal 78 2 2 2 2 2 2" xfId="16683"/>
    <cellStyle name="Normal 78 2 2 2 2 2 2 2" xfId="33530"/>
    <cellStyle name="Normal 78 2 2 2 2 2 3" xfId="25963"/>
    <cellStyle name="Normal 78 2 2 2 2 3" xfId="12900"/>
    <cellStyle name="Normal 78 2 2 2 2 3 2" xfId="29749"/>
    <cellStyle name="Normal 78 2 2 2 2 4" xfId="22182"/>
    <cellStyle name="Normal 78 2 2 2 3" xfId="6740"/>
    <cellStyle name="Normal 78 2 2 2 3 2" xfId="14799"/>
    <cellStyle name="Normal 78 2 2 2 3 2 2" xfId="31646"/>
    <cellStyle name="Normal 78 2 2 2 3 3" xfId="24079"/>
    <cellStyle name="Normal 78 2 2 2 4" xfId="10966"/>
    <cellStyle name="Normal 78 2 2 2 4 2" xfId="27865"/>
    <cellStyle name="Normal 78 2 2 2 5" xfId="18211"/>
    <cellStyle name="Normal 78 2 2 2 6" xfId="20297"/>
    <cellStyle name="Normal 78 2 2 3" xfId="3929"/>
    <cellStyle name="Normal 78 2 2 3 2" xfId="7712"/>
    <cellStyle name="Normal 78 2 2 3 2 2" xfId="15771"/>
    <cellStyle name="Normal 78 2 2 3 2 2 2" xfId="32618"/>
    <cellStyle name="Normal 78 2 2 3 2 3" xfId="25051"/>
    <cellStyle name="Normal 78 2 2 3 3" xfId="11988"/>
    <cellStyle name="Normal 78 2 2 3 3 2" xfId="28837"/>
    <cellStyle name="Normal 78 2 2 3 4" xfId="21270"/>
    <cellStyle name="Normal 78 2 2 4" xfId="5828"/>
    <cellStyle name="Normal 78 2 2 4 2" xfId="13887"/>
    <cellStyle name="Normal 78 2 2 4 2 2" xfId="30734"/>
    <cellStyle name="Normal 78 2 2 4 3" xfId="23167"/>
    <cellStyle name="Normal 78 2 2 5" xfId="10013"/>
    <cellStyle name="Normal 78 2 2 5 2" xfId="26953"/>
    <cellStyle name="Normal 78 2 2 6" xfId="18210"/>
    <cellStyle name="Normal 78 2 2 7" xfId="19385"/>
    <cellStyle name="Normal 78 2 3" xfId="2426"/>
    <cellStyle name="Normal 78 2 3 2" xfId="4390"/>
    <cellStyle name="Normal 78 2 3 2 2" xfId="8173"/>
    <cellStyle name="Normal 78 2 3 2 2 2" xfId="16232"/>
    <cellStyle name="Normal 78 2 3 2 2 2 2" xfId="33079"/>
    <cellStyle name="Normal 78 2 3 2 2 3" xfId="25512"/>
    <cellStyle name="Normal 78 2 3 2 3" xfId="12449"/>
    <cellStyle name="Normal 78 2 3 2 3 2" xfId="29298"/>
    <cellStyle name="Normal 78 2 3 2 4" xfId="21731"/>
    <cellStyle name="Normal 78 2 3 3" xfId="6289"/>
    <cellStyle name="Normal 78 2 3 3 2" xfId="14348"/>
    <cellStyle name="Normal 78 2 3 3 2 2" xfId="31195"/>
    <cellStyle name="Normal 78 2 3 3 3" xfId="23628"/>
    <cellStyle name="Normal 78 2 3 4" xfId="10514"/>
    <cellStyle name="Normal 78 2 3 4 2" xfId="27414"/>
    <cellStyle name="Normal 78 2 3 5" xfId="18212"/>
    <cellStyle name="Normal 78 2 3 6" xfId="19846"/>
    <cellStyle name="Normal 78 2 4" xfId="3478"/>
    <cellStyle name="Normal 78 2 4 2" xfId="7261"/>
    <cellStyle name="Normal 78 2 4 2 2" xfId="15320"/>
    <cellStyle name="Normal 78 2 4 2 2 2" xfId="32167"/>
    <cellStyle name="Normal 78 2 4 2 3" xfId="24600"/>
    <cellStyle name="Normal 78 2 4 3" xfId="11537"/>
    <cellStyle name="Normal 78 2 4 3 2" xfId="28386"/>
    <cellStyle name="Normal 78 2 4 4" xfId="20819"/>
    <cellStyle name="Normal 78 2 5" xfId="5377"/>
    <cellStyle name="Normal 78 2 5 2" xfId="13436"/>
    <cellStyle name="Normal 78 2 5 2 2" xfId="30283"/>
    <cellStyle name="Normal 78 2 5 3" xfId="22716"/>
    <cellStyle name="Normal 78 2 6" xfId="9538"/>
    <cellStyle name="Normal 78 2 6 2" xfId="26502"/>
    <cellStyle name="Normal 78 2 7" xfId="18209"/>
    <cellStyle name="Normal 78 2 8" xfId="18934"/>
    <cellStyle name="Normal 78 3" xfId="1662"/>
    <cellStyle name="Normal 78 3 2" xfId="2661"/>
    <cellStyle name="Normal 78 3 2 2" xfId="4623"/>
    <cellStyle name="Normal 78 3 2 2 2" xfId="8406"/>
    <cellStyle name="Normal 78 3 2 2 2 2" xfId="16465"/>
    <cellStyle name="Normal 78 3 2 2 2 2 2" xfId="33312"/>
    <cellStyle name="Normal 78 3 2 2 2 3" xfId="25745"/>
    <cellStyle name="Normal 78 3 2 2 3" xfId="12682"/>
    <cellStyle name="Normal 78 3 2 2 3 2" xfId="29531"/>
    <cellStyle name="Normal 78 3 2 2 4" xfId="21964"/>
    <cellStyle name="Normal 78 3 2 3" xfId="6522"/>
    <cellStyle name="Normal 78 3 2 3 2" xfId="14581"/>
    <cellStyle name="Normal 78 3 2 3 2 2" xfId="31428"/>
    <cellStyle name="Normal 78 3 2 3 3" xfId="23861"/>
    <cellStyle name="Normal 78 3 2 4" xfId="10748"/>
    <cellStyle name="Normal 78 3 2 4 2" xfId="27647"/>
    <cellStyle name="Normal 78 3 2 5" xfId="18214"/>
    <cellStyle name="Normal 78 3 2 6" xfId="20079"/>
    <cellStyle name="Normal 78 3 3" xfId="3711"/>
    <cellStyle name="Normal 78 3 3 2" xfId="7494"/>
    <cellStyle name="Normal 78 3 3 2 2" xfId="15553"/>
    <cellStyle name="Normal 78 3 3 2 2 2" xfId="32400"/>
    <cellStyle name="Normal 78 3 3 2 3" xfId="24833"/>
    <cellStyle name="Normal 78 3 3 3" xfId="11770"/>
    <cellStyle name="Normal 78 3 3 3 2" xfId="28619"/>
    <cellStyle name="Normal 78 3 3 4" xfId="21052"/>
    <cellStyle name="Normal 78 3 4" xfId="5610"/>
    <cellStyle name="Normal 78 3 4 2" xfId="13669"/>
    <cellStyle name="Normal 78 3 4 2 2" xfId="30516"/>
    <cellStyle name="Normal 78 3 4 3" xfId="22949"/>
    <cellStyle name="Normal 78 3 5" xfId="9795"/>
    <cellStyle name="Normal 78 3 5 2" xfId="26735"/>
    <cellStyle name="Normal 78 3 6" xfId="18213"/>
    <cellStyle name="Normal 78 3 7" xfId="19167"/>
    <cellStyle name="Normal 78 4" xfId="2208"/>
    <cellStyle name="Normal 78 4 2" xfId="4172"/>
    <cellStyle name="Normal 78 4 2 2" xfId="7955"/>
    <cellStyle name="Normal 78 4 2 2 2" xfId="16014"/>
    <cellStyle name="Normal 78 4 2 2 2 2" xfId="32861"/>
    <cellStyle name="Normal 78 4 2 2 3" xfId="25294"/>
    <cellStyle name="Normal 78 4 2 3" xfId="12231"/>
    <cellStyle name="Normal 78 4 2 3 2" xfId="29080"/>
    <cellStyle name="Normal 78 4 2 4" xfId="21513"/>
    <cellStyle name="Normal 78 4 3" xfId="6071"/>
    <cellStyle name="Normal 78 4 3 2" xfId="14130"/>
    <cellStyle name="Normal 78 4 3 2 2" xfId="30977"/>
    <cellStyle name="Normal 78 4 3 3" xfId="23410"/>
    <cellStyle name="Normal 78 4 4" xfId="10296"/>
    <cellStyle name="Normal 78 4 4 2" xfId="27196"/>
    <cellStyle name="Normal 78 4 5" xfId="18215"/>
    <cellStyle name="Normal 78 4 6" xfId="19628"/>
    <cellStyle name="Normal 78 5" xfId="3260"/>
    <cellStyle name="Normal 78 5 2" xfId="7043"/>
    <cellStyle name="Normal 78 5 2 2" xfId="15102"/>
    <cellStyle name="Normal 78 5 2 2 2" xfId="31949"/>
    <cellStyle name="Normal 78 5 2 3" xfId="24382"/>
    <cellStyle name="Normal 78 5 3" xfId="11319"/>
    <cellStyle name="Normal 78 5 3 2" xfId="28168"/>
    <cellStyle name="Normal 78 5 4" xfId="20601"/>
    <cellStyle name="Normal 78 6" xfId="5159"/>
    <cellStyle name="Normal 78 6 2" xfId="13218"/>
    <cellStyle name="Normal 78 6 2 2" xfId="30065"/>
    <cellStyle name="Normal 78 6 3" xfId="22498"/>
    <cellStyle name="Normal 78 7" xfId="9303"/>
    <cellStyle name="Normal 78 7 2" xfId="26284"/>
    <cellStyle name="Normal 78 8" xfId="18208"/>
    <cellStyle name="Normal 78 9" xfId="18716"/>
    <cellStyle name="Normal 79" xfId="1124"/>
    <cellStyle name="Normal 79 2" xfId="1385"/>
    <cellStyle name="Normal 79 2 2" xfId="1881"/>
    <cellStyle name="Normal 79 2 2 2" xfId="2880"/>
    <cellStyle name="Normal 79 2 2 2 2" xfId="4842"/>
    <cellStyle name="Normal 79 2 2 2 2 2" xfId="8625"/>
    <cellStyle name="Normal 79 2 2 2 2 2 2" xfId="16684"/>
    <cellStyle name="Normal 79 2 2 2 2 2 2 2" xfId="33531"/>
    <cellStyle name="Normal 79 2 2 2 2 2 3" xfId="25964"/>
    <cellStyle name="Normal 79 2 2 2 2 3" xfId="12901"/>
    <cellStyle name="Normal 79 2 2 2 2 3 2" xfId="29750"/>
    <cellStyle name="Normal 79 2 2 2 2 4" xfId="22183"/>
    <cellStyle name="Normal 79 2 2 2 3" xfId="6741"/>
    <cellStyle name="Normal 79 2 2 2 3 2" xfId="14800"/>
    <cellStyle name="Normal 79 2 2 2 3 2 2" xfId="31647"/>
    <cellStyle name="Normal 79 2 2 2 3 3" xfId="24080"/>
    <cellStyle name="Normal 79 2 2 2 4" xfId="10967"/>
    <cellStyle name="Normal 79 2 2 2 4 2" xfId="27866"/>
    <cellStyle name="Normal 79 2 2 2 5" xfId="18219"/>
    <cellStyle name="Normal 79 2 2 2 6" xfId="20298"/>
    <cellStyle name="Normal 79 2 2 3" xfId="3930"/>
    <cellStyle name="Normal 79 2 2 3 2" xfId="7713"/>
    <cellStyle name="Normal 79 2 2 3 2 2" xfId="15772"/>
    <cellStyle name="Normal 79 2 2 3 2 2 2" xfId="32619"/>
    <cellStyle name="Normal 79 2 2 3 2 3" xfId="25052"/>
    <cellStyle name="Normal 79 2 2 3 3" xfId="11989"/>
    <cellStyle name="Normal 79 2 2 3 3 2" xfId="28838"/>
    <cellStyle name="Normal 79 2 2 3 4" xfId="21271"/>
    <cellStyle name="Normal 79 2 2 4" xfId="5829"/>
    <cellStyle name="Normal 79 2 2 4 2" xfId="13888"/>
    <cellStyle name="Normal 79 2 2 4 2 2" xfId="30735"/>
    <cellStyle name="Normal 79 2 2 4 3" xfId="23168"/>
    <cellStyle name="Normal 79 2 2 5" xfId="10014"/>
    <cellStyle name="Normal 79 2 2 5 2" xfId="26954"/>
    <cellStyle name="Normal 79 2 2 6" xfId="18218"/>
    <cellStyle name="Normal 79 2 2 7" xfId="19386"/>
    <cellStyle name="Normal 79 2 3" xfId="2427"/>
    <cellStyle name="Normal 79 2 3 2" xfId="4391"/>
    <cellStyle name="Normal 79 2 3 2 2" xfId="8174"/>
    <cellStyle name="Normal 79 2 3 2 2 2" xfId="16233"/>
    <cellStyle name="Normal 79 2 3 2 2 2 2" xfId="33080"/>
    <cellStyle name="Normal 79 2 3 2 2 3" xfId="25513"/>
    <cellStyle name="Normal 79 2 3 2 3" xfId="12450"/>
    <cellStyle name="Normal 79 2 3 2 3 2" xfId="29299"/>
    <cellStyle name="Normal 79 2 3 2 4" xfId="21732"/>
    <cellStyle name="Normal 79 2 3 3" xfId="6290"/>
    <cellStyle name="Normal 79 2 3 3 2" xfId="14349"/>
    <cellStyle name="Normal 79 2 3 3 2 2" xfId="31196"/>
    <cellStyle name="Normal 79 2 3 3 3" xfId="23629"/>
    <cellStyle name="Normal 79 2 3 4" xfId="10515"/>
    <cellStyle name="Normal 79 2 3 4 2" xfId="27415"/>
    <cellStyle name="Normal 79 2 3 5" xfId="18220"/>
    <cellStyle name="Normal 79 2 3 6" xfId="19847"/>
    <cellStyle name="Normal 79 2 4" xfId="3479"/>
    <cellStyle name="Normal 79 2 4 2" xfId="7262"/>
    <cellStyle name="Normal 79 2 4 2 2" xfId="15321"/>
    <cellStyle name="Normal 79 2 4 2 2 2" xfId="32168"/>
    <cellStyle name="Normal 79 2 4 2 3" xfId="24601"/>
    <cellStyle name="Normal 79 2 4 3" xfId="11538"/>
    <cellStyle name="Normal 79 2 4 3 2" xfId="28387"/>
    <cellStyle name="Normal 79 2 4 4" xfId="20820"/>
    <cellStyle name="Normal 79 2 5" xfId="5378"/>
    <cellStyle name="Normal 79 2 5 2" xfId="13437"/>
    <cellStyle name="Normal 79 2 5 2 2" xfId="30284"/>
    <cellStyle name="Normal 79 2 5 3" xfId="22717"/>
    <cellStyle name="Normal 79 2 6" xfId="9539"/>
    <cellStyle name="Normal 79 2 6 2" xfId="26503"/>
    <cellStyle name="Normal 79 2 7" xfId="18217"/>
    <cellStyle name="Normal 79 2 8" xfId="18935"/>
    <cellStyle name="Normal 79 3" xfId="1663"/>
    <cellStyle name="Normal 79 3 2" xfId="2662"/>
    <cellStyle name="Normal 79 3 2 2" xfId="4624"/>
    <cellStyle name="Normal 79 3 2 2 2" xfId="8407"/>
    <cellStyle name="Normal 79 3 2 2 2 2" xfId="16466"/>
    <cellStyle name="Normal 79 3 2 2 2 2 2" xfId="33313"/>
    <cellStyle name="Normal 79 3 2 2 2 3" xfId="25746"/>
    <cellStyle name="Normal 79 3 2 2 3" xfId="12683"/>
    <cellStyle name="Normal 79 3 2 2 3 2" xfId="29532"/>
    <cellStyle name="Normal 79 3 2 2 4" xfId="21965"/>
    <cellStyle name="Normal 79 3 2 3" xfId="6523"/>
    <cellStyle name="Normal 79 3 2 3 2" xfId="14582"/>
    <cellStyle name="Normal 79 3 2 3 2 2" xfId="31429"/>
    <cellStyle name="Normal 79 3 2 3 3" xfId="23862"/>
    <cellStyle name="Normal 79 3 2 4" xfId="10749"/>
    <cellStyle name="Normal 79 3 2 4 2" xfId="27648"/>
    <cellStyle name="Normal 79 3 2 5" xfId="18222"/>
    <cellStyle name="Normal 79 3 2 6" xfId="20080"/>
    <cellStyle name="Normal 79 3 3" xfId="3712"/>
    <cellStyle name="Normal 79 3 3 2" xfId="7495"/>
    <cellStyle name="Normal 79 3 3 2 2" xfId="15554"/>
    <cellStyle name="Normal 79 3 3 2 2 2" xfId="32401"/>
    <cellStyle name="Normal 79 3 3 2 3" xfId="24834"/>
    <cellStyle name="Normal 79 3 3 3" xfId="11771"/>
    <cellStyle name="Normal 79 3 3 3 2" xfId="28620"/>
    <cellStyle name="Normal 79 3 3 4" xfId="21053"/>
    <cellStyle name="Normal 79 3 4" xfId="5611"/>
    <cellStyle name="Normal 79 3 4 2" xfId="13670"/>
    <cellStyle name="Normal 79 3 4 2 2" xfId="30517"/>
    <cellStyle name="Normal 79 3 4 3" xfId="22950"/>
    <cellStyle name="Normal 79 3 5" xfId="9796"/>
    <cellStyle name="Normal 79 3 5 2" xfId="26736"/>
    <cellStyle name="Normal 79 3 6" xfId="18221"/>
    <cellStyle name="Normal 79 3 7" xfId="19168"/>
    <cellStyle name="Normal 79 4" xfId="2209"/>
    <cellStyle name="Normal 79 4 2" xfId="4173"/>
    <cellStyle name="Normal 79 4 2 2" xfId="7956"/>
    <cellStyle name="Normal 79 4 2 2 2" xfId="16015"/>
    <cellStyle name="Normal 79 4 2 2 2 2" xfId="32862"/>
    <cellStyle name="Normal 79 4 2 2 3" xfId="25295"/>
    <cellStyle name="Normal 79 4 2 3" xfId="12232"/>
    <cellStyle name="Normal 79 4 2 3 2" xfId="29081"/>
    <cellStyle name="Normal 79 4 2 4" xfId="21514"/>
    <cellStyle name="Normal 79 4 3" xfId="6072"/>
    <cellStyle name="Normal 79 4 3 2" xfId="14131"/>
    <cellStyle name="Normal 79 4 3 2 2" xfId="30978"/>
    <cellStyle name="Normal 79 4 3 3" xfId="23411"/>
    <cellStyle name="Normal 79 4 4" xfId="10297"/>
    <cellStyle name="Normal 79 4 4 2" xfId="27197"/>
    <cellStyle name="Normal 79 4 5" xfId="18223"/>
    <cellStyle name="Normal 79 4 6" xfId="19629"/>
    <cellStyle name="Normal 79 5" xfId="3261"/>
    <cellStyle name="Normal 79 5 2" xfId="7044"/>
    <cellStyle name="Normal 79 5 2 2" xfId="15103"/>
    <cellStyle name="Normal 79 5 2 2 2" xfId="31950"/>
    <cellStyle name="Normal 79 5 2 3" xfId="24383"/>
    <cellStyle name="Normal 79 5 3" xfId="11320"/>
    <cellStyle name="Normal 79 5 3 2" xfId="28169"/>
    <cellStyle name="Normal 79 5 4" xfId="20602"/>
    <cellStyle name="Normal 79 6" xfId="5160"/>
    <cellStyle name="Normal 79 6 2" xfId="13219"/>
    <cellStyle name="Normal 79 6 2 2" xfId="30066"/>
    <cellStyle name="Normal 79 6 3" xfId="22499"/>
    <cellStyle name="Normal 79 7" xfId="9304"/>
    <cellStyle name="Normal 79 7 2" xfId="26285"/>
    <cellStyle name="Normal 79 8" xfId="18216"/>
    <cellStyle name="Normal 79 9" xfId="18717"/>
    <cellStyle name="Normal 8" xfId="455"/>
    <cellStyle name="Normal 8 2" xfId="456"/>
    <cellStyle name="Normal 8 2 2" xfId="2983"/>
    <cellStyle name="Normal 8 2 2 2" xfId="6840"/>
    <cellStyle name="Normal 8 2 2 2 2" xfId="14899"/>
    <cellStyle name="Normal 8 2 2 2 2 2" xfId="31746"/>
    <cellStyle name="Normal 8 2 2 2 3" xfId="24179"/>
    <cellStyle name="Normal 8 2 2 3" xfId="11068"/>
    <cellStyle name="Normal 8 2 2 3 2" xfId="27965"/>
    <cellStyle name="Normal 8 2 2 4" xfId="20397"/>
    <cellStyle name="Normal 8 2 3" xfId="18225"/>
    <cellStyle name="Normal 8 3" xfId="853"/>
    <cellStyle name="Normal 8 3 2" xfId="18226"/>
    <cellStyle name="Normal 8 4" xfId="2973"/>
    <cellStyle name="Normal 8 4 2" xfId="6831"/>
    <cellStyle name="Normal 8 4 2 2" xfId="14890"/>
    <cellStyle name="Normal 8 4 2 2 2" xfId="31737"/>
    <cellStyle name="Normal 8 4 2 3" xfId="24170"/>
    <cellStyle name="Normal 8 4 3" xfId="11059"/>
    <cellStyle name="Normal 8 4 3 2" xfId="27956"/>
    <cellStyle name="Normal 8 4 4" xfId="20388"/>
    <cellStyle name="Normal 8 5" xfId="18224"/>
    <cellStyle name="Normal 8_Energía" xfId="18227"/>
    <cellStyle name="Normal 80" xfId="1125"/>
    <cellStyle name="Normal 80 2" xfId="1386"/>
    <cellStyle name="Normal 80 2 2" xfId="1882"/>
    <cellStyle name="Normal 80 2 2 2" xfId="2881"/>
    <cellStyle name="Normal 80 2 2 2 2" xfId="4843"/>
    <cellStyle name="Normal 80 2 2 2 2 2" xfId="8626"/>
    <cellStyle name="Normal 80 2 2 2 2 2 2" xfId="16685"/>
    <cellStyle name="Normal 80 2 2 2 2 2 2 2" xfId="33532"/>
    <cellStyle name="Normal 80 2 2 2 2 2 3" xfId="25965"/>
    <cellStyle name="Normal 80 2 2 2 2 3" xfId="12902"/>
    <cellStyle name="Normal 80 2 2 2 2 3 2" xfId="29751"/>
    <cellStyle name="Normal 80 2 2 2 2 4" xfId="22184"/>
    <cellStyle name="Normal 80 2 2 2 3" xfId="6742"/>
    <cellStyle name="Normal 80 2 2 2 3 2" xfId="14801"/>
    <cellStyle name="Normal 80 2 2 2 3 2 2" xfId="31648"/>
    <cellStyle name="Normal 80 2 2 2 3 3" xfId="24081"/>
    <cellStyle name="Normal 80 2 2 2 4" xfId="10968"/>
    <cellStyle name="Normal 80 2 2 2 4 2" xfId="27867"/>
    <cellStyle name="Normal 80 2 2 2 5" xfId="18231"/>
    <cellStyle name="Normal 80 2 2 2 6" xfId="20299"/>
    <cellStyle name="Normal 80 2 2 3" xfId="3931"/>
    <cellStyle name="Normal 80 2 2 3 2" xfId="7714"/>
    <cellStyle name="Normal 80 2 2 3 2 2" xfId="15773"/>
    <cellStyle name="Normal 80 2 2 3 2 2 2" xfId="32620"/>
    <cellStyle name="Normal 80 2 2 3 2 3" xfId="25053"/>
    <cellStyle name="Normal 80 2 2 3 3" xfId="11990"/>
    <cellStyle name="Normal 80 2 2 3 3 2" xfId="28839"/>
    <cellStyle name="Normal 80 2 2 3 4" xfId="21272"/>
    <cellStyle name="Normal 80 2 2 4" xfId="5830"/>
    <cellStyle name="Normal 80 2 2 4 2" xfId="13889"/>
    <cellStyle name="Normal 80 2 2 4 2 2" xfId="30736"/>
    <cellStyle name="Normal 80 2 2 4 3" xfId="23169"/>
    <cellStyle name="Normal 80 2 2 5" xfId="10015"/>
    <cellStyle name="Normal 80 2 2 5 2" xfId="26955"/>
    <cellStyle name="Normal 80 2 2 6" xfId="18230"/>
    <cellStyle name="Normal 80 2 2 7" xfId="19387"/>
    <cellStyle name="Normal 80 2 3" xfId="2428"/>
    <cellStyle name="Normal 80 2 3 2" xfId="4392"/>
    <cellStyle name="Normal 80 2 3 2 2" xfId="8175"/>
    <cellStyle name="Normal 80 2 3 2 2 2" xfId="16234"/>
    <cellStyle name="Normal 80 2 3 2 2 2 2" xfId="33081"/>
    <cellStyle name="Normal 80 2 3 2 2 3" xfId="25514"/>
    <cellStyle name="Normal 80 2 3 2 3" xfId="12451"/>
    <cellStyle name="Normal 80 2 3 2 3 2" xfId="29300"/>
    <cellStyle name="Normal 80 2 3 2 4" xfId="21733"/>
    <cellStyle name="Normal 80 2 3 3" xfId="6291"/>
    <cellStyle name="Normal 80 2 3 3 2" xfId="14350"/>
    <cellStyle name="Normal 80 2 3 3 2 2" xfId="31197"/>
    <cellStyle name="Normal 80 2 3 3 3" xfId="23630"/>
    <cellStyle name="Normal 80 2 3 4" xfId="10516"/>
    <cellStyle name="Normal 80 2 3 4 2" xfId="27416"/>
    <cellStyle name="Normal 80 2 3 5" xfId="18232"/>
    <cellStyle name="Normal 80 2 3 6" xfId="19848"/>
    <cellStyle name="Normal 80 2 4" xfId="3480"/>
    <cellStyle name="Normal 80 2 4 2" xfId="7263"/>
    <cellStyle name="Normal 80 2 4 2 2" xfId="15322"/>
    <cellStyle name="Normal 80 2 4 2 2 2" xfId="32169"/>
    <cellStyle name="Normal 80 2 4 2 3" xfId="24602"/>
    <cellStyle name="Normal 80 2 4 3" xfId="11539"/>
    <cellStyle name="Normal 80 2 4 3 2" xfId="28388"/>
    <cellStyle name="Normal 80 2 4 4" xfId="20821"/>
    <cellStyle name="Normal 80 2 5" xfId="5379"/>
    <cellStyle name="Normal 80 2 5 2" xfId="13438"/>
    <cellStyle name="Normal 80 2 5 2 2" xfId="30285"/>
    <cellStyle name="Normal 80 2 5 3" xfId="22718"/>
    <cellStyle name="Normal 80 2 6" xfId="9540"/>
    <cellStyle name="Normal 80 2 6 2" xfId="26504"/>
    <cellStyle name="Normal 80 2 7" xfId="18229"/>
    <cellStyle name="Normal 80 2 8" xfId="18936"/>
    <cellStyle name="Normal 80 3" xfId="1664"/>
    <cellStyle name="Normal 80 3 2" xfId="2663"/>
    <cellStyle name="Normal 80 3 2 2" xfId="4625"/>
    <cellStyle name="Normal 80 3 2 2 2" xfId="8408"/>
    <cellStyle name="Normal 80 3 2 2 2 2" xfId="16467"/>
    <cellStyle name="Normal 80 3 2 2 2 2 2" xfId="33314"/>
    <cellStyle name="Normal 80 3 2 2 2 3" xfId="25747"/>
    <cellStyle name="Normal 80 3 2 2 3" xfId="12684"/>
    <cellStyle name="Normal 80 3 2 2 3 2" xfId="29533"/>
    <cellStyle name="Normal 80 3 2 2 4" xfId="21966"/>
    <cellStyle name="Normal 80 3 2 3" xfId="6524"/>
    <cellStyle name="Normal 80 3 2 3 2" xfId="14583"/>
    <cellStyle name="Normal 80 3 2 3 2 2" xfId="31430"/>
    <cellStyle name="Normal 80 3 2 3 3" xfId="23863"/>
    <cellStyle name="Normal 80 3 2 4" xfId="10750"/>
    <cellStyle name="Normal 80 3 2 4 2" xfId="27649"/>
    <cellStyle name="Normal 80 3 2 5" xfId="18234"/>
    <cellStyle name="Normal 80 3 2 6" xfId="20081"/>
    <cellStyle name="Normal 80 3 3" xfId="3713"/>
    <cellStyle name="Normal 80 3 3 2" xfId="7496"/>
    <cellStyle name="Normal 80 3 3 2 2" xfId="15555"/>
    <cellStyle name="Normal 80 3 3 2 2 2" xfId="32402"/>
    <cellStyle name="Normal 80 3 3 2 3" xfId="24835"/>
    <cellStyle name="Normal 80 3 3 3" xfId="11772"/>
    <cellStyle name="Normal 80 3 3 3 2" xfId="28621"/>
    <cellStyle name="Normal 80 3 3 4" xfId="21054"/>
    <cellStyle name="Normal 80 3 4" xfId="5612"/>
    <cellStyle name="Normal 80 3 4 2" xfId="13671"/>
    <cellStyle name="Normal 80 3 4 2 2" xfId="30518"/>
    <cellStyle name="Normal 80 3 4 3" xfId="22951"/>
    <cellStyle name="Normal 80 3 5" xfId="9797"/>
    <cellStyle name="Normal 80 3 5 2" xfId="26737"/>
    <cellStyle name="Normal 80 3 6" xfId="18233"/>
    <cellStyle name="Normal 80 3 7" xfId="19169"/>
    <cellStyle name="Normal 80 4" xfId="2210"/>
    <cellStyle name="Normal 80 4 2" xfId="4174"/>
    <cellStyle name="Normal 80 4 2 2" xfId="7957"/>
    <cellStyle name="Normal 80 4 2 2 2" xfId="16016"/>
    <cellStyle name="Normal 80 4 2 2 2 2" xfId="32863"/>
    <cellStyle name="Normal 80 4 2 2 3" xfId="25296"/>
    <cellStyle name="Normal 80 4 2 3" xfId="12233"/>
    <cellStyle name="Normal 80 4 2 3 2" xfId="29082"/>
    <cellStyle name="Normal 80 4 2 4" xfId="21515"/>
    <cellStyle name="Normal 80 4 3" xfId="6073"/>
    <cellStyle name="Normal 80 4 3 2" xfId="14132"/>
    <cellStyle name="Normal 80 4 3 2 2" xfId="30979"/>
    <cellStyle name="Normal 80 4 3 3" xfId="23412"/>
    <cellStyle name="Normal 80 4 4" xfId="10298"/>
    <cellStyle name="Normal 80 4 4 2" xfId="27198"/>
    <cellStyle name="Normal 80 4 5" xfId="18235"/>
    <cellStyle name="Normal 80 4 6" xfId="19630"/>
    <cellStyle name="Normal 80 5" xfId="3262"/>
    <cellStyle name="Normal 80 5 2" xfId="7045"/>
    <cellStyle name="Normal 80 5 2 2" xfId="15104"/>
    <cellStyle name="Normal 80 5 2 2 2" xfId="31951"/>
    <cellStyle name="Normal 80 5 2 3" xfId="24384"/>
    <cellStyle name="Normal 80 5 3" xfId="11321"/>
    <cellStyle name="Normal 80 5 3 2" xfId="28170"/>
    <cellStyle name="Normal 80 5 4" xfId="20603"/>
    <cellStyle name="Normal 80 6" xfId="5161"/>
    <cellStyle name="Normal 80 6 2" xfId="13220"/>
    <cellStyle name="Normal 80 6 2 2" xfId="30067"/>
    <cellStyle name="Normal 80 6 3" xfId="22500"/>
    <cellStyle name="Normal 80 7" xfId="9305"/>
    <cellStyle name="Normal 80 7 2" xfId="26286"/>
    <cellStyle name="Normal 80 8" xfId="18228"/>
    <cellStyle name="Normal 80 9" xfId="18718"/>
    <cellStyle name="Normal 81" xfId="1126"/>
    <cellStyle name="Normal 81 2" xfId="1387"/>
    <cellStyle name="Normal 81 2 2" xfId="1883"/>
    <cellStyle name="Normal 81 2 2 2" xfId="2882"/>
    <cellStyle name="Normal 81 2 2 2 2" xfId="4844"/>
    <cellStyle name="Normal 81 2 2 2 2 2" xfId="8627"/>
    <cellStyle name="Normal 81 2 2 2 2 2 2" xfId="16686"/>
    <cellStyle name="Normal 81 2 2 2 2 2 2 2" xfId="33533"/>
    <cellStyle name="Normal 81 2 2 2 2 2 3" xfId="25966"/>
    <cellStyle name="Normal 81 2 2 2 2 3" xfId="12903"/>
    <cellStyle name="Normal 81 2 2 2 2 3 2" xfId="29752"/>
    <cellStyle name="Normal 81 2 2 2 2 4" xfId="22185"/>
    <cellStyle name="Normal 81 2 2 2 3" xfId="6743"/>
    <cellStyle name="Normal 81 2 2 2 3 2" xfId="14802"/>
    <cellStyle name="Normal 81 2 2 2 3 2 2" xfId="31649"/>
    <cellStyle name="Normal 81 2 2 2 3 3" xfId="24082"/>
    <cellStyle name="Normal 81 2 2 2 4" xfId="10969"/>
    <cellStyle name="Normal 81 2 2 2 4 2" xfId="27868"/>
    <cellStyle name="Normal 81 2 2 2 5" xfId="18239"/>
    <cellStyle name="Normal 81 2 2 2 6" xfId="20300"/>
    <cellStyle name="Normal 81 2 2 3" xfId="3932"/>
    <cellStyle name="Normal 81 2 2 3 2" xfId="7715"/>
    <cellStyle name="Normal 81 2 2 3 2 2" xfId="15774"/>
    <cellStyle name="Normal 81 2 2 3 2 2 2" xfId="32621"/>
    <cellStyle name="Normal 81 2 2 3 2 3" xfId="25054"/>
    <cellStyle name="Normal 81 2 2 3 3" xfId="11991"/>
    <cellStyle name="Normal 81 2 2 3 3 2" xfId="28840"/>
    <cellStyle name="Normal 81 2 2 3 4" xfId="21273"/>
    <cellStyle name="Normal 81 2 2 4" xfId="5831"/>
    <cellStyle name="Normal 81 2 2 4 2" xfId="13890"/>
    <cellStyle name="Normal 81 2 2 4 2 2" xfId="30737"/>
    <cellStyle name="Normal 81 2 2 4 3" xfId="23170"/>
    <cellStyle name="Normal 81 2 2 5" xfId="10016"/>
    <cellStyle name="Normal 81 2 2 5 2" xfId="26956"/>
    <cellStyle name="Normal 81 2 2 6" xfId="18238"/>
    <cellStyle name="Normal 81 2 2 7" xfId="19388"/>
    <cellStyle name="Normal 81 2 3" xfId="2429"/>
    <cellStyle name="Normal 81 2 3 2" xfId="4393"/>
    <cellStyle name="Normal 81 2 3 2 2" xfId="8176"/>
    <cellStyle name="Normal 81 2 3 2 2 2" xfId="16235"/>
    <cellStyle name="Normal 81 2 3 2 2 2 2" xfId="33082"/>
    <cellStyle name="Normal 81 2 3 2 2 3" xfId="25515"/>
    <cellStyle name="Normal 81 2 3 2 3" xfId="12452"/>
    <cellStyle name="Normal 81 2 3 2 3 2" xfId="29301"/>
    <cellStyle name="Normal 81 2 3 2 4" xfId="21734"/>
    <cellStyle name="Normal 81 2 3 3" xfId="6292"/>
    <cellStyle name="Normal 81 2 3 3 2" xfId="14351"/>
    <cellStyle name="Normal 81 2 3 3 2 2" xfId="31198"/>
    <cellStyle name="Normal 81 2 3 3 3" xfId="23631"/>
    <cellStyle name="Normal 81 2 3 4" xfId="10517"/>
    <cellStyle name="Normal 81 2 3 4 2" xfId="27417"/>
    <cellStyle name="Normal 81 2 3 5" xfId="18240"/>
    <cellStyle name="Normal 81 2 3 6" xfId="19849"/>
    <cellStyle name="Normal 81 2 4" xfId="3481"/>
    <cellStyle name="Normal 81 2 4 2" xfId="7264"/>
    <cellStyle name="Normal 81 2 4 2 2" xfId="15323"/>
    <cellStyle name="Normal 81 2 4 2 2 2" xfId="32170"/>
    <cellStyle name="Normal 81 2 4 2 3" xfId="24603"/>
    <cellStyle name="Normal 81 2 4 3" xfId="11540"/>
    <cellStyle name="Normal 81 2 4 3 2" xfId="28389"/>
    <cellStyle name="Normal 81 2 4 4" xfId="20822"/>
    <cellStyle name="Normal 81 2 5" xfId="5380"/>
    <cellStyle name="Normal 81 2 5 2" xfId="13439"/>
    <cellStyle name="Normal 81 2 5 2 2" xfId="30286"/>
    <cellStyle name="Normal 81 2 5 3" xfId="22719"/>
    <cellStyle name="Normal 81 2 6" xfId="9541"/>
    <cellStyle name="Normal 81 2 6 2" xfId="26505"/>
    <cellStyle name="Normal 81 2 7" xfId="18237"/>
    <cellStyle name="Normal 81 2 8" xfId="18937"/>
    <cellStyle name="Normal 81 3" xfId="1665"/>
    <cellStyle name="Normal 81 3 2" xfId="2664"/>
    <cellStyle name="Normal 81 3 2 2" xfId="4626"/>
    <cellStyle name="Normal 81 3 2 2 2" xfId="8409"/>
    <cellStyle name="Normal 81 3 2 2 2 2" xfId="16468"/>
    <cellStyle name="Normal 81 3 2 2 2 2 2" xfId="33315"/>
    <cellStyle name="Normal 81 3 2 2 2 3" xfId="25748"/>
    <cellStyle name="Normal 81 3 2 2 3" xfId="12685"/>
    <cellStyle name="Normal 81 3 2 2 3 2" xfId="29534"/>
    <cellStyle name="Normal 81 3 2 2 4" xfId="21967"/>
    <cellStyle name="Normal 81 3 2 3" xfId="6525"/>
    <cellStyle name="Normal 81 3 2 3 2" xfId="14584"/>
    <cellStyle name="Normal 81 3 2 3 2 2" xfId="31431"/>
    <cellStyle name="Normal 81 3 2 3 3" xfId="23864"/>
    <cellStyle name="Normal 81 3 2 4" xfId="10751"/>
    <cellStyle name="Normal 81 3 2 4 2" xfId="27650"/>
    <cellStyle name="Normal 81 3 2 5" xfId="18242"/>
    <cellStyle name="Normal 81 3 2 6" xfId="20082"/>
    <cellStyle name="Normal 81 3 3" xfId="3714"/>
    <cellStyle name="Normal 81 3 3 2" xfId="7497"/>
    <cellStyle name="Normal 81 3 3 2 2" xfId="15556"/>
    <cellStyle name="Normal 81 3 3 2 2 2" xfId="32403"/>
    <cellStyle name="Normal 81 3 3 2 3" xfId="24836"/>
    <cellStyle name="Normal 81 3 3 3" xfId="11773"/>
    <cellStyle name="Normal 81 3 3 3 2" xfId="28622"/>
    <cellStyle name="Normal 81 3 3 4" xfId="21055"/>
    <cellStyle name="Normal 81 3 4" xfId="5613"/>
    <cellStyle name="Normal 81 3 4 2" xfId="13672"/>
    <cellStyle name="Normal 81 3 4 2 2" xfId="30519"/>
    <cellStyle name="Normal 81 3 4 3" xfId="22952"/>
    <cellStyle name="Normal 81 3 5" xfId="9798"/>
    <cellStyle name="Normal 81 3 5 2" xfId="26738"/>
    <cellStyle name="Normal 81 3 6" xfId="18241"/>
    <cellStyle name="Normal 81 3 7" xfId="19170"/>
    <cellStyle name="Normal 81 4" xfId="2211"/>
    <cellStyle name="Normal 81 4 2" xfId="4175"/>
    <cellStyle name="Normal 81 4 2 2" xfId="7958"/>
    <cellStyle name="Normal 81 4 2 2 2" xfId="16017"/>
    <cellStyle name="Normal 81 4 2 2 2 2" xfId="32864"/>
    <cellStyle name="Normal 81 4 2 2 3" xfId="25297"/>
    <cellStyle name="Normal 81 4 2 3" xfId="12234"/>
    <cellStyle name="Normal 81 4 2 3 2" xfId="29083"/>
    <cellStyle name="Normal 81 4 2 4" xfId="21516"/>
    <cellStyle name="Normal 81 4 3" xfId="6074"/>
    <cellStyle name="Normal 81 4 3 2" xfId="14133"/>
    <cellStyle name="Normal 81 4 3 2 2" xfId="30980"/>
    <cellStyle name="Normal 81 4 3 3" xfId="23413"/>
    <cellStyle name="Normal 81 4 4" xfId="10299"/>
    <cellStyle name="Normal 81 4 4 2" xfId="27199"/>
    <cellStyle name="Normal 81 4 5" xfId="18243"/>
    <cellStyle name="Normal 81 4 6" xfId="19631"/>
    <cellStyle name="Normal 81 5" xfId="3263"/>
    <cellStyle name="Normal 81 5 2" xfId="7046"/>
    <cellStyle name="Normal 81 5 2 2" xfId="15105"/>
    <cellStyle name="Normal 81 5 2 2 2" xfId="31952"/>
    <cellStyle name="Normal 81 5 2 3" xfId="24385"/>
    <cellStyle name="Normal 81 5 3" xfId="11322"/>
    <cellStyle name="Normal 81 5 3 2" xfId="28171"/>
    <cellStyle name="Normal 81 5 4" xfId="20604"/>
    <cellStyle name="Normal 81 6" xfId="5162"/>
    <cellStyle name="Normal 81 6 2" xfId="13221"/>
    <cellStyle name="Normal 81 6 2 2" xfId="30068"/>
    <cellStyle name="Normal 81 6 3" xfId="22501"/>
    <cellStyle name="Normal 81 7" xfId="9306"/>
    <cellStyle name="Normal 81 7 2" xfId="26287"/>
    <cellStyle name="Normal 81 8" xfId="18236"/>
    <cellStyle name="Normal 81 9" xfId="18719"/>
    <cellStyle name="Normal 82" xfId="1127"/>
    <cellStyle name="Normal 82 2" xfId="1388"/>
    <cellStyle name="Normal 82 2 2" xfId="1884"/>
    <cellStyle name="Normal 82 2 2 2" xfId="2883"/>
    <cellStyle name="Normal 82 2 2 2 2" xfId="4845"/>
    <cellStyle name="Normal 82 2 2 2 2 2" xfId="8628"/>
    <cellStyle name="Normal 82 2 2 2 2 2 2" xfId="16687"/>
    <cellStyle name="Normal 82 2 2 2 2 2 2 2" xfId="33534"/>
    <cellStyle name="Normal 82 2 2 2 2 2 3" xfId="25967"/>
    <cellStyle name="Normal 82 2 2 2 2 3" xfId="12904"/>
    <cellStyle name="Normal 82 2 2 2 2 3 2" xfId="29753"/>
    <cellStyle name="Normal 82 2 2 2 2 4" xfId="22186"/>
    <cellStyle name="Normal 82 2 2 2 3" xfId="6744"/>
    <cellStyle name="Normal 82 2 2 2 3 2" xfId="14803"/>
    <cellStyle name="Normal 82 2 2 2 3 2 2" xfId="31650"/>
    <cellStyle name="Normal 82 2 2 2 3 3" xfId="24083"/>
    <cellStyle name="Normal 82 2 2 2 4" xfId="10970"/>
    <cellStyle name="Normal 82 2 2 2 4 2" xfId="27869"/>
    <cellStyle name="Normal 82 2 2 2 5" xfId="18247"/>
    <cellStyle name="Normal 82 2 2 2 6" xfId="20301"/>
    <cellStyle name="Normal 82 2 2 3" xfId="3933"/>
    <cellStyle name="Normal 82 2 2 3 2" xfId="7716"/>
    <cellStyle name="Normal 82 2 2 3 2 2" xfId="15775"/>
    <cellStyle name="Normal 82 2 2 3 2 2 2" xfId="32622"/>
    <cellStyle name="Normal 82 2 2 3 2 3" xfId="25055"/>
    <cellStyle name="Normal 82 2 2 3 3" xfId="11992"/>
    <cellStyle name="Normal 82 2 2 3 3 2" xfId="28841"/>
    <cellStyle name="Normal 82 2 2 3 4" xfId="21274"/>
    <cellStyle name="Normal 82 2 2 4" xfId="5832"/>
    <cellStyle name="Normal 82 2 2 4 2" xfId="13891"/>
    <cellStyle name="Normal 82 2 2 4 2 2" xfId="30738"/>
    <cellStyle name="Normal 82 2 2 4 3" xfId="23171"/>
    <cellStyle name="Normal 82 2 2 5" xfId="10017"/>
    <cellStyle name="Normal 82 2 2 5 2" xfId="26957"/>
    <cellStyle name="Normal 82 2 2 6" xfId="18246"/>
    <cellStyle name="Normal 82 2 2 7" xfId="19389"/>
    <cellStyle name="Normal 82 2 3" xfId="2430"/>
    <cellStyle name="Normal 82 2 3 2" xfId="4394"/>
    <cellStyle name="Normal 82 2 3 2 2" xfId="8177"/>
    <cellStyle name="Normal 82 2 3 2 2 2" xfId="16236"/>
    <cellStyle name="Normal 82 2 3 2 2 2 2" xfId="33083"/>
    <cellStyle name="Normal 82 2 3 2 2 3" xfId="25516"/>
    <cellStyle name="Normal 82 2 3 2 3" xfId="12453"/>
    <cellStyle name="Normal 82 2 3 2 3 2" xfId="29302"/>
    <cellStyle name="Normal 82 2 3 2 4" xfId="21735"/>
    <cellStyle name="Normal 82 2 3 3" xfId="6293"/>
    <cellStyle name="Normal 82 2 3 3 2" xfId="14352"/>
    <cellStyle name="Normal 82 2 3 3 2 2" xfId="31199"/>
    <cellStyle name="Normal 82 2 3 3 3" xfId="23632"/>
    <cellStyle name="Normal 82 2 3 4" xfId="10518"/>
    <cellStyle name="Normal 82 2 3 4 2" xfId="27418"/>
    <cellStyle name="Normal 82 2 3 5" xfId="18248"/>
    <cellStyle name="Normal 82 2 3 6" xfId="19850"/>
    <cellStyle name="Normal 82 2 4" xfId="3482"/>
    <cellStyle name="Normal 82 2 4 2" xfId="7265"/>
    <cellStyle name="Normal 82 2 4 2 2" xfId="15324"/>
    <cellStyle name="Normal 82 2 4 2 2 2" xfId="32171"/>
    <cellStyle name="Normal 82 2 4 2 3" xfId="24604"/>
    <cellStyle name="Normal 82 2 4 3" xfId="11541"/>
    <cellStyle name="Normal 82 2 4 3 2" xfId="28390"/>
    <cellStyle name="Normal 82 2 4 4" xfId="20823"/>
    <cellStyle name="Normal 82 2 5" xfId="5381"/>
    <cellStyle name="Normal 82 2 5 2" xfId="13440"/>
    <cellStyle name="Normal 82 2 5 2 2" xfId="30287"/>
    <cellStyle name="Normal 82 2 5 3" xfId="22720"/>
    <cellStyle name="Normal 82 2 6" xfId="9542"/>
    <cellStyle name="Normal 82 2 6 2" xfId="26506"/>
    <cellStyle name="Normal 82 2 7" xfId="18245"/>
    <cellStyle name="Normal 82 2 8" xfId="18938"/>
    <cellStyle name="Normal 82 3" xfId="1666"/>
    <cellStyle name="Normal 82 3 2" xfId="2665"/>
    <cellStyle name="Normal 82 3 2 2" xfId="4627"/>
    <cellStyle name="Normal 82 3 2 2 2" xfId="8410"/>
    <cellStyle name="Normal 82 3 2 2 2 2" xfId="16469"/>
    <cellStyle name="Normal 82 3 2 2 2 2 2" xfId="33316"/>
    <cellStyle name="Normal 82 3 2 2 2 3" xfId="25749"/>
    <cellStyle name="Normal 82 3 2 2 3" xfId="12686"/>
    <cellStyle name="Normal 82 3 2 2 3 2" xfId="29535"/>
    <cellStyle name="Normal 82 3 2 2 4" xfId="21968"/>
    <cellStyle name="Normal 82 3 2 3" xfId="6526"/>
    <cellStyle name="Normal 82 3 2 3 2" xfId="14585"/>
    <cellStyle name="Normal 82 3 2 3 2 2" xfId="31432"/>
    <cellStyle name="Normal 82 3 2 3 3" xfId="23865"/>
    <cellStyle name="Normal 82 3 2 4" xfId="10752"/>
    <cellStyle name="Normal 82 3 2 4 2" xfId="27651"/>
    <cellStyle name="Normal 82 3 2 5" xfId="18250"/>
    <cellStyle name="Normal 82 3 2 6" xfId="20083"/>
    <cellStyle name="Normal 82 3 3" xfId="3715"/>
    <cellStyle name="Normal 82 3 3 2" xfId="7498"/>
    <cellStyle name="Normal 82 3 3 2 2" xfId="15557"/>
    <cellStyle name="Normal 82 3 3 2 2 2" xfId="32404"/>
    <cellStyle name="Normal 82 3 3 2 3" xfId="24837"/>
    <cellStyle name="Normal 82 3 3 3" xfId="11774"/>
    <cellStyle name="Normal 82 3 3 3 2" xfId="28623"/>
    <cellStyle name="Normal 82 3 3 4" xfId="21056"/>
    <cellStyle name="Normal 82 3 4" xfId="5614"/>
    <cellStyle name="Normal 82 3 4 2" xfId="13673"/>
    <cellStyle name="Normal 82 3 4 2 2" xfId="30520"/>
    <cellStyle name="Normal 82 3 4 3" xfId="22953"/>
    <cellStyle name="Normal 82 3 5" xfId="9799"/>
    <cellStyle name="Normal 82 3 5 2" xfId="26739"/>
    <cellStyle name="Normal 82 3 6" xfId="18249"/>
    <cellStyle name="Normal 82 3 7" xfId="19171"/>
    <cellStyle name="Normal 82 4" xfId="2212"/>
    <cellStyle name="Normal 82 4 2" xfId="4176"/>
    <cellStyle name="Normal 82 4 2 2" xfId="7959"/>
    <cellStyle name="Normal 82 4 2 2 2" xfId="16018"/>
    <cellStyle name="Normal 82 4 2 2 2 2" xfId="32865"/>
    <cellStyle name="Normal 82 4 2 2 3" xfId="25298"/>
    <cellStyle name="Normal 82 4 2 3" xfId="12235"/>
    <cellStyle name="Normal 82 4 2 3 2" xfId="29084"/>
    <cellStyle name="Normal 82 4 2 4" xfId="21517"/>
    <cellStyle name="Normal 82 4 3" xfId="6075"/>
    <cellStyle name="Normal 82 4 3 2" xfId="14134"/>
    <cellStyle name="Normal 82 4 3 2 2" xfId="30981"/>
    <cellStyle name="Normal 82 4 3 3" xfId="23414"/>
    <cellStyle name="Normal 82 4 4" xfId="10300"/>
    <cellStyle name="Normal 82 4 4 2" xfId="27200"/>
    <cellStyle name="Normal 82 4 5" xfId="18251"/>
    <cellStyle name="Normal 82 4 6" xfId="19632"/>
    <cellStyle name="Normal 82 5" xfId="3264"/>
    <cellStyle name="Normal 82 5 2" xfId="7047"/>
    <cellStyle name="Normal 82 5 2 2" xfId="15106"/>
    <cellStyle name="Normal 82 5 2 2 2" xfId="31953"/>
    <cellStyle name="Normal 82 5 2 3" xfId="24386"/>
    <cellStyle name="Normal 82 5 3" xfId="11323"/>
    <cellStyle name="Normal 82 5 3 2" xfId="28172"/>
    <cellStyle name="Normal 82 5 4" xfId="20605"/>
    <cellStyle name="Normal 82 6" xfId="5163"/>
    <cellStyle name="Normal 82 6 2" xfId="13222"/>
    <cellStyle name="Normal 82 6 2 2" xfId="30069"/>
    <cellStyle name="Normal 82 6 3" xfId="22502"/>
    <cellStyle name="Normal 82 7" xfId="9307"/>
    <cellStyle name="Normal 82 7 2" xfId="26288"/>
    <cellStyle name="Normal 82 8" xfId="18244"/>
    <cellStyle name="Normal 82 9" xfId="18720"/>
    <cellStyle name="Normal 83" xfId="1128"/>
    <cellStyle name="Normal 83 2" xfId="1389"/>
    <cellStyle name="Normal 83 2 2" xfId="1885"/>
    <cellStyle name="Normal 83 2 2 2" xfId="2884"/>
    <cellStyle name="Normal 83 2 2 2 2" xfId="4846"/>
    <cellStyle name="Normal 83 2 2 2 2 2" xfId="8629"/>
    <cellStyle name="Normal 83 2 2 2 2 2 2" xfId="16688"/>
    <cellStyle name="Normal 83 2 2 2 2 2 2 2" xfId="33535"/>
    <cellStyle name="Normal 83 2 2 2 2 2 3" xfId="25968"/>
    <cellStyle name="Normal 83 2 2 2 2 3" xfId="12905"/>
    <cellStyle name="Normal 83 2 2 2 2 3 2" xfId="29754"/>
    <cellStyle name="Normal 83 2 2 2 2 4" xfId="22187"/>
    <cellStyle name="Normal 83 2 2 2 3" xfId="6745"/>
    <cellStyle name="Normal 83 2 2 2 3 2" xfId="14804"/>
    <cellStyle name="Normal 83 2 2 2 3 2 2" xfId="31651"/>
    <cellStyle name="Normal 83 2 2 2 3 3" xfId="24084"/>
    <cellStyle name="Normal 83 2 2 2 4" xfId="10971"/>
    <cellStyle name="Normal 83 2 2 2 4 2" xfId="27870"/>
    <cellStyle name="Normal 83 2 2 2 5" xfId="18255"/>
    <cellStyle name="Normal 83 2 2 2 6" xfId="20302"/>
    <cellStyle name="Normal 83 2 2 3" xfId="3934"/>
    <cellStyle name="Normal 83 2 2 3 2" xfId="7717"/>
    <cellStyle name="Normal 83 2 2 3 2 2" xfId="15776"/>
    <cellStyle name="Normal 83 2 2 3 2 2 2" xfId="32623"/>
    <cellStyle name="Normal 83 2 2 3 2 3" xfId="25056"/>
    <cellStyle name="Normal 83 2 2 3 3" xfId="11993"/>
    <cellStyle name="Normal 83 2 2 3 3 2" xfId="28842"/>
    <cellStyle name="Normal 83 2 2 3 4" xfId="21275"/>
    <cellStyle name="Normal 83 2 2 4" xfId="5833"/>
    <cellStyle name="Normal 83 2 2 4 2" xfId="13892"/>
    <cellStyle name="Normal 83 2 2 4 2 2" xfId="30739"/>
    <cellStyle name="Normal 83 2 2 4 3" xfId="23172"/>
    <cellStyle name="Normal 83 2 2 5" xfId="10018"/>
    <cellStyle name="Normal 83 2 2 5 2" xfId="26958"/>
    <cellStyle name="Normal 83 2 2 6" xfId="18254"/>
    <cellStyle name="Normal 83 2 2 7" xfId="19390"/>
    <cellStyle name="Normal 83 2 3" xfId="2431"/>
    <cellStyle name="Normal 83 2 3 2" xfId="4395"/>
    <cellStyle name="Normal 83 2 3 2 2" xfId="8178"/>
    <cellStyle name="Normal 83 2 3 2 2 2" xfId="16237"/>
    <cellStyle name="Normal 83 2 3 2 2 2 2" xfId="33084"/>
    <cellStyle name="Normal 83 2 3 2 2 3" xfId="25517"/>
    <cellStyle name="Normal 83 2 3 2 3" xfId="12454"/>
    <cellStyle name="Normal 83 2 3 2 3 2" xfId="29303"/>
    <cellStyle name="Normal 83 2 3 2 4" xfId="21736"/>
    <cellStyle name="Normal 83 2 3 3" xfId="6294"/>
    <cellStyle name="Normal 83 2 3 3 2" xfId="14353"/>
    <cellStyle name="Normal 83 2 3 3 2 2" xfId="31200"/>
    <cellStyle name="Normal 83 2 3 3 3" xfId="23633"/>
    <cellStyle name="Normal 83 2 3 4" xfId="10519"/>
    <cellStyle name="Normal 83 2 3 4 2" xfId="27419"/>
    <cellStyle name="Normal 83 2 3 5" xfId="18256"/>
    <cellStyle name="Normal 83 2 3 6" xfId="19851"/>
    <cellStyle name="Normal 83 2 4" xfId="3483"/>
    <cellStyle name="Normal 83 2 4 2" xfId="7266"/>
    <cellStyle name="Normal 83 2 4 2 2" xfId="15325"/>
    <cellStyle name="Normal 83 2 4 2 2 2" xfId="32172"/>
    <cellStyle name="Normal 83 2 4 2 3" xfId="24605"/>
    <cellStyle name="Normal 83 2 4 3" xfId="11542"/>
    <cellStyle name="Normal 83 2 4 3 2" xfId="28391"/>
    <cellStyle name="Normal 83 2 4 4" xfId="20824"/>
    <cellStyle name="Normal 83 2 5" xfId="5382"/>
    <cellStyle name="Normal 83 2 5 2" xfId="13441"/>
    <cellStyle name="Normal 83 2 5 2 2" xfId="30288"/>
    <cellStyle name="Normal 83 2 5 3" xfId="22721"/>
    <cellStyle name="Normal 83 2 6" xfId="9543"/>
    <cellStyle name="Normal 83 2 6 2" xfId="26507"/>
    <cellStyle name="Normal 83 2 7" xfId="18253"/>
    <cellStyle name="Normal 83 2 8" xfId="18939"/>
    <cellStyle name="Normal 83 3" xfId="1667"/>
    <cellStyle name="Normal 83 3 2" xfId="2666"/>
    <cellStyle name="Normal 83 3 2 2" xfId="4628"/>
    <cellStyle name="Normal 83 3 2 2 2" xfId="8411"/>
    <cellStyle name="Normal 83 3 2 2 2 2" xfId="16470"/>
    <cellStyle name="Normal 83 3 2 2 2 2 2" xfId="33317"/>
    <cellStyle name="Normal 83 3 2 2 2 3" xfId="25750"/>
    <cellStyle name="Normal 83 3 2 2 3" xfId="12687"/>
    <cellStyle name="Normal 83 3 2 2 3 2" xfId="29536"/>
    <cellStyle name="Normal 83 3 2 2 4" xfId="21969"/>
    <cellStyle name="Normal 83 3 2 3" xfId="6527"/>
    <cellStyle name="Normal 83 3 2 3 2" xfId="14586"/>
    <cellStyle name="Normal 83 3 2 3 2 2" xfId="31433"/>
    <cellStyle name="Normal 83 3 2 3 3" xfId="23866"/>
    <cellStyle name="Normal 83 3 2 4" xfId="10753"/>
    <cellStyle name="Normal 83 3 2 4 2" xfId="27652"/>
    <cellStyle name="Normal 83 3 2 5" xfId="18258"/>
    <cellStyle name="Normal 83 3 2 6" xfId="20084"/>
    <cellStyle name="Normal 83 3 3" xfId="3716"/>
    <cellStyle name="Normal 83 3 3 2" xfId="7499"/>
    <cellStyle name="Normal 83 3 3 2 2" xfId="15558"/>
    <cellStyle name="Normal 83 3 3 2 2 2" xfId="32405"/>
    <cellStyle name="Normal 83 3 3 2 3" xfId="24838"/>
    <cellStyle name="Normal 83 3 3 3" xfId="11775"/>
    <cellStyle name="Normal 83 3 3 3 2" xfId="28624"/>
    <cellStyle name="Normal 83 3 3 4" xfId="21057"/>
    <cellStyle name="Normal 83 3 4" xfId="5615"/>
    <cellStyle name="Normal 83 3 4 2" xfId="13674"/>
    <cellStyle name="Normal 83 3 4 2 2" xfId="30521"/>
    <cellStyle name="Normal 83 3 4 3" xfId="22954"/>
    <cellStyle name="Normal 83 3 5" xfId="9800"/>
    <cellStyle name="Normal 83 3 5 2" xfId="26740"/>
    <cellStyle name="Normal 83 3 6" xfId="18257"/>
    <cellStyle name="Normal 83 3 7" xfId="19172"/>
    <cellStyle name="Normal 83 4" xfId="2213"/>
    <cellStyle name="Normal 83 4 2" xfId="4177"/>
    <cellStyle name="Normal 83 4 2 2" xfId="7960"/>
    <cellStyle name="Normal 83 4 2 2 2" xfId="16019"/>
    <cellStyle name="Normal 83 4 2 2 2 2" xfId="32866"/>
    <cellStyle name="Normal 83 4 2 2 3" xfId="25299"/>
    <cellStyle name="Normal 83 4 2 3" xfId="12236"/>
    <cellStyle name="Normal 83 4 2 3 2" xfId="29085"/>
    <cellStyle name="Normal 83 4 2 4" xfId="21518"/>
    <cellStyle name="Normal 83 4 3" xfId="6076"/>
    <cellStyle name="Normal 83 4 3 2" xfId="14135"/>
    <cellStyle name="Normal 83 4 3 2 2" xfId="30982"/>
    <cellStyle name="Normal 83 4 3 3" xfId="23415"/>
    <cellStyle name="Normal 83 4 4" xfId="10301"/>
    <cellStyle name="Normal 83 4 4 2" xfId="27201"/>
    <cellStyle name="Normal 83 4 5" xfId="18259"/>
    <cellStyle name="Normal 83 4 6" xfId="19633"/>
    <cellStyle name="Normal 83 5" xfId="3265"/>
    <cellStyle name="Normal 83 5 2" xfId="7048"/>
    <cellStyle name="Normal 83 5 2 2" xfId="15107"/>
    <cellStyle name="Normal 83 5 2 2 2" xfId="31954"/>
    <cellStyle name="Normal 83 5 2 3" xfId="24387"/>
    <cellStyle name="Normal 83 5 3" xfId="11324"/>
    <cellStyle name="Normal 83 5 3 2" xfId="28173"/>
    <cellStyle name="Normal 83 5 4" xfId="20606"/>
    <cellStyle name="Normal 83 6" xfId="5164"/>
    <cellStyle name="Normal 83 6 2" xfId="13223"/>
    <cellStyle name="Normal 83 6 2 2" xfId="30070"/>
    <cellStyle name="Normal 83 6 3" xfId="22503"/>
    <cellStyle name="Normal 83 7" xfId="9308"/>
    <cellStyle name="Normal 83 7 2" xfId="26289"/>
    <cellStyle name="Normal 83 8" xfId="18252"/>
    <cellStyle name="Normal 83 9" xfId="18721"/>
    <cellStyle name="Normal 84" xfId="1129"/>
    <cellStyle name="Normal 84 2" xfId="1668"/>
    <cellStyle name="Normal 84 2 2" xfId="2667"/>
    <cellStyle name="Normal 84 2 2 2" xfId="4629"/>
    <cellStyle name="Normal 84 2 2 2 2" xfId="8412"/>
    <cellStyle name="Normal 84 2 2 2 2 2" xfId="16471"/>
    <cellStyle name="Normal 84 2 2 2 2 2 2" xfId="33318"/>
    <cellStyle name="Normal 84 2 2 2 2 3" xfId="25751"/>
    <cellStyle name="Normal 84 2 2 2 3" xfId="12688"/>
    <cellStyle name="Normal 84 2 2 2 3 2" xfId="29537"/>
    <cellStyle name="Normal 84 2 2 2 4" xfId="21970"/>
    <cellStyle name="Normal 84 2 2 3" xfId="6528"/>
    <cellStyle name="Normal 84 2 2 3 2" xfId="14587"/>
    <cellStyle name="Normal 84 2 2 3 2 2" xfId="31434"/>
    <cellStyle name="Normal 84 2 2 3 3" xfId="23867"/>
    <cellStyle name="Normal 84 2 2 4" xfId="10754"/>
    <cellStyle name="Normal 84 2 2 4 2" xfId="27653"/>
    <cellStyle name="Normal 84 2 2 5" xfId="18262"/>
    <cellStyle name="Normal 84 2 2 6" xfId="20085"/>
    <cellStyle name="Normal 84 2 3" xfId="3717"/>
    <cellStyle name="Normal 84 2 3 2" xfId="7500"/>
    <cellStyle name="Normal 84 2 3 2 2" xfId="15559"/>
    <cellStyle name="Normal 84 2 3 2 2 2" xfId="32406"/>
    <cellStyle name="Normal 84 2 3 2 3" xfId="24839"/>
    <cellStyle name="Normal 84 2 3 3" xfId="11776"/>
    <cellStyle name="Normal 84 2 3 3 2" xfId="28625"/>
    <cellStyle name="Normal 84 2 3 4" xfId="21058"/>
    <cellStyle name="Normal 84 2 4" xfId="5616"/>
    <cellStyle name="Normal 84 2 4 2" xfId="13675"/>
    <cellStyle name="Normal 84 2 4 2 2" xfId="30522"/>
    <cellStyle name="Normal 84 2 4 3" xfId="22955"/>
    <cellStyle name="Normal 84 2 5" xfId="9801"/>
    <cellStyle name="Normal 84 2 5 2" xfId="26741"/>
    <cellStyle name="Normal 84 2 6" xfId="18261"/>
    <cellStyle name="Normal 84 2 7" xfId="19173"/>
    <cellStyle name="Normal 84 3" xfId="2214"/>
    <cellStyle name="Normal 84 3 2" xfId="4178"/>
    <cellStyle name="Normal 84 3 2 2" xfId="7961"/>
    <cellStyle name="Normal 84 3 2 2 2" xfId="16020"/>
    <cellStyle name="Normal 84 3 2 2 2 2" xfId="32867"/>
    <cellStyle name="Normal 84 3 2 2 3" xfId="25300"/>
    <cellStyle name="Normal 84 3 2 3" xfId="12237"/>
    <cellStyle name="Normal 84 3 2 3 2" xfId="29086"/>
    <cellStyle name="Normal 84 3 2 4" xfId="21519"/>
    <cellStyle name="Normal 84 3 3" xfId="6077"/>
    <cellStyle name="Normal 84 3 3 2" xfId="14136"/>
    <cellStyle name="Normal 84 3 3 2 2" xfId="30983"/>
    <cellStyle name="Normal 84 3 3 3" xfId="23416"/>
    <cellStyle name="Normal 84 3 4" xfId="10302"/>
    <cellStyle name="Normal 84 3 4 2" xfId="27202"/>
    <cellStyle name="Normal 84 3 5" xfId="18263"/>
    <cellStyle name="Normal 84 3 6" xfId="19634"/>
    <cellStyle name="Normal 84 4" xfId="3266"/>
    <cellStyle name="Normal 84 4 2" xfId="7049"/>
    <cellStyle name="Normal 84 4 2 2" xfId="15108"/>
    <cellStyle name="Normal 84 4 2 2 2" xfId="31955"/>
    <cellStyle name="Normal 84 4 2 3" xfId="24388"/>
    <cellStyle name="Normal 84 4 3" xfId="11325"/>
    <cellStyle name="Normal 84 4 3 2" xfId="28174"/>
    <cellStyle name="Normal 84 4 4" xfId="20607"/>
    <cellStyle name="Normal 84 5" xfId="5165"/>
    <cellStyle name="Normal 84 5 2" xfId="13224"/>
    <cellStyle name="Normal 84 5 2 2" xfId="30071"/>
    <cellStyle name="Normal 84 5 3" xfId="22504"/>
    <cellStyle name="Normal 84 6" xfId="9309"/>
    <cellStyle name="Normal 84 6 2" xfId="26290"/>
    <cellStyle name="Normal 84 7" xfId="18260"/>
    <cellStyle name="Normal 84 8" xfId="18722"/>
    <cellStyle name="Normal 85" xfId="1130"/>
    <cellStyle name="Normal 85 2" xfId="1669"/>
    <cellStyle name="Normal 85 2 2" xfId="2668"/>
    <cellStyle name="Normal 85 2 2 2" xfId="4630"/>
    <cellStyle name="Normal 85 2 2 2 2" xfId="8413"/>
    <cellStyle name="Normal 85 2 2 2 2 2" xfId="16472"/>
    <cellStyle name="Normal 85 2 2 2 2 2 2" xfId="33319"/>
    <cellStyle name="Normal 85 2 2 2 2 3" xfId="25752"/>
    <cellStyle name="Normal 85 2 2 2 3" xfId="12689"/>
    <cellStyle name="Normal 85 2 2 2 3 2" xfId="29538"/>
    <cellStyle name="Normal 85 2 2 2 4" xfId="21971"/>
    <cellStyle name="Normal 85 2 2 3" xfId="6529"/>
    <cellStyle name="Normal 85 2 2 3 2" xfId="14588"/>
    <cellStyle name="Normal 85 2 2 3 2 2" xfId="31435"/>
    <cellStyle name="Normal 85 2 2 3 3" xfId="23868"/>
    <cellStyle name="Normal 85 2 2 4" xfId="10755"/>
    <cellStyle name="Normal 85 2 2 4 2" xfId="27654"/>
    <cellStyle name="Normal 85 2 2 5" xfId="18266"/>
    <cellStyle name="Normal 85 2 2 6" xfId="20086"/>
    <cellStyle name="Normal 85 2 3" xfId="3718"/>
    <cellStyle name="Normal 85 2 3 2" xfId="7501"/>
    <cellStyle name="Normal 85 2 3 2 2" xfId="15560"/>
    <cellStyle name="Normal 85 2 3 2 2 2" xfId="32407"/>
    <cellStyle name="Normal 85 2 3 2 3" xfId="24840"/>
    <cellStyle name="Normal 85 2 3 3" xfId="11777"/>
    <cellStyle name="Normal 85 2 3 3 2" xfId="28626"/>
    <cellStyle name="Normal 85 2 3 4" xfId="21059"/>
    <cellStyle name="Normal 85 2 4" xfId="5617"/>
    <cellStyle name="Normal 85 2 4 2" xfId="13676"/>
    <cellStyle name="Normal 85 2 4 2 2" xfId="30523"/>
    <cellStyle name="Normal 85 2 4 3" xfId="22956"/>
    <cellStyle name="Normal 85 2 5" xfId="9802"/>
    <cellStyle name="Normal 85 2 5 2" xfId="26742"/>
    <cellStyle name="Normal 85 2 6" xfId="18265"/>
    <cellStyle name="Normal 85 2 7" xfId="19174"/>
    <cellStyle name="Normal 85 3" xfId="2215"/>
    <cellStyle name="Normal 85 3 2" xfId="4179"/>
    <cellStyle name="Normal 85 3 2 2" xfId="7962"/>
    <cellStyle name="Normal 85 3 2 2 2" xfId="16021"/>
    <cellStyle name="Normal 85 3 2 2 2 2" xfId="32868"/>
    <cellStyle name="Normal 85 3 2 2 3" xfId="25301"/>
    <cellStyle name="Normal 85 3 2 3" xfId="12238"/>
    <cellStyle name="Normal 85 3 2 3 2" xfId="29087"/>
    <cellStyle name="Normal 85 3 2 4" xfId="21520"/>
    <cellStyle name="Normal 85 3 3" xfId="6078"/>
    <cellStyle name="Normal 85 3 3 2" xfId="14137"/>
    <cellStyle name="Normal 85 3 3 2 2" xfId="30984"/>
    <cellStyle name="Normal 85 3 3 3" xfId="23417"/>
    <cellStyle name="Normal 85 3 4" xfId="10303"/>
    <cellStyle name="Normal 85 3 4 2" xfId="27203"/>
    <cellStyle name="Normal 85 3 5" xfId="18267"/>
    <cellStyle name="Normal 85 3 6" xfId="19635"/>
    <cellStyle name="Normal 85 4" xfId="3267"/>
    <cellStyle name="Normal 85 4 2" xfId="7050"/>
    <cellStyle name="Normal 85 4 2 2" xfId="15109"/>
    <cellStyle name="Normal 85 4 2 2 2" xfId="31956"/>
    <cellStyle name="Normal 85 4 2 3" xfId="24389"/>
    <cellStyle name="Normal 85 4 3" xfId="11326"/>
    <cellStyle name="Normal 85 4 3 2" xfId="28175"/>
    <cellStyle name="Normal 85 4 4" xfId="20608"/>
    <cellStyle name="Normal 85 5" xfId="5166"/>
    <cellStyle name="Normal 85 5 2" xfId="13225"/>
    <cellStyle name="Normal 85 5 2 2" xfId="30072"/>
    <cellStyle name="Normal 85 5 3" xfId="22505"/>
    <cellStyle name="Normal 85 6" xfId="9310"/>
    <cellStyle name="Normal 85 6 2" xfId="26291"/>
    <cellStyle name="Normal 85 7" xfId="18264"/>
    <cellStyle name="Normal 85 8" xfId="18723"/>
    <cellStyle name="Normal 86" xfId="1131"/>
    <cellStyle name="Normal 86 2" xfId="1670"/>
    <cellStyle name="Normal 86 2 2" xfId="2669"/>
    <cellStyle name="Normal 86 2 2 2" xfId="4631"/>
    <cellStyle name="Normal 86 2 2 2 2" xfId="8414"/>
    <cellStyle name="Normal 86 2 2 2 2 2" xfId="16473"/>
    <cellStyle name="Normal 86 2 2 2 2 2 2" xfId="33320"/>
    <cellStyle name="Normal 86 2 2 2 2 3" xfId="25753"/>
    <cellStyle name="Normal 86 2 2 2 3" xfId="12690"/>
    <cellStyle name="Normal 86 2 2 2 3 2" xfId="29539"/>
    <cellStyle name="Normal 86 2 2 2 4" xfId="21972"/>
    <cellStyle name="Normal 86 2 2 3" xfId="6530"/>
    <cellStyle name="Normal 86 2 2 3 2" xfId="14589"/>
    <cellStyle name="Normal 86 2 2 3 2 2" xfId="31436"/>
    <cellStyle name="Normal 86 2 2 3 3" xfId="23869"/>
    <cellStyle name="Normal 86 2 2 4" xfId="10756"/>
    <cellStyle name="Normal 86 2 2 4 2" xfId="27655"/>
    <cellStyle name="Normal 86 2 2 5" xfId="18270"/>
    <cellStyle name="Normal 86 2 2 6" xfId="20087"/>
    <cellStyle name="Normal 86 2 3" xfId="3719"/>
    <cellStyle name="Normal 86 2 3 2" xfId="7502"/>
    <cellStyle name="Normal 86 2 3 2 2" xfId="15561"/>
    <cellStyle name="Normal 86 2 3 2 2 2" xfId="32408"/>
    <cellStyle name="Normal 86 2 3 2 3" xfId="24841"/>
    <cellStyle name="Normal 86 2 3 3" xfId="11778"/>
    <cellStyle name="Normal 86 2 3 3 2" xfId="28627"/>
    <cellStyle name="Normal 86 2 3 4" xfId="21060"/>
    <cellStyle name="Normal 86 2 4" xfId="5618"/>
    <cellStyle name="Normal 86 2 4 2" xfId="13677"/>
    <cellStyle name="Normal 86 2 4 2 2" xfId="30524"/>
    <cellStyle name="Normal 86 2 4 3" xfId="22957"/>
    <cellStyle name="Normal 86 2 5" xfId="9803"/>
    <cellStyle name="Normal 86 2 5 2" xfId="26743"/>
    <cellStyle name="Normal 86 2 6" xfId="18269"/>
    <cellStyle name="Normal 86 2 7" xfId="19175"/>
    <cellStyle name="Normal 86 3" xfId="2216"/>
    <cellStyle name="Normal 86 3 2" xfId="4180"/>
    <cellStyle name="Normal 86 3 2 2" xfId="7963"/>
    <cellStyle name="Normal 86 3 2 2 2" xfId="16022"/>
    <cellStyle name="Normal 86 3 2 2 2 2" xfId="32869"/>
    <cellStyle name="Normal 86 3 2 2 3" xfId="25302"/>
    <cellStyle name="Normal 86 3 2 3" xfId="12239"/>
    <cellStyle name="Normal 86 3 2 3 2" xfId="29088"/>
    <cellStyle name="Normal 86 3 2 4" xfId="21521"/>
    <cellStyle name="Normal 86 3 3" xfId="6079"/>
    <cellStyle name="Normal 86 3 3 2" xfId="14138"/>
    <cellStyle name="Normal 86 3 3 2 2" xfId="30985"/>
    <cellStyle name="Normal 86 3 3 3" xfId="23418"/>
    <cellStyle name="Normal 86 3 4" xfId="10304"/>
    <cellStyle name="Normal 86 3 4 2" xfId="27204"/>
    <cellStyle name="Normal 86 3 5" xfId="18271"/>
    <cellStyle name="Normal 86 3 6" xfId="19636"/>
    <cellStyle name="Normal 86 4" xfId="3268"/>
    <cellStyle name="Normal 86 4 2" xfId="7051"/>
    <cellStyle name="Normal 86 4 2 2" xfId="15110"/>
    <cellStyle name="Normal 86 4 2 2 2" xfId="31957"/>
    <cellStyle name="Normal 86 4 2 3" xfId="24390"/>
    <cellStyle name="Normal 86 4 3" xfId="11327"/>
    <cellStyle name="Normal 86 4 3 2" xfId="28176"/>
    <cellStyle name="Normal 86 4 4" xfId="20609"/>
    <cellStyle name="Normal 86 5" xfId="5167"/>
    <cellStyle name="Normal 86 5 2" xfId="13226"/>
    <cellStyle name="Normal 86 5 2 2" xfId="30073"/>
    <cellStyle name="Normal 86 5 3" xfId="22506"/>
    <cellStyle name="Normal 86 6" xfId="9311"/>
    <cellStyle name="Normal 86 6 2" xfId="26292"/>
    <cellStyle name="Normal 86 7" xfId="18268"/>
    <cellStyle name="Normal 86 8" xfId="18724"/>
    <cellStyle name="Normal 87" xfId="1132"/>
    <cellStyle name="Normal 87 2" xfId="1671"/>
    <cellStyle name="Normal 87 2 2" xfId="2670"/>
    <cellStyle name="Normal 87 2 2 2" xfId="4632"/>
    <cellStyle name="Normal 87 2 2 2 2" xfId="8415"/>
    <cellStyle name="Normal 87 2 2 2 2 2" xfId="16474"/>
    <cellStyle name="Normal 87 2 2 2 2 2 2" xfId="33321"/>
    <cellStyle name="Normal 87 2 2 2 2 3" xfId="25754"/>
    <cellStyle name="Normal 87 2 2 2 3" xfId="12691"/>
    <cellStyle name="Normal 87 2 2 2 3 2" xfId="29540"/>
    <cellStyle name="Normal 87 2 2 2 4" xfId="21973"/>
    <cellStyle name="Normal 87 2 2 3" xfId="6531"/>
    <cellStyle name="Normal 87 2 2 3 2" xfId="14590"/>
    <cellStyle name="Normal 87 2 2 3 2 2" xfId="31437"/>
    <cellStyle name="Normal 87 2 2 3 3" xfId="23870"/>
    <cellStyle name="Normal 87 2 2 4" xfId="10757"/>
    <cellStyle name="Normal 87 2 2 4 2" xfId="27656"/>
    <cellStyle name="Normal 87 2 2 5" xfId="18274"/>
    <cellStyle name="Normal 87 2 2 6" xfId="20088"/>
    <cellStyle name="Normal 87 2 3" xfId="3720"/>
    <cellStyle name="Normal 87 2 3 2" xfId="7503"/>
    <cellStyle name="Normal 87 2 3 2 2" xfId="15562"/>
    <cellStyle name="Normal 87 2 3 2 2 2" xfId="32409"/>
    <cellStyle name="Normal 87 2 3 2 3" xfId="24842"/>
    <cellStyle name="Normal 87 2 3 3" xfId="11779"/>
    <cellStyle name="Normal 87 2 3 3 2" xfId="28628"/>
    <cellStyle name="Normal 87 2 3 4" xfId="21061"/>
    <cellStyle name="Normal 87 2 4" xfId="5619"/>
    <cellStyle name="Normal 87 2 4 2" xfId="13678"/>
    <cellStyle name="Normal 87 2 4 2 2" xfId="30525"/>
    <cellStyle name="Normal 87 2 4 3" xfId="22958"/>
    <cellStyle name="Normal 87 2 5" xfId="9804"/>
    <cellStyle name="Normal 87 2 5 2" xfId="26744"/>
    <cellStyle name="Normal 87 2 6" xfId="18273"/>
    <cellStyle name="Normal 87 2 7" xfId="19176"/>
    <cellStyle name="Normal 87 3" xfId="2217"/>
    <cellStyle name="Normal 87 3 2" xfId="4181"/>
    <cellStyle name="Normal 87 3 2 2" xfId="7964"/>
    <cellStyle name="Normal 87 3 2 2 2" xfId="16023"/>
    <cellStyle name="Normal 87 3 2 2 2 2" xfId="32870"/>
    <cellStyle name="Normal 87 3 2 2 3" xfId="25303"/>
    <cellStyle name="Normal 87 3 2 3" xfId="12240"/>
    <cellStyle name="Normal 87 3 2 3 2" xfId="29089"/>
    <cellStyle name="Normal 87 3 2 4" xfId="21522"/>
    <cellStyle name="Normal 87 3 3" xfId="6080"/>
    <cellStyle name="Normal 87 3 3 2" xfId="14139"/>
    <cellStyle name="Normal 87 3 3 2 2" xfId="30986"/>
    <cellStyle name="Normal 87 3 3 3" xfId="23419"/>
    <cellStyle name="Normal 87 3 4" xfId="10305"/>
    <cellStyle name="Normal 87 3 4 2" xfId="27205"/>
    <cellStyle name="Normal 87 3 5" xfId="18275"/>
    <cellStyle name="Normal 87 3 6" xfId="19637"/>
    <cellStyle name="Normal 87 4" xfId="3269"/>
    <cellStyle name="Normal 87 4 2" xfId="7052"/>
    <cellStyle name="Normal 87 4 2 2" xfId="15111"/>
    <cellStyle name="Normal 87 4 2 2 2" xfId="31958"/>
    <cellStyle name="Normal 87 4 2 3" xfId="24391"/>
    <cellStyle name="Normal 87 4 3" xfId="11328"/>
    <cellStyle name="Normal 87 4 3 2" xfId="28177"/>
    <cellStyle name="Normal 87 4 4" xfId="20610"/>
    <cellStyle name="Normal 87 5" xfId="5168"/>
    <cellStyle name="Normal 87 5 2" xfId="13227"/>
    <cellStyle name="Normal 87 5 2 2" xfId="30074"/>
    <cellStyle name="Normal 87 5 3" xfId="22507"/>
    <cellStyle name="Normal 87 6" xfId="9312"/>
    <cellStyle name="Normal 87 6 2" xfId="26293"/>
    <cellStyle name="Normal 87 7" xfId="18272"/>
    <cellStyle name="Normal 87 8" xfId="18725"/>
    <cellStyle name="Normal 88" xfId="1133"/>
    <cellStyle name="Normal 88 2" xfId="1672"/>
    <cellStyle name="Normal 88 2 2" xfId="2671"/>
    <cellStyle name="Normal 88 2 2 2" xfId="4633"/>
    <cellStyle name="Normal 88 2 2 2 2" xfId="8416"/>
    <cellStyle name="Normal 88 2 2 2 2 2" xfId="16475"/>
    <cellStyle name="Normal 88 2 2 2 2 2 2" xfId="33322"/>
    <cellStyle name="Normal 88 2 2 2 2 3" xfId="25755"/>
    <cellStyle name="Normal 88 2 2 2 3" xfId="12692"/>
    <cellStyle name="Normal 88 2 2 2 3 2" xfId="29541"/>
    <cellStyle name="Normal 88 2 2 2 4" xfId="21974"/>
    <cellStyle name="Normal 88 2 2 3" xfId="6532"/>
    <cellStyle name="Normal 88 2 2 3 2" xfId="14591"/>
    <cellStyle name="Normal 88 2 2 3 2 2" xfId="31438"/>
    <cellStyle name="Normal 88 2 2 3 3" xfId="23871"/>
    <cellStyle name="Normal 88 2 2 4" xfId="10758"/>
    <cellStyle name="Normal 88 2 2 4 2" xfId="27657"/>
    <cellStyle name="Normal 88 2 2 5" xfId="18278"/>
    <cellStyle name="Normal 88 2 2 6" xfId="20089"/>
    <cellStyle name="Normal 88 2 3" xfId="3721"/>
    <cellStyle name="Normal 88 2 3 2" xfId="7504"/>
    <cellStyle name="Normal 88 2 3 2 2" xfId="15563"/>
    <cellStyle name="Normal 88 2 3 2 2 2" xfId="32410"/>
    <cellStyle name="Normal 88 2 3 2 3" xfId="24843"/>
    <cellStyle name="Normal 88 2 3 3" xfId="11780"/>
    <cellStyle name="Normal 88 2 3 3 2" xfId="28629"/>
    <cellStyle name="Normal 88 2 3 4" xfId="21062"/>
    <cellStyle name="Normal 88 2 4" xfId="5620"/>
    <cellStyle name="Normal 88 2 4 2" xfId="13679"/>
    <cellStyle name="Normal 88 2 4 2 2" xfId="30526"/>
    <cellStyle name="Normal 88 2 4 3" xfId="22959"/>
    <cellStyle name="Normal 88 2 5" xfId="9805"/>
    <cellStyle name="Normal 88 2 5 2" xfId="26745"/>
    <cellStyle name="Normal 88 2 6" xfId="18277"/>
    <cellStyle name="Normal 88 2 7" xfId="19177"/>
    <cellStyle name="Normal 88 3" xfId="2218"/>
    <cellStyle name="Normal 88 3 2" xfId="4182"/>
    <cellStyle name="Normal 88 3 2 2" xfId="7965"/>
    <cellStyle name="Normal 88 3 2 2 2" xfId="16024"/>
    <cellStyle name="Normal 88 3 2 2 2 2" xfId="32871"/>
    <cellStyle name="Normal 88 3 2 2 3" xfId="25304"/>
    <cellStyle name="Normal 88 3 2 3" xfId="12241"/>
    <cellStyle name="Normal 88 3 2 3 2" xfId="29090"/>
    <cellStyle name="Normal 88 3 2 4" xfId="21523"/>
    <cellStyle name="Normal 88 3 3" xfId="6081"/>
    <cellStyle name="Normal 88 3 3 2" xfId="14140"/>
    <cellStyle name="Normal 88 3 3 2 2" xfId="30987"/>
    <cellStyle name="Normal 88 3 3 3" xfId="23420"/>
    <cellStyle name="Normal 88 3 4" xfId="10306"/>
    <cellStyle name="Normal 88 3 4 2" xfId="27206"/>
    <cellStyle name="Normal 88 3 5" xfId="18279"/>
    <cellStyle name="Normal 88 3 6" xfId="19638"/>
    <cellStyle name="Normal 88 4" xfId="3270"/>
    <cellStyle name="Normal 88 4 2" xfId="7053"/>
    <cellStyle name="Normal 88 4 2 2" xfId="15112"/>
    <cellStyle name="Normal 88 4 2 2 2" xfId="31959"/>
    <cellStyle name="Normal 88 4 2 3" xfId="24392"/>
    <cellStyle name="Normal 88 4 3" xfId="11329"/>
    <cellStyle name="Normal 88 4 3 2" xfId="28178"/>
    <cellStyle name="Normal 88 4 4" xfId="20611"/>
    <cellStyle name="Normal 88 5" xfId="5169"/>
    <cellStyle name="Normal 88 5 2" xfId="13228"/>
    <cellStyle name="Normal 88 5 2 2" xfId="30075"/>
    <cellStyle name="Normal 88 5 3" xfId="22508"/>
    <cellStyle name="Normal 88 6" xfId="9313"/>
    <cellStyle name="Normal 88 6 2" xfId="26294"/>
    <cellStyle name="Normal 88 7" xfId="18276"/>
    <cellStyle name="Normal 88 8" xfId="18726"/>
    <cellStyle name="Normal 89" xfId="1134"/>
    <cellStyle name="Normal 89 2" xfId="1673"/>
    <cellStyle name="Normal 89 2 2" xfId="2672"/>
    <cellStyle name="Normal 89 2 2 2" xfId="4634"/>
    <cellStyle name="Normal 89 2 2 2 2" xfId="8417"/>
    <cellStyle name="Normal 89 2 2 2 2 2" xfId="16476"/>
    <cellStyle name="Normal 89 2 2 2 2 2 2" xfId="33323"/>
    <cellStyle name="Normal 89 2 2 2 2 3" xfId="25756"/>
    <cellStyle name="Normal 89 2 2 2 3" xfId="12693"/>
    <cellStyle name="Normal 89 2 2 2 3 2" xfId="29542"/>
    <cellStyle name="Normal 89 2 2 2 4" xfId="21975"/>
    <cellStyle name="Normal 89 2 2 3" xfId="6533"/>
    <cellStyle name="Normal 89 2 2 3 2" xfId="14592"/>
    <cellStyle name="Normal 89 2 2 3 2 2" xfId="31439"/>
    <cellStyle name="Normal 89 2 2 3 3" xfId="23872"/>
    <cellStyle name="Normal 89 2 2 4" xfId="10759"/>
    <cellStyle name="Normal 89 2 2 4 2" xfId="27658"/>
    <cellStyle name="Normal 89 2 2 5" xfId="18282"/>
    <cellStyle name="Normal 89 2 2 6" xfId="20090"/>
    <cellStyle name="Normal 89 2 3" xfId="3722"/>
    <cellStyle name="Normal 89 2 3 2" xfId="7505"/>
    <cellStyle name="Normal 89 2 3 2 2" xfId="15564"/>
    <cellStyle name="Normal 89 2 3 2 2 2" xfId="32411"/>
    <cellStyle name="Normal 89 2 3 2 3" xfId="24844"/>
    <cellStyle name="Normal 89 2 3 3" xfId="11781"/>
    <cellStyle name="Normal 89 2 3 3 2" xfId="28630"/>
    <cellStyle name="Normal 89 2 3 4" xfId="21063"/>
    <cellStyle name="Normal 89 2 4" xfId="5621"/>
    <cellStyle name="Normal 89 2 4 2" xfId="13680"/>
    <cellStyle name="Normal 89 2 4 2 2" xfId="30527"/>
    <cellStyle name="Normal 89 2 4 3" xfId="22960"/>
    <cellStyle name="Normal 89 2 5" xfId="9806"/>
    <cellStyle name="Normal 89 2 5 2" xfId="26746"/>
    <cellStyle name="Normal 89 2 6" xfId="18281"/>
    <cellStyle name="Normal 89 2 7" xfId="19178"/>
    <cellStyle name="Normal 89 3" xfId="2219"/>
    <cellStyle name="Normal 89 3 2" xfId="4183"/>
    <cellStyle name="Normal 89 3 2 2" xfId="7966"/>
    <cellStyle name="Normal 89 3 2 2 2" xfId="16025"/>
    <cellStyle name="Normal 89 3 2 2 2 2" xfId="32872"/>
    <cellStyle name="Normal 89 3 2 2 3" xfId="25305"/>
    <cellStyle name="Normal 89 3 2 3" xfId="12242"/>
    <cellStyle name="Normal 89 3 2 3 2" xfId="29091"/>
    <cellStyle name="Normal 89 3 2 4" xfId="21524"/>
    <cellStyle name="Normal 89 3 3" xfId="6082"/>
    <cellStyle name="Normal 89 3 3 2" xfId="14141"/>
    <cellStyle name="Normal 89 3 3 2 2" xfId="30988"/>
    <cellStyle name="Normal 89 3 3 3" xfId="23421"/>
    <cellStyle name="Normal 89 3 4" xfId="10307"/>
    <cellStyle name="Normal 89 3 4 2" xfId="27207"/>
    <cellStyle name="Normal 89 3 5" xfId="18283"/>
    <cellStyle name="Normal 89 3 6" xfId="19639"/>
    <cellStyle name="Normal 89 4" xfId="3271"/>
    <cellStyle name="Normal 89 4 2" xfId="7054"/>
    <cellStyle name="Normal 89 4 2 2" xfId="15113"/>
    <cellStyle name="Normal 89 4 2 2 2" xfId="31960"/>
    <cellStyle name="Normal 89 4 2 3" xfId="24393"/>
    <cellStyle name="Normal 89 4 3" xfId="11330"/>
    <cellStyle name="Normal 89 4 3 2" xfId="28179"/>
    <cellStyle name="Normal 89 4 4" xfId="20612"/>
    <cellStyle name="Normal 89 5" xfId="5170"/>
    <cellStyle name="Normal 89 5 2" xfId="13229"/>
    <cellStyle name="Normal 89 5 2 2" xfId="30076"/>
    <cellStyle name="Normal 89 5 3" xfId="22509"/>
    <cellStyle name="Normal 89 6" xfId="9314"/>
    <cellStyle name="Normal 89 6 2" xfId="26295"/>
    <cellStyle name="Normal 89 7" xfId="18280"/>
    <cellStyle name="Normal 89 8" xfId="18727"/>
    <cellStyle name="Normal 9" xfId="457"/>
    <cellStyle name="Normal 9 10" xfId="2974"/>
    <cellStyle name="Normal 9 10 2" xfId="6832"/>
    <cellStyle name="Normal 9 10 2 2" xfId="14891"/>
    <cellStyle name="Normal 9 10 2 2 2" xfId="31738"/>
    <cellStyle name="Normal 9 10 2 3" xfId="24171"/>
    <cellStyle name="Normal 9 10 3" xfId="11060"/>
    <cellStyle name="Normal 9 10 3 2" xfId="27957"/>
    <cellStyle name="Normal 9 10 4" xfId="20389"/>
    <cellStyle name="Normal 9 11" xfId="3027"/>
    <cellStyle name="Normal 9 11 2" xfId="6846"/>
    <cellStyle name="Normal 9 11 2 2" xfId="14905"/>
    <cellStyle name="Normal 9 11 2 2 2" xfId="31752"/>
    <cellStyle name="Normal 9 11 2 3" xfId="24185"/>
    <cellStyle name="Normal 9 11 3" xfId="11092"/>
    <cellStyle name="Normal 9 11 3 2" xfId="27971"/>
    <cellStyle name="Normal 9 11 4" xfId="20403"/>
    <cellStyle name="Normal 9 12" xfId="4961"/>
    <cellStyle name="Normal 9 12 2" xfId="13020"/>
    <cellStyle name="Normal 9 12 2 2" xfId="29868"/>
    <cellStyle name="Normal 9 12 3" xfId="22301"/>
    <cellStyle name="Normal 9 13" xfId="8858"/>
    <cellStyle name="Normal 9 13 2" xfId="26087"/>
    <cellStyle name="Normal 9 14" xfId="18284"/>
    <cellStyle name="Normal 9 15" xfId="18509"/>
    <cellStyle name="Normal 9 16" xfId="34136"/>
    <cellStyle name="Normal 9 2" xfId="458"/>
    <cellStyle name="Normal 9 2 2" xfId="924"/>
    <cellStyle name="Normal 9 2 3" xfId="2984"/>
    <cellStyle name="Normal 9 2 3 2" xfId="6841"/>
    <cellStyle name="Normal 9 2 3 2 2" xfId="14900"/>
    <cellStyle name="Normal 9 2 3 2 2 2" xfId="31747"/>
    <cellStyle name="Normal 9 2 3 2 3" xfId="24180"/>
    <cellStyle name="Normal 9 2 3 3" xfId="11069"/>
    <cellStyle name="Normal 9 2 3 3 2" xfId="27966"/>
    <cellStyle name="Normal 9 2 3 4" xfId="20398"/>
    <cellStyle name="Normal 9 2 4" xfId="18285"/>
    <cellStyle name="Normal 9 2_Energía" xfId="18286"/>
    <cellStyle name="Normal 9 3" xfId="609"/>
    <cellStyle name="Normal 9 3 10" xfId="18287"/>
    <cellStyle name="Normal 9 3 11" xfId="18530"/>
    <cellStyle name="Normal 9 3 12" xfId="34137"/>
    <cellStyle name="Normal 9 3 2" xfId="733"/>
    <cellStyle name="Normal 9 3 2 10" xfId="18567"/>
    <cellStyle name="Normal 9 3 2 11" xfId="34138"/>
    <cellStyle name="Normal 9 3 2 2" xfId="1067"/>
    <cellStyle name="Normal 9 3 2 2 2" xfId="1328"/>
    <cellStyle name="Normal 9 3 2 2 2 2" xfId="1824"/>
    <cellStyle name="Normal 9 3 2 2 2 2 2" xfId="2823"/>
    <cellStyle name="Normal 9 3 2 2 2 2 2 2" xfId="4785"/>
    <cellStyle name="Normal 9 3 2 2 2 2 2 2 2" xfId="8568"/>
    <cellStyle name="Normal 9 3 2 2 2 2 2 2 2 2" xfId="16627"/>
    <cellStyle name="Normal 9 3 2 2 2 2 2 2 2 2 2" xfId="33474"/>
    <cellStyle name="Normal 9 3 2 2 2 2 2 2 2 3" xfId="25907"/>
    <cellStyle name="Normal 9 3 2 2 2 2 2 2 3" xfId="12844"/>
    <cellStyle name="Normal 9 3 2 2 2 2 2 2 3 2" xfId="29693"/>
    <cellStyle name="Normal 9 3 2 2 2 2 2 2 4" xfId="22126"/>
    <cellStyle name="Normal 9 3 2 2 2 2 2 3" xfId="6684"/>
    <cellStyle name="Normal 9 3 2 2 2 2 2 3 2" xfId="14743"/>
    <cellStyle name="Normal 9 3 2 2 2 2 2 3 2 2" xfId="31590"/>
    <cellStyle name="Normal 9 3 2 2 2 2 2 3 3" xfId="24023"/>
    <cellStyle name="Normal 9 3 2 2 2 2 2 4" xfId="10910"/>
    <cellStyle name="Normal 9 3 2 2 2 2 2 4 2" xfId="27809"/>
    <cellStyle name="Normal 9 3 2 2 2 2 2 5" xfId="18292"/>
    <cellStyle name="Normal 9 3 2 2 2 2 2 6" xfId="20241"/>
    <cellStyle name="Normal 9 3 2 2 2 2 3" xfId="3873"/>
    <cellStyle name="Normal 9 3 2 2 2 2 3 2" xfId="7656"/>
    <cellStyle name="Normal 9 3 2 2 2 2 3 2 2" xfId="15715"/>
    <cellStyle name="Normal 9 3 2 2 2 2 3 2 2 2" xfId="32562"/>
    <cellStyle name="Normal 9 3 2 2 2 2 3 2 3" xfId="24995"/>
    <cellStyle name="Normal 9 3 2 2 2 2 3 3" xfId="11932"/>
    <cellStyle name="Normal 9 3 2 2 2 2 3 3 2" xfId="28781"/>
    <cellStyle name="Normal 9 3 2 2 2 2 3 4" xfId="21214"/>
    <cellStyle name="Normal 9 3 2 2 2 2 4" xfId="5772"/>
    <cellStyle name="Normal 9 3 2 2 2 2 4 2" xfId="13831"/>
    <cellStyle name="Normal 9 3 2 2 2 2 4 2 2" xfId="30678"/>
    <cellStyle name="Normal 9 3 2 2 2 2 4 3" xfId="23111"/>
    <cellStyle name="Normal 9 3 2 2 2 2 5" xfId="9957"/>
    <cellStyle name="Normal 9 3 2 2 2 2 5 2" xfId="26897"/>
    <cellStyle name="Normal 9 3 2 2 2 2 6" xfId="18291"/>
    <cellStyle name="Normal 9 3 2 2 2 2 7" xfId="19329"/>
    <cellStyle name="Normal 9 3 2 2 2 3" xfId="2370"/>
    <cellStyle name="Normal 9 3 2 2 2 3 2" xfId="4334"/>
    <cellStyle name="Normal 9 3 2 2 2 3 2 2" xfId="8117"/>
    <cellStyle name="Normal 9 3 2 2 2 3 2 2 2" xfId="16176"/>
    <cellStyle name="Normal 9 3 2 2 2 3 2 2 2 2" xfId="33023"/>
    <cellStyle name="Normal 9 3 2 2 2 3 2 2 3" xfId="25456"/>
    <cellStyle name="Normal 9 3 2 2 2 3 2 3" xfId="12393"/>
    <cellStyle name="Normal 9 3 2 2 2 3 2 3 2" xfId="29242"/>
    <cellStyle name="Normal 9 3 2 2 2 3 2 4" xfId="21675"/>
    <cellStyle name="Normal 9 3 2 2 2 3 3" xfId="6233"/>
    <cellStyle name="Normal 9 3 2 2 2 3 3 2" xfId="14292"/>
    <cellStyle name="Normal 9 3 2 2 2 3 3 2 2" xfId="31139"/>
    <cellStyle name="Normal 9 3 2 2 2 3 3 3" xfId="23572"/>
    <cellStyle name="Normal 9 3 2 2 2 3 4" xfId="10458"/>
    <cellStyle name="Normal 9 3 2 2 2 3 4 2" xfId="27358"/>
    <cellStyle name="Normal 9 3 2 2 2 3 5" xfId="18293"/>
    <cellStyle name="Normal 9 3 2 2 2 3 6" xfId="19790"/>
    <cellStyle name="Normal 9 3 2 2 2 4" xfId="3422"/>
    <cellStyle name="Normal 9 3 2 2 2 4 2" xfId="7205"/>
    <cellStyle name="Normal 9 3 2 2 2 4 2 2" xfId="15264"/>
    <cellStyle name="Normal 9 3 2 2 2 4 2 2 2" xfId="32111"/>
    <cellStyle name="Normal 9 3 2 2 2 4 2 3" xfId="24544"/>
    <cellStyle name="Normal 9 3 2 2 2 4 3" xfId="11481"/>
    <cellStyle name="Normal 9 3 2 2 2 4 3 2" xfId="28330"/>
    <cellStyle name="Normal 9 3 2 2 2 4 4" xfId="20763"/>
    <cellStyle name="Normal 9 3 2 2 2 5" xfId="5321"/>
    <cellStyle name="Normal 9 3 2 2 2 5 2" xfId="13380"/>
    <cellStyle name="Normal 9 3 2 2 2 5 2 2" xfId="30227"/>
    <cellStyle name="Normal 9 3 2 2 2 5 3" xfId="22660"/>
    <cellStyle name="Normal 9 3 2 2 2 6" xfId="9482"/>
    <cellStyle name="Normal 9 3 2 2 2 6 2" xfId="26446"/>
    <cellStyle name="Normal 9 3 2 2 2 7" xfId="18290"/>
    <cellStyle name="Normal 9 3 2 2 2 8" xfId="18878"/>
    <cellStyle name="Normal 9 3 2 2 3" xfId="1606"/>
    <cellStyle name="Normal 9 3 2 2 3 2" xfId="2605"/>
    <cellStyle name="Normal 9 3 2 2 3 2 2" xfId="4567"/>
    <cellStyle name="Normal 9 3 2 2 3 2 2 2" xfId="8350"/>
    <cellStyle name="Normal 9 3 2 2 3 2 2 2 2" xfId="16409"/>
    <cellStyle name="Normal 9 3 2 2 3 2 2 2 2 2" xfId="33256"/>
    <cellStyle name="Normal 9 3 2 2 3 2 2 2 3" xfId="25689"/>
    <cellStyle name="Normal 9 3 2 2 3 2 2 3" xfId="12626"/>
    <cellStyle name="Normal 9 3 2 2 3 2 2 3 2" xfId="29475"/>
    <cellStyle name="Normal 9 3 2 2 3 2 2 4" xfId="21908"/>
    <cellStyle name="Normal 9 3 2 2 3 2 3" xfId="6466"/>
    <cellStyle name="Normal 9 3 2 2 3 2 3 2" xfId="14525"/>
    <cellStyle name="Normal 9 3 2 2 3 2 3 2 2" xfId="31372"/>
    <cellStyle name="Normal 9 3 2 2 3 2 3 3" xfId="23805"/>
    <cellStyle name="Normal 9 3 2 2 3 2 4" xfId="10692"/>
    <cellStyle name="Normal 9 3 2 2 3 2 4 2" xfId="27591"/>
    <cellStyle name="Normal 9 3 2 2 3 2 5" xfId="18295"/>
    <cellStyle name="Normal 9 3 2 2 3 2 6" xfId="20023"/>
    <cellStyle name="Normal 9 3 2 2 3 3" xfId="3655"/>
    <cellStyle name="Normal 9 3 2 2 3 3 2" xfId="7438"/>
    <cellStyle name="Normal 9 3 2 2 3 3 2 2" xfId="15497"/>
    <cellStyle name="Normal 9 3 2 2 3 3 2 2 2" xfId="32344"/>
    <cellStyle name="Normal 9 3 2 2 3 3 2 3" xfId="24777"/>
    <cellStyle name="Normal 9 3 2 2 3 3 3" xfId="11714"/>
    <cellStyle name="Normal 9 3 2 2 3 3 3 2" xfId="28563"/>
    <cellStyle name="Normal 9 3 2 2 3 3 4" xfId="20996"/>
    <cellStyle name="Normal 9 3 2 2 3 4" xfId="5554"/>
    <cellStyle name="Normal 9 3 2 2 3 4 2" xfId="13613"/>
    <cellStyle name="Normal 9 3 2 2 3 4 2 2" xfId="30460"/>
    <cellStyle name="Normal 9 3 2 2 3 4 3" xfId="22893"/>
    <cellStyle name="Normal 9 3 2 2 3 5" xfId="9739"/>
    <cellStyle name="Normal 9 3 2 2 3 5 2" xfId="26679"/>
    <cellStyle name="Normal 9 3 2 2 3 6" xfId="18294"/>
    <cellStyle name="Normal 9 3 2 2 3 7" xfId="19111"/>
    <cellStyle name="Normal 9 3 2 2 4" xfId="2152"/>
    <cellStyle name="Normal 9 3 2 2 4 2" xfId="4116"/>
    <cellStyle name="Normal 9 3 2 2 4 2 2" xfId="7899"/>
    <cellStyle name="Normal 9 3 2 2 4 2 2 2" xfId="15958"/>
    <cellStyle name="Normal 9 3 2 2 4 2 2 2 2" xfId="32805"/>
    <cellStyle name="Normal 9 3 2 2 4 2 2 3" xfId="25238"/>
    <cellStyle name="Normal 9 3 2 2 4 2 3" xfId="12175"/>
    <cellStyle name="Normal 9 3 2 2 4 2 3 2" xfId="29024"/>
    <cellStyle name="Normal 9 3 2 2 4 2 4" xfId="21457"/>
    <cellStyle name="Normal 9 3 2 2 4 3" xfId="6015"/>
    <cellStyle name="Normal 9 3 2 2 4 3 2" xfId="14074"/>
    <cellStyle name="Normal 9 3 2 2 4 3 2 2" xfId="30921"/>
    <cellStyle name="Normal 9 3 2 2 4 3 3" xfId="23354"/>
    <cellStyle name="Normal 9 3 2 2 4 4" xfId="10240"/>
    <cellStyle name="Normal 9 3 2 2 4 4 2" xfId="27140"/>
    <cellStyle name="Normal 9 3 2 2 4 5" xfId="18296"/>
    <cellStyle name="Normal 9 3 2 2 4 6" xfId="19572"/>
    <cellStyle name="Normal 9 3 2 2 5" xfId="3204"/>
    <cellStyle name="Normal 9 3 2 2 5 2" xfId="6987"/>
    <cellStyle name="Normal 9 3 2 2 5 2 2" xfId="15046"/>
    <cellStyle name="Normal 9 3 2 2 5 2 2 2" xfId="31893"/>
    <cellStyle name="Normal 9 3 2 2 5 2 3" xfId="24326"/>
    <cellStyle name="Normal 9 3 2 2 5 3" xfId="11263"/>
    <cellStyle name="Normal 9 3 2 2 5 3 2" xfId="28112"/>
    <cellStyle name="Normal 9 3 2 2 5 4" xfId="20545"/>
    <cellStyle name="Normal 9 3 2 2 6" xfId="5103"/>
    <cellStyle name="Normal 9 3 2 2 6 2" xfId="13162"/>
    <cellStyle name="Normal 9 3 2 2 6 2 2" xfId="30009"/>
    <cellStyle name="Normal 9 3 2 2 6 3" xfId="22442"/>
    <cellStyle name="Normal 9 3 2 2 7" xfId="9247"/>
    <cellStyle name="Normal 9 3 2 2 7 2" xfId="26228"/>
    <cellStyle name="Normal 9 3 2 2 8" xfId="18289"/>
    <cellStyle name="Normal 9 3 2 2 9" xfId="18660"/>
    <cellStyle name="Normal 9 3 2 3" xfId="1236"/>
    <cellStyle name="Normal 9 3 2 3 2" xfId="1732"/>
    <cellStyle name="Normal 9 3 2 3 2 2" xfId="2731"/>
    <cellStyle name="Normal 9 3 2 3 2 2 2" xfId="4693"/>
    <cellStyle name="Normal 9 3 2 3 2 2 2 2" xfId="8476"/>
    <cellStyle name="Normal 9 3 2 3 2 2 2 2 2" xfId="16535"/>
    <cellStyle name="Normal 9 3 2 3 2 2 2 2 2 2" xfId="33382"/>
    <cellStyle name="Normal 9 3 2 3 2 2 2 2 3" xfId="25815"/>
    <cellStyle name="Normal 9 3 2 3 2 2 2 3" xfId="12752"/>
    <cellStyle name="Normal 9 3 2 3 2 2 2 3 2" xfId="29601"/>
    <cellStyle name="Normal 9 3 2 3 2 2 2 4" xfId="22034"/>
    <cellStyle name="Normal 9 3 2 3 2 2 3" xfId="6592"/>
    <cellStyle name="Normal 9 3 2 3 2 2 3 2" xfId="14651"/>
    <cellStyle name="Normal 9 3 2 3 2 2 3 2 2" xfId="31498"/>
    <cellStyle name="Normal 9 3 2 3 2 2 3 3" xfId="23931"/>
    <cellStyle name="Normal 9 3 2 3 2 2 4" xfId="10818"/>
    <cellStyle name="Normal 9 3 2 3 2 2 4 2" xfId="27717"/>
    <cellStyle name="Normal 9 3 2 3 2 2 5" xfId="18299"/>
    <cellStyle name="Normal 9 3 2 3 2 2 6" xfId="20149"/>
    <cellStyle name="Normal 9 3 2 3 2 3" xfId="3781"/>
    <cellStyle name="Normal 9 3 2 3 2 3 2" xfId="7564"/>
    <cellStyle name="Normal 9 3 2 3 2 3 2 2" xfId="15623"/>
    <cellStyle name="Normal 9 3 2 3 2 3 2 2 2" xfId="32470"/>
    <cellStyle name="Normal 9 3 2 3 2 3 2 3" xfId="24903"/>
    <cellStyle name="Normal 9 3 2 3 2 3 3" xfId="11840"/>
    <cellStyle name="Normal 9 3 2 3 2 3 3 2" xfId="28689"/>
    <cellStyle name="Normal 9 3 2 3 2 3 4" xfId="21122"/>
    <cellStyle name="Normal 9 3 2 3 2 4" xfId="5680"/>
    <cellStyle name="Normal 9 3 2 3 2 4 2" xfId="13739"/>
    <cellStyle name="Normal 9 3 2 3 2 4 2 2" xfId="30586"/>
    <cellStyle name="Normal 9 3 2 3 2 4 3" xfId="23019"/>
    <cellStyle name="Normal 9 3 2 3 2 5" xfId="9865"/>
    <cellStyle name="Normal 9 3 2 3 2 5 2" xfId="26805"/>
    <cellStyle name="Normal 9 3 2 3 2 6" xfId="18298"/>
    <cellStyle name="Normal 9 3 2 3 2 7" xfId="19237"/>
    <cellStyle name="Normal 9 3 2 3 3" xfId="2278"/>
    <cellStyle name="Normal 9 3 2 3 3 2" xfId="4242"/>
    <cellStyle name="Normal 9 3 2 3 3 2 2" xfId="8025"/>
    <cellStyle name="Normal 9 3 2 3 3 2 2 2" xfId="16084"/>
    <cellStyle name="Normal 9 3 2 3 3 2 2 2 2" xfId="32931"/>
    <cellStyle name="Normal 9 3 2 3 3 2 2 3" xfId="25364"/>
    <cellStyle name="Normal 9 3 2 3 3 2 3" xfId="12301"/>
    <cellStyle name="Normal 9 3 2 3 3 2 3 2" xfId="29150"/>
    <cellStyle name="Normal 9 3 2 3 3 2 4" xfId="21583"/>
    <cellStyle name="Normal 9 3 2 3 3 3" xfId="6141"/>
    <cellStyle name="Normal 9 3 2 3 3 3 2" xfId="14200"/>
    <cellStyle name="Normal 9 3 2 3 3 3 2 2" xfId="31047"/>
    <cellStyle name="Normal 9 3 2 3 3 3 3" xfId="23480"/>
    <cellStyle name="Normal 9 3 2 3 3 4" xfId="10366"/>
    <cellStyle name="Normal 9 3 2 3 3 4 2" xfId="27266"/>
    <cellStyle name="Normal 9 3 2 3 3 5" xfId="18300"/>
    <cellStyle name="Normal 9 3 2 3 3 6" xfId="19698"/>
    <cellStyle name="Normal 9 3 2 3 4" xfId="3330"/>
    <cellStyle name="Normal 9 3 2 3 4 2" xfId="7113"/>
    <cellStyle name="Normal 9 3 2 3 4 2 2" xfId="15172"/>
    <cellStyle name="Normal 9 3 2 3 4 2 2 2" xfId="32019"/>
    <cellStyle name="Normal 9 3 2 3 4 2 3" xfId="24452"/>
    <cellStyle name="Normal 9 3 2 3 4 3" xfId="11389"/>
    <cellStyle name="Normal 9 3 2 3 4 3 2" xfId="28238"/>
    <cellStyle name="Normal 9 3 2 3 4 4" xfId="20671"/>
    <cellStyle name="Normal 9 3 2 3 5" xfId="5229"/>
    <cellStyle name="Normal 9 3 2 3 5 2" xfId="13288"/>
    <cellStyle name="Normal 9 3 2 3 5 2 2" xfId="30135"/>
    <cellStyle name="Normal 9 3 2 3 5 3" xfId="22568"/>
    <cellStyle name="Normal 9 3 2 3 6" xfId="9390"/>
    <cellStyle name="Normal 9 3 2 3 6 2" xfId="26354"/>
    <cellStyle name="Normal 9 3 2 3 7" xfId="18297"/>
    <cellStyle name="Normal 9 3 2 3 8" xfId="18786"/>
    <cellStyle name="Normal 9 3 2 4" xfId="1514"/>
    <cellStyle name="Normal 9 3 2 4 2" xfId="2513"/>
    <cellStyle name="Normal 9 3 2 4 2 2" xfId="4475"/>
    <cellStyle name="Normal 9 3 2 4 2 2 2" xfId="8258"/>
    <cellStyle name="Normal 9 3 2 4 2 2 2 2" xfId="16317"/>
    <cellStyle name="Normal 9 3 2 4 2 2 2 2 2" xfId="33164"/>
    <cellStyle name="Normal 9 3 2 4 2 2 2 3" xfId="25597"/>
    <cellStyle name="Normal 9 3 2 4 2 2 3" xfId="12534"/>
    <cellStyle name="Normal 9 3 2 4 2 2 3 2" xfId="29383"/>
    <cellStyle name="Normal 9 3 2 4 2 2 4" xfId="21816"/>
    <cellStyle name="Normal 9 3 2 4 2 3" xfId="6374"/>
    <cellStyle name="Normal 9 3 2 4 2 3 2" xfId="14433"/>
    <cellStyle name="Normal 9 3 2 4 2 3 2 2" xfId="31280"/>
    <cellStyle name="Normal 9 3 2 4 2 3 3" xfId="23713"/>
    <cellStyle name="Normal 9 3 2 4 2 4" xfId="10600"/>
    <cellStyle name="Normal 9 3 2 4 2 4 2" xfId="27499"/>
    <cellStyle name="Normal 9 3 2 4 2 5" xfId="18302"/>
    <cellStyle name="Normal 9 3 2 4 2 6" xfId="19931"/>
    <cellStyle name="Normal 9 3 2 4 3" xfId="3563"/>
    <cellStyle name="Normal 9 3 2 4 3 2" xfId="7346"/>
    <cellStyle name="Normal 9 3 2 4 3 2 2" xfId="15405"/>
    <cellStyle name="Normal 9 3 2 4 3 2 2 2" xfId="32252"/>
    <cellStyle name="Normal 9 3 2 4 3 2 3" xfId="24685"/>
    <cellStyle name="Normal 9 3 2 4 3 3" xfId="11622"/>
    <cellStyle name="Normal 9 3 2 4 3 3 2" xfId="28471"/>
    <cellStyle name="Normal 9 3 2 4 3 4" xfId="20904"/>
    <cellStyle name="Normal 9 3 2 4 4" xfId="5462"/>
    <cellStyle name="Normal 9 3 2 4 4 2" xfId="13521"/>
    <cellStyle name="Normal 9 3 2 4 4 2 2" xfId="30368"/>
    <cellStyle name="Normal 9 3 2 4 4 3" xfId="22801"/>
    <cellStyle name="Normal 9 3 2 4 5" xfId="9647"/>
    <cellStyle name="Normal 9 3 2 4 5 2" xfId="26587"/>
    <cellStyle name="Normal 9 3 2 4 6" xfId="18301"/>
    <cellStyle name="Normal 9 3 2 4 7" xfId="19019"/>
    <cellStyle name="Normal 9 3 2 5" xfId="2043"/>
    <cellStyle name="Normal 9 3 2 5 2" xfId="4024"/>
    <cellStyle name="Normal 9 3 2 5 2 2" xfId="7807"/>
    <cellStyle name="Normal 9 3 2 5 2 2 2" xfId="15866"/>
    <cellStyle name="Normal 9 3 2 5 2 2 2 2" xfId="32713"/>
    <cellStyle name="Normal 9 3 2 5 2 2 3" xfId="25146"/>
    <cellStyle name="Normal 9 3 2 5 2 3" xfId="12083"/>
    <cellStyle name="Normal 9 3 2 5 2 3 2" xfId="28932"/>
    <cellStyle name="Normal 9 3 2 5 2 4" xfId="21365"/>
    <cellStyle name="Normal 9 3 2 5 3" xfId="5923"/>
    <cellStyle name="Normal 9 3 2 5 3 2" xfId="13982"/>
    <cellStyle name="Normal 9 3 2 5 3 2 2" xfId="30829"/>
    <cellStyle name="Normal 9 3 2 5 3 3" xfId="23262"/>
    <cellStyle name="Normal 9 3 2 5 4" xfId="10141"/>
    <cellStyle name="Normal 9 3 2 5 4 2" xfId="27048"/>
    <cellStyle name="Normal 9 3 2 5 5" xfId="18303"/>
    <cellStyle name="Normal 9 3 2 5 6" xfId="19480"/>
    <cellStyle name="Normal 9 3 2 6" xfId="3082"/>
    <cellStyle name="Normal 9 3 2 6 2" xfId="6895"/>
    <cellStyle name="Normal 9 3 2 6 2 2" xfId="14954"/>
    <cellStyle name="Normal 9 3 2 6 2 2 2" xfId="31801"/>
    <cellStyle name="Normal 9 3 2 6 2 3" xfId="24234"/>
    <cellStyle name="Normal 9 3 2 6 3" xfId="11145"/>
    <cellStyle name="Normal 9 3 2 6 3 2" xfId="28020"/>
    <cellStyle name="Normal 9 3 2 6 4" xfId="20453"/>
    <cellStyle name="Normal 9 3 2 7" xfId="5011"/>
    <cellStyle name="Normal 9 3 2 7 2" xfId="13070"/>
    <cellStyle name="Normal 9 3 2 7 2 2" xfId="29917"/>
    <cellStyle name="Normal 9 3 2 7 3" xfId="22350"/>
    <cellStyle name="Normal 9 3 2 8" xfId="9030"/>
    <cellStyle name="Normal 9 3 2 8 2" xfId="26136"/>
    <cellStyle name="Normal 9 3 2 9" xfId="18288"/>
    <cellStyle name="Normal 9 3 3" xfId="1031"/>
    <cellStyle name="Normal 9 3 3 2" xfId="1292"/>
    <cellStyle name="Normal 9 3 3 2 2" xfId="1788"/>
    <cellStyle name="Normal 9 3 3 2 2 2" xfId="2787"/>
    <cellStyle name="Normal 9 3 3 2 2 2 2" xfId="4749"/>
    <cellStyle name="Normal 9 3 3 2 2 2 2 2" xfId="8532"/>
    <cellStyle name="Normal 9 3 3 2 2 2 2 2 2" xfId="16591"/>
    <cellStyle name="Normal 9 3 3 2 2 2 2 2 2 2" xfId="33438"/>
    <cellStyle name="Normal 9 3 3 2 2 2 2 2 3" xfId="25871"/>
    <cellStyle name="Normal 9 3 3 2 2 2 2 3" xfId="12808"/>
    <cellStyle name="Normal 9 3 3 2 2 2 2 3 2" xfId="29657"/>
    <cellStyle name="Normal 9 3 3 2 2 2 2 4" xfId="22090"/>
    <cellStyle name="Normal 9 3 3 2 2 2 3" xfId="6648"/>
    <cellStyle name="Normal 9 3 3 2 2 2 3 2" xfId="14707"/>
    <cellStyle name="Normal 9 3 3 2 2 2 3 2 2" xfId="31554"/>
    <cellStyle name="Normal 9 3 3 2 2 2 3 3" xfId="23987"/>
    <cellStyle name="Normal 9 3 3 2 2 2 4" xfId="10874"/>
    <cellStyle name="Normal 9 3 3 2 2 2 4 2" xfId="27773"/>
    <cellStyle name="Normal 9 3 3 2 2 2 5" xfId="18307"/>
    <cellStyle name="Normal 9 3 3 2 2 2 6" xfId="20205"/>
    <cellStyle name="Normal 9 3 3 2 2 3" xfId="3837"/>
    <cellStyle name="Normal 9 3 3 2 2 3 2" xfId="7620"/>
    <cellStyle name="Normal 9 3 3 2 2 3 2 2" xfId="15679"/>
    <cellStyle name="Normal 9 3 3 2 2 3 2 2 2" xfId="32526"/>
    <cellStyle name="Normal 9 3 3 2 2 3 2 3" xfId="24959"/>
    <cellStyle name="Normal 9 3 3 2 2 3 3" xfId="11896"/>
    <cellStyle name="Normal 9 3 3 2 2 3 3 2" xfId="28745"/>
    <cellStyle name="Normal 9 3 3 2 2 3 4" xfId="21178"/>
    <cellStyle name="Normal 9 3 3 2 2 4" xfId="5736"/>
    <cellStyle name="Normal 9 3 3 2 2 4 2" xfId="13795"/>
    <cellStyle name="Normal 9 3 3 2 2 4 2 2" xfId="30642"/>
    <cellStyle name="Normal 9 3 3 2 2 4 3" xfId="23075"/>
    <cellStyle name="Normal 9 3 3 2 2 5" xfId="9921"/>
    <cellStyle name="Normal 9 3 3 2 2 5 2" xfId="26861"/>
    <cellStyle name="Normal 9 3 3 2 2 6" xfId="18306"/>
    <cellStyle name="Normal 9 3 3 2 2 7" xfId="19293"/>
    <cellStyle name="Normal 9 3 3 2 3" xfId="2334"/>
    <cellStyle name="Normal 9 3 3 2 3 2" xfId="4298"/>
    <cellStyle name="Normal 9 3 3 2 3 2 2" xfId="8081"/>
    <cellStyle name="Normal 9 3 3 2 3 2 2 2" xfId="16140"/>
    <cellStyle name="Normal 9 3 3 2 3 2 2 2 2" xfId="32987"/>
    <cellStyle name="Normal 9 3 3 2 3 2 2 3" xfId="25420"/>
    <cellStyle name="Normal 9 3 3 2 3 2 3" xfId="12357"/>
    <cellStyle name="Normal 9 3 3 2 3 2 3 2" xfId="29206"/>
    <cellStyle name="Normal 9 3 3 2 3 2 4" xfId="21639"/>
    <cellStyle name="Normal 9 3 3 2 3 3" xfId="6197"/>
    <cellStyle name="Normal 9 3 3 2 3 3 2" xfId="14256"/>
    <cellStyle name="Normal 9 3 3 2 3 3 2 2" xfId="31103"/>
    <cellStyle name="Normal 9 3 3 2 3 3 3" xfId="23536"/>
    <cellStyle name="Normal 9 3 3 2 3 4" xfId="10422"/>
    <cellStyle name="Normal 9 3 3 2 3 4 2" xfId="27322"/>
    <cellStyle name="Normal 9 3 3 2 3 5" xfId="18308"/>
    <cellStyle name="Normal 9 3 3 2 3 6" xfId="19754"/>
    <cellStyle name="Normal 9 3 3 2 4" xfId="3386"/>
    <cellStyle name="Normal 9 3 3 2 4 2" xfId="7169"/>
    <cellStyle name="Normal 9 3 3 2 4 2 2" xfId="15228"/>
    <cellStyle name="Normal 9 3 3 2 4 2 2 2" xfId="32075"/>
    <cellStyle name="Normal 9 3 3 2 4 2 3" xfId="24508"/>
    <cellStyle name="Normal 9 3 3 2 4 3" xfId="11445"/>
    <cellStyle name="Normal 9 3 3 2 4 3 2" xfId="28294"/>
    <cellStyle name="Normal 9 3 3 2 4 4" xfId="20727"/>
    <cellStyle name="Normal 9 3 3 2 5" xfId="5285"/>
    <cellStyle name="Normal 9 3 3 2 5 2" xfId="13344"/>
    <cellStyle name="Normal 9 3 3 2 5 2 2" xfId="30191"/>
    <cellStyle name="Normal 9 3 3 2 5 3" xfId="22624"/>
    <cellStyle name="Normal 9 3 3 2 6" xfId="9446"/>
    <cellStyle name="Normal 9 3 3 2 6 2" xfId="26410"/>
    <cellStyle name="Normal 9 3 3 2 7" xfId="18305"/>
    <cellStyle name="Normal 9 3 3 2 8" xfId="18842"/>
    <cellStyle name="Normal 9 3 3 3" xfId="1570"/>
    <cellStyle name="Normal 9 3 3 3 2" xfId="2569"/>
    <cellStyle name="Normal 9 3 3 3 2 2" xfId="4531"/>
    <cellStyle name="Normal 9 3 3 3 2 2 2" xfId="8314"/>
    <cellStyle name="Normal 9 3 3 3 2 2 2 2" xfId="16373"/>
    <cellStyle name="Normal 9 3 3 3 2 2 2 2 2" xfId="33220"/>
    <cellStyle name="Normal 9 3 3 3 2 2 2 3" xfId="25653"/>
    <cellStyle name="Normal 9 3 3 3 2 2 3" xfId="12590"/>
    <cellStyle name="Normal 9 3 3 3 2 2 3 2" xfId="29439"/>
    <cellStyle name="Normal 9 3 3 3 2 2 4" xfId="21872"/>
    <cellStyle name="Normal 9 3 3 3 2 3" xfId="6430"/>
    <cellStyle name="Normal 9 3 3 3 2 3 2" xfId="14489"/>
    <cellStyle name="Normal 9 3 3 3 2 3 2 2" xfId="31336"/>
    <cellStyle name="Normal 9 3 3 3 2 3 3" xfId="23769"/>
    <cellStyle name="Normal 9 3 3 3 2 4" xfId="10656"/>
    <cellStyle name="Normal 9 3 3 3 2 4 2" xfId="27555"/>
    <cellStyle name="Normal 9 3 3 3 2 5" xfId="18310"/>
    <cellStyle name="Normal 9 3 3 3 2 6" xfId="19987"/>
    <cellStyle name="Normal 9 3 3 3 3" xfId="3619"/>
    <cellStyle name="Normal 9 3 3 3 3 2" xfId="7402"/>
    <cellStyle name="Normal 9 3 3 3 3 2 2" xfId="15461"/>
    <cellStyle name="Normal 9 3 3 3 3 2 2 2" xfId="32308"/>
    <cellStyle name="Normal 9 3 3 3 3 2 3" xfId="24741"/>
    <cellStyle name="Normal 9 3 3 3 3 3" xfId="11678"/>
    <cellStyle name="Normal 9 3 3 3 3 3 2" xfId="28527"/>
    <cellStyle name="Normal 9 3 3 3 3 4" xfId="20960"/>
    <cellStyle name="Normal 9 3 3 3 4" xfId="5518"/>
    <cellStyle name="Normal 9 3 3 3 4 2" xfId="13577"/>
    <cellStyle name="Normal 9 3 3 3 4 2 2" xfId="30424"/>
    <cellStyle name="Normal 9 3 3 3 4 3" xfId="22857"/>
    <cellStyle name="Normal 9 3 3 3 5" xfId="9703"/>
    <cellStyle name="Normal 9 3 3 3 5 2" xfId="26643"/>
    <cellStyle name="Normal 9 3 3 3 6" xfId="18309"/>
    <cellStyle name="Normal 9 3 3 3 7" xfId="19075"/>
    <cellStyle name="Normal 9 3 3 4" xfId="2116"/>
    <cellStyle name="Normal 9 3 3 4 2" xfId="4080"/>
    <cellStyle name="Normal 9 3 3 4 2 2" xfId="7863"/>
    <cellStyle name="Normal 9 3 3 4 2 2 2" xfId="15922"/>
    <cellStyle name="Normal 9 3 3 4 2 2 2 2" xfId="32769"/>
    <cellStyle name="Normal 9 3 3 4 2 2 3" xfId="25202"/>
    <cellStyle name="Normal 9 3 3 4 2 3" xfId="12139"/>
    <cellStyle name="Normal 9 3 3 4 2 3 2" xfId="28988"/>
    <cellStyle name="Normal 9 3 3 4 2 4" xfId="21421"/>
    <cellStyle name="Normal 9 3 3 4 3" xfId="5979"/>
    <cellStyle name="Normal 9 3 3 4 3 2" xfId="14038"/>
    <cellStyle name="Normal 9 3 3 4 3 2 2" xfId="30885"/>
    <cellStyle name="Normal 9 3 3 4 3 3" xfId="23318"/>
    <cellStyle name="Normal 9 3 3 4 4" xfId="10204"/>
    <cellStyle name="Normal 9 3 3 4 4 2" xfId="27104"/>
    <cellStyle name="Normal 9 3 3 4 5" xfId="18311"/>
    <cellStyle name="Normal 9 3 3 4 6" xfId="19536"/>
    <cellStyle name="Normal 9 3 3 5" xfId="3168"/>
    <cellStyle name="Normal 9 3 3 5 2" xfId="6951"/>
    <cellStyle name="Normal 9 3 3 5 2 2" xfId="15010"/>
    <cellStyle name="Normal 9 3 3 5 2 2 2" xfId="31857"/>
    <cellStyle name="Normal 9 3 3 5 2 3" xfId="24290"/>
    <cellStyle name="Normal 9 3 3 5 3" xfId="11227"/>
    <cellStyle name="Normal 9 3 3 5 3 2" xfId="28076"/>
    <cellStyle name="Normal 9 3 3 5 4" xfId="20509"/>
    <cellStyle name="Normal 9 3 3 6" xfId="5067"/>
    <cellStyle name="Normal 9 3 3 6 2" xfId="13126"/>
    <cellStyle name="Normal 9 3 3 6 2 2" xfId="29973"/>
    <cellStyle name="Normal 9 3 3 6 3" xfId="22406"/>
    <cellStyle name="Normal 9 3 3 7" xfId="9211"/>
    <cellStyle name="Normal 9 3 3 7 2" xfId="26192"/>
    <cellStyle name="Normal 9 3 3 8" xfId="18304"/>
    <cellStyle name="Normal 9 3 3 9" xfId="18624"/>
    <cellStyle name="Normal 9 3 4" xfId="1200"/>
    <cellStyle name="Normal 9 3 4 2" xfId="1696"/>
    <cellStyle name="Normal 9 3 4 2 2" xfId="2695"/>
    <cellStyle name="Normal 9 3 4 2 2 2" xfId="4657"/>
    <cellStyle name="Normal 9 3 4 2 2 2 2" xfId="8440"/>
    <cellStyle name="Normal 9 3 4 2 2 2 2 2" xfId="16499"/>
    <cellStyle name="Normal 9 3 4 2 2 2 2 2 2" xfId="33346"/>
    <cellStyle name="Normal 9 3 4 2 2 2 2 3" xfId="25779"/>
    <cellStyle name="Normal 9 3 4 2 2 2 3" xfId="12716"/>
    <cellStyle name="Normal 9 3 4 2 2 2 3 2" xfId="29565"/>
    <cellStyle name="Normal 9 3 4 2 2 2 4" xfId="21998"/>
    <cellStyle name="Normal 9 3 4 2 2 3" xfId="6556"/>
    <cellStyle name="Normal 9 3 4 2 2 3 2" xfId="14615"/>
    <cellStyle name="Normal 9 3 4 2 2 3 2 2" xfId="31462"/>
    <cellStyle name="Normal 9 3 4 2 2 3 3" xfId="23895"/>
    <cellStyle name="Normal 9 3 4 2 2 4" xfId="10782"/>
    <cellStyle name="Normal 9 3 4 2 2 4 2" xfId="27681"/>
    <cellStyle name="Normal 9 3 4 2 2 5" xfId="18314"/>
    <cellStyle name="Normal 9 3 4 2 2 6" xfId="20113"/>
    <cellStyle name="Normal 9 3 4 2 3" xfId="3745"/>
    <cellStyle name="Normal 9 3 4 2 3 2" xfId="7528"/>
    <cellStyle name="Normal 9 3 4 2 3 2 2" xfId="15587"/>
    <cellStyle name="Normal 9 3 4 2 3 2 2 2" xfId="32434"/>
    <cellStyle name="Normal 9 3 4 2 3 2 3" xfId="24867"/>
    <cellStyle name="Normal 9 3 4 2 3 3" xfId="11804"/>
    <cellStyle name="Normal 9 3 4 2 3 3 2" xfId="28653"/>
    <cellStyle name="Normal 9 3 4 2 3 4" xfId="21086"/>
    <cellStyle name="Normal 9 3 4 2 4" xfId="5644"/>
    <cellStyle name="Normal 9 3 4 2 4 2" xfId="13703"/>
    <cellStyle name="Normal 9 3 4 2 4 2 2" xfId="30550"/>
    <cellStyle name="Normal 9 3 4 2 4 3" xfId="22983"/>
    <cellStyle name="Normal 9 3 4 2 5" xfId="9829"/>
    <cellStyle name="Normal 9 3 4 2 5 2" xfId="26769"/>
    <cellStyle name="Normal 9 3 4 2 6" xfId="18313"/>
    <cellStyle name="Normal 9 3 4 2 7" xfId="19201"/>
    <cellStyle name="Normal 9 3 4 3" xfId="2242"/>
    <cellStyle name="Normal 9 3 4 3 2" xfId="4206"/>
    <cellStyle name="Normal 9 3 4 3 2 2" xfId="7989"/>
    <cellStyle name="Normal 9 3 4 3 2 2 2" xfId="16048"/>
    <cellStyle name="Normal 9 3 4 3 2 2 2 2" xfId="32895"/>
    <cellStyle name="Normal 9 3 4 3 2 2 3" xfId="25328"/>
    <cellStyle name="Normal 9 3 4 3 2 3" xfId="12265"/>
    <cellStyle name="Normal 9 3 4 3 2 3 2" xfId="29114"/>
    <cellStyle name="Normal 9 3 4 3 2 4" xfId="21547"/>
    <cellStyle name="Normal 9 3 4 3 3" xfId="6105"/>
    <cellStyle name="Normal 9 3 4 3 3 2" xfId="14164"/>
    <cellStyle name="Normal 9 3 4 3 3 2 2" xfId="31011"/>
    <cellStyle name="Normal 9 3 4 3 3 3" xfId="23444"/>
    <cellStyle name="Normal 9 3 4 3 4" xfId="10330"/>
    <cellStyle name="Normal 9 3 4 3 4 2" xfId="27230"/>
    <cellStyle name="Normal 9 3 4 3 5" xfId="18315"/>
    <cellStyle name="Normal 9 3 4 3 6" xfId="19662"/>
    <cellStyle name="Normal 9 3 4 4" xfId="3294"/>
    <cellStyle name="Normal 9 3 4 4 2" xfId="7077"/>
    <cellStyle name="Normal 9 3 4 4 2 2" xfId="15136"/>
    <cellStyle name="Normal 9 3 4 4 2 2 2" xfId="31983"/>
    <cellStyle name="Normal 9 3 4 4 2 3" xfId="24416"/>
    <cellStyle name="Normal 9 3 4 4 3" xfId="11353"/>
    <cellStyle name="Normal 9 3 4 4 3 2" xfId="28202"/>
    <cellStyle name="Normal 9 3 4 4 4" xfId="20635"/>
    <cellStyle name="Normal 9 3 4 5" xfId="5193"/>
    <cellStyle name="Normal 9 3 4 5 2" xfId="13252"/>
    <cellStyle name="Normal 9 3 4 5 2 2" xfId="30099"/>
    <cellStyle name="Normal 9 3 4 5 3" xfId="22532"/>
    <cellStyle name="Normal 9 3 4 6" xfId="9354"/>
    <cellStyle name="Normal 9 3 4 6 2" xfId="26318"/>
    <cellStyle name="Normal 9 3 4 7" xfId="18312"/>
    <cellStyle name="Normal 9 3 4 8" xfId="18750"/>
    <cellStyle name="Normal 9 3 5" xfId="1478"/>
    <cellStyle name="Normal 9 3 5 2" xfId="2477"/>
    <cellStyle name="Normal 9 3 5 2 2" xfId="4439"/>
    <cellStyle name="Normal 9 3 5 2 2 2" xfId="8222"/>
    <cellStyle name="Normal 9 3 5 2 2 2 2" xfId="16281"/>
    <cellStyle name="Normal 9 3 5 2 2 2 2 2" xfId="33128"/>
    <cellStyle name="Normal 9 3 5 2 2 2 3" xfId="25561"/>
    <cellStyle name="Normal 9 3 5 2 2 3" xfId="12498"/>
    <cellStyle name="Normal 9 3 5 2 2 3 2" xfId="29347"/>
    <cellStyle name="Normal 9 3 5 2 2 4" xfId="21780"/>
    <cellStyle name="Normal 9 3 5 2 3" xfId="6338"/>
    <cellStyle name="Normal 9 3 5 2 3 2" xfId="14397"/>
    <cellStyle name="Normal 9 3 5 2 3 2 2" xfId="31244"/>
    <cellStyle name="Normal 9 3 5 2 3 3" xfId="23677"/>
    <cellStyle name="Normal 9 3 5 2 4" xfId="10564"/>
    <cellStyle name="Normal 9 3 5 2 4 2" xfId="27463"/>
    <cellStyle name="Normal 9 3 5 2 5" xfId="18317"/>
    <cellStyle name="Normal 9 3 5 2 6" xfId="19895"/>
    <cellStyle name="Normal 9 3 5 3" xfId="3527"/>
    <cellStyle name="Normal 9 3 5 3 2" xfId="7310"/>
    <cellStyle name="Normal 9 3 5 3 2 2" xfId="15369"/>
    <cellStyle name="Normal 9 3 5 3 2 2 2" xfId="32216"/>
    <cellStyle name="Normal 9 3 5 3 2 3" xfId="24649"/>
    <cellStyle name="Normal 9 3 5 3 3" xfId="11586"/>
    <cellStyle name="Normal 9 3 5 3 3 2" xfId="28435"/>
    <cellStyle name="Normal 9 3 5 3 4" xfId="20868"/>
    <cellStyle name="Normal 9 3 5 4" xfId="5426"/>
    <cellStyle name="Normal 9 3 5 4 2" xfId="13485"/>
    <cellStyle name="Normal 9 3 5 4 2 2" xfId="30332"/>
    <cellStyle name="Normal 9 3 5 4 3" xfId="22765"/>
    <cellStyle name="Normal 9 3 5 5" xfId="9611"/>
    <cellStyle name="Normal 9 3 5 5 2" xfId="26551"/>
    <cellStyle name="Normal 9 3 5 6" xfId="18316"/>
    <cellStyle name="Normal 9 3 5 7" xfId="18983"/>
    <cellStyle name="Normal 9 3 6" xfId="2002"/>
    <cellStyle name="Normal 9 3 6 2" xfId="3988"/>
    <cellStyle name="Normal 9 3 6 2 2" xfId="7771"/>
    <cellStyle name="Normal 9 3 6 2 2 2" xfId="15830"/>
    <cellStyle name="Normal 9 3 6 2 2 2 2" xfId="32677"/>
    <cellStyle name="Normal 9 3 6 2 2 3" xfId="25110"/>
    <cellStyle name="Normal 9 3 6 2 3" xfId="12047"/>
    <cellStyle name="Normal 9 3 6 2 3 2" xfId="28896"/>
    <cellStyle name="Normal 9 3 6 2 4" xfId="21329"/>
    <cellStyle name="Normal 9 3 6 3" xfId="5887"/>
    <cellStyle name="Normal 9 3 6 3 2" xfId="13946"/>
    <cellStyle name="Normal 9 3 6 3 2 2" xfId="30793"/>
    <cellStyle name="Normal 9 3 6 3 3" xfId="23226"/>
    <cellStyle name="Normal 9 3 6 4" xfId="10101"/>
    <cellStyle name="Normal 9 3 6 4 2" xfId="27012"/>
    <cellStyle name="Normal 9 3 6 5" xfId="18318"/>
    <cellStyle name="Normal 9 3 6 6" xfId="19444"/>
    <cellStyle name="Normal 9 3 7" xfId="3046"/>
    <cellStyle name="Normal 9 3 7 2" xfId="6859"/>
    <cellStyle name="Normal 9 3 7 2 2" xfId="14918"/>
    <cellStyle name="Normal 9 3 7 2 2 2" xfId="31765"/>
    <cellStyle name="Normal 9 3 7 2 3" xfId="24198"/>
    <cellStyle name="Normal 9 3 7 3" xfId="11109"/>
    <cellStyle name="Normal 9 3 7 3 2" xfId="27984"/>
    <cellStyle name="Normal 9 3 7 4" xfId="20417"/>
    <cellStyle name="Normal 9 3 8" xfId="4975"/>
    <cellStyle name="Normal 9 3 8 2" xfId="13034"/>
    <cellStyle name="Normal 9 3 8 2 2" xfId="29881"/>
    <cellStyle name="Normal 9 3 8 3" xfId="22314"/>
    <cellStyle name="Normal 9 3 9" xfId="8955"/>
    <cellStyle name="Normal 9 3 9 2" xfId="26100"/>
    <cellStyle name="Normal 9 3_Energía" xfId="18319"/>
    <cellStyle name="Normal 9 4" xfId="690"/>
    <cellStyle name="Normal 9 4 10" xfId="18553"/>
    <cellStyle name="Normal 9 4 11" xfId="34139"/>
    <cellStyle name="Normal 9 4 2" xfId="1053"/>
    <cellStyle name="Normal 9 4 2 2" xfId="1314"/>
    <cellStyle name="Normal 9 4 2 2 2" xfId="1810"/>
    <cellStyle name="Normal 9 4 2 2 2 2" xfId="2809"/>
    <cellStyle name="Normal 9 4 2 2 2 2 2" xfId="4771"/>
    <cellStyle name="Normal 9 4 2 2 2 2 2 2" xfId="8554"/>
    <cellStyle name="Normal 9 4 2 2 2 2 2 2 2" xfId="16613"/>
    <cellStyle name="Normal 9 4 2 2 2 2 2 2 2 2" xfId="33460"/>
    <cellStyle name="Normal 9 4 2 2 2 2 2 2 3" xfId="25893"/>
    <cellStyle name="Normal 9 4 2 2 2 2 2 3" xfId="12830"/>
    <cellStyle name="Normal 9 4 2 2 2 2 2 3 2" xfId="29679"/>
    <cellStyle name="Normal 9 4 2 2 2 2 2 4" xfId="22112"/>
    <cellStyle name="Normal 9 4 2 2 2 2 3" xfId="6670"/>
    <cellStyle name="Normal 9 4 2 2 2 2 3 2" xfId="14729"/>
    <cellStyle name="Normal 9 4 2 2 2 2 3 2 2" xfId="31576"/>
    <cellStyle name="Normal 9 4 2 2 2 2 3 3" xfId="24009"/>
    <cellStyle name="Normal 9 4 2 2 2 2 4" xfId="10896"/>
    <cellStyle name="Normal 9 4 2 2 2 2 4 2" xfId="27795"/>
    <cellStyle name="Normal 9 4 2 2 2 2 5" xfId="18324"/>
    <cellStyle name="Normal 9 4 2 2 2 2 6" xfId="20227"/>
    <cellStyle name="Normal 9 4 2 2 2 3" xfId="3859"/>
    <cellStyle name="Normal 9 4 2 2 2 3 2" xfId="7642"/>
    <cellStyle name="Normal 9 4 2 2 2 3 2 2" xfId="15701"/>
    <cellStyle name="Normal 9 4 2 2 2 3 2 2 2" xfId="32548"/>
    <cellStyle name="Normal 9 4 2 2 2 3 2 3" xfId="24981"/>
    <cellStyle name="Normal 9 4 2 2 2 3 3" xfId="11918"/>
    <cellStyle name="Normal 9 4 2 2 2 3 3 2" xfId="28767"/>
    <cellStyle name="Normal 9 4 2 2 2 3 4" xfId="21200"/>
    <cellStyle name="Normal 9 4 2 2 2 4" xfId="5758"/>
    <cellStyle name="Normal 9 4 2 2 2 4 2" xfId="13817"/>
    <cellStyle name="Normal 9 4 2 2 2 4 2 2" xfId="30664"/>
    <cellStyle name="Normal 9 4 2 2 2 4 3" xfId="23097"/>
    <cellStyle name="Normal 9 4 2 2 2 5" xfId="9943"/>
    <cellStyle name="Normal 9 4 2 2 2 5 2" xfId="26883"/>
    <cellStyle name="Normal 9 4 2 2 2 6" xfId="18323"/>
    <cellStyle name="Normal 9 4 2 2 2 7" xfId="19315"/>
    <cellStyle name="Normal 9 4 2 2 3" xfId="2356"/>
    <cellStyle name="Normal 9 4 2 2 3 2" xfId="4320"/>
    <cellStyle name="Normal 9 4 2 2 3 2 2" xfId="8103"/>
    <cellStyle name="Normal 9 4 2 2 3 2 2 2" xfId="16162"/>
    <cellStyle name="Normal 9 4 2 2 3 2 2 2 2" xfId="33009"/>
    <cellStyle name="Normal 9 4 2 2 3 2 2 3" xfId="25442"/>
    <cellStyle name="Normal 9 4 2 2 3 2 3" xfId="12379"/>
    <cellStyle name="Normal 9 4 2 2 3 2 3 2" xfId="29228"/>
    <cellStyle name="Normal 9 4 2 2 3 2 4" xfId="21661"/>
    <cellStyle name="Normal 9 4 2 2 3 3" xfId="6219"/>
    <cellStyle name="Normal 9 4 2 2 3 3 2" xfId="14278"/>
    <cellStyle name="Normal 9 4 2 2 3 3 2 2" xfId="31125"/>
    <cellStyle name="Normal 9 4 2 2 3 3 3" xfId="23558"/>
    <cellStyle name="Normal 9 4 2 2 3 4" xfId="10444"/>
    <cellStyle name="Normal 9 4 2 2 3 4 2" xfId="27344"/>
    <cellStyle name="Normal 9 4 2 2 3 5" xfId="18325"/>
    <cellStyle name="Normal 9 4 2 2 3 6" xfId="19776"/>
    <cellStyle name="Normal 9 4 2 2 4" xfId="3408"/>
    <cellStyle name="Normal 9 4 2 2 4 2" xfId="7191"/>
    <cellStyle name="Normal 9 4 2 2 4 2 2" xfId="15250"/>
    <cellStyle name="Normal 9 4 2 2 4 2 2 2" xfId="32097"/>
    <cellStyle name="Normal 9 4 2 2 4 2 3" xfId="24530"/>
    <cellStyle name="Normal 9 4 2 2 4 3" xfId="11467"/>
    <cellStyle name="Normal 9 4 2 2 4 3 2" xfId="28316"/>
    <cellStyle name="Normal 9 4 2 2 4 4" xfId="20749"/>
    <cellStyle name="Normal 9 4 2 2 5" xfId="5307"/>
    <cellStyle name="Normal 9 4 2 2 5 2" xfId="13366"/>
    <cellStyle name="Normal 9 4 2 2 5 2 2" xfId="30213"/>
    <cellStyle name="Normal 9 4 2 2 5 3" xfId="22646"/>
    <cellStyle name="Normal 9 4 2 2 6" xfId="9468"/>
    <cellStyle name="Normal 9 4 2 2 6 2" xfId="26432"/>
    <cellStyle name="Normal 9 4 2 2 7" xfId="18322"/>
    <cellStyle name="Normal 9 4 2 2 8" xfId="18864"/>
    <cellStyle name="Normal 9 4 2 3" xfId="1592"/>
    <cellStyle name="Normal 9 4 2 3 2" xfId="2591"/>
    <cellStyle name="Normal 9 4 2 3 2 2" xfId="4553"/>
    <cellStyle name="Normal 9 4 2 3 2 2 2" xfId="8336"/>
    <cellStyle name="Normal 9 4 2 3 2 2 2 2" xfId="16395"/>
    <cellStyle name="Normal 9 4 2 3 2 2 2 2 2" xfId="33242"/>
    <cellStyle name="Normal 9 4 2 3 2 2 2 3" xfId="25675"/>
    <cellStyle name="Normal 9 4 2 3 2 2 3" xfId="12612"/>
    <cellStyle name="Normal 9 4 2 3 2 2 3 2" xfId="29461"/>
    <cellStyle name="Normal 9 4 2 3 2 2 4" xfId="21894"/>
    <cellStyle name="Normal 9 4 2 3 2 3" xfId="6452"/>
    <cellStyle name="Normal 9 4 2 3 2 3 2" xfId="14511"/>
    <cellStyle name="Normal 9 4 2 3 2 3 2 2" xfId="31358"/>
    <cellStyle name="Normal 9 4 2 3 2 3 3" xfId="23791"/>
    <cellStyle name="Normal 9 4 2 3 2 4" xfId="10678"/>
    <cellStyle name="Normal 9 4 2 3 2 4 2" xfId="27577"/>
    <cellStyle name="Normal 9 4 2 3 2 5" xfId="18327"/>
    <cellStyle name="Normal 9 4 2 3 2 6" xfId="20009"/>
    <cellStyle name="Normal 9 4 2 3 3" xfId="3641"/>
    <cellStyle name="Normal 9 4 2 3 3 2" xfId="7424"/>
    <cellStyle name="Normal 9 4 2 3 3 2 2" xfId="15483"/>
    <cellStyle name="Normal 9 4 2 3 3 2 2 2" xfId="32330"/>
    <cellStyle name="Normal 9 4 2 3 3 2 3" xfId="24763"/>
    <cellStyle name="Normal 9 4 2 3 3 3" xfId="11700"/>
    <cellStyle name="Normal 9 4 2 3 3 3 2" xfId="28549"/>
    <cellStyle name="Normal 9 4 2 3 3 4" xfId="20982"/>
    <cellStyle name="Normal 9 4 2 3 4" xfId="5540"/>
    <cellStyle name="Normal 9 4 2 3 4 2" xfId="13599"/>
    <cellStyle name="Normal 9 4 2 3 4 2 2" xfId="30446"/>
    <cellStyle name="Normal 9 4 2 3 4 3" xfId="22879"/>
    <cellStyle name="Normal 9 4 2 3 5" xfId="9725"/>
    <cellStyle name="Normal 9 4 2 3 5 2" xfId="26665"/>
    <cellStyle name="Normal 9 4 2 3 6" xfId="18326"/>
    <cellStyle name="Normal 9 4 2 3 7" xfId="19097"/>
    <cellStyle name="Normal 9 4 2 4" xfId="2138"/>
    <cellStyle name="Normal 9 4 2 4 2" xfId="4102"/>
    <cellStyle name="Normal 9 4 2 4 2 2" xfId="7885"/>
    <cellStyle name="Normal 9 4 2 4 2 2 2" xfId="15944"/>
    <cellStyle name="Normal 9 4 2 4 2 2 2 2" xfId="32791"/>
    <cellStyle name="Normal 9 4 2 4 2 2 3" xfId="25224"/>
    <cellStyle name="Normal 9 4 2 4 2 3" xfId="12161"/>
    <cellStyle name="Normal 9 4 2 4 2 3 2" xfId="29010"/>
    <cellStyle name="Normal 9 4 2 4 2 4" xfId="21443"/>
    <cellStyle name="Normal 9 4 2 4 3" xfId="6001"/>
    <cellStyle name="Normal 9 4 2 4 3 2" xfId="14060"/>
    <cellStyle name="Normal 9 4 2 4 3 2 2" xfId="30907"/>
    <cellStyle name="Normal 9 4 2 4 3 3" xfId="23340"/>
    <cellStyle name="Normal 9 4 2 4 4" xfId="10226"/>
    <cellStyle name="Normal 9 4 2 4 4 2" xfId="27126"/>
    <cellStyle name="Normal 9 4 2 4 5" xfId="18328"/>
    <cellStyle name="Normal 9 4 2 4 6" xfId="19558"/>
    <cellStyle name="Normal 9 4 2 5" xfId="3190"/>
    <cellStyle name="Normal 9 4 2 5 2" xfId="6973"/>
    <cellStyle name="Normal 9 4 2 5 2 2" xfId="15032"/>
    <cellStyle name="Normal 9 4 2 5 2 2 2" xfId="31879"/>
    <cellStyle name="Normal 9 4 2 5 2 3" xfId="24312"/>
    <cellStyle name="Normal 9 4 2 5 3" xfId="11249"/>
    <cellStyle name="Normal 9 4 2 5 3 2" xfId="28098"/>
    <cellStyle name="Normal 9 4 2 5 4" xfId="20531"/>
    <cellStyle name="Normal 9 4 2 6" xfId="5089"/>
    <cellStyle name="Normal 9 4 2 6 2" xfId="13148"/>
    <cellStyle name="Normal 9 4 2 6 2 2" xfId="29995"/>
    <cellStyle name="Normal 9 4 2 6 3" xfId="22428"/>
    <cellStyle name="Normal 9 4 2 7" xfId="9233"/>
    <cellStyle name="Normal 9 4 2 7 2" xfId="26214"/>
    <cellStyle name="Normal 9 4 2 8" xfId="18321"/>
    <cellStyle name="Normal 9 4 2 9" xfId="18646"/>
    <cellStyle name="Normal 9 4 3" xfId="1222"/>
    <cellStyle name="Normal 9 4 3 2" xfId="1718"/>
    <cellStyle name="Normal 9 4 3 2 2" xfId="2717"/>
    <cellStyle name="Normal 9 4 3 2 2 2" xfId="4679"/>
    <cellStyle name="Normal 9 4 3 2 2 2 2" xfId="8462"/>
    <cellStyle name="Normal 9 4 3 2 2 2 2 2" xfId="16521"/>
    <cellStyle name="Normal 9 4 3 2 2 2 2 2 2" xfId="33368"/>
    <cellStyle name="Normal 9 4 3 2 2 2 2 3" xfId="25801"/>
    <cellStyle name="Normal 9 4 3 2 2 2 3" xfId="12738"/>
    <cellStyle name="Normal 9 4 3 2 2 2 3 2" xfId="29587"/>
    <cellStyle name="Normal 9 4 3 2 2 2 4" xfId="22020"/>
    <cellStyle name="Normal 9 4 3 2 2 3" xfId="6578"/>
    <cellStyle name="Normal 9 4 3 2 2 3 2" xfId="14637"/>
    <cellStyle name="Normal 9 4 3 2 2 3 2 2" xfId="31484"/>
    <cellStyle name="Normal 9 4 3 2 2 3 3" xfId="23917"/>
    <cellStyle name="Normal 9 4 3 2 2 4" xfId="10804"/>
    <cellStyle name="Normal 9 4 3 2 2 4 2" xfId="27703"/>
    <cellStyle name="Normal 9 4 3 2 2 5" xfId="18331"/>
    <cellStyle name="Normal 9 4 3 2 2 6" xfId="20135"/>
    <cellStyle name="Normal 9 4 3 2 3" xfId="3767"/>
    <cellStyle name="Normal 9 4 3 2 3 2" xfId="7550"/>
    <cellStyle name="Normal 9 4 3 2 3 2 2" xfId="15609"/>
    <cellStyle name="Normal 9 4 3 2 3 2 2 2" xfId="32456"/>
    <cellStyle name="Normal 9 4 3 2 3 2 3" xfId="24889"/>
    <cellStyle name="Normal 9 4 3 2 3 3" xfId="11826"/>
    <cellStyle name="Normal 9 4 3 2 3 3 2" xfId="28675"/>
    <cellStyle name="Normal 9 4 3 2 3 4" xfId="21108"/>
    <cellStyle name="Normal 9 4 3 2 4" xfId="5666"/>
    <cellStyle name="Normal 9 4 3 2 4 2" xfId="13725"/>
    <cellStyle name="Normal 9 4 3 2 4 2 2" xfId="30572"/>
    <cellStyle name="Normal 9 4 3 2 4 3" xfId="23005"/>
    <cellStyle name="Normal 9 4 3 2 5" xfId="9851"/>
    <cellStyle name="Normal 9 4 3 2 5 2" xfId="26791"/>
    <cellStyle name="Normal 9 4 3 2 6" xfId="18330"/>
    <cellStyle name="Normal 9 4 3 2 7" xfId="19223"/>
    <cellStyle name="Normal 9 4 3 3" xfId="2264"/>
    <cellStyle name="Normal 9 4 3 3 2" xfId="4228"/>
    <cellStyle name="Normal 9 4 3 3 2 2" xfId="8011"/>
    <cellStyle name="Normal 9 4 3 3 2 2 2" xfId="16070"/>
    <cellStyle name="Normal 9 4 3 3 2 2 2 2" xfId="32917"/>
    <cellStyle name="Normal 9 4 3 3 2 2 3" xfId="25350"/>
    <cellStyle name="Normal 9 4 3 3 2 3" xfId="12287"/>
    <cellStyle name="Normal 9 4 3 3 2 3 2" xfId="29136"/>
    <cellStyle name="Normal 9 4 3 3 2 4" xfId="21569"/>
    <cellStyle name="Normal 9 4 3 3 3" xfId="6127"/>
    <cellStyle name="Normal 9 4 3 3 3 2" xfId="14186"/>
    <cellStyle name="Normal 9 4 3 3 3 2 2" xfId="31033"/>
    <cellStyle name="Normal 9 4 3 3 3 3" xfId="23466"/>
    <cellStyle name="Normal 9 4 3 3 4" xfId="10352"/>
    <cellStyle name="Normal 9 4 3 3 4 2" xfId="27252"/>
    <cellStyle name="Normal 9 4 3 3 5" xfId="18332"/>
    <cellStyle name="Normal 9 4 3 3 6" xfId="19684"/>
    <cellStyle name="Normal 9 4 3 4" xfId="3316"/>
    <cellStyle name="Normal 9 4 3 4 2" xfId="7099"/>
    <cellStyle name="Normal 9 4 3 4 2 2" xfId="15158"/>
    <cellStyle name="Normal 9 4 3 4 2 2 2" xfId="32005"/>
    <cellStyle name="Normal 9 4 3 4 2 3" xfId="24438"/>
    <cellStyle name="Normal 9 4 3 4 3" xfId="11375"/>
    <cellStyle name="Normal 9 4 3 4 3 2" xfId="28224"/>
    <cellStyle name="Normal 9 4 3 4 4" xfId="20657"/>
    <cellStyle name="Normal 9 4 3 5" xfId="5215"/>
    <cellStyle name="Normal 9 4 3 5 2" xfId="13274"/>
    <cellStyle name="Normal 9 4 3 5 2 2" xfId="30121"/>
    <cellStyle name="Normal 9 4 3 5 3" xfId="22554"/>
    <cellStyle name="Normal 9 4 3 6" xfId="9376"/>
    <cellStyle name="Normal 9 4 3 6 2" xfId="26340"/>
    <cellStyle name="Normal 9 4 3 7" xfId="18329"/>
    <cellStyle name="Normal 9 4 3 8" xfId="18772"/>
    <cellStyle name="Normal 9 4 4" xfId="1500"/>
    <cellStyle name="Normal 9 4 4 2" xfId="2499"/>
    <cellStyle name="Normal 9 4 4 2 2" xfId="4461"/>
    <cellStyle name="Normal 9 4 4 2 2 2" xfId="8244"/>
    <cellStyle name="Normal 9 4 4 2 2 2 2" xfId="16303"/>
    <cellStyle name="Normal 9 4 4 2 2 2 2 2" xfId="33150"/>
    <cellStyle name="Normal 9 4 4 2 2 2 3" xfId="25583"/>
    <cellStyle name="Normal 9 4 4 2 2 3" xfId="12520"/>
    <cellStyle name="Normal 9 4 4 2 2 3 2" xfId="29369"/>
    <cellStyle name="Normal 9 4 4 2 2 4" xfId="21802"/>
    <cellStyle name="Normal 9 4 4 2 3" xfId="6360"/>
    <cellStyle name="Normal 9 4 4 2 3 2" xfId="14419"/>
    <cellStyle name="Normal 9 4 4 2 3 2 2" xfId="31266"/>
    <cellStyle name="Normal 9 4 4 2 3 3" xfId="23699"/>
    <cellStyle name="Normal 9 4 4 2 4" xfId="10586"/>
    <cellStyle name="Normal 9 4 4 2 4 2" xfId="27485"/>
    <cellStyle name="Normal 9 4 4 2 5" xfId="18334"/>
    <cellStyle name="Normal 9 4 4 2 6" xfId="19917"/>
    <cellStyle name="Normal 9 4 4 3" xfId="3549"/>
    <cellStyle name="Normal 9 4 4 3 2" xfId="7332"/>
    <cellStyle name="Normal 9 4 4 3 2 2" xfId="15391"/>
    <cellStyle name="Normal 9 4 4 3 2 2 2" xfId="32238"/>
    <cellStyle name="Normal 9 4 4 3 2 3" xfId="24671"/>
    <cellStyle name="Normal 9 4 4 3 3" xfId="11608"/>
    <cellStyle name="Normal 9 4 4 3 3 2" xfId="28457"/>
    <cellStyle name="Normal 9 4 4 3 4" xfId="20890"/>
    <cellStyle name="Normal 9 4 4 4" xfId="5448"/>
    <cellStyle name="Normal 9 4 4 4 2" xfId="13507"/>
    <cellStyle name="Normal 9 4 4 4 2 2" xfId="30354"/>
    <cellStyle name="Normal 9 4 4 4 3" xfId="22787"/>
    <cellStyle name="Normal 9 4 4 5" xfId="9633"/>
    <cellStyle name="Normal 9 4 4 5 2" xfId="26573"/>
    <cellStyle name="Normal 9 4 4 6" xfId="18333"/>
    <cellStyle name="Normal 9 4 4 7" xfId="19005"/>
    <cellStyle name="Normal 9 4 5" xfId="2027"/>
    <cellStyle name="Normal 9 4 5 2" xfId="4010"/>
    <cellStyle name="Normal 9 4 5 2 2" xfId="7793"/>
    <cellStyle name="Normal 9 4 5 2 2 2" xfId="15852"/>
    <cellStyle name="Normal 9 4 5 2 2 2 2" xfId="32699"/>
    <cellStyle name="Normal 9 4 5 2 2 3" xfId="25132"/>
    <cellStyle name="Normal 9 4 5 2 3" xfId="12069"/>
    <cellStyle name="Normal 9 4 5 2 3 2" xfId="28918"/>
    <cellStyle name="Normal 9 4 5 2 4" xfId="21351"/>
    <cellStyle name="Normal 9 4 5 3" xfId="5909"/>
    <cellStyle name="Normal 9 4 5 3 2" xfId="13968"/>
    <cellStyle name="Normal 9 4 5 3 2 2" xfId="30815"/>
    <cellStyle name="Normal 9 4 5 3 3" xfId="23248"/>
    <cellStyle name="Normal 9 4 5 4" xfId="10126"/>
    <cellStyle name="Normal 9 4 5 4 2" xfId="27034"/>
    <cellStyle name="Normal 9 4 5 5" xfId="18335"/>
    <cellStyle name="Normal 9 4 5 6" xfId="19466"/>
    <cellStyle name="Normal 9 4 6" xfId="3068"/>
    <cellStyle name="Normal 9 4 6 2" xfId="6881"/>
    <cellStyle name="Normal 9 4 6 2 2" xfId="14940"/>
    <cellStyle name="Normal 9 4 6 2 2 2" xfId="31787"/>
    <cellStyle name="Normal 9 4 6 2 3" xfId="24220"/>
    <cellStyle name="Normal 9 4 6 3" xfId="11131"/>
    <cellStyle name="Normal 9 4 6 3 2" xfId="28006"/>
    <cellStyle name="Normal 9 4 6 4" xfId="20439"/>
    <cellStyle name="Normal 9 4 7" xfId="4997"/>
    <cellStyle name="Normal 9 4 7 2" xfId="13056"/>
    <cellStyle name="Normal 9 4 7 2 2" xfId="29903"/>
    <cellStyle name="Normal 9 4 7 3" xfId="22336"/>
    <cellStyle name="Normal 9 4 8" xfId="9001"/>
    <cellStyle name="Normal 9 4 8 2" xfId="26122"/>
    <cellStyle name="Normal 9 4 9" xfId="18320"/>
    <cellStyle name="Normal 9 5" xfId="854"/>
    <cellStyle name="Normal 9 5 10" xfId="18597"/>
    <cellStyle name="Normal 9 5 11" xfId="34140"/>
    <cellStyle name="Normal 9 5 2" xfId="1097"/>
    <cellStyle name="Normal 9 5 2 2" xfId="1358"/>
    <cellStyle name="Normal 9 5 2 2 2" xfId="1854"/>
    <cellStyle name="Normal 9 5 2 2 2 2" xfId="2853"/>
    <cellStyle name="Normal 9 5 2 2 2 2 2" xfId="4815"/>
    <cellStyle name="Normal 9 5 2 2 2 2 2 2" xfId="8598"/>
    <cellStyle name="Normal 9 5 2 2 2 2 2 2 2" xfId="16657"/>
    <cellStyle name="Normal 9 5 2 2 2 2 2 2 2 2" xfId="33504"/>
    <cellStyle name="Normal 9 5 2 2 2 2 2 2 3" xfId="25937"/>
    <cellStyle name="Normal 9 5 2 2 2 2 2 3" xfId="12874"/>
    <cellStyle name="Normal 9 5 2 2 2 2 2 3 2" xfId="29723"/>
    <cellStyle name="Normal 9 5 2 2 2 2 2 4" xfId="22156"/>
    <cellStyle name="Normal 9 5 2 2 2 2 3" xfId="6714"/>
    <cellStyle name="Normal 9 5 2 2 2 2 3 2" xfId="14773"/>
    <cellStyle name="Normal 9 5 2 2 2 2 3 2 2" xfId="31620"/>
    <cellStyle name="Normal 9 5 2 2 2 2 3 3" xfId="24053"/>
    <cellStyle name="Normal 9 5 2 2 2 2 4" xfId="10940"/>
    <cellStyle name="Normal 9 5 2 2 2 2 4 2" xfId="27839"/>
    <cellStyle name="Normal 9 5 2 2 2 2 5" xfId="18340"/>
    <cellStyle name="Normal 9 5 2 2 2 2 6" xfId="20271"/>
    <cellStyle name="Normal 9 5 2 2 2 3" xfId="3903"/>
    <cellStyle name="Normal 9 5 2 2 2 3 2" xfId="7686"/>
    <cellStyle name="Normal 9 5 2 2 2 3 2 2" xfId="15745"/>
    <cellStyle name="Normal 9 5 2 2 2 3 2 2 2" xfId="32592"/>
    <cellStyle name="Normal 9 5 2 2 2 3 2 3" xfId="25025"/>
    <cellStyle name="Normal 9 5 2 2 2 3 3" xfId="11962"/>
    <cellStyle name="Normal 9 5 2 2 2 3 3 2" xfId="28811"/>
    <cellStyle name="Normal 9 5 2 2 2 3 4" xfId="21244"/>
    <cellStyle name="Normal 9 5 2 2 2 4" xfId="5802"/>
    <cellStyle name="Normal 9 5 2 2 2 4 2" xfId="13861"/>
    <cellStyle name="Normal 9 5 2 2 2 4 2 2" xfId="30708"/>
    <cellStyle name="Normal 9 5 2 2 2 4 3" xfId="23141"/>
    <cellStyle name="Normal 9 5 2 2 2 5" xfId="9987"/>
    <cellStyle name="Normal 9 5 2 2 2 5 2" xfId="26927"/>
    <cellStyle name="Normal 9 5 2 2 2 6" xfId="18339"/>
    <cellStyle name="Normal 9 5 2 2 2 7" xfId="19359"/>
    <cellStyle name="Normal 9 5 2 2 3" xfId="2400"/>
    <cellStyle name="Normal 9 5 2 2 3 2" xfId="4364"/>
    <cellStyle name="Normal 9 5 2 2 3 2 2" xfId="8147"/>
    <cellStyle name="Normal 9 5 2 2 3 2 2 2" xfId="16206"/>
    <cellStyle name="Normal 9 5 2 2 3 2 2 2 2" xfId="33053"/>
    <cellStyle name="Normal 9 5 2 2 3 2 2 3" xfId="25486"/>
    <cellStyle name="Normal 9 5 2 2 3 2 3" xfId="12423"/>
    <cellStyle name="Normal 9 5 2 2 3 2 3 2" xfId="29272"/>
    <cellStyle name="Normal 9 5 2 2 3 2 4" xfId="21705"/>
    <cellStyle name="Normal 9 5 2 2 3 3" xfId="6263"/>
    <cellStyle name="Normal 9 5 2 2 3 3 2" xfId="14322"/>
    <cellStyle name="Normal 9 5 2 2 3 3 2 2" xfId="31169"/>
    <cellStyle name="Normal 9 5 2 2 3 3 3" xfId="23602"/>
    <cellStyle name="Normal 9 5 2 2 3 4" xfId="10488"/>
    <cellStyle name="Normal 9 5 2 2 3 4 2" xfId="27388"/>
    <cellStyle name="Normal 9 5 2 2 3 5" xfId="18341"/>
    <cellStyle name="Normal 9 5 2 2 3 6" xfId="19820"/>
    <cellStyle name="Normal 9 5 2 2 4" xfId="3452"/>
    <cellStyle name="Normal 9 5 2 2 4 2" xfId="7235"/>
    <cellStyle name="Normal 9 5 2 2 4 2 2" xfId="15294"/>
    <cellStyle name="Normal 9 5 2 2 4 2 2 2" xfId="32141"/>
    <cellStyle name="Normal 9 5 2 2 4 2 3" xfId="24574"/>
    <cellStyle name="Normal 9 5 2 2 4 3" xfId="11511"/>
    <cellStyle name="Normal 9 5 2 2 4 3 2" xfId="28360"/>
    <cellStyle name="Normal 9 5 2 2 4 4" xfId="20793"/>
    <cellStyle name="Normal 9 5 2 2 5" xfId="5351"/>
    <cellStyle name="Normal 9 5 2 2 5 2" xfId="13410"/>
    <cellStyle name="Normal 9 5 2 2 5 2 2" xfId="30257"/>
    <cellStyle name="Normal 9 5 2 2 5 3" xfId="22690"/>
    <cellStyle name="Normal 9 5 2 2 6" xfId="9512"/>
    <cellStyle name="Normal 9 5 2 2 6 2" xfId="26476"/>
    <cellStyle name="Normal 9 5 2 2 7" xfId="18338"/>
    <cellStyle name="Normal 9 5 2 2 8" xfId="18908"/>
    <cellStyle name="Normal 9 5 2 3" xfId="1636"/>
    <cellStyle name="Normal 9 5 2 3 2" xfId="2635"/>
    <cellStyle name="Normal 9 5 2 3 2 2" xfId="4597"/>
    <cellStyle name="Normal 9 5 2 3 2 2 2" xfId="8380"/>
    <cellStyle name="Normal 9 5 2 3 2 2 2 2" xfId="16439"/>
    <cellStyle name="Normal 9 5 2 3 2 2 2 2 2" xfId="33286"/>
    <cellStyle name="Normal 9 5 2 3 2 2 2 3" xfId="25719"/>
    <cellStyle name="Normal 9 5 2 3 2 2 3" xfId="12656"/>
    <cellStyle name="Normal 9 5 2 3 2 2 3 2" xfId="29505"/>
    <cellStyle name="Normal 9 5 2 3 2 2 4" xfId="21938"/>
    <cellStyle name="Normal 9 5 2 3 2 3" xfId="6496"/>
    <cellStyle name="Normal 9 5 2 3 2 3 2" xfId="14555"/>
    <cellStyle name="Normal 9 5 2 3 2 3 2 2" xfId="31402"/>
    <cellStyle name="Normal 9 5 2 3 2 3 3" xfId="23835"/>
    <cellStyle name="Normal 9 5 2 3 2 4" xfId="10722"/>
    <cellStyle name="Normal 9 5 2 3 2 4 2" xfId="27621"/>
    <cellStyle name="Normal 9 5 2 3 2 5" xfId="18343"/>
    <cellStyle name="Normal 9 5 2 3 2 6" xfId="20053"/>
    <cellStyle name="Normal 9 5 2 3 3" xfId="3685"/>
    <cellStyle name="Normal 9 5 2 3 3 2" xfId="7468"/>
    <cellStyle name="Normal 9 5 2 3 3 2 2" xfId="15527"/>
    <cellStyle name="Normal 9 5 2 3 3 2 2 2" xfId="32374"/>
    <cellStyle name="Normal 9 5 2 3 3 2 3" xfId="24807"/>
    <cellStyle name="Normal 9 5 2 3 3 3" xfId="11744"/>
    <cellStyle name="Normal 9 5 2 3 3 3 2" xfId="28593"/>
    <cellStyle name="Normal 9 5 2 3 3 4" xfId="21026"/>
    <cellStyle name="Normal 9 5 2 3 4" xfId="5584"/>
    <cellStyle name="Normal 9 5 2 3 4 2" xfId="13643"/>
    <cellStyle name="Normal 9 5 2 3 4 2 2" xfId="30490"/>
    <cellStyle name="Normal 9 5 2 3 4 3" xfId="22923"/>
    <cellStyle name="Normal 9 5 2 3 5" xfId="9769"/>
    <cellStyle name="Normal 9 5 2 3 5 2" xfId="26709"/>
    <cellStyle name="Normal 9 5 2 3 6" xfId="18342"/>
    <cellStyle name="Normal 9 5 2 3 7" xfId="19141"/>
    <cellStyle name="Normal 9 5 2 4" xfId="2182"/>
    <cellStyle name="Normal 9 5 2 4 2" xfId="4146"/>
    <cellStyle name="Normal 9 5 2 4 2 2" xfId="7929"/>
    <cellStyle name="Normal 9 5 2 4 2 2 2" xfId="15988"/>
    <cellStyle name="Normal 9 5 2 4 2 2 2 2" xfId="32835"/>
    <cellStyle name="Normal 9 5 2 4 2 2 3" xfId="25268"/>
    <cellStyle name="Normal 9 5 2 4 2 3" xfId="12205"/>
    <cellStyle name="Normal 9 5 2 4 2 3 2" xfId="29054"/>
    <cellStyle name="Normal 9 5 2 4 2 4" xfId="21487"/>
    <cellStyle name="Normal 9 5 2 4 3" xfId="6045"/>
    <cellStyle name="Normal 9 5 2 4 3 2" xfId="14104"/>
    <cellStyle name="Normal 9 5 2 4 3 2 2" xfId="30951"/>
    <cellStyle name="Normal 9 5 2 4 3 3" xfId="23384"/>
    <cellStyle name="Normal 9 5 2 4 4" xfId="10270"/>
    <cellStyle name="Normal 9 5 2 4 4 2" xfId="27170"/>
    <cellStyle name="Normal 9 5 2 4 5" xfId="18344"/>
    <cellStyle name="Normal 9 5 2 4 6" xfId="19602"/>
    <cellStyle name="Normal 9 5 2 5" xfId="3234"/>
    <cellStyle name="Normal 9 5 2 5 2" xfId="7017"/>
    <cellStyle name="Normal 9 5 2 5 2 2" xfId="15076"/>
    <cellStyle name="Normal 9 5 2 5 2 2 2" xfId="31923"/>
    <cellStyle name="Normal 9 5 2 5 2 3" xfId="24356"/>
    <cellStyle name="Normal 9 5 2 5 3" xfId="11293"/>
    <cellStyle name="Normal 9 5 2 5 3 2" xfId="28142"/>
    <cellStyle name="Normal 9 5 2 5 4" xfId="20575"/>
    <cellStyle name="Normal 9 5 2 6" xfId="5133"/>
    <cellStyle name="Normal 9 5 2 6 2" xfId="13192"/>
    <cellStyle name="Normal 9 5 2 6 2 2" xfId="30039"/>
    <cellStyle name="Normal 9 5 2 6 3" xfId="22472"/>
    <cellStyle name="Normal 9 5 2 7" xfId="9277"/>
    <cellStyle name="Normal 9 5 2 7 2" xfId="26258"/>
    <cellStyle name="Normal 9 5 2 8" xfId="18337"/>
    <cellStyle name="Normal 9 5 2 9" xfId="18690"/>
    <cellStyle name="Normal 9 5 3" xfId="1266"/>
    <cellStyle name="Normal 9 5 3 2" xfId="1762"/>
    <cellStyle name="Normal 9 5 3 2 2" xfId="2761"/>
    <cellStyle name="Normal 9 5 3 2 2 2" xfId="4723"/>
    <cellStyle name="Normal 9 5 3 2 2 2 2" xfId="8506"/>
    <cellStyle name="Normal 9 5 3 2 2 2 2 2" xfId="16565"/>
    <cellStyle name="Normal 9 5 3 2 2 2 2 2 2" xfId="33412"/>
    <cellStyle name="Normal 9 5 3 2 2 2 2 3" xfId="25845"/>
    <cellStyle name="Normal 9 5 3 2 2 2 3" xfId="12782"/>
    <cellStyle name="Normal 9 5 3 2 2 2 3 2" xfId="29631"/>
    <cellStyle name="Normal 9 5 3 2 2 2 4" xfId="22064"/>
    <cellStyle name="Normal 9 5 3 2 2 3" xfId="6622"/>
    <cellStyle name="Normal 9 5 3 2 2 3 2" xfId="14681"/>
    <cellStyle name="Normal 9 5 3 2 2 3 2 2" xfId="31528"/>
    <cellStyle name="Normal 9 5 3 2 2 3 3" xfId="23961"/>
    <cellStyle name="Normal 9 5 3 2 2 4" xfId="10848"/>
    <cellStyle name="Normal 9 5 3 2 2 4 2" xfId="27747"/>
    <cellStyle name="Normal 9 5 3 2 2 5" xfId="18347"/>
    <cellStyle name="Normal 9 5 3 2 2 6" xfId="20179"/>
    <cellStyle name="Normal 9 5 3 2 3" xfId="3811"/>
    <cellStyle name="Normal 9 5 3 2 3 2" xfId="7594"/>
    <cellStyle name="Normal 9 5 3 2 3 2 2" xfId="15653"/>
    <cellStyle name="Normal 9 5 3 2 3 2 2 2" xfId="32500"/>
    <cellStyle name="Normal 9 5 3 2 3 2 3" xfId="24933"/>
    <cellStyle name="Normal 9 5 3 2 3 3" xfId="11870"/>
    <cellStyle name="Normal 9 5 3 2 3 3 2" xfId="28719"/>
    <cellStyle name="Normal 9 5 3 2 3 4" xfId="21152"/>
    <cellStyle name="Normal 9 5 3 2 4" xfId="5710"/>
    <cellStyle name="Normal 9 5 3 2 4 2" xfId="13769"/>
    <cellStyle name="Normal 9 5 3 2 4 2 2" xfId="30616"/>
    <cellStyle name="Normal 9 5 3 2 4 3" xfId="23049"/>
    <cellStyle name="Normal 9 5 3 2 5" xfId="9895"/>
    <cellStyle name="Normal 9 5 3 2 5 2" xfId="26835"/>
    <cellStyle name="Normal 9 5 3 2 6" xfId="18346"/>
    <cellStyle name="Normal 9 5 3 2 7" xfId="19267"/>
    <cellStyle name="Normal 9 5 3 3" xfId="2308"/>
    <cellStyle name="Normal 9 5 3 3 2" xfId="4272"/>
    <cellStyle name="Normal 9 5 3 3 2 2" xfId="8055"/>
    <cellStyle name="Normal 9 5 3 3 2 2 2" xfId="16114"/>
    <cellStyle name="Normal 9 5 3 3 2 2 2 2" xfId="32961"/>
    <cellStyle name="Normal 9 5 3 3 2 2 3" xfId="25394"/>
    <cellStyle name="Normal 9 5 3 3 2 3" xfId="12331"/>
    <cellStyle name="Normal 9 5 3 3 2 3 2" xfId="29180"/>
    <cellStyle name="Normal 9 5 3 3 2 4" xfId="21613"/>
    <cellStyle name="Normal 9 5 3 3 3" xfId="6171"/>
    <cellStyle name="Normal 9 5 3 3 3 2" xfId="14230"/>
    <cellStyle name="Normal 9 5 3 3 3 2 2" xfId="31077"/>
    <cellStyle name="Normal 9 5 3 3 3 3" xfId="23510"/>
    <cellStyle name="Normal 9 5 3 3 4" xfId="10396"/>
    <cellStyle name="Normal 9 5 3 3 4 2" xfId="27296"/>
    <cellStyle name="Normal 9 5 3 3 5" xfId="18348"/>
    <cellStyle name="Normal 9 5 3 3 6" xfId="19728"/>
    <cellStyle name="Normal 9 5 3 4" xfId="3360"/>
    <cellStyle name="Normal 9 5 3 4 2" xfId="7143"/>
    <cellStyle name="Normal 9 5 3 4 2 2" xfId="15202"/>
    <cellStyle name="Normal 9 5 3 4 2 2 2" xfId="32049"/>
    <cellStyle name="Normal 9 5 3 4 2 3" xfId="24482"/>
    <cellStyle name="Normal 9 5 3 4 3" xfId="11419"/>
    <cellStyle name="Normal 9 5 3 4 3 2" xfId="28268"/>
    <cellStyle name="Normal 9 5 3 4 4" xfId="20701"/>
    <cellStyle name="Normal 9 5 3 5" xfId="5259"/>
    <cellStyle name="Normal 9 5 3 5 2" xfId="13318"/>
    <cellStyle name="Normal 9 5 3 5 2 2" xfId="30165"/>
    <cellStyle name="Normal 9 5 3 5 3" xfId="22598"/>
    <cellStyle name="Normal 9 5 3 6" xfId="9420"/>
    <cellStyle name="Normal 9 5 3 6 2" xfId="26384"/>
    <cellStyle name="Normal 9 5 3 7" xfId="18345"/>
    <cellStyle name="Normal 9 5 3 8" xfId="18816"/>
    <cellStyle name="Normal 9 5 4" xfId="1544"/>
    <cellStyle name="Normal 9 5 4 2" xfId="2543"/>
    <cellStyle name="Normal 9 5 4 2 2" xfId="4505"/>
    <cellStyle name="Normal 9 5 4 2 2 2" xfId="8288"/>
    <cellStyle name="Normal 9 5 4 2 2 2 2" xfId="16347"/>
    <cellStyle name="Normal 9 5 4 2 2 2 2 2" xfId="33194"/>
    <cellStyle name="Normal 9 5 4 2 2 2 3" xfId="25627"/>
    <cellStyle name="Normal 9 5 4 2 2 3" xfId="12564"/>
    <cellStyle name="Normal 9 5 4 2 2 3 2" xfId="29413"/>
    <cellStyle name="Normal 9 5 4 2 2 4" xfId="21846"/>
    <cellStyle name="Normal 9 5 4 2 3" xfId="6404"/>
    <cellStyle name="Normal 9 5 4 2 3 2" xfId="14463"/>
    <cellStyle name="Normal 9 5 4 2 3 2 2" xfId="31310"/>
    <cellStyle name="Normal 9 5 4 2 3 3" xfId="23743"/>
    <cellStyle name="Normal 9 5 4 2 4" xfId="10630"/>
    <cellStyle name="Normal 9 5 4 2 4 2" xfId="27529"/>
    <cellStyle name="Normal 9 5 4 2 5" xfId="18350"/>
    <cellStyle name="Normal 9 5 4 2 6" xfId="19961"/>
    <cellStyle name="Normal 9 5 4 3" xfId="3593"/>
    <cellStyle name="Normal 9 5 4 3 2" xfId="7376"/>
    <cellStyle name="Normal 9 5 4 3 2 2" xfId="15435"/>
    <cellStyle name="Normal 9 5 4 3 2 2 2" xfId="32282"/>
    <cellStyle name="Normal 9 5 4 3 2 3" xfId="24715"/>
    <cellStyle name="Normal 9 5 4 3 3" xfId="11652"/>
    <cellStyle name="Normal 9 5 4 3 3 2" xfId="28501"/>
    <cellStyle name="Normal 9 5 4 3 4" xfId="20934"/>
    <cellStyle name="Normal 9 5 4 4" xfId="5492"/>
    <cellStyle name="Normal 9 5 4 4 2" xfId="13551"/>
    <cellStyle name="Normal 9 5 4 4 2 2" xfId="30398"/>
    <cellStyle name="Normal 9 5 4 4 3" xfId="22831"/>
    <cellStyle name="Normal 9 5 4 5" xfId="9677"/>
    <cellStyle name="Normal 9 5 4 5 2" xfId="26617"/>
    <cellStyle name="Normal 9 5 4 6" xfId="18349"/>
    <cellStyle name="Normal 9 5 4 7" xfId="19049"/>
    <cellStyle name="Normal 9 5 5" xfId="2076"/>
    <cellStyle name="Normal 9 5 5 2" xfId="4054"/>
    <cellStyle name="Normal 9 5 5 2 2" xfId="7837"/>
    <cellStyle name="Normal 9 5 5 2 2 2" xfId="15896"/>
    <cellStyle name="Normal 9 5 5 2 2 2 2" xfId="32743"/>
    <cellStyle name="Normal 9 5 5 2 2 3" xfId="25176"/>
    <cellStyle name="Normal 9 5 5 2 3" xfId="12113"/>
    <cellStyle name="Normal 9 5 5 2 3 2" xfId="28962"/>
    <cellStyle name="Normal 9 5 5 2 4" xfId="21395"/>
    <cellStyle name="Normal 9 5 5 3" xfId="5953"/>
    <cellStyle name="Normal 9 5 5 3 2" xfId="14012"/>
    <cellStyle name="Normal 9 5 5 3 2 2" xfId="30859"/>
    <cellStyle name="Normal 9 5 5 3 3" xfId="23292"/>
    <cellStyle name="Normal 9 5 5 4" xfId="10172"/>
    <cellStyle name="Normal 9 5 5 4 2" xfId="27078"/>
    <cellStyle name="Normal 9 5 5 5" xfId="18351"/>
    <cellStyle name="Normal 9 5 5 6" xfId="19510"/>
    <cellStyle name="Normal 9 5 6" xfId="3112"/>
    <cellStyle name="Normal 9 5 6 2" xfId="6925"/>
    <cellStyle name="Normal 9 5 6 2 2" xfId="14984"/>
    <cellStyle name="Normal 9 5 6 2 2 2" xfId="31831"/>
    <cellStyle name="Normal 9 5 6 2 3" xfId="24264"/>
    <cellStyle name="Normal 9 5 6 3" xfId="11175"/>
    <cellStyle name="Normal 9 5 6 3 2" xfId="28050"/>
    <cellStyle name="Normal 9 5 6 4" xfId="20483"/>
    <cellStyle name="Normal 9 5 7" xfId="5041"/>
    <cellStyle name="Normal 9 5 7 2" xfId="13100"/>
    <cellStyle name="Normal 9 5 7 2 2" xfId="29947"/>
    <cellStyle name="Normal 9 5 7 3" xfId="22380"/>
    <cellStyle name="Normal 9 5 8" xfId="9108"/>
    <cellStyle name="Normal 9 5 8 2" xfId="26166"/>
    <cellStyle name="Normal 9 5 9" xfId="18336"/>
    <cellStyle name="Normal 9 6" xfId="1012"/>
    <cellStyle name="Normal 9 6 2" xfId="1279"/>
    <cellStyle name="Normal 9 6 2 2" xfId="1775"/>
    <cellStyle name="Normal 9 6 2 2 2" xfId="2774"/>
    <cellStyle name="Normal 9 6 2 2 2 2" xfId="4736"/>
    <cellStyle name="Normal 9 6 2 2 2 2 2" xfId="8519"/>
    <cellStyle name="Normal 9 6 2 2 2 2 2 2" xfId="16578"/>
    <cellStyle name="Normal 9 6 2 2 2 2 2 2 2" xfId="33425"/>
    <cellStyle name="Normal 9 6 2 2 2 2 2 3" xfId="25858"/>
    <cellStyle name="Normal 9 6 2 2 2 2 3" xfId="12795"/>
    <cellStyle name="Normal 9 6 2 2 2 2 3 2" xfId="29644"/>
    <cellStyle name="Normal 9 6 2 2 2 2 4" xfId="22077"/>
    <cellStyle name="Normal 9 6 2 2 2 3" xfId="6635"/>
    <cellStyle name="Normal 9 6 2 2 2 3 2" xfId="14694"/>
    <cellStyle name="Normal 9 6 2 2 2 3 2 2" xfId="31541"/>
    <cellStyle name="Normal 9 6 2 2 2 3 3" xfId="23974"/>
    <cellStyle name="Normal 9 6 2 2 2 4" xfId="10861"/>
    <cellStyle name="Normal 9 6 2 2 2 4 2" xfId="27760"/>
    <cellStyle name="Normal 9 6 2 2 2 5" xfId="18355"/>
    <cellStyle name="Normal 9 6 2 2 2 6" xfId="20192"/>
    <cellStyle name="Normal 9 6 2 2 3" xfId="3824"/>
    <cellStyle name="Normal 9 6 2 2 3 2" xfId="7607"/>
    <cellStyle name="Normal 9 6 2 2 3 2 2" xfId="15666"/>
    <cellStyle name="Normal 9 6 2 2 3 2 2 2" xfId="32513"/>
    <cellStyle name="Normal 9 6 2 2 3 2 3" xfId="24946"/>
    <cellStyle name="Normal 9 6 2 2 3 3" xfId="11883"/>
    <cellStyle name="Normal 9 6 2 2 3 3 2" xfId="28732"/>
    <cellStyle name="Normal 9 6 2 2 3 4" xfId="21165"/>
    <cellStyle name="Normal 9 6 2 2 4" xfId="5723"/>
    <cellStyle name="Normal 9 6 2 2 4 2" xfId="13782"/>
    <cellStyle name="Normal 9 6 2 2 4 2 2" xfId="30629"/>
    <cellStyle name="Normal 9 6 2 2 4 3" xfId="23062"/>
    <cellStyle name="Normal 9 6 2 2 5" xfId="9908"/>
    <cellStyle name="Normal 9 6 2 2 5 2" xfId="26848"/>
    <cellStyle name="Normal 9 6 2 2 6" xfId="18354"/>
    <cellStyle name="Normal 9 6 2 2 7" xfId="19280"/>
    <cellStyle name="Normal 9 6 2 3" xfId="2321"/>
    <cellStyle name="Normal 9 6 2 3 2" xfId="4285"/>
    <cellStyle name="Normal 9 6 2 3 2 2" xfId="8068"/>
    <cellStyle name="Normal 9 6 2 3 2 2 2" xfId="16127"/>
    <cellStyle name="Normal 9 6 2 3 2 2 2 2" xfId="32974"/>
    <cellStyle name="Normal 9 6 2 3 2 2 3" xfId="25407"/>
    <cellStyle name="Normal 9 6 2 3 2 3" xfId="12344"/>
    <cellStyle name="Normal 9 6 2 3 2 3 2" xfId="29193"/>
    <cellStyle name="Normal 9 6 2 3 2 4" xfId="21626"/>
    <cellStyle name="Normal 9 6 2 3 3" xfId="6184"/>
    <cellStyle name="Normal 9 6 2 3 3 2" xfId="14243"/>
    <cellStyle name="Normal 9 6 2 3 3 2 2" xfId="31090"/>
    <cellStyle name="Normal 9 6 2 3 3 3" xfId="23523"/>
    <cellStyle name="Normal 9 6 2 3 4" xfId="10409"/>
    <cellStyle name="Normal 9 6 2 3 4 2" xfId="27309"/>
    <cellStyle name="Normal 9 6 2 3 5" xfId="18356"/>
    <cellStyle name="Normal 9 6 2 3 6" xfId="19741"/>
    <cellStyle name="Normal 9 6 2 4" xfId="3373"/>
    <cellStyle name="Normal 9 6 2 4 2" xfId="7156"/>
    <cellStyle name="Normal 9 6 2 4 2 2" xfId="15215"/>
    <cellStyle name="Normal 9 6 2 4 2 2 2" xfId="32062"/>
    <cellStyle name="Normal 9 6 2 4 2 3" xfId="24495"/>
    <cellStyle name="Normal 9 6 2 4 3" xfId="11432"/>
    <cellStyle name="Normal 9 6 2 4 3 2" xfId="28281"/>
    <cellStyle name="Normal 9 6 2 4 4" xfId="20714"/>
    <cellStyle name="Normal 9 6 2 5" xfId="5272"/>
    <cellStyle name="Normal 9 6 2 5 2" xfId="13331"/>
    <cellStyle name="Normal 9 6 2 5 2 2" xfId="30178"/>
    <cellStyle name="Normal 9 6 2 5 3" xfId="22611"/>
    <cellStyle name="Normal 9 6 2 6" xfId="9433"/>
    <cellStyle name="Normal 9 6 2 6 2" xfId="26397"/>
    <cellStyle name="Normal 9 6 2 7" xfId="18353"/>
    <cellStyle name="Normal 9 6 2 8" xfId="18829"/>
    <cellStyle name="Normal 9 6 3" xfId="1557"/>
    <cellStyle name="Normal 9 6 3 2" xfId="2556"/>
    <cellStyle name="Normal 9 6 3 2 2" xfId="4518"/>
    <cellStyle name="Normal 9 6 3 2 2 2" xfId="8301"/>
    <cellStyle name="Normal 9 6 3 2 2 2 2" xfId="16360"/>
    <cellStyle name="Normal 9 6 3 2 2 2 2 2" xfId="33207"/>
    <cellStyle name="Normal 9 6 3 2 2 2 3" xfId="25640"/>
    <cellStyle name="Normal 9 6 3 2 2 3" xfId="12577"/>
    <cellStyle name="Normal 9 6 3 2 2 3 2" xfId="29426"/>
    <cellStyle name="Normal 9 6 3 2 2 4" xfId="21859"/>
    <cellStyle name="Normal 9 6 3 2 3" xfId="6417"/>
    <cellStyle name="Normal 9 6 3 2 3 2" xfId="14476"/>
    <cellStyle name="Normal 9 6 3 2 3 2 2" xfId="31323"/>
    <cellStyle name="Normal 9 6 3 2 3 3" xfId="23756"/>
    <cellStyle name="Normal 9 6 3 2 4" xfId="10643"/>
    <cellStyle name="Normal 9 6 3 2 4 2" xfId="27542"/>
    <cellStyle name="Normal 9 6 3 2 5" xfId="18358"/>
    <cellStyle name="Normal 9 6 3 2 6" xfId="19974"/>
    <cellStyle name="Normal 9 6 3 3" xfId="3606"/>
    <cellStyle name="Normal 9 6 3 3 2" xfId="7389"/>
    <cellStyle name="Normal 9 6 3 3 2 2" xfId="15448"/>
    <cellStyle name="Normal 9 6 3 3 2 2 2" xfId="32295"/>
    <cellStyle name="Normal 9 6 3 3 2 3" xfId="24728"/>
    <cellStyle name="Normal 9 6 3 3 3" xfId="11665"/>
    <cellStyle name="Normal 9 6 3 3 3 2" xfId="28514"/>
    <cellStyle name="Normal 9 6 3 3 4" xfId="20947"/>
    <cellStyle name="Normal 9 6 3 4" xfId="5505"/>
    <cellStyle name="Normal 9 6 3 4 2" xfId="13564"/>
    <cellStyle name="Normal 9 6 3 4 2 2" xfId="30411"/>
    <cellStyle name="Normal 9 6 3 4 3" xfId="22844"/>
    <cellStyle name="Normal 9 6 3 5" xfId="9690"/>
    <cellStyle name="Normal 9 6 3 5 2" xfId="26630"/>
    <cellStyle name="Normal 9 6 3 6" xfId="18357"/>
    <cellStyle name="Normal 9 6 3 7" xfId="19062"/>
    <cellStyle name="Normal 9 6 4" xfId="2102"/>
    <cellStyle name="Normal 9 6 4 2" xfId="4067"/>
    <cellStyle name="Normal 9 6 4 2 2" xfId="7850"/>
    <cellStyle name="Normal 9 6 4 2 2 2" xfId="15909"/>
    <cellStyle name="Normal 9 6 4 2 2 2 2" xfId="32756"/>
    <cellStyle name="Normal 9 6 4 2 2 3" xfId="25189"/>
    <cellStyle name="Normal 9 6 4 2 3" xfId="12126"/>
    <cellStyle name="Normal 9 6 4 2 3 2" xfId="28975"/>
    <cellStyle name="Normal 9 6 4 2 4" xfId="21408"/>
    <cellStyle name="Normal 9 6 4 3" xfId="5966"/>
    <cellStyle name="Normal 9 6 4 3 2" xfId="14025"/>
    <cellStyle name="Normal 9 6 4 3 2 2" xfId="30872"/>
    <cellStyle name="Normal 9 6 4 3 3" xfId="23305"/>
    <cellStyle name="Normal 9 6 4 4" xfId="10191"/>
    <cellStyle name="Normal 9 6 4 4 2" xfId="27091"/>
    <cellStyle name="Normal 9 6 4 5" xfId="18359"/>
    <cellStyle name="Normal 9 6 4 6" xfId="19523"/>
    <cellStyle name="Normal 9 6 5" xfId="3155"/>
    <cellStyle name="Normal 9 6 5 2" xfId="6938"/>
    <cellStyle name="Normal 9 6 5 2 2" xfId="14997"/>
    <cellStyle name="Normal 9 6 5 2 2 2" xfId="31844"/>
    <cellStyle name="Normal 9 6 5 2 3" xfId="24277"/>
    <cellStyle name="Normal 9 6 5 3" xfId="11214"/>
    <cellStyle name="Normal 9 6 5 3 2" xfId="28063"/>
    <cellStyle name="Normal 9 6 5 4" xfId="20496"/>
    <cellStyle name="Normal 9 6 6" xfId="5054"/>
    <cellStyle name="Normal 9 6 6 2" xfId="13113"/>
    <cellStyle name="Normal 9 6 6 2 2" xfId="29960"/>
    <cellStyle name="Normal 9 6 6 3" xfId="22393"/>
    <cellStyle name="Normal 9 6 7" xfId="9193"/>
    <cellStyle name="Normal 9 6 7 2" xfId="26179"/>
    <cellStyle name="Normal 9 6 8" xfId="18352"/>
    <cellStyle name="Normal 9 6 9" xfId="18611"/>
    <cellStyle name="Normal 9 7" xfId="1181"/>
    <cellStyle name="Normal 9 7 2" xfId="1683"/>
    <cellStyle name="Normal 9 7 2 2" xfId="2682"/>
    <cellStyle name="Normal 9 7 2 2 2" xfId="4644"/>
    <cellStyle name="Normal 9 7 2 2 2 2" xfId="8427"/>
    <cellStyle name="Normal 9 7 2 2 2 2 2" xfId="16486"/>
    <cellStyle name="Normal 9 7 2 2 2 2 2 2" xfId="33333"/>
    <cellStyle name="Normal 9 7 2 2 2 2 3" xfId="25766"/>
    <cellStyle name="Normal 9 7 2 2 2 3" xfId="12703"/>
    <cellStyle name="Normal 9 7 2 2 2 3 2" xfId="29552"/>
    <cellStyle name="Normal 9 7 2 2 2 4" xfId="21985"/>
    <cellStyle name="Normal 9 7 2 2 3" xfId="6543"/>
    <cellStyle name="Normal 9 7 2 2 3 2" xfId="14602"/>
    <cellStyle name="Normal 9 7 2 2 3 2 2" xfId="31449"/>
    <cellStyle name="Normal 9 7 2 2 3 3" xfId="23882"/>
    <cellStyle name="Normal 9 7 2 2 4" xfId="10769"/>
    <cellStyle name="Normal 9 7 2 2 4 2" xfId="27668"/>
    <cellStyle name="Normal 9 7 2 2 5" xfId="18362"/>
    <cellStyle name="Normal 9 7 2 2 6" xfId="20100"/>
    <cellStyle name="Normal 9 7 2 3" xfId="3732"/>
    <cellStyle name="Normal 9 7 2 3 2" xfId="7515"/>
    <cellStyle name="Normal 9 7 2 3 2 2" xfId="15574"/>
    <cellStyle name="Normal 9 7 2 3 2 2 2" xfId="32421"/>
    <cellStyle name="Normal 9 7 2 3 2 3" xfId="24854"/>
    <cellStyle name="Normal 9 7 2 3 3" xfId="11791"/>
    <cellStyle name="Normal 9 7 2 3 3 2" xfId="28640"/>
    <cellStyle name="Normal 9 7 2 3 4" xfId="21073"/>
    <cellStyle name="Normal 9 7 2 4" xfId="5631"/>
    <cellStyle name="Normal 9 7 2 4 2" xfId="13690"/>
    <cellStyle name="Normal 9 7 2 4 2 2" xfId="30537"/>
    <cellStyle name="Normal 9 7 2 4 3" xfId="22970"/>
    <cellStyle name="Normal 9 7 2 5" xfId="9816"/>
    <cellStyle name="Normal 9 7 2 5 2" xfId="26756"/>
    <cellStyle name="Normal 9 7 2 6" xfId="18361"/>
    <cellStyle name="Normal 9 7 2 7" xfId="19188"/>
    <cellStyle name="Normal 9 7 3" xfId="2229"/>
    <cellStyle name="Normal 9 7 3 2" xfId="4193"/>
    <cellStyle name="Normal 9 7 3 2 2" xfId="7976"/>
    <cellStyle name="Normal 9 7 3 2 2 2" xfId="16035"/>
    <cellStyle name="Normal 9 7 3 2 2 2 2" xfId="32882"/>
    <cellStyle name="Normal 9 7 3 2 2 3" xfId="25315"/>
    <cellStyle name="Normal 9 7 3 2 3" xfId="12252"/>
    <cellStyle name="Normal 9 7 3 2 3 2" xfId="29101"/>
    <cellStyle name="Normal 9 7 3 2 4" xfId="21534"/>
    <cellStyle name="Normal 9 7 3 3" xfId="6092"/>
    <cellStyle name="Normal 9 7 3 3 2" xfId="14151"/>
    <cellStyle name="Normal 9 7 3 3 2 2" xfId="30998"/>
    <cellStyle name="Normal 9 7 3 3 3" xfId="23431"/>
    <cellStyle name="Normal 9 7 3 4" xfId="10317"/>
    <cellStyle name="Normal 9 7 3 4 2" xfId="27217"/>
    <cellStyle name="Normal 9 7 3 5" xfId="18363"/>
    <cellStyle name="Normal 9 7 3 6" xfId="19649"/>
    <cellStyle name="Normal 9 7 4" xfId="3281"/>
    <cellStyle name="Normal 9 7 4 2" xfId="7064"/>
    <cellStyle name="Normal 9 7 4 2 2" xfId="15123"/>
    <cellStyle name="Normal 9 7 4 2 2 2" xfId="31970"/>
    <cellStyle name="Normal 9 7 4 2 3" xfId="24403"/>
    <cellStyle name="Normal 9 7 4 3" xfId="11340"/>
    <cellStyle name="Normal 9 7 4 3 2" xfId="28189"/>
    <cellStyle name="Normal 9 7 4 4" xfId="20622"/>
    <cellStyle name="Normal 9 7 5" xfId="5180"/>
    <cellStyle name="Normal 9 7 5 2" xfId="13239"/>
    <cellStyle name="Normal 9 7 5 2 2" xfId="30086"/>
    <cellStyle name="Normal 9 7 5 3" xfId="22519"/>
    <cellStyle name="Normal 9 7 6" xfId="9338"/>
    <cellStyle name="Normal 9 7 6 2" xfId="26305"/>
    <cellStyle name="Normal 9 7 7" xfId="18360"/>
    <cellStyle name="Normal 9 7 8" xfId="18737"/>
    <cellStyle name="Normal 9 8" xfId="1459"/>
    <cellStyle name="Normal 9 8 2" xfId="2462"/>
    <cellStyle name="Normal 9 8 2 2" xfId="4426"/>
    <cellStyle name="Normal 9 8 2 2 2" xfId="8209"/>
    <cellStyle name="Normal 9 8 2 2 2 2" xfId="16268"/>
    <cellStyle name="Normal 9 8 2 2 2 2 2" xfId="33115"/>
    <cellStyle name="Normal 9 8 2 2 2 3" xfId="25548"/>
    <cellStyle name="Normal 9 8 2 2 3" xfId="12485"/>
    <cellStyle name="Normal 9 8 2 2 3 2" xfId="29334"/>
    <cellStyle name="Normal 9 8 2 2 4" xfId="21767"/>
    <cellStyle name="Normal 9 8 2 3" xfId="6325"/>
    <cellStyle name="Normal 9 8 2 3 2" xfId="14384"/>
    <cellStyle name="Normal 9 8 2 3 2 2" xfId="31231"/>
    <cellStyle name="Normal 9 8 2 3 3" xfId="23664"/>
    <cellStyle name="Normal 9 8 2 4" xfId="10550"/>
    <cellStyle name="Normal 9 8 2 4 2" xfId="27450"/>
    <cellStyle name="Normal 9 8 2 5" xfId="18365"/>
    <cellStyle name="Normal 9 8 2 6" xfId="19882"/>
    <cellStyle name="Normal 9 8 3" xfId="3514"/>
    <cellStyle name="Normal 9 8 3 2" xfId="7297"/>
    <cellStyle name="Normal 9 8 3 2 2" xfId="15356"/>
    <cellStyle name="Normal 9 8 3 2 2 2" xfId="32203"/>
    <cellStyle name="Normal 9 8 3 2 3" xfId="24636"/>
    <cellStyle name="Normal 9 8 3 3" xfId="11573"/>
    <cellStyle name="Normal 9 8 3 3 2" xfId="28422"/>
    <cellStyle name="Normal 9 8 3 4" xfId="20855"/>
    <cellStyle name="Normal 9 8 4" xfId="5413"/>
    <cellStyle name="Normal 9 8 4 2" xfId="13472"/>
    <cellStyle name="Normal 9 8 4 2 2" xfId="30319"/>
    <cellStyle name="Normal 9 8 4 3" xfId="22752"/>
    <cellStyle name="Normal 9 8 5" xfId="9594"/>
    <cellStyle name="Normal 9 8 5 2" xfId="26538"/>
    <cellStyle name="Normal 9 8 6" xfId="18364"/>
    <cellStyle name="Normal 9 8 7" xfId="18970"/>
    <cellStyle name="Normal 9 9" xfId="1967"/>
    <cellStyle name="Normal 9 9 2" xfId="3974"/>
    <cellStyle name="Normal 9 9 2 2" xfId="7757"/>
    <cellStyle name="Normal 9 9 2 2 2" xfId="15816"/>
    <cellStyle name="Normal 9 9 2 2 2 2" xfId="32663"/>
    <cellStyle name="Normal 9 9 2 2 3" xfId="25096"/>
    <cellStyle name="Normal 9 9 2 3" xfId="12033"/>
    <cellStyle name="Normal 9 9 2 3 2" xfId="28882"/>
    <cellStyle name="Normal 9 9 2 4" xfId="21315"/>
    <cellStyle name="Normal 9 9 3" xfId="5873"/>
    <cellStyle name="Normal 9 9 3 2" xfId="13932"/>
    <cellStyle name="Normal 9 9 3 2 2" xfId="30779"/>
    <cellStyle name="Normal 9 9 3 3" xfId="23212"/>
    <cellStyle name="Normal 9 9 4" xfId="10073"/>
    <cellStyle name="Normal 9 9 4 2" xfId="26998"/>
    <cellStyle name="Normal 9 9 5" xfId="18366"/>
    <cellStyle name="Normal 9 9 6" xfId="19430"/>
    <cellStyle name="Normal 9_INFORME" xfId="930"/>
    <cellStyle name="Normal 90" xfId="1135"/>
    <cellStyle name="Normal 90 2" xfId="1674"/>
    <cellStyle name="Normal 90 2 2" xfId="2673"/>
    <cellStyle name="Normal 90 2 2 2" xfId="4635"/>
    <cellStyle name="Normal 90 2 2 2 2" xfId="8418"/>
    <cellStyle name="Normal 90 2 2 2 2 2" xfId="16477"/>
    <cellStyle name="Normal 90 2 2 2 2 2 2" xfId="33324"/>
    <cellStyle name="Normal 90 2 2 2 2 3" xfId="25757"/>
    <cellStyle name="Normal 90 2 2 2 3" xfId="12694"/>
    <cellStyle name="Normal 90 2 2 2 3 2" xfId="29543"/>
    <cellStyle name="Normal 90 2 2 2 4" xfId="21976"/>
    <cellStyle name="Normal 90 2 2 3" xfId="6534"/>
    <cellStyle name="Normal 90 2 2 3 2" xfId="14593"/>
    <cellStyle name="Normal 90 2 2 3 2 2" xfId="31440"/>
    <cellStyle name="Normal 90 2 2 3 3" xfId="23873"/>
    <cellStyle name="Normal 90 2 2 4" xfId="10760"/>
    <cellStyle name="Normal 90 2 2 4 2" xfId="27659"/>
    <cellStyle name="Normal 90 2 2 5" xfId="18369"/>
    <cellStyle name="Normal 90 2 2 6" xfId="20091"/>
    <cellStyle name="Normal 90 2 3" xfId="3723"/>
    <cellStyle name="Normal 90 2 3 2" xfId="7506"/>
    <cellStyle name="Normal 90 2 3 2 2" xfId="15565"/>
    <cellStyle name="Normal 90 2 3 2 2 2" xfId="32412"/>
    <cellStyle name="Normal 90 2 3 2 3" xfId="24845"/>
    <cellStyle name="Normal 90 2 3 3" xfId="11782"/>
    <cellStyle name="Normal 90 2 3 3 2" xfId="28631"/>
    <cellStyle name="Normal 90 2 3 4" xfId="21064"/>
    <cellStyle name="Normal 90 2 4" xfId="5622"/>
    <cellStyle name="Normal 90 2 4 2" xfId="13681"/>
    <cellStyle name="Normal 90 2 4 2 2" xfId="30528"/>
    <cellStyle name="Normal 90 2 4 3" xfId="22961"/>
    <cellStyle name="Normal 90 2 5" xfId="9807"/>
    <cellStyle name="Normal 90 2 5 2" xfId="26747"/>
    <cellStyle name="Normal 90 2 6" xfId="18368"/>
    <cellStyle name="Normal 90 2 7" xfId="19179"/>
    <cellStyle name="Normal 90 3" xfId="2220"/>
    <cellStyle name="Normal 90 3 2" xfId="4184"/>
    <cellStyle name="Normal 90 3 2 2" xfId="7967"/>
    <cellStyle name="Normal 90 3 2 2 2" xfId="16026"/>
    <cellStyle name="Normal 90 3 2 2 2 2" xfId="32873"/>
    <cellStyle name="Normal 90 3 2 2 3" xfId="25306"/>
    <cellStyle name="Normal 90 3 2 3" xfId="12243"/>
    <cellStyle name="Normal 90 3 2 3 2" xfId="29092"/>
    <cellStyle name="Normal 90 3 2 4" xfId="21525"/>
    <cellStyle name="Normal 90 3 3" xfId="6083"/>
    <cellStyle name="Normal 90 3 3 2" xfId="14142"/>
    <cellStyle name="Normal 90 3 3 2 2" xfId="30989"/>
    <cellStyle name="Normal 90 3 3 3" xfId="23422"/>
    <cellStyle name="Normal 90 3 4" xfId="10308"/>
    <cellStyle name="Normal 90 3 4 2" xfId="27208"/>
    <cellStyle name="Normal 90 3 5" xfId="18370"/>
    <cellStyle name="Normal 90 3 6" xfId="19640"/>
    <cellStyle name="Normal 90 4" xfId="3272"/>
    <cellStyle name="Normal 90 4 2" xfId="7055"/>
    <cellStyle name="Normal 90 4 2 2" xfId="15114"/>
    <cellStyle name="Normal 90 4 2 2 2" xfId="31961"/>
    <cellStyle name="Normal 90 4 2 3" xfId="24394"/>
    <cellStyle name="Normal 90 4 3" xfId="11331"/>
    <cellStyle name="Normal 90 4 3 2" xfId="28180"/>
    <cellStyle name="Normal 90 4 4" xfId="20613"/>
    <cellStyle name="Normal 90 5" xfId="5171"/>
    <cellStyle name="Normal 90 5 2" xfId="13230"/>
    <cellStyle name="Normal 90 5 2 2" xfId="30077"/>
    <cellStyle name="Normal 90 5 3" xfId="22510"/>
    <cellStyle name="Normal 90 6" xfId="9315"/>
    <cellStyle name="Normal 90 6 2" xfId="26296"/>
    <cellStyle name="Normal 90 7" xfId="18367"/>
    <cellStyle name="Normal 90 8" xfId="18728"/>
    <cellStyle name="Normal 91" xfId="1136"/>
    <cellStyle name="Normal 91 2" xfId="1675"/>
    <cellStyle name="Normal 91 2 2" xfId="2674"/>
    <cellStyle name="Normal 91 2 2 2" xfId="4636"/>
    <cellStyle name="Normal 91 2 2 2 2" xfId="8419"/>
    <cellStyle name="Normal 91 2 2 2 2 2" xfId="16478"/>
    <cellStyle name="Normal 91 2 2 2 2 2 2" xfId="33325"/>
    <cellStyle name="Normal 91 2 2 2 2 3" xfId="25758"/>
    <cellStyle name="Normal 91 2 2 2 3" xfId="12695"/>
    <cellStyle name="Normal 91 2 2 2 3 2" xfId="29544"/>
    <cellStyle name="Normal 91 2 2 2 4" xfId="21977"/>
    <cellStyle name="Normal 91 2 2 3" xfId="6535"/>
    <cellStyle name="Normal 91 2 2 3 2" xfId="14594"/>
    <cellStyle name="Normal 91 2 2 3 2 2" xfId="31441"/>
    <cellStyle name="Normal 91 2 2 3 3" xfId="23874"/>
    <cellStyle name="Normal 91 2 2 4" xfId="10761"/>
    <cellStyle name="Normal 91 2 2 4 2" xfId="27660"/>
    <cellStyle name="Normal 91 2 2 5" xfId="18373"/>
    <cellStyle name="Normal 91 2 2 6" xfId="20092"/>
    <cellStyle name="Normal 91 2 3" xfId="3724"/>
    <cellStyle name="Normal 91 2 3 2" xfId="7507"/>
    <cellStyle name="Normal 91 2 3 2 2" xfId="15566"/>
    <cellStyle name="Normal 91 2 3 2 2 2" xfId="32413"/>
    <cellStyle name="Normal 91 2 3 2 3" xfId="24846"/>
    <cellStyle name="Normal 91 2 3 3" xfId="11783"/>
    <cellStyle name="Normal 91 2 3 3 2" xfId="28632"/>
    <cellStyle name="Normal 91 2 3 4" xfId="21065"/>
    <cellStyle name="Normal 91 2 4" xfId="5623"/>
    <cellStyle name="Normal 91 2 4 2" xfId="13682"/>
    <cellStyle name="Normal 91 2 4 2 2" xfId="30529"/>
    <cellStyle name="Normal 91 2 4 3" xfId="22962"/>
    <cellStyle name="Normal 91 2 5" xfId="9808"/>
    <cellStyle name="Normal 91 2 5 2" xfId="26748"/>
    <cellStyle name="Normal 91 2 6" xfId="18372"/>
    <cellStyle name="Normal 91 2 7" xfId="19180"/>
    <cellStyle name="Normal 91 3" xfId="2221"/>
    <cellStyle name="Normal 91 3 2" xfId="4185"/>
    <cellStyle name="Normal 91 3 2 2" xfId="7968"/>
    <cellStyle name="Normal 91 3 2 2 2" xfId="16027"/>
    <cellStyle name="Normal 91 3 2 2 2 2" xfId="32874"/>
    <cellStyle name="Normal 91 3 2 2 3" xfId="25307"/>
    <cellStyle name="Normal 91 3 2 3" xfId="12244"/>
    <cellStyle name="Normal 91 3 2 3 2" xfId="29093"/>
    <cellStyle name="Normal 91 3 2 4" xfId="21526"/>
    <cellStyle name="Normal 91 3 3" xfId="6084"/>
    <cellStyle name="Normal 91 3 3 2" xfId="14143"/>
    <cellStyle name="Normal 91 3 3 2 2" xfId="30990"/>
    <cellStyle name="Normal 91 3 3 3" xfId="23423"/>
    <cellStyle name="Normal 91 3 4" xfId="10309"/>
    <cellStyle name="Normal 91 3 4 2" xfId="27209"/>
    <cellStyle name="Normal 91 3 5" xfId="18374"/>
    <cellStyle name="Normal 91 3 6" xfId="19641"/>
    <cellStyle name="Normal 91 4" xfId="3273"/>
    <cellStyle name="Normal 91 4 2" xfId="7056"/>
    <cellStyle name="Normal 91 4 2 2" xfId="15115"/>
    <cellStyle name="Normal 91 4 2 2 2" xfId="31962"/>
    <cellStyle name="Normal 91 4 2 3" xfId="24395"/>
    <cellStyle name="Normal 91 4 3" xfId="11332"/>
    <cellStyle name="Normal 91 4 3 2" xfId="28181"/>
    <cellStyle name="Normal 91 4 4" xfId="20614"/>
    <cellStyle name="Normal 91 5" xfId="5172"/>
    <cellStyle name="Normal 91 5 2" xfId="13231"/>
    <cellStyle name="Normal 91 5 2 2" xfId="30078"/>
    <cellStyle name="Normal 91 5 3" xfId="22511"/>
    <cellStyle name="Normal 91 6" xfId="9316"/>
    <cellStyle name="Normal 91 6 2" xfId="26297"/>
    <cellStyle name="Normal 91 7" xfId="18371"/>
    <cellStyle name="Normal 91 8" xfId="18729"/>
    <cellStyle name="Normal 92" xfId="1137"/>
    <cellStyle name="Normal 92 2" xfId="1676"/>
    <cellStyle name="Normal 92 2 2" xfId="2675"/>
    <cellStyle name="Normal 92 2 2 2" xfId="4637"/>
    <cellStyle name="Normal 92 2 2 2 2" xfId="8420"/>
    <cellStyle name="Normal 92 2 2 2 2 2" xfId="16479"/>
    <cellStyle name="Normal 92 2 2 2 2 2 2" xfId="33326"/>
    <cellStyle name="Normal 92 2 2 2 2 3" xfId="25759"/>
    <cellStyle name="Normal 92 2 2 2 3" xfId="12696"/>
    <cellStyle name="Normal 92 2 2 2 3 2" xfId="29545"/>
    <cellStyle name="Normal 92 2 2 2 4" xfId="21978"/>
    <cellStyle name="Normal 92 2 2 3" xfId="6536"/>
    <cellStyle name="Normal 92 2 2 3 2" xfId="14595"/>
    <cellStyle name="Normal 92 2 2 3 2 2" xfId="31442"/>
    <cellStyle name="Normal 92 2 2 3 3" xfId="23875"/>
    <cellStyle name="Normal 92 2 2 4" xfId="10762"/>
    <cellStyle name="Normal 92 2 2 4 2" xfId="27661"/>
    <cellStyle name="Normal 92 2 2 5" xfId="18377"/>
    <cellStyle name="Normal 92 2 2 6" xfId="20093"/>
    <cellStyle name="Normal 92 2 3" xfId="3725"/>
    <cellStyle name="Normal 92 2 3 2" xfId="7508"/>
    <cellStyle name="Normal 92 2 3 2 2" xfId="15567"/>
    <cellStyle name="Normal 92 2 3 2 2 2" xfId="32414"/>
    <cellStyle name="Normal 92 2 3 2 3" xfId="24847"/>
    <cellStyle name="Normal 92 2 3 3" xfId="11784"/>
    <cellStyle name="Normal 92 2 3 3 2" xfId="28633"/>
    <cellStyle name="Normal 92 2 3 4" xfId="21066"/>
    <cellStyle name="Normal 92 2 4" xfId="5624"/>
    <cellStyle name="Normal 92 2 4 2" xfId="13683"/>
    <cellStyle name="Normal 92 2 4 2 2" xfId="30530"/>
    <cellStyle name="Normal 92 2 4 3" xfId="22963"/>
    <cellStyle name="Normal 92 2 5" xfId="9809"/>
    <cellStyle name="Normal 92 2 5 2" xfId="26749"/>
    <cellStyle name="Normal 92 2 6" xfId="18376"/>
    <cellStyle name="Normal 92 2 7" xfId="19181"/>
    <cellStyle name="Normal 92 3" xfId="2222"/>
    <cellStyle name="Normal 92 3 2" xfId="4186"/>
    <cellStyle name="Normal 92 3 2 2" xfId="7969"/>
    <cellStyle name="Normal 92 3 2 2 2" xfId="16028"/>
    <cellStyle name="Normal 92 3 2 2 2 2" xfId="32875"/>
    <cellStyle name="Normal 92 3 2 2 3" xfId="25308"/>
    <cellStyle name="Normal 92 3 2 3" xfId="12245"/>
    <cellStyle name="Normal 92 3 2 3 2" xfId="29094"/>
    <cellStyle name="Normal 92 3 2 4" xfId="21527"/>
    <cellStyle name="Normal 92 3 3" xfId="6085"/>
    <cellStyle name="Normal 92 3 3 2" xfId="14144"/>
    <cellStyle name="Normal 92 3 3 2 2" xfId="30991"/>
    <cellStyle name="Normal 92 3 3 3" xfId="23424"/>
    <cellStyle name="Normal 92 3 4" xfId="10310"/>
    <cellStyle name="Normal 92 3 4 2" xfId="27210"/>
    <cellStyle name="Normal 92 3 5" xfId="18378"/>
    <cellStyle name="Normal 92 3 6" xfId="19642"/>
    <cellStyle name="Normal 92 4" xfId="3274"/>
    <cellStyle name="Normal 92 4 2" xfId="7057"/>
    <cellStyle name="Normal 92 4 2 2" xfId="15116"/>
    <cellStyle name="Normal 92 4 2 2 2" xfId="31963"/>
    <cellStyle name="Normal 92 4 2 3" xfId="24396"/>
    <cellStyle name="Normal 92 4 3" xfId="11333"/>
    <cellStyle name="Normal 92 4 3 2" xfId="28182"/>
    <cellStyle name="Normal 92 4 4" xfId="20615"/>
    <cellStyle name="Normal 92 5" xfId="5173"/>
    <cellStyle name="Normal 92 5 2" xfId="13232"/>
    <cellStyle name="Normal 92 5 2 2" xfId="30079"/>
    <cellStyle name="Normal 92 5 3" xfId="22512"/>
    <cellStyle name="Normal 92 6" xfId="9317"/>
    <cellStyle name="Normal 92 6 2" xfId="26298"/>
    <cellStyle name="Normal 92 7" xfId="18375"/>
    <cellStyle name="Normal 92 8" xfId="18730"/>
    <cellStyle name="Normal 93" xfId="1138"/>
    <cellStyle name="Normal 93 2" xfId="1677"/>
    <cellStyle name="Normal 93 2 2" xfId="2676"/>
    <cellStyle name="Normal 93 2 2 2" xfId="4638"/>
    <cellStyle name="Normal 93 2 2 2 2" xfId="8421"/>
    <cellStyle name="Normal 93 2 2 2 2 2" xfId="16480"/>
    <cellStyle name="Normal 93 2 2 2 2 2 2" xfId="33327"/>
    <cellStyle name="Normal 93 2 2 2 2 3" xfId="25760"/>
    <cellStyle name="Normal 93 2 2 2 3" xfId="12697"/>
    <cellStyle name="Normal 93 2 2 2 3 2" xfId="29546"/>
    <cellStyle name="Normal 93 2 2 2 4" xfId="21979"/>
    <cellStyle name="Normal 93 2 2 3" xfId="6537"/>
    <cellStyle name="Normal 93 2 2 3 2" xfId="14596"/>
    <cellStyle name="Normal 93 2 2 3 2 2" xfId="31443"/>
    <cellStyle name="Normal 93 2 2 3 3" xfId="23876"/>
    <cellStyle name="Normal 93 2 2 4" xfId="10763"/>
    <cellStyle name="Normal 93 2 2 4 2" xfId="27662"/>
    <cellStyle name="Normal 93 2 2 5" xfId="18381"/>
    <cellStyle name="Normal 93 2 2 6" xfId="20094"/>
    <cellStyle name="Normal 93 2 3" xfId="3726"/>
    <cellStyle name="Normal 93 2 3 2" xfId="7509"/>
    <cellStyle name="Normal 93 2 3 2 2" xfId="15568"/>
    <cellStyle name="Normal 93 2 3 2 2 2" xfId="32415"/>
    <cellStyle name="Normal 93 2 3 2 3" xfId="24848"/>
    <cellStyle name="Normal 93 2 3 3" xfId="11785"/>
    <cellStyle name="Normal 93 2 3 3 2" xfId="28634"/>
    <cellStyle name="Normal 93 2 3 4" xfId="21067"/>
    <cellStyle name="Normal 93 2 4" xfId="5625"/>
    <cellStyle name="Normal 93 2 4 2" xfId="13684"/>
    <cellStyle name="Normal 93 2 4 2 2" xfId="30531"/>
    <cellStyle name="Normal 93 2 4 3" xfId="22964"/>
    <cellStyle name="Normal 93 2 5" xfId="9810"/>
    <cellStyle name="Normal 93 2 5 2" xfId="26750"/>
    <cellStyle name="Normal 93 2 6" xfId="18380"/>
    <cellStyle name="Normal 93 2 7" xfId="19182"/>
    <cellStyle name="Normal 93 3" xfId="2223"/>
    <cellStyle name="Normal 93 3 2" xfId="4187"/>
    <cellStyle name="Normal 93 3 2 2" xfId="7970"/>
    <cellStyle name="Normal 93 3 2 2 2" xfId="16029"/>
    <cellStyle name="Normal 93 3 2 2 2 2" xfId="32876"/>
    <cellStyle name="Normal 93 3 2 2 3" xfId="25309"/>
    <cellStyle name="Normal 93 3 2 3" xfId="12246"/>
    <cellStyle name="Normal 93 3 2 3 2" xfId="29095"/>
    <cellStyle name="Normal 93 3 2 4" xfId="21528"/>
    <cellStyle name="Normal 93 3 3" xfId="6086"/>
    <cellStyle name="Normal 93 3 3 2" xfId="14145"/>
    <cellStyle name="Normal 93 3 3 2 2" xfId="30992"/>
    <cellStyle name="Normal 93 3 3 3" xfId="23425"/>
    <cellStyle name="Normal 93 3 4" xfId="10311"/>
    <cellStyle name="Normal 93 3 4 2" xfId="27211"/>
    <cellStyle name="Normal 93 3 5" xfId="18382"/>
    <cellStyle name="Normal 93 3 6" xfId="19643"/>
    <cellStyle name="Normal 93 4" xfId="3275"/>
    <cellStyle name="Normal 93 4 2" xfId="7058"/>
    <cellStyle name="Normal 93 4 2 2" xfId="15117"/>
    <cellStyle name="Normal 93 4 2 2 2" xfId="31964"/>
    <cellStyle name="Normal 93 4 2 3" xfId="24397"/>
    <cellStyle name="Normal 93 4 3" xfId="11334"/>
    <cellStyle name="Normal 93 4 3 2" xfId="28183"/>
    <cellStyle name="Normal 93 4 4" xfId="20616"/>
    <cellStyle name="Normal 93 5" xfId="5174"/>
    <cellStyle name="Normal 93 5 2" xfId="13233"/>
    <cellStyle name="Normal 93 5 2 2" xfId="30080"/>
    <cellStyle name="Normal 93 5 3" xfId="22513"/>
    <cellStyle name="Normal 93 6" xfId="9318"/>
    <cellStyle name="Normal 93 6 2" xfId="26299"/>
    <cellStyle name="Normal 93 7" xfId="18379"/>
    <cellStyle name="Normal 93 8" xfId="18731"/>
    <cellStyle name="Normal 94" xfId="1139"/>
    <cellStyle name="Normal 94 2" xfId="1678"/>
    <cellStyle name="Normal 94 2 2" xfId="2677"/>
    <cellStyle name="Normal 94 2 2 2" xfId="4639"/>
    <cellStyle name="Normal 94 2 2 2 2" xfId="8422"/>
    <cellStyle name="Normal 94 2 2 2 2 2" xfId="16481"/>
    <cellStyle name="Normal 94 2 2 2 2 2 2" xfId="33328"/>
    <cellStyle name="Normal 94 2 2 2 2 3" xfId="25761"/>
    <cellStyle name="Normal 94 2 2 2 3" xfId="12698"/>
    <cellStyle name="Normal 94 2 2 2 3 2" xfId="29547"/>
    <cellStyle name="Normal 94 2 2 2 4" xfId="21980"/>
    <cellStyle name="Normal 94 2 2 3" xfId="6538"/>
    <cellStyle name="Normal 94 2 2 3 2" xfId="14597"/>
    <cellStyle name="Normal 94 2 2 3 2 2" xfId="31444"/>
    <cellStyle name="Normal 94 2 2 3 3" xfId="23877"/>
    <cellStyle name="Normal 94 2 2 4" xfId="10764"/>
    <cellStyle name="Normal 94 2 2 4 2" xfId="27663"/>
    <cellStyle name="Normal 94 2 2 5" xfId="18385"/>
    <cellStyle name="Normal 94 2 2 6" xfId="20095"/>
    <cellStyle name="Normal 94 2 3" xfId="3727"/>
    <cellStyle name="Normal 94 2 3 2" xfId="7510"/>
    <cellStyle name="Normal 94 2 3 2 2" xfId="15569"/>
    <cellStyle name="Normal 94 2 3 2 2 2" xfId="32416"/>
    <cellStyle name="Normal 94 2 3 2 3" xfId="24849"/>
    <cellStyle name="Normal 94 2 3 3" xfId="11786"/>
    <cellStyle name="Normal 94 2 3 3 2" xfId="28635"/>
    <cellStyle name="Normal 94 2 3 4" xfId="21068"/>
    <cellStyle name="Normal 94 2 4" xfId="5626"/>
    <cellStyle name="Normal 94 2 4 2" xfId="13685"/>
    <cellStyle name="Normal 94 2 4 2 2" xfId="30532"/>
    <cellStyle name="Normal 94 2 4 3" xfId="22965"/>
    <cellStyle name="Normal 94 2 5" xfId="9811"/>
    <cellStyle name="Normal 94 2 5 2" xfId="26751"/>
    <cellStyle name="Normal 94 2 6" xfId="18384"/>
    <cellStyle name="Normal 94 2 7" xfId="19183"/>
    <cellStyle name="Normal 94 3" xfId="2224"/>
    <cellStyle name="Normal 94 3 2" xfId="4188"/>
    <cellStyle name="Normal 94 3 2 2" xfId="7971"/>
    <cellStyle name="Normal 94 3 2 2 2" xfId="16030"/>
    <cellStyle name="Normal 94 3 2 2 2 2" xfId="32877"/>
    <cellStyle name="Normal 94 3 2 2 3" xfId="25310"/>
    <cellStyle name="Normal 94 3 2 3" xfId="12247"/>
    <cellStyle name="Normal 94 3 2 3 2" xfId="29096"/>
    <cellStyle name="Normal 94 3 2 4" xfId="21529"/>
    <cellStyle name="Normal 94 3 3" xfId="6087"/>
    <cellStyle name="Normal 94 3 3 2" xfId="14146"/>
    <cellStyle name="Normal 94 3 3 2 2" xfId="30993"/>
    <cellStyle name="Normal 94 3 3 3" xfId="23426"/>
    <cellStyle name="Normal 94 3 4" xfId="10312"/>
    <cellStyle name="Normal 94 3 4 2" xfId="27212"/>
    <cellStyle name="Normal 94 3 5" xfId="18386"/>
    <cellStyle name="Normal 94 3 6" xfId="19644"/>
    <cellStyle name="Normal 94 4" xfId="3276"/>
    <cellStyle name="Normal 94 4 2" xfId="7059"/>
    <cellStyle name="Normal 94 4 2 2" xfId="15118"/>
    <cellStyle name="Normal 94 4 2 2 2" xfId="31965"/>
    <cellStyle name="Normal 94 4 2 3" xfId="24398"/>
    <cellStyle name="Normal 94 4 3" xfId="11335"/>
    <cellStyle name="Normal 94 4 3 2" xfId="28184"/>
    <cellStyle name="Normal 94 4 4" xfId="20617"/>
    <cellStyle name="Normal 94 5" xfId="5175"/>
    <cellStyle name="Normal 94 5 2" xfId="13234"/>
    <cellStyle name="Normal 94 5 2 2" xfId="30081"/>
    <cellStyle name="Normal 94 5 3" xfId="22514"/>
    <cellStyle name="Normal 94 6" xfId="9319"/>
    <cellStyle name="Normal 94 6 2" xfId="26300"/>
    <cellStyle name="Normal 94 7" xfId="18383"/>
    <cellStyle name="Normal 94 8" xfId="18732"/>
    <cellStyle name="Normal 95" xfId="1140"/>
    <cellStyle name="Normal 95 2" xfId="1679"/>
    <cellStyle name="Normal 95 2 2" xfId="2678"/>
    <cellStyle name="Normal 95 2 2 2" xfId="4640"/>
    <cellStyle name="Normal 95 2 2 2 2" xfId="8423"/>
    <cellStyle name="Normal 95 2 2 2 2 2" xfId="16482"/>
    <cellStyle name="Normal 95 2 2 2 2 2 2" xfId="33329"/>
    <cellStyle name="Normal 95 2 2 2 2 3" xfId="25762"/>
    <cellStyle name="Normal 95 2 2 2 3" xfId="12699"/>
    <cellStyle name="Normal 95 2 2 2 3 2" xfId="29548"/>
    <cellStyle name="Normal 95 2 2 2 4" xfId="21981"/>
    <cellStyle name="Normal 95 2 2 3" xfId="6539"/>
    <cellStyle name="Normal 95 2 2 3 2" xfId="14598"/>
    <cellStyle name="Normal 95 2 2 3 2 2" xfId="31445"/>
    <cellStyle name="Normal 95 2 2 3 3" xfId="23878"/>
    <cellStyle name="Normal 95 2 2 4" xfId="10765"/>
    <cellStyle name="Normal 95 2 2 4 2" xfId="27664"/>
    <cellStyle name="Normal 95 2 2 5" xfId="18389"/>
    <cellStyle name="Normal 95 2 2 6" xfId="20096"/>
    <cellStyle name="Normal 95 2 3" xfId="3728"/>
    <cellStyle name="Normal 95 2 3 2" xfId="7511"/>
    <cellStyle name="Normal 95 2 3 2 2" xfId="15570"/>
    <cellStyle name="Normal 95 2 3 2 2 2" xfId="32417"/>
    <cellStyle name="Normal 95 2 3 2 3" xfId="24850"/>
    <cellStyle name="Normal 95 2 3 3" xfId="11787"/>
    <cellStyle name="Normal 95 2 3 3 2" xfId="28636"/>
    <cellStyle name="Normal 95 2 3 4" xfId="21069"/>
    <cellStyle name="Normal 95 2 4" xfId="5627"/>
    <cellStyle name="Normal 95 2 4 2" xfId="13686"/>
    <cellStyle name="Normal 95 2 4 2 2" xfId="30533"/>
    <cellStyle name="Normal 95 2 4 3" xfId="22966"/>
    <cellStyle name="Normal 95 2 5" xfId="9812"/>
    <cellStyle name="Normal 95 2 5 2" xfId="26752"/>
    <cellStyle name="Normal 95 2 6" xfId="18388"/>
    <cellStyle name="Normal 95 2 7" xfId="19184"/>
    <cellStyle name="Normal 95 3" xfId="2225"/>
    <cellStyle name="Normal 95 3 2" xfId="4189"/>
    <cellStyle name="Normal 95 3 2 2" xfId="7972"/>
    <cellStyle name="Normal 95 3 2 2 2" xfId="16031"/>
    <cellStyle name="Normal 95 3 2 2 2 2" xfId="32878"/>
    <cellStyle name="Normal 95 3 2 2 3" xfId="25311"/>
    <cellStyle name="Normal 95 3 2 3" xfId="12248"/>
    <cellStyle name="Normal 95 3 2 3 2" xfId="29097"/>
    <cellStyle name="Normal 95 3 2 4" xfId="21530"/>
    <cellStyle name="Normal 95 3 3" xfId="6088"/>
    <cellStyle name="Normal 95 3 3 2" xfId="14147"/>
    <cellStyle name="Normal 95 3 3 2 2" xfId="30994"/>
    <cellStyle name="Normal 95 3 3 3" xfId="23427"/>
    <cellStyle name="Normal 95 3 4" xfId="10313"/>
    <cellStyle name="Normal 95 3 4 2" xfId="27213"/>
    <cellStyle name="Normal 95 3 5" xfId="18390"/>
    <cellStyle name="Normal 95 3 6" xfId="19645"/>
    <cellStyle name="Normal 95 4" xfId="3277"/>
    <cellStyle name="Normal 95 4 2" xfId="7060"/>
    <cellStyle name="Normal 95 4 2 2" xfId="15119"/>
    <cellStyle name="Normal 95 4 2 2 2" xfId="31966"/>
    <cellStyle name="Normal 95 4 2 3" xfId="24399"/>
    <cellStyle name="Normal 95 4 3" xfId="11336"/>
    <cellStyle name="Normal 95 4 3 2" xfId="28185"/>
    <cellStyle name="Normal 95 4 4" xfId="20618"/>
    <cellStyle name="Normal 95 5" xfId="5176"/>
    <cellStyle name="Normal 95 5 2" xfId="13235"/>
    <cellStyle name="Normal 95 5 2 2" xfId="30082"/>
    <cellStyle name="Normal 95 5 3" xfId="22515"/>
    <cellStyle name="Normal 95 6" xfId="9320"/>
    <cellStyle name="Normal 95 6 2" xfId="26301"/>
    <cellStyle name="Normal 95 7" xfId="18387"/>
    <cellStyle name="Normal 95 8" xfId="18733"/>
    <cellStyle name="Normal 96" xfId="271"/>
    <cellStyle name="Normal 96 2" xfId="1142"/>
    <cellStyle name="Normal 97" xfId="270"/>
    <cellStyle name="Normal 97 2" xfId="1680"/>
    <cellStyle name="Normal 97 2 2" xfId="2679"/>
    <cellStyle name="Normal 97 2 2 2" xfId="4641"/>
    <cellStyle name="Normal 97 2 2 2 2" xfId="8424"/>
    <cellStyle name="Normal 97 2 2 2 2 2" xfId="16483"/>
    <cellStyle name="Normal 97 2 2 2 2 2 2" xfId="33330"/>
    <cellStyle name="Normal 97 2 2 2 2 3" xfId="25763"/>
    <cellStyle name="Normal 97 2 2 2 3" xfId="12700"/>
    <cellStyle name="Normal 97 2 2 2 3 2" xfId="29549"/>
    <cellStyle name="Normal 97 2 2 2 4" xfId="21982"/>
    <cellStyle name="Normal 97 2 2 3" xfId="6540"/>
    <cellStyle name="Normal 97 2 2 3 2" xfId="14599"/>
    <cellStyle name="Normal 97 2 2 3 2 2" xfId="31446"/>
    <cellStyle name="Normal 97 2 2 3 3" xfId="23879"/>
    <cellStyle name="Normal 97 2 2 4" xfId="10766"/>
    <cellStyle name="Normal 97 2 2 4 2" xfId="27665"/>
    <cellStyle name="Normal 97 2 2 5" xfId="18393"/>
    <cellStyle name="Normal 97 2 2 6" xfId="20097"/>
    <cellStyle name="Normal 97 2 3" xfId="3729"/>
    <cellStyle name="Normal 97 2 3 2" xfId="7512"/>
    <cellStyle name="Normal 97 2 3 2 2" xfId="15571"/>
    <cellStyle name="Normal 97 2 3 2 2 2" xfId="32418"/>
    <cellStyle name="Normal 97 2 3 2 3" xfId="24851"/>
    <cellStyle name="Normal 97 2 3 3" xfId="11788"/>
    <cellStyle name="Normal 97 2 3 3 2" xfId="28637"/>
    <cellStyle name="Normal 97 2 3 4" xfId="21070"/>
    <cellStyle name="Normal 97 2 4" xfId="5628"/>
    <cellStyle name="Normal 97 2 4 2" xfId="13687"/>
    <cellStyle name="Normal 97 2 4 2 2" xfId="30534"/>
    <cellStyle name="Normal 97 2 4 3" xfId="22967"/>
    <cellStyle name="Normal 97 2 5" xfId="9813"/>
    <cellStyle name="Normal 97 2 5 2" xfId="26753"/>
    <cellStyle name="Normal 97 2 6" xfId="18392"/>
    <cellStyle name="Normal 97 2 7" xfId="19185"/>
    <cellStyle name="Normal 97 3" xfId="2226"/>
    <cellStyle name="Normal 97 3 2" xfId="4190"/>
    <cellStyle name="Normal 97 3 2 2" xfId="7973"/>
    <cellStyle name="Normal 97 3 2 2 2" xfId="16032"/>
    <cellStyle name="Normal 97 3 2 2 2 2" xfId="32879"/>
    <cellStyle name="Normal 97 3 2 2 3" xfId="25312"/>
    <cellStyle name="Normal 97 3 2 3" xfId="12249"/>
    <cellStyle name="Normal 97 3 2 3 2" xfId="29098"/>
    <cellStyle name="Normal 97 3 2 4" xfId="21531"/>
    <cellStyle name="Normal 97 3 3" xfId="6089"/>
    <cellStyle name="Normal 97 3 3 2" xfId="14148"/>
    <cellStyle name="Normal 97 3 3 2 2" xfId="30995"/>
    <cellStyle name="Normal 97 3 3 3" xfId="23428"/>
    <cellStyle name="Normal 97 3 4" xfId="10314"/>
    <cellStyle name="Normal 97 3 4 2" xfId="27214"/>
    <cellStyle name="Normal 97 3 5" xfId="18394"/>
    <cellStyle name="Normal 97 3 6" xfId="19646"/>
    <cellStyle name="Normal 97 4" xfId="3278"/>
    <cellStyle name="Normal 97 4 2" xfId="7061"/>
    <cellStyle name="Normal 97 4 2 2" xfId="15120"/>
    <cellStyle name="Normal 97 4 2 2 2" xfId="31967"/>
    <cellStyle name="Normal 97 4 2 3" xfId="24400"/>
    <cellStyle name="Normal 97 4 3" xfId="11337"/>
    <cellStyle name="Normal 97 4 3 2" xfId="28186"/>
    <cellStyle name="Normal 97 4 4" xfId="20619"/>
    <cellStyle name="Normal 97 5" xfId="5177"/>
    <cellStyle name="Normal 97 5 2" xfId="13236"/>
    <cellStyle name="Normal 97 5 2 2" xfId="30083"/>
    <cellStyle name="Normal 97 5 3" xfId="22516"/>
    <cellStyle name="Normal 97 6" xfId="9321"/>
    <cellStyle name="Normal 97 6 2" xfId="26302"/>
    <cellStyle name="Normal 97 7" xfId="18391"/>
    <cellStyle name="Normal 97 8" xfId="18734"/>
    <cellStyle name="Normal 97 9" xfId="1141"/>
    <cellStyle name="Normal 98" xfId="1390"/>
    <cellStyle name="Normal 99" xfId="1391"/>
    <cellStyle name="Normal_97MESGRF1" xfId="3"/>
    <cellStyle name="Normál_Elemonthquest_2005_küldhető_050705" xfId="183"/>
    <cellStyle name="Normal_Informe Semanal 52_2011 2" xfId="266"/>
    <cellStyle name="Normal_Informe Semanal 52_2011 2 2" xfId="267"/>
    <cellStyle name="Normal_Informe Semanal 52_2011 3" xfId="265"/>
    <cellStyle name="Normal_Informe Semanal 52_2011 4" xfId="268"/>
    <cellStyle name="Normal_tp-12-00" xfId="262"/>
    <cellStyle name="Normale 2" xfId="184"/>
    <cellStyle name="Normalny_Ferrum . Valuation . CA IB . 8 " xfId="18395"/>
    <cellStyle name="Nota" xfId="185"/>
    <cellStyle name="Nota 2" xfId="186"/>
    <cellStyle name="Notas" xfId="187"/>
    <cellStyle name="Notas 2" xfId="188"/>
    <cellStyle name="Notas 2 2" xfId="18397"/>
    <cellStyle name="Notas 2 3" xfId="33833"/>
    <cellStyle name="Notas 2 4" xfId="460"/>
    <cellStyle name="Notas 3" xfId="189"/>
    <cellStyle name="Notas 3 2" xfId="33834"/>
    <cellStyle name="Notas 3 3" xfId="552"/>
    <cellStyle name="Notas 4" xfId="190"/>
    <cellStyle name="Notas 4 2" xfId="33835"/>
    <cellStyle name="Notas 4 3" xfId="897"/>
    <cellStyle name="Notas 5" xfId="18396"/>
    <cellStyle name="Notas 6" xfId="33832"/>
    <cellStyle name="Notas 7" xfId="459"/>
    <cellStyle name="Notas_Energía" xfId="18398"/>
    <cellStyle name="Note 10" xfId="1460"/>
    <cellStyle name="Note 10 2" xfId="33836"/>
    <cellStyle name="Note 11" xfId="1968"/>
    <cellStyle name="Note 11 2" xfId="33837"/>
    <cellStyle name="Note 12" xfId="2024"/>
    <cellStyle name="Note 12 2" xfId="33838"/>
    <cellStyle name="Note 13" xfId="3028"/>
    <cellStyle name="Note 14" xfId="18510"/>
    <cellStyle name="Note 15" xfId="33894"/>
    <cellStyle name="Note 16" xfId="461"/>
    <cellStyle name="Note 2" xfId="462"/>
    <cellStyle name="Note 2 2" xfId="554"/>
    <cellStyle name="Note 2 2 2" xfId="33840"/>
    <cellStyle name="Note 2 3" xfId="856"/>
    <cellStyle name="Note 2 3 2" xfId="33841"/>
    <cellStyle name="Note 2 4" xfId="18399"/>
    <cellStyle name="Note 2 5" xfId="33839"/>
    <cellStyle name="Note 2_Energía" xfId="18400"/>
    <cellStyle name="Note 3" xfId="553"/>
    <cellStyle name="Note 3 2" xfId="925"/>
    <cellStyle name="Note 3 2 2" xfId="33843"/>
    <cellStyle name="Note 3 3" xfId="33842"/>
    <cellStyle name="Note 4" xfId="610"/>
    <cellStyle name="Note 4 2" xfId="33844"/>
    <cellStyle name="Note 5" xfId="691"/>
    <cellStyle name="Note 5 2" xfId="33845"/>
    <cellStyle name="Note 6" xfId="660"/>
    <cellStyle name="Note 6 2" xfId="33846"/>
    <cellStyle name="Note 7" xfId="855"/>
    <cellStyle name="Note 7 2" xfId="33847"/>
    <cellStyle name="Note 8" xfId="1013"/>
    <cellStyle name="Note 8 2" xfId="33848"/>
    <cellStyle name="Note 8 3" xfId="34141"/>
    <cellStyle name="Note 9" xfId="1182"/>
    <cellStyle name="Note 9 2" xfId="33849"/>
    <cellStyle name="Notiz" xfId="191"/>
    <cellStyle name="Notiz 2" xfId="192"/>
    <cellStyle name="Notiz 3" xfId="193"/>
    <cellStyle name="Notiz 4" xfId="194"/>
    <cellStyle name="Output 10" xfId="1969"/>
    <cellStyle name="Output 10 2" xfId="33850"/>
    <cellStyle name="Output 11" xfId="2000"/>
    <cellStyle name="Output 11 2" xfId="33851"/>
    <cellStyle name="Output 12" xfId="3029"/>
    <cellStyle name="Output 12 2" xfId="33852"/>
    <cellStyle name="Output 13" xfId="18511"/>
    <cellStyle name="Output 14" xfId="33899"/>
    <cellStyle name="Output 15" xfId="463"/>
    <cellStyle name="Output 2" xfId="464"/>
    <cellStyle name="Output 2 2" xfId="858"/>
    <cellStyle name="Output 2 2 2" xfId="33854"/>
    <cellStyle name="Output 2 3" xfId="18401"/>
    <cellStyle name="Output 2 4" xfId="33853"/>
    <cellStyle name="Output 2_Energía" xfId="18402"/>
    <cellStyle name="Output 3" xfId="611"/>
    <cellStyle name="Output 3 2" xfId="33855"/>
    <cellStyle name="Output 4" xfId="693"/>
    <cellStyle name="Output 4 2" xfId="33856"/>
    <cellStyle name="Output 5" xfId="730"/>
    <cellStyle name="Output 5 2" xfId="33857"/>
    <cellStyle name="Output 6" xfId="857"/>
    <cellStyle name="Output 6 2" xfId="33858"/>
    <cellStyle name="Output 7" xfId="1014"/>
    <cellStyle name="Output 7 2" xfId="33859"/>
    <cellStyle name="Output 7 3" xfId="34142"/>
    <cellStyle name="Output 8" xfId="1183"/>
    <cellStyle name="Output 8 2" xfId="33860"/>
    <cellStyle name="Output 9" xfId="1461"/>
    <cellStyle name="Output 9 2" xfId="33861"/>
    <cellStyle name="Overskrift 1" xfId="195"/>
    <cellStyle name="Overskrift 2" xfId="196"/>
    <cellStyle name="Overskrift 3" xfId="197"/>
    <cellStyle name="Overskrift 4" xfId="198"/>
    <cellStyle name="Percent" xfId="2" builtinId="5"/>
    <cellStyle name="Percent 10" xfId="1184"/>
    <cellStyle name="Percent 11" xfId="1462"/>
    <cellStyle name="Percent 12" xfId="1970"/>
    <cellStyle name="Percent 13" xfId="1963"/>
    <cellStyle name="Percent 14" xfId="3030"/>
    <cellStyle name="Percent 14 2" xfId="33862"/>
    <cellStyle name="Percent 15" xfId="18512"/>
    <cellStyle name="Percent 16" xfId="466"/>
    <cellStyle name="Percent 2" xfId="199"/>
    <cellStyle name="Percent 2 2" xfId="200"/>
    <cellStyle name="Percent 2 2 2" xfId="555"/>
    <cellStyle name="Percent 2 3" xfId="201"/>
    <cellStyle name="Percent 2 4" xfId="202"/>
    <cellStyle name="Percent 2 5" xfId="465"/>
    <cellStyle name="Percent 3" xfId="203"/>
    <cellStyle name="Percent 4" xfId="544"/>
    <cellStyle name="Percent 4 2" xfId="18403"/>
    <cellStyle name="Percent 5" xfId="612"/>
    <cellStyle name="Percent 5 2" xfId="18404"/>
    <cellStyle name="Percent 6" xfId="694"/>
    <cellStyle name="Percent 6 2" xfId="18405"/>
    <cellStyle name="Percent 7" xfId="664"/>
    <cellStyle name="Percent 7 2" xfId="18406"/>
    <cellStyle name="Percent 8" xfId="934"/>
    <cellStyle name="Percent 8 10" xfId="18599"/>
    <cellStyle name="Percent 8 11" xfId="34143"/>
    <cellStyle name="Percent 8 2" xfId="1098"/>
    <cellStyle name="Percent 8 2 2" xfId="1359"/>
    <cellStyle name="Percent 8 2 2 2" xfId="1855"/>
    <cellStyle name="Percent 8 2 2 2 2" xfId="2854"/>
    <cellStyle name="Percent 8 2 2 2 2 2" xfId="4816"/>
    <cellStyle name="Percent 8 2 2 2 2 2 2" xfId="8599"/>
    <cellStyle name="Percent 8 2 2 2 2 2 2 2" xfId="16658"/>
    <cellStyle name="Percent 8 2 2 2 2 2 2 2 2" xfId="33505"/>
    <cellStyle name="Percent 8 2 2 2 2 2 2 3" xfId="25938"/>
    <cellStyle name="Percent 8 2 2 2 2 2 3" xfId="12875"/>
    <cellStyle name="Percent 8 2 2 2 2 2 3 2" xfId="29724"/>
    <cellStyle name="Percent 8 2 2 2 2 2 4" xfId="22157"/>
    <cellStyle name="Percent 8 2 2 2 2 3" xfId="6715"/>
    <cellStyle name="Percent 8 2 2 2 2 3 2" xfId="14774"/>
    <cellStyle name="Percent 8 2 2 2 2 3 2 2" xfId="31621"/>
    <cellStyle name="Percent 8 2 2 2 2 3 3" xfId="24054"/>
    <cellStyle name="Percent 8 2 2 2 2 4" xfId="10941"/>
    <cellStyle name="Percent 8 2 2 2 2 4 2" xfId="27840"/>
    <cellStyle name="Percent 8 2 2 2 2 5" xfId="18411"/>
    <cellStyle name="Percent 8 2 2 2 2 6" xfId="20272"/>
    <cellStyle name="Percent 8 2 2 2 3" xfId="3904"/>
    <cellStyle name="Percent 8 2 2 2 3 2" xfId="7687"/>
    <cellStyle name="Percent 8 2 2 2 3 2 2" xfId="15746"/>
    <cellStyle name="Percent 8 2 2 2 3 2 2 2" xfId="32593"/>
    <cellStyle name="Percent 8 2 2 2 3 2 3" xfId="25026"/>
    <cellStyle name="Percent 8 2 2 2 3 3" xfId="11963"/>
    <cellStyle name="Percent 8 2 2 2 3 3 2" xfId="28812"/>
    <cellStyle name="Percent 8 2 2 2 3 4" xfId="21245"/>
    <cellStyle name="Percent 8 2 2 2 4" xfId="5803"/>
    <cellStyle name="Percent 8 2 2 2 4 2" xfId="13862"/>
    <cellStyle name="Percent 8 2 2 2 4 2 2" xfId="30709"/>
    <cellStyle name="Percent 8 2 2 2 4 3" xfId="23142"/>
    <cellStyle name="Percent 8 2 2 2 5" xfId="9988"/>
    <cellStyle name="Percent 8 2 2 2 5 2" xfId="26928"/>
    <cellStyle name="Percent 8 2 2 2 6" xfId="18410"/>
    <cellStyle name="Percent 8 2 2 2 7" xfId="19360"/>
    <cellStyle name="Percent 8 2 2 3" xfId="2401"/>
    <cellStyle name="Percent 8 2 2 3 2" xfId="4365"/>
    <cellStyle name="Percent 8 2 2 3 2 2" xfId="8148"/>
    <cellStyle name="Percent 8 2 2 3 2 2 2" xfId="16207"/>
    <cellStyle name="Percent 8 2 2 3 2 2 2 2" xfId="33054"/>
    <cellStyle name="Percent 8 2 2 3 2 2 3" xfId="25487"/>
    <cellStyle name="Percent 8 2 2 3 2 3" xfId="12424"/>
    <cellStyle name="Percent 8 2 2 3 2 3 2" xfId="29273"/>
    <cellStyle name="Percent 8 2 2 3 2 4" xfId="21706"/>
    <cellStyle name="Percent 8 2 2 3 3" xfId="6264"/>
    <cellStyle name="Percent 8 2 2 3 3 2" xfId="14323"/>
    <cellStyle name="Percent 8 2 2 3 3 2 2" xfId="31170"/>
    <cellStyle name="Percent 8 2 2 3 3 3" xfId="23603"/>
    <cellStyle name="Percent 8 2 2 3 4" xfId="10489"/>
    <cellStyle name="Percent 8 2 2 3 4 2" xfId="27389"/>
    <cellStyle name="Percent 8 2 2 3 5" xfId="18412"/>
    <cellStyle name="Percent 8 2 2 3 6" xfId="19821"/>
    <cellStyle name="Percent 8 2 2 4" xfId="3453"/>
    <cellStyle name="Percent 8 2 2 4 2" xfId="7236"/>
    <cellStyle name="Percent 8 2 2 4 2 2" xfId="15295"/>
    <cellStyle name="Percent 8 2 2 4 2 2 2" xfId="32142"/>
    <cellStyle name="Percent 8 2 2 4 2 3" xfId="24575"/>
    <cellStyle name="Percent 8 2 2 4 3" xfId="11512"/>
    <cellStyle name="Percent 8 2 2 4 3 2" xfId="28361"/>
    <cellStyle name="Percent 8 2 2 4 4" xfId="20794"/>
    <cellStyle name="Percent 8 2 2 5" xfId="5352"/>
    <cellStyle name="Percent 8 2 2 5 2" xfId="13411"/>
    <cellStyle name="Percent 8 2 2 5 2 2" xfId="30258"/>
    <cellStyle name="Percent 8 2 2 5 3" xfId="22691"/>
    <cellStyle name="Percent 8 2 2 6" xfId="9513"/>
    <cellStyle name="Percent 8 2 2 6 2" xfId="26477"/>
    <cellStyle name="Percent 8 2 2 7" xfId="18409"/>
    <cellStyle name="Percent 8 2 2 8" xfId="18909"/>
    <cellStyle name="Percent 8 2 3" xfId="1637"/>
    <cellStyle name="Percent 8 2 3 2" xfId="2636"/>
    <cellStyle name="Percent 8 2 3 2 2" xfId="4598"/>
    <cellStyle name="Percent 8 2 3 2 2 2" xfId="8381"/>
    <cellStyle name="Percent 8 2 3 2 2 2 2" xfId="16440"/>
    <cellStyle name="Percent 8 2 3 2 2 2 2 2" xfId="33287"/>
    <cellStyle name="Percent 8 2 3 2 2 2 3" xfId="25720"/>
    <cellStyle name="Percent 8 2 3 2 2 3" xfId="12657"/>
    <cellStyle name="Percent 8 2 3 2 2 3 2" xfId="29506"/>
    <cellStyle name="Percent 8 2 3 2 2 4" xfId="21939"/>
    <cellStyle name="Percent 8 2 3 2 3" xfId="6497"/>
    <cellStyle name="Percent 8 2 3 2 3 2" xfId="14556"/>
    <cellStyle name="Percent 8 2 3 2 3 2 2" xfId="31403"/>
    <cellStyle name="Percent 8 2 3 2 3 3" xfId="23836"/>
    <cellStyle name="Percent 8 2 3 2 4" xfId="10723"/>
    <cellStyle name="Percent 8 2 3 2 4 2" xfId="27622"/>
    <cellStyle name="Percent 8 2 3 2 5" xfId="18414"/>
    <cellStyle name="Percent 8 2 3 2 6" xfId="20054"/>
    <cellStyle name="Percent 8 2 3 3" xfId="3686"/>
    <cellStyle name="Percent 8 2 3 3 2" xfId="7469"/>
    <cellStyle name="Percent 8 2 3 3 2 2" xfId="15528"/>
    <cellStyle name="Percent 8 2 3 3 2 2 2" xfId="32375"/>
    <cellStyle name="Percent 8 2 3 3 2 3" xfId="24808"/>
    <cellStyle name="Percent 8 2 3 3 3" xfId="11745"/>
    <cellStyle name="Percent 8 2 3 3 3 2" xfId="28594"/>
    <cellStyle name="Percent 8 2 3 3 4" xfId="21027"/>
    <cellStyle name="Percent 8 2 3 4" xfId="5585"/>
    <cellStyle name="Percent 8 2 3 4 2" xfId="13644"/>
    <cellStyle name="Percent 8 2 3 4 2 2" xfId="30491"/>
    <cellStyle name="Percent 8 2 3 4 3" xfId="22924"/>
    <cellStyle name="Percent 8 2 3 5" xfId="9770"/>
    <cellStyle name="Percent 8 2 3 5 2" xfId="26710"/>
    <cellStyle name="Percent 8 2 3 6" xfId="18413"/>
    <cellStyle name="Percent 8 2 3 7" xfId="19142"/>
    <cellStyle name="Percent 8 2 4" xfId="2183"/>
    <cellStyle name="Percent 8 2 4 2" xfId="4147"/>
    <cellStyle name="Percent 8 2 4 2 2" xfId="7930"/>
    <cellStyle name="Percent 8 2 4 2 2 2" xfId="15989"/>
    <cellStyle name="Percent 8 2 4 2 2 2 2" xfId="32836"/>
    <cellStyle name="Percent 8 2 4 2 2 3" xfId="25269"/>
    <cellStyle name="Percent 8 2 4 2 3" xfId="12206"/>
    <cellStyle name="Percent 8 2 4 2 3 2" xfId="29055"/>
    <cellStyle name="Percent 8 2 4 2 4" xfId="21488"/>
    <cellStyle name="Percent 8 2 4 3" xfId="6046"/>
    <cellStyle name="Percent 8 2 4 3 2" xfId="14105"/>
    <cellStyle name="Percent 8 2 4 3 2 2" xfId="30952"/>
    <cellStyle name="Percent 8 2 4 3 3" xfId="23385"/>
    <cellStyle name="Percent 8 2 4 4" xfId="10271"/>
    <cellStyle name="Percent 8 2 4 4 2" xfId="27171"/>
    <cellStyle name="Percent 8 2 4 5" xfId="18415"/>
    <cellStyle name="Percent 8 2 4 6" xfId="19603"/>
    <cellStyle name="Percent 8 2 5" xfId="3235"/>
    <cellStyle name="Percent 8 2 5 2" xfId="7018"/>
    <cellStyle name="Percent 8 2 5 2 2" xfId="15077"/>
    <cellStyle name="Percent 8 2 5 2 2 2" xfId="31924"/>
    <cellStyle name="Percent 8 2 5 2 3" xfId="24357"/>
    <cellStyle name="Percent 8 2 5 3" xfId="11294"/>
    <cellStyle name="Percent 8 2 5 3 2" xfId="28143"/>
    <cellStyle name="Percent 8 2 5 4" xfId="20576"/>
    <cellStyle name="Percent 8 2 6" xfId="5134"/>
    <cellStyle name="Percent 8 2 6 2" xfId="13193"/>
    <cellStyle name="Percent 8 2 6 2 2" xfId="30040"/>
    <cellStyle name="Percent 8 2 6 3" xfId="22473"/>
    <cellStyle name="Percent 8 2 7" xfId="9278"/>
    <cellStyle name="Percent 8 2 7 2" xfId="26259"/>
    <cellStyle name="Percent 8 2 8" xfId="18408"/>
    <cellStyle name="Percent 8 2 9" xfId="18691"/>
    <cellStyle name="Percent 8 3" xfId="1267"/>
    <cellStyle name="Percent 8 3 2" xfId="1763"/>
    <cellStyle name="Percent 8 3 2 2" xfId="2762"/>
    <cellStyle name="Percent 8 3 2 2 2" xfId="4724"/>
    <cellStyle name="Percent 8 3 2 2 2 2" xfId="8507"/>
    <cellStyle name="Percent 8 3 2 2 2 2 2" xfId="16566"/>
    <cellStyle name="Percent 8 3 2 2 2 2 2 2" xfId="33413"/>
    <cellStyle name="Percent 8 3 2 2 2 2 3" xfId="25846"/>
    <cellStyle name="Percent 8 3 2 2 2 3" xfId="12783"/>
    <cellStyle name="Percent 8 3 2 2 2 3 2" xfId="29632"/>
    <cellStyle name="Percent 8 3 2 2 2 4" xfId="22065"/>
    <cellStyle name="Percent 8 3 2 2 3" xfId="6623"/>
    <cellStyle name="Percent 8 3 2 2 3 2" xfId="14682"/>
    <cellStyle name="Percent 8 3 2 2 3 2 2" xfId="31529"/>
    <cellStyle name="Percent 8 3 2 2 3 3" xfId="23962"/>
    <cellStyle name="Percent 8 3 2 2 4" xfId="10849"/>
    <cellStyle name="Percent 8 3 2 2 4 2" xfId="27748"/>
    <cellStyle name="Percent 8 3 2 2 5" xfId="18418"/>
    <cellStyle name="Percent 8 3 2 2 6" xfId="20180"/>
    <cellStyle name="Percent 8 3 2 3" xfId="3812"/>
    <cellStyle name="Percent 8 3 2 3 2" xfId="7595"/>
    <cellStyle name="Percent 8 3 2 3 2 2" xfId="15654"/>
    <cellStyle name="Percent 8 3 2 3 2 2 2" xfId="32501"/>
    <cellStyle name="Percent 8 3 2 3 2 3" xfId="24934"/>
    <cellStyle name="Percent 8 3 2 3 3" xfId="11871"/>
    <cellStyle name="Percent 8 3 2 3 3 2" xfId="28720"/>
    <cellStyle name="Percent 8 3 2 3 4" xfId="21153"/>
    <cellStyle name="Percent 8 3 2 4" xfId="5711"/>
    <cellStyle name="Percent 8 3 2 4 2" xfId="13770"/>
    <cellStyle name="Percent 8 3 2 4 2 2" xfId="30617"/>
    <cellStyle name="Percent 8 3 2 4 3" xfId="23050"/>
    <cellStyle name="Percent 8 3 2 5" xfId="9896"/>
    <cellStyle name="Percent 8 3 2 5 2" xfId="26836"/>
    <cellStyle name="Percent 8 3 2 6" xfId="18417"/>
    <cellStyle name="Percent 8 3 2 7" xfId="19268"/>
    <cellStyle name="Percent 8 3 3" xfId="2309"/>
    <cellStyle name="Percent 8 3 3 2" xfId="4273"/>
    <cellStyle name="Percent 8 3 3 2 2" xfId="8056"/>
    <cellStyle name="Percent 8 3 3 2 2 2" xfId="16115"/>
    <cellStyle name="Percent 8 3 3 2 2 2 2" xfId="32962"/>
    <cellStyle name="Percent 8 3 3 2 2 3" xfId="25395"/>
    <cellStyle name="Percent 8 3 3 2 3" xfId="12332"/>
    <cellStyle name="Percent 8 3 3 2 3 2" xfId="29181"/>
    <cellStyle name="Percent 8 3 3 2 4" xfId="21614"/>
    <cellStyle name="Percent 8 3 3 3" xfId="6172"/>
    <cellStyle name="Percent 8 3 3 3 2" xfId="14231"/>
    <cellStyle name="Percent 8 3 3 3 2 2" xfId="31078"/>
    <cellStyle name="Percent 8 3 3 3 3" xfId="23511"/>
    <cellStyle name="Percent 8 3 3 4" xfId="10397"/>
    <cellStyle name="Percent 8 3 3 4 2" xfId="27297"/>
    <cellStyle name="Percent 8 3 3 5" xfId="18419"/>
    <cellStyle name="Percent 8 3 3 6" xfId="19729"/>
    <cellStyle name="Percent 8 3 4" xfId="3361"/>
    <cellStyle name="Percent 8 3 4 2" xfId="7144"/>
    <cellStyle name="Percent 8 3 4 2 2" xfId="15203"/>
    <cellStyle name="Percent 8 3 4 2 2 2" xfId="32050"/>
    <cellStyle name="Percent 8 3 4 2 3" xfId="24483"/>
    <cellStyle name="Percent 8 3 4 3" xfId="11420"/>
    <cellStyle name="Percent 8 3 4 3 2" xfId="28269"/>
    <cellStyle name="Percent 8 3 4 4" xfId="20702"/>
    <cellStyle name="Percent 8 3 5" xfId="5260"/>
    <cellStyle name="Percent 8 3 5 2" xfId="13319"/>
    <cellStyle name="Percent 8 3 5 2 2" xfId="30166"/>
    <cellStyle name="Percent 8 3 5 3" xfId="22599"/>
    <cellStyle name="Percent 8 3 6" xfId="9421"/>
    <cellStyle name="Percent 8 3 6 2" xfId="26385"/>
    <cellStyle name="Percent 8 3 7" xfId="18416"/>
    <cellStyle name="Percent 8 3 8" xfId="18817"/>
    <cellStyle name="Percent 8 4" xfId="1545"/>
    <cellStyle name="Percent 8 4 2" xfId="2544"/>
    <cellStyle name="Percent 8 4 2 2" xfId="4506"/>
    <cellStyle name="Percent 8 4 2 2 2" xfId="8289"/>
    <cellStyle name="Percent 8 4 2 2 2 2" xfId="16348"/>
    <cellStyle name="Percent 8 4 2 2 2 2 2" xfId="33195"/>
    <cellStyle name="Percent 8 4 2 2 2 3" xfId="25628"/>
    <cellStyle name="Percent 8 4 2 2 3" xfId="12565"/>
    <cellStyle name="Percent 8 4 2 2 3 2" xfId="29414"/>
    <cellStyle name="Percent 8 4 2 2 4" xfId="21847"/>
    <cellStyle name="Percent 8 4 2 3" xfId="6405"/>
    <cellStyle name="Percent 8 4 2 3 2" xfId="14464"/>
    <cellStyle name="Percent 8 4 2 3 2 2" xfId="31311"/>
    <cellStyle name="Percent 8 4 2 3 3" xfId="23744"/>
    <cellStyle name="Percent 8 4 2 4" xfId="10631"/>
    <cellStyle name="Percent 8 4 2 4 2" xfId="27530"/>
    <cellStyle name="Percent 8 4 2 5" xfId="18421"/>
    <cellStyle name="Percent 8 4 2 6" xfId="19962"/>
    <cellStyle name="Percent 8 4 3" xfId="3594"/>
    <cellStyle name="Percent 8 4 3 2" xfId="7377"/>
    <cellStyle name="Percent 8 4 3 2 2" xfId="15436"/>
    <cellStyle name="Percent 8 4 3 2 2 2" xfId="32283"/>
    <cellStyle name="Percent 8 4 3 2 3" xfId="24716"/>
    <cellStyle name="Percent 8 4 3 3" xfId="11653"/>
    <cellStyle name="Percent 8 4 3 3 2" xfId="28502"/>
    <cellStyle name="Percent 8 4 3 4" xfId="20935"/>
    <cellStyle name="Percent 8 4 4" xfId="5493"/>
    <cellStyle name="Percent 8 4 4 2" xfId="13552"/>
    <cellStyle name="Percent 8 4 4 2 2" xfId="30399"/>
    <cellStyle name="Percent 8 4 4 3" xfId="22832"/>
    <cellStyle name="Percent 8 4 5" xfId="9678"/>
    <cellStyle name="Percent 8 4 5 2" xfId="26618"/>
    <cellStyle name="Percent 8 4 6" xfId="18420"/>
    <cellStyle name="Percent 8 4 7" xfId="19050"/>
    <cellStyle name="Percent 8 5" xfId="2084"/>
    <cellStyle name="Percent 8 5 2" xfId="4055"/>
    <cellStyle name="Percent 8 5 2 2" xfId="7838"/>
    <cellStyle name="Percent 8 5 2 2 2" xfId="15897"/>
    <cellStyle name="Percent 8 5 2 2 2 2" xfId="32744"/>
    <cellStyle name="Percent 8 5 2 2 3" xfId="25177"/>
    <cellStyle name="Percent 8 5 2 3" xfId="12114"/>
    <cellStyle name="Percent 8 5 2 3 2" xfId="28963"/>
    <cellStyle name="Percent 8 5 2 4" xfId="21396"/>
    <cellStyle name="Percent 8 5 3" xfId="5954"/>
    <cellStyle name="Percent 8 5 3 2" xfId="14013"/>
    <cellStyle name="Percent 8 5 3 2 2" xfId="30860"/>
    <cellStyle name="Percent 8 5 3 3" xfId="23293"/>
    <cellStyle name="Percent 8 5 4" xfId="10177"/>
    <cellStyle name="Percent 8 5 4 2" xfId="27079"/>
    <cellStyle name="Percent 8 5 5" xfId="18422"/>
    <cellStyle name="Percent 8 5 6" xfId="19511"/>
    <cellStyle name="Percent 8 6" xfId="3114"/>
    <cellStyle name="Percent 8 6 2" xfId="6926"/>
    <cellStyle name="Percent 8 6 2 2" xfId="14985"/>
    <cellStyle name="Percent 8 6 2 2 2" xfId="31832"/>
    <cellStyle name="Percent 8 6 2 3" xfId="24265"/>
    <cellStyle name="Percent 8 6 3" xfId="11176"/>
    <cellStyle name="Percent 8 6 3 2" xfId="28051"/>
    <cellStyle name="Percent 8 6 4" xfId="20484"/>
    <cellStyle name="Percent 8 7" xfId="5042"/>
    <cellStyle name="Percent 8 7 2" xfId="13101"/>
    <cellStyle name="Percent 8 7 2 2" xfId="29948"/>
    <cellStyle name="Percent 8 7 3" xfId="22381"/>
    <cellStyle name="Percent 8 8" xfId="9139"/>
    <cellStyle name="Percent 8 8 2" xfId="26167"/>
    <cellStyle name="Percent 8 9" xfId="18407"/>
    <cellStyle name="Percent 9" xfId="1015"/>
    <cellStyle name="Percentuale 2" xfId="204"/>
    <cellStyle name="Porcentaje" xfId="18423"/>
    <cellStyle name="Porcentual 2" xfId="467"/>
    <cellStyle name="Porcentual 3" xfId="468"/>
    <cellStyle name="Porcentual 4" xfId="469"/>
    <cellStyle name="Porcentual 4 2" xfId="557"/>
    <cellStyle name="Porcentual 4 3" xfId="910"/>
    <cellStyle name="Porcentual 5" xfId="556"/>
    <cellStyle name="Pounds" xfId="18424"/>
    <cellStyle name="Pounds (0)" xfId="18425"/>
    <cellStyle name="Pounds_Centro1" xfId="18426"/>
    <cellStyle name="Punto" xfId="18427"/>
    <cellStyle name="Punto0" xfId="18428"/>
    <cellStyle name="Referencia hoja activa" xfId="470"/>
    <cellStyle name="Referencia otra hoja" xfId="471"/>
    <cellStyle name="Referencia otro libro" xfId="472"/>
    <cellStyle name="ROBERTO" xfId="473"/>
    <cellStyle name="Rotulo" xfId="474"/>
    <cellStyle name="Rotulo 2" xfId="475"/>
    <cellStyle name="Salida" xfId="205"/>
    <cellStyle name="Salida 2" xfId="476"/>
    <cellStyle name="Salida 2 2" xfId="18430"/>
    <cellStyle name="Salida 2 3" xfId="33873"/>
    <cellStyle name="Salida 3" xfId="898"/>
    <cellStyle name="Salida 3 2" xfId="33874"/>
    <cellStyle name="Salida 4" xfId="18429"/>
    <cellStyle name="Salida 5" xfId="33872"/>
    <cellStyle name="Salida 6" xfId="508"/>
    <cellStyle name="Sammenkædet celle" xfId="206"/>
    <cellStyle name="Schlecht" xfId="207"/>
    <cellStyle name="Standard 2" xfId="208"/>
    <cellStyle name="Standard 2 2" xfId="209"/>
    <cellStyle name="Standard 2 3" xfId="210"/>
    <cellStyle name="Standard 2 4" xfId="211"/>
    <cellStyle name="Style 1" xfId="212"/>
    <cellStyle name="Style 27" xfId="911"/>
    <cellStyle name="Style 35" xfId="912"/>
    <cellStyle name="Style 36" xfId="913"/>
    <cellStyle name="test" xfId="18431"/>
    <cellStyle name="Testo avviso" xfId="213"/>
    <cellStyle name="Testo descrittivo" xfId="214"/>
    <cellStyle name="Texto de advertencia" xfId="215"/>
    <cellStyle name="Texto de advertencia 2" xfId="478"/>
    <cellStyle name="Texto de advertencia 2 2" xfId="18433"/>
    <cellStyle name="Texto de advertencia 3" xfId="558"/>
    <cellStyle name="Texto de advertencia 4" xfId="899"/>
    <cellStyle name="Texto de advertencia 5" xfId="18432"/>
    <cellStyle name="Texto de advertencia 5 2" xfId="33883"/>
    <cellStyle name="Texto de advertencia 6" xfId="477"/>
    <cellStyle name="Texto de advertencia_Energía" xfId="479"/>
    <cellStyle name="Texto explicativo" xfId="216"/>
    <cellStyle name="Texto explicativo 2" xfId="480"/>
    <cellStyle name="Texto explicativo 2 2" xfId="18435"/>
    <cellStyle name="Texto explicativo 3" xfId="900"/>
    <cellStyle name="Texto explicativo 4" xfId="18434"/>
    <cellStyle name="Texto explicativo 5" xfId="507"/>
    <cellStyle name="Titel" xfId="217"/>
    <cellStyle name="Title 10" xfId="1975"/>
    <cellStyle name="Title 11" xfId="2025"/>
    <cellStyle name="Title 12" xfId="3031"/>
    <cellStyle name="Title 12 2" xfId="33889"/>
    <cellStyle name="Title 13" xfId="18513"/>
    <cellStyle name="Title 14" xfId="33908"/>
    <cellStyle name="Title 15" xfId="481"/>
    <cellStyle name="Title 2" xfId="482"/>
    <cellStyle name="Title 2 2" xfId="860"/>
    <cellStyle name="Title 3" xfId="613"/>
    <cellStyle name="Title 4" xfId="695"/>
    <cellStyle name="Title 5" xfId="692"/>
    <cellStyle name="Title 6" xfId="859"/>
    <cellStyle name="Title 7" xfId="1016"/>
    <cellStyle name="Title 7 2" xfId="34144"/>
    <cellStyle name="Title 8" xfId="1185"/>
    <cellStyle name="Title 9" xfId="1463"/>
    <cellStyle name="Titles" xfId="18436"/>
    <cellStyle name="Titolo" xfId="218"/>
    <cellStyle name="Titolo 1" xfId="219"/>
    <cellStyle name="Titolo 2" xfId="220"/>
    <cellStyle name="Titolo 3" xfId="221"/>
    <cellStyle name="Titolo 4" xfId="222"/>
    <cellStyle name="Título" xfId="223"/>
    <cellStyle name="Título 1" xfId="224"/>
    <cellStyle name="Título 1 2" xfId="483"/>
    <cellStyle name="Título 1 2 2" xfId="18438"/>
    <cellStyle name="Título 1 3" xfId="902"/>
    <cellStyle name="Título 1 4" xfId="18437"/>
    <cellStyle name="Título 1 5" xfId="505"/>
    <cellStyle name="Título 10" xfId="484"/>
    <cellStyle name="Título 11" xfId="485"/>
    <cellStyle name="Título 12" xfId="901"/>
    <cellStyle name="Título 13" xfId="506"/>
    <cellStyle name="Título 2" xfId="225"/>
    <cellStyle name="Título 2 2" xfId="486"/>
    <cellStyle name="Título 2 2 2" xfId="18440"/>
    <cellStyle name="Título 2 3" xfId="903"/>
    <cellStyle name="Título 2 4" xfId="18439"/>
    <cellStyle name="Título 2 5" xfId="504"/>
    <cellStyle name="Título 3" xfId="226"/>
    <cellStyle name="Título 3 2" xfId="487"/>
    <cellStyle name="Título 3 2 2" xfId="18442"/>
    <cellStyle name="Título 3 3" xfId="904"/>
    <cellStyle name="Título 3 4" xfId="18441"/>
    <cellStyle name="Título 3 5" xfId="503"/>
    <cellStyle name="Título 4" xfId="488"/>
    <cellStyle name="Título 4 2" xfId="18443"/>
    <cellStyle name="Título 5" xfId="489"/>
    <cellStyle name="Título 6" xfId="490"/>
    <cellStyle name="Título 7" xfId="491"/>
    <cellStyle name="Título 8" xfId="492"/>
    <cellStyle name="Título 9" xfId="493"/>
    <cellStyle name="Título_IDCC EGM 2809_2009" xfId="502"/>
    <cellStyle name="Tocopilla" xfId="18444"/>
    <cellStyle name="Total 10" xfId="1464"/>
    <cellStyle name="Total 11" xfId="1980"/>
    <cellStyle name="Total 12" xfId="2073"/>
    <cellStyle name="Total 13" xfId="3032"/>
    <cellStyle name="Total 13 2" xfId="33910"/>
    <cellStyle name="Total 14" xfId="18514"/>
    <cellStyle name="Total 15" xfId="33892"/>
    <cellStyle name="Total 16" xfId="494"/>
    <cellStyle name="Total 2" xfId="495"/>
    <cellStyle name="Total 2 2" xfId="496"/>
    <cellStyle name="Total 2 3" xfId="861"/>
    <cellStyle name="Total 2 4" xfId="18445"/>
    <cellStyle name="Total 2 5" xfId="33911"/>
    <cellStyle name="Total 2_Energía" xfId="18446"/>
    <cellStyle name="Total 3" xfId="497"/>
    <cellStyle name="Total 3 2" xfId="926"/>
    <cellStyle name="Total 4" xfId="559"/>
    <cellStyle name="Total 5" xfId="614"/>
    <cellStyle name="Total 6" xfId="701"/>
    <cellStyle name="Total 7" xfId="714"/>
    <cellStyle name="Total 8" xfId="1017"/>
    <cellStyle name="Total 8 2" xfId="34145"/>
    <cellStyle name="Total 9" xfId="1186"/>
    <cellStyle name="Totale" xfId="227"/>
    <cellStyle name="Überschrift" xfId="228"/>
    <cellStyle name="Überschrift 1" xfId="229"/>
    <cellStyle name="Überschrift 2" xfId="230"/>
    <cellStyle name="Überschrift 3" xfId="231"/>
    <cellStyle name="Überschrift 4" xfId="232"/>
    <cellStyle name="Ugyldig" xfId="233"/>
    <cellStyle name="Undefined" xfId="18447"/>
    <cellStyle name="UNITS" xfId="18448"/>
    <cellStyle name="Valore non valido" xfId="234"/>
    <cellStyle name="Valore valido" xfId="235"/>
    <cellStyle name="Verificación" xfId="498"/>
    <cellStyle name="Verknüpfte Zelle" xfId="236"/>
    <cellStyle name="Warnender Text" xfId="237"/>
    <cellStyle name="Warning Text 10" xfId="1983"/>
    <cellStyle name="Warning Text 11" xfId="1958"/>
    <cellStyle name="Warning Text 12" xfId="3033"/>
    <cellStyle name="Warning Text 13" xfId="18516"/>
    <cellStyle name="Warning Text 14" xfId="33895"/>
    <cellStyle name="Warning Text 15" xfId="499"/>
    <cellStyle name="Warning Text 2" xfId="500"/>
    <cellStyle name="Warning Text 2 2" xfId="863"/>
    <cellStyle name="Warning Text 2 3" xfId="18449"/>
    <cellStyle name="Warning Text 2_Energía" xfId="18450"/>
    <cellStyle name="Warning Text 3" xfId="615"/>
    <cellStyle name="Warning Text 3 2" xfId="927"/>
    <cellStyle name="Warning Text 4" xfId="702"/>
    <cellStyle name="Warning Text 5" xfId="753"/>
    <cellStyle name="Warning Text 6" xfId="862"/>
    <cellStyle name="Warning Text 7" xfId="1018"/>
    <cellStyle name="Warning Text 7 2" xfId="34146"/>
    <cellStyle name="Warning Text 8" xfId="1187"/>
    <cellStyle name="Warning Text 9" xfId="1465"/>
    <cellStyle name="White" xfId="18452"/>
    <cellStyle name="Zelle überprüfen" xfId="238"/>
    <cellStyle name="Εισαγωγή" xfId="239"/>
    <cellStyle name="Έλεγχος κελιού" xfId="240"/>
    <cellStyle name="Έμφαση1" xfId="241"/>
    <cellStyle name="Έμφαση2" xfId="242"/>
    <cellStyle name="Έμφαση3" xfId="243"/>
    <cellStyle name="Έμφαση4" xfId="244"/>
    <cellStyle name="Έμφαση5" xfId="245"/>
    <cellStyle name="Έμφαση6" xfId="246"/>
    <cellStyle name="Έξοδος" xfId="247"/>
    <cellStyle name="Επεξηγηματικό κείμενο" xfId="248"/>
    <cellStyle name="Επικεφαλίδα 1" xfId="249"/>
    <cellStyle name="Επικεφαλίδα 2" xfId="250"/>
    <cellStyle name="Επικεφαλίδα 3" xfId="251"/>
    <cellStyle name="Επικεφαλίδα 4" xfId="252"/>
    <cellStyle name="Κακό" xfId="253"/>
    <cellStyle name="Καλό" xfId="254"/>
    <cellStyle name="Ουδέτερο" xfId="255"/>
    <cellStyle name="Προειδοποιητικό κείμενο" xfId="256"/>
    <cellStyle name="Σημείωση" xfId="257"/>
    <cellStyle name="Συνδεδεμένο κελί" xfId="258"/>
    <cellStyle name="Σύνολο" xfId="259"/>
    <cellStyle name="Τίτλος" xfId="260"/>
    <cellStyle name="Υπολογισμός" xfId="261"/>
  </cellStyles>
  <dxfs count="10">
    <dxf>
      <font>
        <color theme="1" tint="0.249977111117893"/>
      </font>
    </dxf>
    <dxf>
      <numFmt numFmtId="4" formatCode="#,##0.00"/>
    </dxf>
    <dxf>
      <font>
        <color rgb="FF9C0006"/>
      </font>
    </dxf>
    <dxf>
      <font>
        <color rgb="FF9C0006"/>
      </font>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0000FF"/>
      <color rgb="FFE2E2E2"/>
      <color rgb="FFDAA600"/>
      <color rgb="FF236B23"/>
      <color rgb="FF35A135"/>
      <color rgb="FF75D175"/>
      <color rgb="FF3366CC"/>
      <color rgb="FF006600"/>
      <color rgb="FF66FFFF"/>
      <color rgb="FFCCE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0983579796427884"/>
                  <c:y val="-7.7706184695117966E-3"/>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2229689642371223"/>
                  <c:y val="8.8095198064654726E-2"/>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34004708506480474"/>
                  <c:y val="-7.04678641148504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4556238397029639"/>
                  <c:y val="-0.15432606902856183"/>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2601626016260162"/>
                  <c:y val="-0.20049571381210235"/>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0.27748026983197066"/>
                  <c:y val="-0.2005245607644240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7.7520091478136641E-2"/>
                  <c:y val="-0.21033803158946768"/>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Resumen_Relevante'!$T$32:$T$39</c:f>
              <c:numCache>
                <c:formatCode>General</c:formatCode>
                <c:ptCount val="8"/>
                <c:pt idx="0">
                  <c:v>2868557.5095339576</c:v>
                </c:pt>
                <c:pt idx="1">
                  <c:v>1235975.5011332056</c:v>
                </c:pt>
                <c:pt idx="2">
                  <c:v>60372.802024048375</c:v>
                </c:pt>
                <c:pt idx="3">
                  <c:v>68854.987456054747</c:v>
                </c:pt>
                <c:pt idx="4">
                  <c:v>9893.1083967155755</c:v>
                </c:pt>
                <c:pt idx="5">
                  <c:v>17646.586911442999</c:v>
                </c:pt>
                <c:pt idx="6">
                  <c:v>7122.5864350709999</c:v>
                </c:pt>
                <c:pt idx="7">
                  <c:v>3503.8573999999999</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7475273176158618"/>
          <c:y val="0.2298499031418286"/>
          <c:w val="0.62902910570428272"/>
          <c:h val="0.60985183303699941"/>
        </c:manualLayout>
      </c:layout>
      <c:doughnutChart>
        <c:varyColors val="1"/>
        <c:ser>
          <c:idx val="0"/>
          <c:order val="0"/>
          <c:dPt>
            <c:idx val="0"/>
            <c:bubble3D val="0"/>
            <c:spPr>
              <a:solidFill>
                <a:schemeClr val="accent1"/>
              </a:solidFill>
            </c:spPr>
            <c:extLst xmlns:c16r2="http://schemas.microsoft.com/office/drawing/2015/06/chart">
              <c:ext xmlns:c16="http://schemas.microsoft.com/office/drawing/2014/chart" uri="{C3380CC4-5D6E-409C-BE32-E72D297353CC}">
                <c16:uniqueId val="{00000001-C822-4667-B866-5E5C31F6AB13}"/>
              </c:ext>
            </c:extLst>
          </c:dPt>
          <c:dPt>
            <c:idx val="1"/>
            <c:bubble3D val="0"/>
            <c:spPr>
              <a:solidFill>
                <a:srgbClr val="C00000"/>
              </a:solidFill>
            </c:spPr>
            <c:extLst xmlns:c16r2="http://schemas.microsoft.com/office/drawing/2015/06/chart">
              <c:ext xmlns:c16="http://schemas.microsoft.com/office/drawing/2014/chart" uri="{C3380CC4-5D6E-409C-BE32-E72D297353CC}">
                <c16:uniqueId val="{00000003-C822-4667-B866-5E5C31F6AB13}"/>
              </c:ext>
            </c:extLst>
          </c:dPt>
          <c:dPt>
            <c:idx val="2"/>
            <c:bubble3D val="0"/>
            <c:spPr>
              <a:solidFill>
                <a:srgbClr val="FFC000"/>
              </a:solidFill>
            </c:spPr>
            <c:extLst xmlns:c16r2="http://schemas.microsoft.com/office/drawing/2015/06/chart">
              <c:ext xmlns:c16="http://schemas.microsoft.com/office/drawing/2014/chart" uri="{C3380CC4-5D6E-409C-BE32-E72D297353CC}">
                <c16:uniqueId val="{00000005-C822-4667-B866-5E5C31F6AB13}"/>
              </c:ext>
            </c:extLst>
          </c:dPt>
          <c:dPt>
            <c:idx val="3"/>
            <c:bubble3D val="0"/>
            <c:spPr>
              <a:solidFill>
                <a:schemeClr val="bg1">
                  <a:lumMod val="50000"/>
                </a:schemeClr>
              </a:solidFill>
            </c:spPr>
            <c:extLst xmlns:c16r2="http://schemas.microsoft.com/office/drawing/2015/06/chart">
              <c:ext xmlns:c16="http://schemas.microsoft.com/office/drawing/2014/chart" uri="{C3380CC4-5D6E-409C-BE32-E72D297353CC}">
                <c16:uniqueId val="{00000007-C822-4667-B866-5E5C31F6AB13}"/>
              </c:ext>
            </c:extLst>
          </c:dPt>
          <c:dPt>
            <c:idx val="4"/>
            <c:bubble3D val="0"/>
            <c:spPr>
              <a:solidFill>
                <a:srgbClr val="00B050"/>
              </a:solidFill>
            </c:spPr>
            <c:extLst xmlns:c16r2="http://schemas.microsoft.com/office/drawing/2015/06/chart">
              <c:ext xmlns:c16="http://schemas.microsoft.com/office/drawing/2014/chart" uri="{C3380CC4-5D6E-409C-BE32-E72D297353CC}">
                <c16:uniqueId val="{00000009-C822-4667-B866-5E5C31F6AB13}"/>
              </c:ext>
            </c:extLst>
          </c:dPt>
          <c:dPt>
            <c:idx val="5"/>
            <c:bubble3D val="0"/>
            <c:spPr>
              <a:solidFill>
                <a:srgbClr val="FFFF00"/>
              </a:solidFill>
            </c:spPr>
            <c:extLst xmlns:c16r2="http://schemas.microsoft.com/office/drawing/2015/06/chart">
              <c:ext xmlns:c16="http://schemas.microsoft.com/office/drawing/2014/chart" uri="{C3380CC4-5D6E-409C-BE32-E72D297353CC}">
                <c16:uniqueId val="{0000000B-C822-4667-B866-5E5C31F6AB13}"/>
              </c:ext>
            </c:extLst>
          </c:dPt>
          <c:dPt>
            <c:idx val="6"/>
            <c:bubble3D val="0"/>
            <c:spPr>
              <a:solidFill>
                <a:schemeClr val="accent2">
                  <a:lumMod val="50000"/>
                </a:schemeClr>
              </a:solidFill>
            </c:spPr>
            <c:extLst xmlns:c16r2="http://schemas.microsoft.com/office/drawing/2015/06/chart">
              <c:ext xmlns:c16="http://schemas.microsoft.com/office/drawing/2014/chart" uri="{C3380CC4-5D6E-409C-BE32-E72D297353CC}">
                <c16:uniqueId val="{0000000D-C822-4667-B866-5E5C31F6AB13}"/>
              </c:ext>
            </c:extLst>
          </c:dPt>
          <c:dPt>
            <c:idx val="7"/>
            <c:bubble3D val="0"/>
            <c:spPr>
              <a:solidFill>
                <a:srgbClr val="66FFFF"/>
              </a:solidFill>
            </c:spPr>
            <c:extLst xmlns:c16r2="http://schemas.microsoft.com/office/drawing/2015/06/chart">
              <c:ext xmlns:c16="http://schemas.microsoft.com/office/drawing/2014/chart" uri="{C3380CC4-5D6E-409C-BE32-E72D297353CC}">
                <c16:uniqueId val="{0000000F-C822-4667-B866-5E5C31F6AB13}"/>
              </c:ext>
            </c:extLst>
          </c:dPt>
          <c:dLbls>
            <c:dLbl>
              <c:idx val="0"/>
              <c:layout>
                <c:manualLayout>
                  <c:x val="0.22559086608048626"/>
                  <c:y val="7.2893770840922467E-2"/>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1048066029499651"/>
                  <c:y val="-3.0528763975677418E-2"/>
                </c:manualLayout>
              </c:layout>
              <c:numFmt formatCode="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7702715904498759"/>
                  <c:y val="-5.623298867001055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2586874921884134"/>
                  <c:y val="-0.15432622523608036"/>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0.10632286485110147"/>
                  <c:y val="-0.19575083363689857"/>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6910569105691054E-2"/>
                  <c:y val="-0.20526942128381909"/>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7445746111004415"/>
                  <c:y val="-0.17712334132459481"/>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F-C822-4667-B866-5E5C31F6AB13}"/>
                </c:ext>
              </c:extLst>
            </c:dLbl>
            <c:numFmt formatCode="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1"/>
            <c:extLst xmlns:c16r2="http://schemas.microsoft.com/office/drawing/2015/06/chart">
              <c:ext xmlns:c15="http://schemas.microsoft.com/office/drawing/2012/chart" uri="{CE6537A1-D6FC-4f65-9D91-7224C49458BB}"/>
            </c:extLst>
          </c:dLbls>
          <c:cat>
            <c:strRef>
              <c:f>'3. Resumen_Relevante'!$S$32:$S$39</c:f>
              <c:strCache>
                <c:ptCount val="8"/>
                <c:pt idx="0">
                  <c:v>Hidro</c:v>
                </c:pt>
                <c:pt idx="1">
                  <c:v>Gas Natural</c:v>
                </c:pt>
                <c:pt idx="2">
                  <c:v>Eólico</c:v>
                </c:pt>
                <c:pt idx="3">
                  <c:v>Carbón</c:v>
                </c:pt>
                <c:pt idx="4">
                  <c:v>Diesel2/Residual500/Residual 6</c:v>
                </c:pt>
                <c:pt idx="5">
                  <c:v>Solar</c:v>
                </c:pt>
                <c:pt idx="6">
                  <c:v>Bagazo</c:v>
                </c:pt>
                <c:pt idx="7">
                  <c:v>Biogás</c:v>
                </c:pt>
              </c:strCache>
            </c:strRef>
          </c:cat>
          <c:val>
            <c:numRef>
              <c:f>'3. Resumen_Relevante'!$U$32:$U$39</c:f>
              <c:numCache>
                <c:formatCode>General</c:formatCode>
                <c:ptCount val="8"/>
                <c:pt idx="0">
                  <c:v>2181172.7691753292</c:v>
                </c:pt>
                <c:pt idx="1">
                  <c:v>1549379.4765301435</c:v>
                </c:pt>
                <c:pt idx="2">
                  <c:v>47238.110219424671</c:v>
                </c:pt>
                <c:pt idx="3">
                  <c:v>84165.848422210722</c:v>
                </c:pt>
                <c:pt idx="4">
                  <c:v>127086.72309789225</c:v>
                </c:pt>
                <c:pt idx="5">
                  <c:v>22625.865153999999</c:v>
                </c:pt>
                <c:pt idx="6">
                  <c:v>7677.7918425010002</c:v>
                </c:pt>
                <c:pt idx="7">
                  <c:v>4149.5938084999998</c:v>
                </c:pt>
              </c:numCache>
            </c:numRef>
          </c:val>
          <c:extLst xmlns:c16r2="http://schemas.microsoft.com/office/drawing/2015/06/char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50"/>
      <c:rotY val="20"/>
      <c:rAngAx val="0"/>
      <c:perspective val="30"/>
    </c:view3D>
    <c:floor>
      <c:thickness val="0"/>
    </c:floor>
    <c:sideWall>
      <c:thickness val="0"/>
    </c:sideWall>
    <c:backWall>
      <c:thickness val="0"/>
    </c:backWall>
    <c:plotArea>
      <c:layout>
        <c:manualLayout>
          <c:layoutTarget val="inner"/>
          <c:xMode val="edge"/>
          <c:yMode val="edge"/>
          <c:x val="3.4722222222222224E-2"/>
          <c:y val="0.11342592592592593"/>
          <c:w val="0.90555555555555556"/>
          <c:h val="0.86111111111111116"/>
        </c:manualLayout>
      </c:layout>
      <c:pie3DChart>
        <c:varyColors val="1"/>
        <c:ser>
          <c:idx val="0"/>
          <c:order val="0"/>
          <c:explosion val="25"/>
          <c:dPt>
            <c:idx val="0"/>
            <c:bubble3D val="0"/>
            <c:spPr>
              <a:solidFill>
                <a:srgbClr val="0070C0"/>
              </a:solidFill>
              <a:ln>
                <a:solidFill>
                  <a:srgbClr val="0070C0"/>
                </a:solidFill>
              </a:ln>
            </c:spPr>
          </c:dPt>
          <c:dPt>
            <c:idx val="1"/>
            <c:bubble3D val="0"/>
            <c:spPr>
              <a:solidFill>
                <a:srgbClr val="C00000"/>
              </a:solidFill>
              <a:ln>
                <a:solidFill>
                  <a:srgbClr val="C00000"/>
                </a:solidFill>
              </a:ln>
            </c:spPr>
          </c:dPt>
          <c:dPt>
            <c:idx val="2"/>
            <c:bubble3D val="0"/>
            <c:spPr>
              <a:solidFill>
                <a:srgbClr val="FFC000"/>
              </a:solidFill>
              <a:ln>
                <a:solidFill>
                  <a:srgbClr val="FFC000"/>
                </a:solidFill>
              </a:ln>
            </c:spPr>
          </c:dPt>
          <c:dLbls>
            <c:dLbl>
              <c:idx val="0"/>
              <c:layout>
                <c:manualLayout>
                  <c:x val="-0.21805432761897317"/>
                  <c:y val="-8.2035096076134725E-2"/>
                </c:manualLayout>
              </c:layout>
              <c:numFmt formatCode="0.00%" sourceLinked="0"/>
              <c:spPr/>
              <c:txPr>
                <a:bodyPr/>
                <a:lstStyle/>
                <a:p>
                  <a:pPr>
                    <a:defRPr b="1">
                      <a:solidFill>
                        <a:schemeClr val="bg1"/>
                      </a:solidFill>
                    </a:defRPr>
                  </a:pPr>
                  <a:endParaRPr lang="es-PE"/>
                </a:p>
              </c:txPr>
              <c:showLegendKey val="0"/>
              <c:showVal val="0"/>
              <c:showCatName val="1"/>
              <c:showSerName val="0"/>
              <c:showPercent val="1"/>
              <c:showBubbleSize val="0"/>
            </c:dLbl>
            <c:dLbl>
              <c:idx val="1"/>
              <c:numFmt formatCode="0.00%" sourceLinked="0"/>
              <c:spPr/>
              <c:txPr>
                <a:bodyPr/>
                <a:lstStyle/>
                <a:p>
                  <a:pPr>
                    <a:defRPr>
                      <a:solidFill>
                        <a:schemeClr val="bg1"/>
                      </a:solidFill>
                    </a:defRPr>
                  </a:pPr>
                  <a:endParaRPr lang="es-PE"/>
                </a:p>
              </c:txPr>
              <c:showLegendKey val="0"/>
              <c:showVal val="0"/>
              <c:showCatName val="1"/>
              <c:showSerName val="0"/>
              <c:showPercent val="1"/>
              <c:showBubbleSize val="0"/>
            </c:dLbl>
            <c:dLbl>
              <c:idx val="2"/>
              <c:layout>
                <c:manualLayout>
                  <c:x val="6.9569429079952366E-2"/>
                  <c:y val="2.0231336495957444E-2"/>
                </c:manualLayout>
              </c:layout>
              <c:numFmt formatCode="0.00%" sourceLinked="0"/>
              <c:spPr/>
              <c:txPr>
                <a:bodyPr/>
                <a:lstStyle/>
                <a:p>
                  <a:pPr>
                    <a:defRPr b="1"/>
                  </a:pPr>
                  <a:endParaRPr lang="es-PE"/>
                </a:p>
              </c:txPr>
              <c:showLegendKey val="0"/>
              <c:showVal val="0"/>
              <c:showCatName val="1"/>
              <c:showSerName val="0"/>
              <c:showPercent val="1"/>
              <c:showBubbleSize val="0"/>
            </c:dLbl>
            <c:numFmt formatCode="0.00%" sourceLinked="0"/>
            <c:showLegendKey val="0"/>
            <c:showVal val="0"/>
            <c:showCatName val="1"/>
            <c:showSerName val="0"/>
            <c:showPercent val="1"/>
            <c:showBubbleSize val="0"/>
            <c:showLeaderLines val="1"/>
          </c:dLbls>
          <c:cat>
            <c:strRef>
              <c:f>'4. Oferta Generación'!$N$50:$N$52</c:f>
              <c:strCache>
                <c:ptCount val="3"/>
                <c:pt idx="0">
                  <c:v>Hidroeléctrica</c:v>
                </c:pt>
                <c:pt idx="1">
                  <c:v>Termoeléctrica</c:v>
                </c:pt>
                <c:pt idx="2">
                  <c:v>Eólico</c:v>
                </c:pt>
              </c:strCache>
            </c:strRef>
          </c:cat>
          <c:val>
            <c:numRef>
              <c:f>'4. Oferta Generación'!$O$50:$O$52</c:f>
              <c:numCache>
                <c:formatCode>#,##0.0</c:formatCode>
                <c:ptCount val="3"/>
                <c:pt idx="0">
                  <c:v>1020.8399999999999</c:v>
                </c:pt>
                <c:pt idx="1">
                  <c:v>1398.4959999999999</c:v>
                </c:pt>
                <c:pt idx="2">
                  <c:v>97.15</c:v>
                </c:pt>
              </c:numCache>
            </c:numRef>
          </c:val>
        </c:ser>
        <c:dLbls>
          <c:showLegendKey val="0"/>
          <c:showVal val="1"/>
          <c:showCatName val="0"/>
          <c:showSerName val="0"/>
          <c:showPercent val="0"/>
          <c:showBubbleSize val="0"/>
          <c:showLeaderLines val="1"/>
        </c:dLbls>
      </c:pie3DChart>
    </c:plotArea>
    <c:plotVisOnly val="1"/>
    <c:dispBlanksAs val="gap"/>
    <c:showDLblsOverMax val="0"/>
  </c:chart>
  <c:spPr>
    <a:ln>
      <a:noFill/>
    </a:ln>
  </c:sp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68629987982E-2"/>
          <c:y val="0.24433649408275956"/>
          <c:w val="0.882751430157801"/>
          <c:h val="0.67607903065234165"/>
        </c:manualLayout>
      </c:layout>
      <c:barChart>
        <c:barDir val="col"/>
        <c:grouping val="stacked"/>
        <c:varyColors val="0"/>
        <c:ser>
          <c:idx val="0"/>
          <c:order val="0"/>
          <c:tx>
            <c:strRef>
              <c:f>'4. Oferta Generación'!$N$59</c:f>
              <c:strCache>
                <c:ptCount val="1"/>
                <c:pt idx="0">
                  <c:v>Francis</c:v>
                </c:pt>
              </c:strCache>
            </c:strRef>
          </c:tx>
          <c:spPr>
            <a:solidFill>
              <a:srgbClr val="0070C0"/>
            </a:solidFill>
          </c:spPr>
          <c:invertIfNegative val="0"/>
          <c:dLbls>
            <c:numFmt formatCode="#,##0" sourceLinked="0"/>
            <c:txPr>
              <a:bodyPr/>
              <a:lstStyle/>
              <a:p>
                <a:pPr>
                  <a:defRPr>
                    <a:solidFill>
                      <a:schemeClr val="bg1"/>
                    </a:solidFill>
                  </a:defRPr>
                </a:pPr>
                <a:endParaRPr lang="es-PE"/>
              </a:p>
            </c:txPr>
            <c:showLegendKey val="0"/>
            <c:showVal val="1"/>
            <c:showCatName val="0"/>
            <c:showSerName val="0"/>
            <c:showPercent val="0"/>
            <c:showBubbleSize val="0"/>
            <c:showLeaderLines val="0"/>
          </c:dLbls>
          <c:cat>
            <c:strRef>
              <c:f>'4. Oferta Generación'!$O$58:$R$58</c:f>
              <c:strCache>
                <c:ptCount val="4"/>
                <c:pt idx="0">
                  <c:v>HIDRO</c:v>
                </c:pt>
                <c:pt idx="1">
                  <c:v>DIESEL2</c:v>
                </c:pt>
                <c:pt idx="2">
                  <c:v>VIENTO</c:v>
                </c:pt>
                <c:pt idx="3">
                  <c:v>GN DE CAMISEA</c:v>
                </c:pt>
              </c:strCache>
            </c:strRef>
          </c:cat>
          <c:val>
            <c:numRef>
              <c:f>'4. Oferta Generación'!$O$59:$R$59</c:f>
              <c:numCache>
                <c:formatCode>#,##0.000</c:formatCode>
                <c:ptCount val="4"/>
                <c:pt idx="0">
                  <c:v>980.83999999999992</c:v>
                </c:pt>
              </c:numCache>
            </c:numRef>
          </c:val>
        </c:ser>
        <c:ser>
          <c:idx val="1"/>
          <c:order val="1"/>
          <c:tx>
            <c:strRef>
              <c:f>'4. Oferta Generación'!$N$60</c:f>
              <c:strCache>
                <c:ptCount val="1"/>
                <c:pt idx="0">
                  <c:v>Turbina a Gas</c:v>
                </c:pt>
              </c:strCache>
            </c:strRef>
          </c:tx>
          <c:spPr>
            <a:solidFill>
              <a:srgbClr val="C00000"/>
            </a:solidFill>
          </c:spPr>
          <c:invertIfNegative val="0"/>
          <c:dLbls>
            <c:dLbl>
              <c:idx val="3"/>
              <c:layout>
                <c:manualLayout>
                  <c:x val="0"/>
                  <c:y val="-5.6036233823004294E-2"/>
                </c:manualLayout>
              </c:layout>
              <c:numFmt formatCode="#,##0" sourceLinked="0"/>
              <c:spPr/>
              <c:txPr>
                <a:bodyPr/>
                <a:lstStyle/>
                <a:p>
                  <a:pPr>
                    <a:defRPr>
                      <a:solidFill>
                        <a:sysClr val="windowText" lastClr="000000"/>
                      </a:solidFill>
                    </a:defRPr>
                  </a:pPr>
                  <a:endParaRPr lang="es-PE"/>
                </a:p>
              </c:txPr>
              <c:showLegendKey val="0"/>
              <c:showVal val="1"/>
              <c:showCatName val="0"/>
              <c:showSerName val="0"/>
              <c:showPercent val="0"/>
              <c:showBubbleSize val="0"/>
            </c:dLbl>
            <c:numFmt formatCode="#,##0" sourceLinked="0"/>
            <c:txPr>
              <a:bodyPr/>
              <a:lstStyle/>
              <a:p>
                <a:pPr>
                  <a:defRPr>
                    <a:solidFill>
                      <a:schemeClr val="bg1"/>
                    </a:solidFill>
                  </a:defRPr>
                </a:pPr>
                <a:endParaRPr lang="es-PE"/>
              </a:p>
            </c:txPr>
            <c:showLegendKey val="0"/>
            <c:showVal val="1"/>
            <c:showCatName val="0"/>
            <c:showSerName val="0"/>
            <c:showPercent val="0"/>
            <c:showBubbleSize val="0"/>
            <c:showLeaderLines val="0"/>
          </c:dLbls>
          <c:cat>
            <c:strRef>
              <c:f>'4. Oferta Generación'!$O$58:$R$58</c:f>
              <c:strCache>
                <c:ptCount val="4"/>
                <c:pt idx="0">
                  <c:v>HIDRO</c:v>
                </c:pt>
                <c:pt idx="1">
                  <c:v>DIESEL2</c:v>
                </c:pt>
                <c:pt idx="2">
                  <c:v>VIENTO</c:v>
                </c:pt>
                <c:pt idx="3">
                  <c:v>GN DE CAMISEA</c:v>
                </c:pt>
              </c:strCache>
            </c:strRef>
          </c:cat>
          <c:val>
            <c:numRef>
              <c:f>'4. Oferta Generación'!$O$60:$R$60</c:f>
              <c:numCache>
                <c:formatCode>#,##0.000</c:formatCode>
                <c:ptCount val="4"/>
                <c:pt idx="1">
                  <c:v>1226.056</c:v>
                </c:pt>
              </c:numCache>
            </c:numRef>
          </c:val>
        </c:ser>
        <c:ser>
          <c:idx val="2"/>
          <c:order val="2"/>
          <c:tx>
            <c:strRef>
              <c:f>'4. Oferta Generación'!$N$62</c:f>
              <c:strCache>
                <c:ptCount val="1"/>
                <c:pt idx="0">
                  <c:v>Aerogenerador</c:v>
                </c:pt>
              </c:strCache>
            </c:strRef>
          </c:tx>
          <c:spPr>
            <a:solidFill>
              <a:srgbClr val="FFC000"/>
            </a:solidFill>
          </c:spPr>
          <c:invertIfNegative val="0"/>
          <c:dLbls>
            <c:dLbl>
              <c:idx val="2"/>
              <c:layout>
                <c:manualLayout>
                  <c:x val="2.2222226110625741E-3"/>
                  <c:y val="-5.6036233823004294E-2"/>
                </c:manualLayout>
              </c:layout>
              <c:showLegendKey val="0"/>
              <c:showVal val="1"/>
              <c:showCatName val="0"/>
              <c:showSerName val="0"/>
              <c:showPercent val="0"/>
              <c:showBubbleSize val="0"/>
            </c:dLbl>
            <c:numFmt formatCode="#,##0" sourceLinked="0"/>
            <c:showLegendKey val="0"/>
            <c:showVal val="1"/>
            <c:showCatName val="0"/>
            <c:showSerName val="0"/>
            <c:showPercent val="0"/>
            <c:showBubbleSize val="0"/>
            <c:showLeaderLines val="0"/>
          </c:dLbls>
          <c:cat>
            <c:strRef>
              <c:f>'4. Oferta Generación'!$O$58:$R$58</c:f>
              <c:strCache>
                <c:ptCount val="4"/>
                <c:pt idx="0">
                  <c:v>HIDRO</c:v>
                </c:pt>
                <c:pt idx="1">
                  <c:v>DIESEL2</c:v>
                </c:pt>
                <c:pt idx="2">
                  <c:v>VIENTO</c:v>
                </c:pt>
                <c:pt idx="3">
                  <c:v>GN DE CAMISEA</c:v>
                </c:pt>
              </c:strCache>
            </c:strRef>
          </c:cat>
          <c:val>
            <c:numRef>
              <c:f>'4. Oferta Generación'!$O$62:$R$62</c:f>
              <c:numCache>
                <c:formatCode>#,##0.000</c:formatCode>
                <c:ptCount val="4"/>
                <c:pt idx="2">
                  <c:v>97.15</c:v>
                </c:pt>
              </c:numCache>
            </c:numRef>
          </c:val>
        </c:ser>
        <c:ser>
          <c:idx val="3"/>
          <c:order val="3"/>
          <c:tx>
            <c:strRef>
              <c:f>'4. Oferta Generación'!$N$63</c:f>
              <c:strCache>
                <c:ptCount val="1"/>
                <c:pt idx="0">
                  <c:v>Motor de Combustión Interna</c:v>
                </c:pt>
              </c:strCache>
            </c:strRef>
          </c:tx>
          <c:spPr>
            <a:solidFill>
              <a:srgbClr val="00B050"/>
            </a:solidFill>
          </c:spPr>
          <c:invertIfNegative val="0"/>
          <c:dLbls>
            <c:numFmt formatCode="#,##0" sourceLinked="0"/>
            <c:showLegendKey val="0"/>
            <c:showVal val="1"/>
            <c:showCatName val="0"/>
            <c:showSerName val="0"/>
            <c:showPercent val="0"/>
            <c:showBubbleSize val="0"/>
            <c:showLeaderLines val="0"/>
          </c:dLbls>
          <c:cat>
            <c:strRef>
              <c:f>'4. Oferta Generación'!$O$58:$R$58</c:f>
              <c:strCache>
                <c:ptCount val="4"/>
                <c:pt idx="0">
                  <c:v>HIDRO</c:v>
                </c:pt>
                <c:pt idx="1">
                  <c:v>DIESEL2</c:v>
                </c:pt>
                <c:pt idx="2">
                  <c:v>VIENTO</c:v>
                </c:pt>
                <c:pt idx="3">
                  <c:v>GN DE CAMISEA</c:v>
                </c:pt>
              </c:strCache>
            </c:strRef>
          </c:cat>
          <c:val>
            <c:numRef>
              <c:f>'4. Oferta Generación'!$O$63:$R$63</c:f>
              <c:numCache>
                <c:formatCode>#,##0.000</c:formatCode>
                <c:ptCount val="4"/>
                <c:pt idx="1">
                  <c:v>58.4</c:v>
                </c:pt>
              </c:numCache>
            </c:numRef>
          </c:val>
        </c:ser>
        <c:ser>
          <c:idx val="4"/>
          <c:order val="4"/>
          <c:tx>
            <c:strRef>
              <c:f>'4. Oferta Generación'!$N$64</c:f>
              <c:strCache>
                <c:ptCount val="1"/>
                <c:pt idx="0">
                  <c:v>Pelton</c:v>
                </c:pt>
              </c:strCache>
            </c:strRef>
          </c:tx>
          <c:spPr>
            <a:solidFill>
              <a:schemeClr val="accent5">
                <a:lumMod val="60000"/>
                <a:lumOff val="40000"/>
              </a:schemeClr>
            </a:solidFill>
          </c:spPr>
          <c:invertIfNegative val="0"/>
          <c:dLbls>
            <c:dLbl>
              <c:idx val="4"/>
              <c:layout>
                <c:manualLayout>
                  <c:x val="2.2222226110625741E-3"/>
                  <c:y val="-3.6023293171931328E-2"/>
                </c:manualLayout>
              </c:layout>
              <c:showLegendKey val="0"/>
              <c:showVal val="1"/>
              <c:showCatName val="0"/>
              <c:showSerName val="0"/>
              <c:showPercent val="0"/>
              <c:showBubbleSize val="0"/>
            </c:dLbl>
            <c:numFmt formatCode="#,##0" sourceLinked="0"/>
            <c:showLegendKey val="0"/>
            <c:showVal val="1"/>
            <c:showCatName val="0"/>
            <c:showSerName val="0"/>
            <c:showPercent val="0"/>
            <c:showBubbleSize val="0"/>
            <c:showLeaderLines val="0"/>
          </c:dLbls>
          <c:cat>
            <c:strRef>
              <c:f>'4. Oferta Generación'!$O$58:$R$58</c:f>
              <c:strCache>
                <c:ptCount val="4"/>
                <c:pt idx="0">
                  <c:v>HIDRO</c:v>
                </c:pt>
                <c:pt idx="1">
                  <c:v>DIESEL2</c:v>
                </c:pt>
                <c:pt idx="2">
                  <c:v>VIENTO</c:v>
                </c:pt>
                <c:pt idx="3">
                  <c:v>GN DE CAMISEA</c:v>
                </c:pt>
              </c:strCache>
            </c:strRef>
          </c:cat>
          <c:val>
            <c:numRef>
              <c:f>'4. Oferta Generación'!$O$64:$R$64</c:f>
              <c:numCache>
                <c:formatCode>#,##0.000</c:formatCode>
                <c:ptCount val="4"/>
                <c:pt idx="0">
                  <c:v>40</c:v>
                </c:pt>
              </c:numCache>
            </c:numRef>
          </c:val>
        </c:ser>
        <c:ser>
          <c:idx val="5"/>
          <c:order val="5"/>
          <c:tx>
            <c:strRef>
              <c:f>'4. Oferta Generación'!$N$61</c:f>
              <c:strCache>
                <c:ptCount val="1"/>
                <c:pt idx="0">
                  <c:v>Ciclo Combinado</c:v>
                </c:pt>
              </c:strCache>
            </c:strRef>
          </c:tx>
          <c:invertIfNegative val="0"/>
          <c:val>
            <c:numRef>
              <c:f>'4. Oferta Generación'!$O$61:$R$61</c:f>
              <c:numCache>
                <c:formatCode>#,##0.000</c:formatCode>
                <c:ptCount val="4"/>
                <c:pt idx="3">
                  <c:v>114.04</c:v>
                </c:pt>
              </c:numCache>
            </c:numRef>
          </c:val>
        </c:ser>
        <c:dLbls>
          <c:showLegendKey val="0"/>
          <c:showVal val="1"/>
          <c:showCatName val="0"/>
          <c:showSerName val="0"/>
          <c:showPercent val="0"/>
          <c:showBubbleSize val="0"/>
        </c:dLbls>
        <c:gapWidth val="150"/>
        <c:overlap val="100"/>
        <c:axId val="522032640"/>
        <c:axId val="522034560"/>
      </c:barChart>
      <c:catAx>
        <c:axId val="522032640"/>
        <c:scaling>
          <c:orientation val="minMax"/>
        </c:scaling>
        <c:delete val="0"/>
        <c:axPos val="b"/>
        <c:majorTickMark val="out"/>
        <c:minorTickMark val="none"/>
        <c:tickLblPos val="nextTo"/>
        <c:crossAx val="522034560"/>
        <c:crosses val="autoZero"/>
        <c:auto val="1"/>
        <c:lblAlgn val="ctr"/>
        <c:lblOffset val="100"/>
        <c:noMultiLvlLbl val="0"/>
      </c:catAx>
      <c:valAx>
        <c:axId val="522034560"/>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2.5525521753221467E-2"/>
              <c:y val="0.14719419612966242"/>
            </c:manualLayout>
          </c:layout>
          <c:overlay val="0"/>
        </c:title>
        <c:numFmt formatCode="#,##0" sourceLinked="0"/>
        <c:majorTickMark val="out"/>
        <c:minorTickMark val="none"/>
        <c:tickLblPos val="nextTo"/>
        <c:crossAx val="522032640"/>
        <c:crosses val="autoZero"/>
        <c:crossBetween val="between"/>
      </c:valAx>
    </c:plotArea>
    <c:legend>
      <c:legendPos val="t"/>
      <c:layout>
        <c:manualLayout>
          <c:xMode val="edge"/>
          <c:yMode val="edge"/>
          <c:x val="7.5457755985609096E-2"/>
          <c:y val="2.0521300860052175E-2"/>
          <c:w val="0.89999992084906788"/>
          <c:h val="7.2378454477808801E-2"/>
        </c:manualLayout>
      </c:layout>
      <c:overlay val="0"/>
    </c:legend>
    <c:plotVisOnly val="1"/>
    <c:dispBlanksAs val="gap"/>
    <c:showDLblsOverMax val="0"/>
  </c:chart>
  <c:spPr>
    <a:ln>
      <a:noFill/>
    </a:ln>
  </c:spPr>
  <c:txPr>
    <a:bodyPr/>
    <a:lstStyle/>
    <a:p>
      <a:pPr>
        <a:defRPr b="1"/>
      </a:pPr>
      <a:endParaRPr lang="es-PE"/>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287807536109229"/>
          <c:y val="0.11060504186520285"/>
          <c:w val="0.77500014693053709"/>
          <c:h val="0.7790140392582986"/>
        </c:manualLayout>
      </c:layout>
      <c:barChart>
        <c:barDir val="col"/>
        <c:grouping val="clustered"/>
        <c:varyColors val="0"/>
        <c:ser>
          <c:idx val="0"/>
          <c:order val="0"/>
          <c:tx>
            <c:strRef>
              <c:f>'5. MatrizGeneraciónSEIN (1)'!$E$8</c:f>
              <c:strCache>
                <c:ptCount val="1"/>
                <c:pt idx="0">
                  <c:v>2017</c:v>
                </c:pt>
              </c:strCache>
            </c:strRef>
          </c:tx>
          <c:spPr>
            <a:solidFill>
              <a:srgbClr val="0070C0"/>
            </a:solidFill>
          </c:spPr>
          <c:invertIfNegative val="0"/>
          <c:cat>
            <c:strRef>
              <c:f>'5. MatrizGeneraciónSEIN (1)'!$A$10:$A$13</c:f>
              <c:strCache>
                <c:ptCount val="4"/>
                <c:pt idx="0">
                  <c:v>Hidroeléctrico</c:v>
                </c:pt>
                <c:pt idx="1">
                  <c:v>Termoeléctrico</c:v>
                </c:pt>
                <c:pt idx="2">
                  <c:v>Eólico</c:v>
                </c:pt>
                <c:pt idx="3">
                  <c:v>Solar</c:v>
                </c:pt>
              </c:strCache>
            </c:strRef>
          </c:cat>
          <c:val>
            <c:numRef>
              <c:f>'5. MatrizGeneraciónSEIN (1)'!$E$10:$E$13</c:f>
              <c:numCache>
                <c:formatCode>###\ ###\ ##0.0</c:formatCode>
                <c:ptCount val="4"/>
                <c:pt idx="0">
                  <c:v>2868.5575095339577</c:v>
                </c:pt>
                <c:pt idx="1">
                  <c:v>1325.3500408210471</c:v>
                </c:pt>
                <c:pt idx="2">
                  <c:v>17.646586911442999</c:v>
                </c:pt>
                <c:pt idx="3">
                  <c:v>60.372802024048376</c:v>
                </c:pt>
              </c:numCache>
            </c:numRef>
          </c:val>
        </c:ser>
        <c:ser>
          <c:idx val="1"/>
          <c:order val="1"/>
          <c:tx>
            <c:strRef>
              <c:f>'5. MatrizGeneraciónSEIN (1)'!$F$8</c:f>
              <c:strCache>
                <c:ptCount val="1"/>
                <c:pt idx="0">
                  <c:v>2016</c:v>
                </c:pt>
              </c:strCache>
            </c:strRef>
          </c:tx>
          <c:spPr>
            <a:solidFill>
              <a:srgbClr val="C00000"/>
            </a:solidFill>
          </c:spPr>
          <c:invertIfNegative val="0"/>
          <c:cat>
            <c:strRef>
              <c:f>'5. MatrizGeneraciónSEIN (1)'!$A$10:$A$13</c:f>
              <c:strCache>
                <c:ptCount val="4"/>
                <c:pt idx="0">
                  <c:v>Hidroeléctrico</c:v>
                </c:pt>
                <c:pt idx="1">
                  <c:v>Termoeléctrico</c:v>
                </c:pt>
                <c:pt idx="2">
                  <c:v>Eólico</c:v>
                </c:pt>
                <c:pt idx="3">
                  <c:v>Solar</c:v>
                </c:pt>
              </c:strCache>
            </c:strRef>
          </c:cat>
          <c:val>
            <c:numRef>
              <c:f>'5. MatrizGeneraciónSEIN (1)'!$F$10:$F$13</c:f>
              <c:numCache>
                <c:formatCode>###\ ###\ ##0.0</c:formatCode>
                <c:ptCount val="4"/>
                <c:pt idx="0">
                  <c:v>2181.1727691753294</c:v>
                </c:pt>
                <c:pt idx="1">
                  <c:v>1772.4594337012472</c:v>
                </c:pt>
                <c:pt idx="2">
                  <c:v>22.625865154</c:v>
                </c:pt>
                <c:pt idx="3">
                  <c:v>47.238110219424669</c:v>
                </c:pt>
              </c:numCache>
            </c:numRef>
          </c:val>
        </c:ser>
        <c:ser>
          <c:idx val="2"/>
          <c:order val="2"/>
          <c:tx>
            <c:strRef>
              <c:f>'5. MatrizGeneraciónSEIN (1)'!$H$8</c:f>
              <c:strCache>
                <c:ptCount val="1"/>
                <c:pt idx="0">
                  <c:v>2015</c:v>
                </c:pt>
              </c:strCache>
            </c:strRef>
          </c:tx>
          <c:spPr>
            <a:solidFill>
              <a:schemeClr val="accent3"/>
            </a:solidFill>
          </c:spPr>
          <c:invertIfNegative val="0"/>
          <c:cat>
            <c:strRef>
              <c:f>'5. MatrizGeneraciónSEIN (1)'!$A$10:$A$13</c:f>
              <c:strCache>
                <c:ptCount val="4"/>
                <c:pt idx="0">
                  <c:v>Hidroeléctrico</c:v>
                </c:pt>
                <c:pt idx="1">
                  <c:v>Termoeléctrico</c:v>
                </c:pt>
                <c:pt idx="2">
                  <c:v>Eólico</c:v>
                </c:pt>
                <c:pt idx="3">
                  <c:v>Solar</c:v>
                </c:pt>
              </c:strCache>
            </c:strRef>
          </c:cat>
          <c:val>
            <c:numRef>
              <c:f>'5. MatrizGeneraciónSEIN (1)'!$H$10:$H$13</c:f>
              <c:numCache>
                <c:formatCode>###\ ###\ ##0.0</c:formatCode>
                <c:ptCount val="4"/>
                <c:pt idx="0">
                  <c:v>2105.9939443890671</c:v>
                </c:pt>
                <c:pt idx="1">
                  <c:v>1482.3135086901134</c:v>
                </c:pt>
                <c:pt idx="2">
                  <c:v>21.570982990000001</c:v>
                </c:pt>
                <c:pt idx="3">
                  <c:v>52.919981231787375</c:v>
                </c:pt>
              </c:numCache>
            </c:numRef>
          </c:val>
        </c:ser>
        <c:dLbls>
          <c:showLegendKey val="0"/>
          <c:showVal val="0"/>
          <c:showCatName val="0"/>
          <c:showSerName val="0"/>
          <c:showPercent val="0"/>
          <c:showBubbleSize val="0"/>
        </c:dLbls>
        <c:gapWidth val="150"/>
        <c:axId val="561592192"/>
        <c:axId val="596144128"/>
      </c:barChart>
      <c:catAx>
        <c:axId val="561592192"/>
        <c:scaling>
          <c:orientation val="minMax"/>
        </c:scaling>
        <c:delete val="0"/>
        <c:axPos val="b"/>
        <c:majorTickMark val="out"/>
        <c:minorTickMark val="none"/>
        <c:tickLblPos val="nextTo"/>
        <c:txPr>
          <a:bodyPr/>
          <a:lstStyle/>
          <a:p>
            <a:pPr>
              <a:defRPr b="1"/>
            </a:pPr>
            <a:endParaRPr lang="es-PE"/>
          </a:p>
        </c:txPr>
        <c:crossAx val="596144128"/>
        <c:crosses val="autoZero"/>
        <c:auto val="1"/>
        <c:lblAlgn val="ctr"/>
        <c:lblOffset val="100"/>
        <c:noMultiLvlLbl val="0"/>
      </c:catAx>
      <c:valAx>
        <c:axId val="596144128"/>
        <c:scaling>
          <c:orientation val="minMax"/>
          <c:max val="3500"/>
          <c:min val="0"/>
        </c:scaling>
        <c:delete val="0"/>
        <c:axPos val="l"/>
        <c:majorGridlines/>
        <c:title>
          <c:tx>
            <c:rich>
              <a:bodyPr rot="0" vert="horz"/>
              <a:lstStyle/>
              <a:p>
                <a:pPr>
                  <a:defRPr/>
                </a:pPr>
                <a:r>
                  <a:rPr lang="en-US"/>
                  <a:t>GWh</a:t>
                </a:r>
              </a:p>
            </c:rich>
          </c:tx>
          <c:layout>
            <c:manualLayout>
              <c:xMode val="edge"/>
              <c:yMode val="edge"/>
              <c:x val="2.559110155083083E-2"/>
              <c:y val="8.3765099679219655E-3"/>
            </c:manualLayout>
          </c:layout>
          <c:overlay val="0"/>
        </c:title>
        <c:numFmt formatCode="###\ ###\ ##0.0" sourceLinked="1"/>
        <c:majorTickMark val="out"/>
        <c:minorTickMark val="none"/>
        <c:tickLblPos val="nextTo"/>
        <c:crossAx val="561592192"/>
        <c:crosses val="autoZero"/>
        <c:crossBetween val="between"/>
      </c:valAx>
    </c:plotArea>
    <c:legend>
      <c:legendPos val="t"/>
      <c:layout>
        <c:manualLayout>
          <c:xMode val="edge"/>
          <c:yMode val="edge"/>
          <c:x val="0.38425122938879414"/>
          <c:y val="0"/>
          <c:w val="0.22872527930764061"/>
          <c:h val="8.4021675223606693E-2"/>
        </c:manualLayou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7643554436438161"/>
          <c:y val="0.141365921831132"/>
          <c:w val="0.6180809855546634"/>
          <c:h val="0.79757459374569994"/>
        </c:manualLayout>
      </c:layout>
      <c:barChart>
        <c:barDir val="bar"/>
        <c:grouping val="clustered"/>
        <c:varyColors val="0"/>
        <c:ser>
          <c:idx val="0"/>
          <c:order val="0"/>
          <c:tx>
            <c:strRef>
              <c:f>'6. MatrizGeneraciónSEIN (2)'!$E$10</c:f>
              <c:strCache>
                <c:ptCount val="1"/>
                <c:pt idx="0">
                  <c:v>2017</c:v>
                </c:pt>
              </c:strCache>
            </c:strRef>
          </c:tx>
          <c:spPr>
            <a:solidFill>
              <a:srgbClr val="0070C0"/>
            </a:solidFill>
          </c:spPr>
          <c:invertIfNegative val="0"/>
          <c:cat>
            <c:strRef>
              <c:f>'6. MatrizGeneraciónSEIN (2)'!$A$12:$A$24</c:f>
              <c:strCache>
                <c:ptCount val="13"/>
                <c:pt idx="0">
                  <c:v>Hidro</c:v>
                </c:pt>
                <c:pt idx="1">
                  <c:v>Gas Natural de Camisea</c:v>
                </c:pt>
                <c:pt idx="2">
                  <c:v>Gas Natural de Aguaytía</c:v>
                </c:pt>
                <c:pt idx="3">
                  <c:v>Gas Natural de Malacas</c:v>
                </c:pt>
                <c:pt idx="4">
                  <c:v>Gas Natural de Las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(2)'!$E$12:$E$24</c:f>
              <c:numCache>
                <c:formatCode>###\ ###\ ##0.0</c:formatCode>
                <c:ptCount val="13"/>
                <c:pt idx="0">
                  <c:v>2868.558</c:v>
                </c:pt>
                <c:pt idx="1">
                  <c:v>1200.2090000000001</c:v>
                </c:pt>
                <c:pt idx="2">
                  <c:v>0</c:v>
                </c:pt>
                <c:pt idx="3">
                  <c:v>29.811039999999998</c:v>
                </c:pt>
                <c:pt idx="4">
                  <c:v>5.9549669999999999</c:v>
                </c:pt>
                <c:pt idx="5">
                  <c:v>68.854990000000001</c:v>
                </c:pt>
                <c:pt idx="6">
                  <c:v>0.73097100000000004</c:v>
                </c:pt>
                <c:pt idx="8">
                  <c:v>9.1621369999999995</c:v>
                </c:pt>
                <c:pt idx="9">
                  <c:v>7.1225860000000001</c:v>
                </c:pt>
                <c:pt idx="10">
                  <c:v>3.503857</c:v>
                </c:pt>
                <c:pt idx="11">
                  <c:v>17.64659</c:v>
                </c:pt>
                <c:pt idx="12">
                  <c:v>60.372799999999998</c:v>
                </c:pt>
              </c:numCache>
            </c:numRef>
          </c:val>
        </c:ser>
        <c:ser>
          <c:idx val="1"/>
          <c:order val="1"/>
          <c:tx>
            <c:strRef>
              <c:f>'6. MatrizGeneraciónSEIN (2)'!$F$10</c:f>
              <c:strCache>
                <c:ptCount val="1"/>
                <c:pt idx="0">
                  <c:v>2016</c:v>
                </c:pt>
              </c:strCache>
            </c:strRef>
          </c:tx>
          <c:spPr>
            <a:solidFill>
              <a:srgbClr val="C00000"/>
            </a:solidFill>
          </c:spPr>
          <c:invertIfNegative val="0"/>
          <c:cat>
            <c:strRef>
              <c:f>'6. MatrizGeneraciónSEIN (2)'!$A$12:$A$24</c:f>
              <c:strCache>
                <c:ptCount val="13"/>
                <c:pt idx="0">
                  <c:v>Hidro</c:v>
                </c:pt>
                <c:pt idx="1">
                  <c:v>Gas Natural de Camisea</c:v>
                </c:pt>
                <c:pt idx="2">
                  <c:v>Gas Natural de Aguaytía</c:v>
                </c:pt>
                <c:pt idx="3">
                  <c:v>Gas Natural de Malacas</c:v>
                </c:pt>
                <c:pt idx="4">
                  <c:v>Gas Natural de Las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(2)'!$F$12:$F$24</c:f>
              <c:numCache>
                <c:formatCode>###\ ###\ ##0.0</c:formatCode>
                <c:ptCount val="13"/>
                <c:pt idx="0">
                  <c:v>2181.1729999999998</c:v>
                </c:pt>
                <c:pt idx="1">
                  <c:v>1374.913</c:v>
                </c:pt>
                <c:pt idx="2">
                  <c:v>74.935130000000001</c:v>
                </c:pt>
                <c:pt idx="3">
                  <c:v>48.921849999999999</c:v>
                </c:pt>
                <c:pt idx="4">
                  <c:v>11.05772</c:v>
                </c:pt>
                <c:pt idx="5">
                  <c:v>84.165850000000006</c:v>
                </c:pt>
                <c:pt idx="6">
                  <c:v>29.564589999999999</c:v>
                </c:pt>
                <c:pt idx="7">
                  <c:v>2.08962</c:v>
                </c:pt>
                <c:pt idx="8">
                  <c:v>134.9847</c:v>
                </c:pt>
                <c:pt idx="9">
                  <c:v>7.6777899999999999</c:v>
                </c:pt>
                <c:pt idx="10">
                  <c:v>4.1495899999999999</c:v>
                </c:pt>
                <c:pt idx="11">
                  <c:v>22.625869999999999</c:v>
                </c:pt>
                <c:pt idx="12">
                  <c:v>47.238109999999999</c:v>
                </c:pt>
              </c:numCache>
            </c:numRef>
          </c:val>
        </c:ser>
        <c:ser>
          <c:idx val="2"/>
          <c:order val="2"/>
          <c:tx>
            <c:strRef>
              <c:f>'6. MatrizGeneraciónSEIN (2)'!$H$10</c:f>
              <c:strCache>
                <c:ptCount val="1"/>
                <c:pt idx="0">
                  <c:v>2015</c:v>
                </c:pt>
              </c:strCache>
            </c:strRef>
          </c:tx>
          <c:spPr>
            <a:solidFill>
              <a:schemeClr val="accent3"/>
            </a:solidFill>
            <a:ln>
              <a:solidFill>
                <a:schemeClr val="accent3"/>
              </a:solidFill>
            </a:ln>
          </c:spPr>
          <c:invertIfNegative val="0"/>
          <c:cat>
            <c:strRef>
              <c:f>'6. MatrizGeneraciónSEIN (2)'!$A$12:$A$24</c:f>
              <c:strCache>
                <c:ptCount val="13"/>
                <c:pt idx="0">
                  <c:v>Hidro</c:v>
                </c:pt>
                <c:pt idx="1">
                  <c:v>Gas Natural de Camisea</c:v>
                </c:pt>
                <c:pt idx="2">
                  <c:v>Gas Natural de Aguaytía</c:v>
                </c:pt>
                <c:pt idx="3">
                  <c:v>Gas Natural de Malacas</c:v>
                </c:pt>
                <c:pt idx="4">
                  <c:v>Gas Natural de Las Isla</c:v>
                </c:pt>
                <c:pt idx="5">
                  <c:v>Carbón</c:v>
                </c:pt>
                <c:pt idx="6">
                  <c:v>Residual 500</c:v>
                </c:pt>
                <c:pt idx="7">
                  <c:v>Residual 6</c:v>
                </c:pt>
                <c:pt idx="8">
                  <c:v>Diesel 2</c:v>
                </c:pt>
                <c:pt idx="9">
                  <c:v>Bagazo</c:v>
                </c:pt>
                <c:pt idx="10">
                  <c:v>Biogás</c:v>
                </c:pt>
                <c:pt idx="11">
                  <c:v>Solar</c:v>
                </c:pt>
                <c:pt idx="12">
                  <c:v>Eólico</c:v>
                </c:pt>
              </c:strCache>
            </c:strRef>
          </c:cat>
          <c:val>
            <c:numRef>
              <c:f>'6. MatrizGeneraciónSEIN (2)'!$H$12:$H$24</c:f>
              <c:numCache>
                <c:formatCode>###\ ###\ ##0.0</c:formatCode>
                <c:ptCount val="13"/>
                <c:pt idx="0">
                  <c:v>2105.9940000000001</c:v>
                </c:pt>
                <c:pt idx="1">
                  <c:v>1379.4649999999999</c:v>
                </c:pt>
                <c:pt idx="2">
                  <c:v>27.36458</c:v>
                </c:pt>
                <c:pt idx="3">
                  <c:v>16.185649999999999</c:v>
                </c:pt>
                <c:pt idx="4">
                  <c:v>40.273249999999997</c:v>
                </c:pt>
                <c:pt idx="5">
                  <c:v>5.7810899999999998</c:v>
                </c:pt>
                <c:pt idx="6">
                  <c:v>4.2399999999999998E-3</c:v>
                </c:pt>
                <c:pt idx="7">
                  <c:v>0.39756999999999998</c:v>
                </c:pt>
                <c:pt idx="8">
                  <c:v>2.1347999999999998</c:v>
                </c:pt>
                <c:pt idx="9">
                  <c:v>7.99329</c:v>
                </c:pt>
                <c:pt idx="10">
                  <c:v>2.7145199999999998</c:v>
                </c:pt>
                <c:pt idx="11">
                  <c:v>21.570979999999999</c:v>
                </c:pt>
                <c:pt idx="12">
                  <c:v>52.919980000000002</c:v>
                </c:pt>
              </c:numCache>
            </c:numRef>
          </c:val>
        </c:ser>
        <c:dLbls>
          <c:showLegendKey val="0"/>
          <c:showVal val="0"/>
          <c:showCatName val="0"/>
          <c:showSerName val="0"/>
          <c:showPercent val="0"/>
          <c:showBubbleSize val="0"/>
        </c:dLbls>
        <c:gapWidth val="150"/>
        <c:axId val="216699648"/>
        <c:axId val="216701184"/>
      </c:barChart>
      <c:catAx>
        <c:axId val="216699648"/>
        <c:scaling>
          <c:orientation val="minMax"/>
        </c:scaling>
        <c:delete val="0"/>
        <c:axPos val="l"/>
        <c:numFmt formatCode="General" sourceLinked="1"/>
        <c:majorTickMark val="out"/>
        <c:minorTickMark val="none"/>
        <c:tickLblPos val="nextTo"/>
        <c:crossAx val="216701184"/>
        <c:crosses val="autoZero"/>
        <c:auto val="1"/>
        <c:lblAlgn val="ctr"/>
        <c:lblOffset val="100"/>
        <c:noMultiLvlLbl val="0"/>
      </c:catAx>
      <c:valAx>
        <c:axId val="216701184"/>
        <c:scaling>
          <c:orientation val="minMax"/>
          <c:max val="3000"/>
          <c:min val="0"/>
        </c:scaling>
        <c:delete val="0"/>
        <c:axPos val="b"/>
        <c:majorGridlines/>
        <c:title>
          <c:tx>
            <c:rich>
              <a:bodyPr/>
              <a:lstStyle/>
              <a:p>
                <a:pPr>
                  <a:defRPr/>
                </a:pPr>
                <a:r>
                  <a:rPr lang="en-US"/>
                  <a:t>GWh</a:t>
                </a:r>
              </a:p>
            </c:rich>
          </c:tx>
          <c:layout>
            <c:manualLayout>
              <c:xMode val="edge"/>
              <c:yMode val="edge"/>
              <c:x val="0.92053779207882047"/>
              <c:y val="0.90444385291418961"/>
            </c:manualLayout>
          </c:layout>
          <c:overlay val="0"/>
        </c:title>
        <c:numFmt formatCode="###\ ###\ ##0.0" sourceLinked="1"/>
        <c:majorTickMark val="out"/>
        <c:minorTickMark val="none"/>
        <c:tickLblPos val="nextTo"/>
        <c:txPr>
          <a:bodyPr/>
          <a:lstStyle/>
          <a:p>
            <a:pPr>
              <a:defRPr b="1"/>
            </a:pPr>
            <a:endParaRPr lang="es-PE"/>
          </a:p>
        </c:txPr>
        <c:crossAx val="216699648"/>
        <c:crosses val="autoZero"/>
        <c:crossBetween val="between"/>
      </c:valAx>
    </c:plotArea>
    <c:legend>
      <c:legendPos val="t"/>
      <c:layout>
        <c:manualLayout>
          <c:xMode val="edge"/>
          <c:yMode val="edge"/>
          <c:x val="0.48041672178613148"/>
          <c:y val="7.5557647875260217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Enero 2017
INFSGI-MES-01-2017
08/02/2017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100"/>
            </a:pPr>
            <a:r>
              <a:rPr lang="es-PE" sz="1100"/>
              <a:t>Participación</a:t>
            </a:r>
            <a:r>
              <a:rPr lang="es-PE" sz="1100" baseline="0"/>
              <a:t> de las RER en la Matriz de Generación del SEIN </a:t>
            </a:r>
            <a:endParaRPr lang="es-PE" sz="1100"/>
          </a:p>
        </c:rich>
      </c:tx>
      <c:layout>
        <c:manualLayout>
          <c:xMode val="edge"/>
          <c:yMode val="edge"/>
          <c:x val="0.14286509186351706"/>
          <c:y val="3.832373781373034E-3"/>
        </c:manualLayout>
      </c:layout>
      <c:overlay val="0"/>
    </c:title>
    <c:autoTitleDeleted val="0"/>
    <c:plotArea>
      <c:layout>
        <c:manualLayout>
          <c:layoutTarget val="inner"/>
          <c:xMode val="edge"/>
          <c:yMode val="edge"/>
          <c:x val="3.241049868766404E-2"/>
          <c:y val="0.22772719413206238"/>
          <c:w val="0.85471622047244089"/>
          <c:h val="0.74277408941139267"/>
        </c:manualLayout>
      </c:layout>
      <c:ofPieChart>
        <c:ofPieType val="pie"/>
        <c:varyColors val="1"/>
        <c:ser>
          <c:idx val="0"/>
          <c:order val="0"/>
          <c:explosion val="19"/>
          <c:dPt>
            <c:idx val="1"/>
            <c:bubble3D val="0"/>
            <c:spPr>
              <a:solidFill>
                <a:srgbClr val="00B0F0"/>
              </a:solidFill>
            </c:spPr>
          </c:dPt>
          <c:dPt>
            <c:idx val="3"/>
            <c:bubble3D val="0"/>
            <c:spPr>
              <a:solidFill>
                <a:srgbClr val="FFFF00"/>
              </a:solidFill>
              <a:ln>
                <a:solidFill>
                  <a:srgbClr val="FFFF00"/>
                </a:solidFill>
              </a:ln>
            </c:spPr>
          </c:dPt>
          <c:dPt>
            <c:idx val="4"/>
            <c:bubble3D val="0"/>
            <c:spPr>
              <a:solidFill>
                <a:schemeClr val="accent6">
                  <a:lumMod val="75000"/>
                </a:schemeClr>
              </a:solidFill>
              <a:ln>
                <a:solidFill>
                  <a:srgbClr val="FFFF00"/>
                </a:solidFill>
              </a:ln>
            </c:spPr>
          </c:dPt>
          <c:dPt>
            <c:idx val="5"/>
            <c:bubble3D val="0"/>
            <c:spPr>
              <a:solidFill>
                <a:srgbClr val="FFC000"/>
              </a:solidFill>
              <a:ln>
                <a:solidFill>
                  <a:srgbClr val="FFC000"/>
                </a:solidFill>
              </a:ln>
            </c:spPr>
          </c:dPt>
          <c:dLbls>
            <c:dLbl>
              <c:idx val="0"/>
              <c:layout>
                <c:manualLayout>
                  <c:x val="7.1776038885880397E-2"/>
                  <c:y val="-9.7620690457177861E-2"/>
                </c:manualLayout>
              </c:layout>
              <c:tx>
                <c:rich>
                  <a:bodyPr/>
                  <a:lstStyle/>
                  <a:p>
                    <a:pPr>
                      <a:defRPr b="1">
                        <a:solidFill>
                          <a:schemeClr val="bg1"/>
                        </a:solidFill>
                      </a:defRPr>
                    </a:pPr>
                    <a:r>
                      <a:rPr lang="en-US"/>
                      <a:t>Producción Total del SEIN
95,00%</a:t>
                    </a:r>
                  </a:p>
                </c:rich>
              </c:tx>
              <c:numFmt formatCode="0.00%" sourceLinked="0"/>
              <c:spPr/>
              <c:showLegendKey val="0"/>
              <c:showVal val="0"/>
              <c:showCatName val="1"/>
              <c:showSerName val="0"/>
              <c:showPercent val="1"/>
              <c:showBubbleSize val="0"/>
              <c:separator>
</c:separator>
            </c:dLbl>
            <c:dLbl>
              <c:idx val="1"/>
              <c:layout>
                <c:manualLayout>
                  <c:x val="6.7957690288713915E-2"/>
                  <c:y val="4.513842262512776E-2"/>
                </c:manualLayout>
              </c:layout>
              <c:tx>
                <c:rich>
                  <a:bodyPr/>
                  <a:lstStyle/>
                  <a:p>
                    <a:r>
                      <a:rPr lang="en-US"/>
                      <a:t>Hidroeléctrica
2.92%</a:t>
                    </a:r>
                  </a:p>
                </c:rich>
              </c:tx>
              <c:showLegendKey val="0"/>
              <c:showVal val="0"/>
              <c:showCatName val="1"/>
              <c:showSerName val="0"/>
              <c:showPercent val="1"/>
              <c:showBubbleSize val="0"/>
              <c:separator>
</c:separator>
            </c:dLbl>
            <c:dLbl>
              <c:idx val="2"/>
              <c:layout>
                <c:manualLayout>
                  <c:x val="0.119519963717857"/>
                  <c:y val="-7.6879881509829717E-2"/>
                </c:manualLayout>
              </c:layout>
              <c:tx>
                <c:rich>
                  <a:bodyPr/>
                  <a:lstStyle/>
                  <a:p>
                    <a:r>
                      <a:rPr lang="en-US"/>
                      <a:t>Eólico
1.41%</a:t>
                    </a:r>
                  </a:p>
                </c:rich>
              </c:tx>
              <c:showLegendKey val="0"/>
              <c:showVal val="0"/>
              <c:showCatName val="1"/>
              <c:showSerName val="0"/>
              <c:showPercent val="1"/>
              <c:showBubbleSize val="0"/>
              <c:separator>
</c:separator>
            </c:dLbl>
            <c:dLbl>
              <c:idx val="3"/>
              <c:layout>
                <c:manualLayout>
                  <c:x val="-6.71685039370069E-3"/>
                  <c:y val="-0.10561660027405999"/>
                </c:manualLayout>
              </c:layout>
              <c:tx>
                <c:rich>
                  <a:bodyPr/>
                  <a:lstStyle/>
                  <a:p>
                    <a:r>
                      <a:rPr lang="en-US"/>
                      <a:t>Solar
0.41%</a:t>
                    </a:r>
                  </a:p>
                </c:rich>
              </c:tx>
              <c:showLegendKey val="0"/>
              <c:showVal val="0"/>
              <c:showCatName val="1"/>
              <c:showSerName val="0"/>
              <c:showPercent val="1"/>
              <c:showBubbleSize val="0"/>
              <c:separator>
</c:separator>
            </c:dLbl>
            <c:dLbl>
              <c:idx val="4"/>
              <c:layout>
                <c:manualLayout>
                  <c:x val="2.645459317585302E-3"/>
                  <c:y val="-9.3745897926685778E-2"/>
                </c:manualLayout>
              </c:layout>
              <c:tx>
                <c:rich>
                  <a:bodyPr/>
                  <a:lstStyle/>
                  <a:p>
                    <a:r>
                      <a:rPr lang="en-US"/>
                      <a:t>Bagazo
0.17%</a:t>
                    </a:r>
                  </a:p>
                </c:rich>
              </c:tx>
              <c:showLegendKey val="0"/>
              <c:showVal val="0"/>
              <c:showCatName val="1"/>
              <c:showSerName val="0"/>
              <c:showPercent val="1"/>
              <c:showBubbleSize val="0"/>
              <c:separator>
</c:separator>
            </c:dLbl>
            <c:dLbl>
              <c:idx val="5"/>
              <c:layout>
                <c:manualLayout>
                  <c:x val="6.9438320209973758E-4"/>
                  <c:y val="0.10802978870946472"/>
                </c:manualLayout>
              </c:layout>
              <c:numFmt formatCode="0.00%" sourceLinked="0"/>
              <c:spPr/>
              <c:txPr>
                <a:bodyPr/>
                <a:lstStyle/>
                <a:p>
                  <a:pPr>
                    <a:defRPr b="1">
                      <a:solidFill>
                        <a:sysClr val="windowText" lastClr="000000"/>
                      </a:solidFill>
                    </a:defRPr>
                  </a:pPr>
                  <a:endParaRPr lang="es-PE"/>
                </a:p>
              </c:txPr>
              <c:showLegendKey val="0"/>
              <c:showVal val="0"/>
              <c:showCatName val="1"/>
              <c:showSerName val="0"/>
              <c:showPercent val="1"/>
              <c:showBubbleSize val="0"/>
              <c:separator>
</c:separator>
            </c:dLbl>
            <c:dLbl>
              <c:idx val="6"/>
              <c:layout>
                <c:manualLayout>
                  <c:x val="-5.409232021647839E-2"/>
                  <c:y val="0.1048641686829008"/>
                </c:manualLayout>
              </c:layout>
              <c:tx>
                <c:rich>
                  <a:bodyPr/>
                  <a:lstStyle/>
                  <a:p>
                    <a:r>
                      <a:rPr lang="en-US"/>
                      <a:t>RER</a:t>
                    </a:r>
                  </a:p>
                  <a:p>
                    <a:r>
                      <a:rPr lang="en-US"/>
                      <a:t>5.00%</a:t>
                    </a:r>
                  </a:p>
                </c:rich>
              </c:tx>
              <c:showLegendKey val="0"/>
              <c:showVal val="0"/>
              <c:showCatName val="1"/>
              <c:showSerName val="0"/>
              <c:showPercent val="1"/>
              <c:showBubbleSize val="0"/>
              <c:separator>
</c:separator>
            </c:dLbl>
            <c:numFmt formatCode="0.00%" sourceLinked="0"/>
            <c:txPr>
              <a:bodyPr/>
              <a:lstStyle/>
              <a:p>
                <a:pPr>
                  <a:defRPr b="1"/>
                </a:pPr>
                <a:endParaRPr lang="es-PE"/>
              </a:p>
            </c:txPr>
            <c:showLegendKey val="0"/>
            <c:showVal val="0"/>
            <c:showCatName val="1"/>
            <c:showSerName val="0"/>
            <c:showPercent val="1"/>
            <c:showBubbleSize val="0"/>
            <c:separator>
</c:separator>
            <c:showLeaderLines val="1"/>
          </c:dLbls>
          <c:cat>
            <c:strRef>
              <c:f>('7. MatrizGeneraciónSEIN (3)'!$M$48,'7. MatrizGeneraciónSEIN (3)'!$A$11:$A$15)</c:f>
              <c:strCache>
                <c:ptCount val="6"/>
                <c:pt idx="0">
                  <c:v>Producción Total del SEIN</c:v>
                </c:pt>
                <c:pt idx="1">
                  <c:v>Hidroeléctrica</c:v>
                </c:pt>
                <c:pt idx="2">
                  <c:v>Eólico</c:v>
                </c:pt>
                <c:pt idx="3">
                  <c:v>Solar</c:v>
                </c:pt>
                <c:pt idx="4">
                  <c:v>Bagazo</c:v>
                </c:pt>
                <c:pt idx="5">
                  <c:v>Biogás</c:v>
                </c:pt>
              </c:strCache>
            </c:strRef>
          </c:cat>
          <c:val>
            <c:numRef>
              <c:f>('7. MatrizGeneraciónSEIN (3)'!$Q$48,'7. MatrizGeneraciónSEIN (3)'!$E$11:$E$15)</c:f>
              <c:numCache>
                <c:formatCode>###\ ###\ ##0.0</c:formatCode>
                <c:ptCount val="6"/>
                <c:pt idx="0">
                  <c:v>4271.9269379999996</c:v>
                </c:pt>
                <c:pt idx="1">
                  <c:v>124.90405737228848</c:v>
                </c:pt>
                <c:pt idx="2">
                  <c:v>60.372802024048376</c:v>
                </c:pt>
                <c:pt idx="3">
                  <c:v>17.646586911443002</c:v>
                </c:pt>
                <c:pt idx="4">
                  <c:v>7.1225864350709998</c:v>
                </c:pt>
                <c:pt idx="5">
                  <c:v>3.5038573999999998</c:v>
                </c:pt>
              </c:numCache>
            </c:numRef>
          </c:val>
        </c:ser>
        <c:dLbls>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orientation="portrait"/>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0"/>
          <c:order val="0"/>
          <c:tx>
            <c:strRef>
              <c:f>'7. MatrizGeneraciónSEIN (3)'!$E$9</c:f>
              <c:strCache>
                <c:ptCount val="1"/>
                <c:pt idx="0">
                  <c:v>2017</c:v>
                </c:pt>
              </c:strCache>
            </c:strRef>
          </c:tx>
          <c:spPr>
            <a:solidFill>
              <a:srgbClr val="0070C0"/>
            </a:solidFill>
          </c:spPr>
          <c:invertIfNegative val="0"/>
          <c:cat>
            <c:strRef>
              <c:f>'7. MatrizGeneraciónSEIN (3)'!$A$11:$A$15</c:f>
              <c:strCache>
                <c:ptCount val="5"/>
                <c:pt idx="0">
                  <c:v>Hidroeléctrica</c:v>
                </c:pt>
                <c:pt idx="1">
                  <c:v>Eólico</c:v>
                </c:pt>
                <c:pt idx="2">
                  <c:v>Solar</c:v>
                </c:pt>
                <c:pt idx="3">
                  <c:v>Bagazo</c:v>
                </c:pt>
                <c:pt idx="4">
                  <c:v>Biogás</c:v>
                </c:pt>
              </c:strCache>
            </c:strRef>
          </c:cat>
          <c:val>
            <c:numRef>
              <c:f>'7. MatrizGeneraciónSEIN (3)'!$E$11:$E$15</c:f>
              <c:numCache>
                <c:formatCode>###\ ###\ ##0.0</c:formatCode>
                <c:ptCount val="5"/>
                <c:pt idx="0">
                  <c:v>124.90405737228848</c:v>
                </c:pt>
                <c:pt idx="1">
                  <c:v>60.372802024048376</c:v>
                </c:pt>
                <c:pt idx="2">
                  <c:v>17.646586911443002</c:v>
                </c:pt>
                <c:pt idx="3">
                  <c:v>7.1225864350709998</c:v>
                </c:pt>
                <c:pt idx="4">
                  <c:v>3.5038573999999998</c:v>
                </c:pt>
              </c:numCache>
            </c:numRef>
          </c:val>
        </c:ser>
        <c:ser>
          <c:idx val="1"/>
          <c:order val="1"/>
          <c:tx>
            <c:strRef>
              <c:f>'7. MatrizGeneraciónSEIN (3)'!$F$9</c:f>
              <c:strCache>
                <c:ptCount val="1"/>
                <c:pt idx="0">
                  <c:v>2016</c:v>
                </c:pt>
              </c:strCache>
            </c:strRef>
          </c:tx>
          <c:spPr>
            <a:solidFill>
              <a:srgbClr val="C00000"/>
            </a:solidFill>
          </c:spPr>
          <c:invertIfNegative val="0"/>
          <c:cat>
            <c:strRef>
              <c:f>'7. MatrizGeneraciónSEIN (3)'!$A$11:$A$15</c:f>
              <c:strCache>
                <c:ptCount val="5"/>
                <c:pt idx="0">
                  <c:v>Hidroeléctrica</c:v>
                </c:pt>
                <c:pt idx="1">
                  <c:v>Eólico</c:v>
                </c:pt>
                <c:pt idx="2">
                  <c:v>Solar</c:v>
                </c:pt>
                <c:pt idx="3">
                  <c:v>Bagazo</c:v>
                </c:pt>
                <c:pt idx="4">
                  <c:v>Biogás</c:v>
                </c:pt>
              </c:strCache>
            </c:strRef>
          </c:cat>
          <c:val>
            <c:numRef>
              <c:f>'7. MatrizGeneraciónSEIN (3)'!$F$11:$F$15</c:f>
              <c:numCache>
                <c:formatCode>###\ ###\ ##0.0</c:formatCode>
                <c:ptCount val="5"/>
                <c:pt idx="0">
                  <c:v>85.830449999999999</c:v>
                </c:pt>
                <c:pt idx="1">
                  <c:v>47.238109999999999</c:v>
                </c:pt>
                <c:pt idx="2">
                  <c:v>22.625869999999999</c:v>
                </c:pt>
                <c:pt idx="3">
                  <c:v>7.6777899999999999</c:v>
                </c:pt>
                <c:pt idx="4">
                  <c:v>4.1495899999999999</c:v>
                </c:pt>
              </c:numCache>
            </c:numRef>
          </c:val>
        </c:ser>
        <c:dLbls>
          <c:showLegendKey val="0"/>
          <c:showVal val="0"/>
          <c:showCatName val="0"/>
          <c:showSerName val="0"/>
          <c:showPercent val="0"/>
          <c:showBubbleSize val="0"/>
        </c:dLbls>
        <c:gapWidth val="150"/>
        <c:axId val="332556160"/>
        <c:axId val="332557696"/>
      </c:barChart>
      <c:catAx>
        <c:axId val="332556160"/>
        <c:scaling>
          <c:orientation val="minMax"/>
        </c:scaling>
        <c:delete val="0"/>
        <c:axPos val="b"/>
        <c:majorTickMark val="out"/>
        <c:minorTickMark val="none"/>
        <c:tickLblPos val="nextTo"/>
        <c:txPr>
          <a:bodyPr/>
          <a:lstStyle/>
          <a:p>
            <a:pPr>
              <a:defRPr b="1"/>
            </a:pPr>
            <a:endParaRPr lang="es-PE"/>
          </a:p>
        </c:txPr>
        <c:crossAx val="332557696"/>
        <c:crosses val="autoZero"/>
        <c:auto val="1"/>
        <c:lblAlgn val="ctr"/>
        <c:lblOffset val="100"/>
        <c:noMultiLvlLbl val="0"/>
      </c:catAx>
      <c:valAx>
        <c:axId val="332557696"/>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332556160"/>
        <c:crosses val="autoZero"/>
        <c:crossBetween val="between"/>
      </c:valAx>
    </c:plotArea>
    <c:legend>
      <c:legendPos val="r"/>
      <c:layout>
        <c:manualLayout>
          <c:xMode val="edge"/>
          <c:yMode val="edge"/>
          <c:x val="0.36883312893281683"/>
          <c:y val="1.6686893679607254E-2"/>
          <c:w val="0.30309396548849649"/>
          <c:h val="7.052249980792176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5965193123281125"/>
          <c:y val="5.0025239522388486E-2"/>
          <c:w val="0.40605674426558952"/>
          <c:h val="0.91351232304712204"/>
        </c:manualLayout>
      </c:layout>
      <c:barChart>
        <c:barDir val="bar"/>
        <c:grouping val="clustered"/>
        <c:varyColors val="0"/>
        <c:ser>
          <c:idx val="0"/>
          <c:order val="0"/>
          <c:tx>
            <c:strRef>
              <c:f>'8. MatrizGeneraciónSEIN (4)'!$N$8</c:f>
              <c:strCache>
                <c:ptCount val="1"/>
                <c:pt idx="0">
                  <c:v>2017</c:v>
                </c:pt>
              </c:strCache>
            </c:strRef>
          </c:tx>
          <c:spPr>
            <a:solidFill>
              <a:srgbClr val="0070C0"/>
            </a:solidFill>
          </c:spPr>
          <c:invertIfNegative val="0"/>
          <c:cat>
            <c:strRef>
              <c:f>'8. MatrizGeneraciónSEIN (4)'!$M$9:$M$60</c:f>
              <c:strCache>
                <c:ptCount val="52"/>
                <c:pt idx="0">
                  <c:v>AURORA</c:v>
                </c:pt>
                <c:pt idx="1">
                  <c:v>TERMOSELVA</c:v>
                </c:pt>
                <c:pt idx="2">
                  <c:v>PLANTA ETEN</c:v>
                </c:pt>
                <c:pt idx="3">
                  <c:v>SHOUGESA</c:v>
                </c:pt>
                <c:pt idx="4">
                  <c:v>SANTA ROSA</c:v>
                </c:pt>
                <c:pt idx="5">
                  <c:v>IYEPSA</c:v>
                </c:pt>
                <c:pt idx="6">
                  <c:v>CERRO VERDE</c:v>
                </c:pt>
                <c:pt idx="7">
                  <c:v>ECELIM</c:v>
                </c:pt>
                <c:pt idx="8">
                  <c:v>HIDROCAÑETE</c:v>
                </c:pt>
                <c:pt idx="9">
                  <c:v>YANAPAMPA</c:v>
                </c:pt>
                <c:pt idx="10">
                  <c:v>MAJA ENERGÍA</c:v>
                </c:pt>
                <c:pt idx="11">
                  <c:v>PETRAMAS</c:v>
                </c:pt>
                <c:pt idx="12">
                  <c:v>EGECSAC</c:v>
                </c:pt>
                <c:pt idx="13">
                  <c:v>REPARTICIÓN SOLAR</c:v>
                </c:pt>
                <c:pt idx="14">
                  <c:v>MOQUEGUA FV</c:v>
                </c:pt>
                <c:pt idx="15">
                  <c:v>MAJES SOLAR</c:v>
                </c:pt>
                <c:pt idx="16">
                  <c:v>GEPSA</c:v>
                </c:pt>
                <c:pt idx="17">
                  <c:v>PANAMERICANA SOLAR</c:v>
                </c:pt>
                <c:pt idx="18">
                  <c:v>TACNA SOLAR</c:v>
                </c:pt>
                <c:pt idx="19">
                  <c:v>SAMAY</c:v>
                </c:pt>
                <c:pt idx="20">
                  <c:v>SDE PIURA</c:v>
                </c:pt>
                <c:pt idx="21">
                  <c:v>AIPSAA</c:v>
                </c:pt>
                <c:pt idx="22">
                  <c:v>AYEPSA</c:v>
                </c:pt>
                <c:pt idx="23">
                  <c:v>PE MARCONA</c:v>
                </c:pt>
                <c:pt idx="24">
                  <c:v>RIO DOBLE</c:v>
                </c:pt>
                <c:pt idx="25">
                  <c:v>HUANCHOR</c:v>
                </c:pt>
                <c:pt idx="26">
                  <c:v>EGERBA</c:v>
                </c:pt>
                <c:pt idx="27">
                  <c:v>SINERSA</c:v>
                </c:pt>
                <c:pt idx="28">
                  <c:v>EGESUR</c:v>
                </c:pt>
                <c:pt idx="29">
                  <c:v>SDF ENERGÍA</c:v>
                </c:pt>
                <c:pt idx="30">
                  <c:v>SANTA CRUZ</c:v>
                </c:pt>
                <c:pt idx="31">
                  <c:v>ENERGÍA EÓLICA</c:v>
                </c:pt>
                <c:pt idx="32">
                  <c:v>TERMOCHILCA</c:v>
                </c:pt>
                <c:pt idx="33">
                  <c:v>EGEJUNIN</c:v>
                </c:pt>
                <c:pt idx="34">
                  <c:v>PE TRES HERMANAS</c:v>
                </c:pt>
                <c:pt idx="35">
                  <c:v>ENEL PIURA</c:v>
                </c:pt>
                <c:pt idx="36">
                  <c:v>EMGHUANZA </c:v>
                </c:pt>
                <c:pt idx="37">
                  <c:v>LUZ DEL SUR</c:v>
                </c:pt>
                <c:pt idx="38">
                  <c:v>SAN GABÁN</c:v>
                </c:pt>
                <c:pt idx="39">
                  <c:v>EGASA</c:v>
                </c:pt>
                <c:pt idx="40">
                  <c:v>CHINANGO</c:v>
                </c:pt>
                <c:pt idx="41">
                  <c:v>EGEMSA</c:v>
                </c:pt>
                <c:pt idx="42">
                  <c:v>CELEPSA</c:v>
                </c:pt>
                <c:pt idx="43">
                  <c:v>KALLPA</c:v>
                </c:pt>
                <c:pt idx="44">
                  <c:v>STATKRAFT PERÚ</c:v>
                </c:pt>
                <c:pt idx="45">
                  <c:v>EGENOR</c:v>
                </c:pt>
                <c:pt idx="46">
                  <c:v>CERRO DEL AGUILA</c:v>
                </c:pt>
                <c:pt idx="47">
                  <c:v>HUALLAGA</c:v>
                </c:pt>
                <c:pt idx="48">
                  <c:v>FENIX POWER </c:v>
                </c:pt>
                <c:pt idx="49">
                  <c:v>ENEL PERÚ</c:v>
                </c:pt>
                <c:pt idx="50">
                  <c:v>ELECTROPERÚ</c:v>
                </c:pt>
                <c:pt idx="51">
                  <c:v>ENGIE</c:v>
                </c:pt>
              </c:strCache>
            </c:strRef>
          </c:cat>
          <c:val>
            <c:numRef>
              <c:f>'8. MatrizGeneraciónSEIN (4)'!$N$9:$N$60</c:f>
              <c:numCache>
                <c:formatCode>General</c:formatCode>
                <c:ptCount val="52"/>
                <c:pt idx="0">
                  <c:v>0</c:v>
                </c:pt>
                <c:pt idx="1">
                  <c:v>0</c:v>
                </c:pt>
                <c:pt idx="2">
                  <c:v>8.0911759400000005E-4</c:v>
                </c:pt>
                <c:pt idx="3">
                  <c:v>6.2039141020000001E-3</c:v>
                </c:pt>
                <c:pt idx="4">
                  <c:v>0.211693405</c:v>
                </c:pt>
                <c:pt idx="5">
                  <c:v>0.35962152550000004</c:v>
                </c:pt>
                <c:pt idx="6">
                  <c:v>0.43043808209999995</c:v>
                </c:pt>
                <c:pt idx="7">
                  <c:v>1.0978879750000001</c:v>
                </c:pt>
                <c:pt idx="8">
                  <c:v>2.0038</c:v>
                </c:pt>
                <c:pt idx="9">
                  <c:v>2.3708424839999998</c:v>
                </c:pt>
                <c:pt idx="10">
                  <c:v>2.3849399999999998</c:v>
                </c:pt>
                <c:pt idx="11">
                  <c:v>2.4059694249999999</c:v>
                </c:pt>
                <c:pt idx="12">
                  <c:v>2.6561527500000004</c:v>
                </c:pt>
                <c:pt idx="13">
                  <c:v>2.8725040600000002</c:v>
                </c:pt>
                <c:pt idx="14">
                  <c:v>3.4074816559999999</c:v>
                </c:pt>
                <c:pt idx="15">
                  <c:v>3.5058536029999998</c:v>
                </c:pt>
                <c:pt idx="16">
                  <c:v>3.7117280720000001</c:v>
                </c:pt>
                <c:pt idx="17">
                  <c:v>3.7158172500000002</c:v>
                </c:pt>
                <c:pt idx="18">
                  <c:v>4.1449303430000004</c:v>
                </c:pt>
                <c:pt idx="19">
                  <c:v>5.6294966659999996</c:v>
                </c:pt>
                <c:pt idx="20">
                  <c:v>5.9549669949999995</c:v>
                </c:pt>
                <c:pt idx="21">
                  <c:v>7.1225864350000005</c:v>
                </c:pt>
                <c:pt idx="22">
                  <c:v>8.6500665160000008</c:v>
                </c:pt>
                <c:pt idx="23">
                  <c:v>9.0638140860000007</c:v>
                </c:pt>
                <c:pt idx="24">
                  <c:v>11.652051779999999</c:v>
                </c:pt>
                <c:pt idx="25">
                  <c:v>14.138608</c:v>
                </c:pt>
                <c:pt idx="26">
                  <c:v>14.35544694</c:v>
                </c:pt>
                <c:pt idx="27">
                  <c:v>15.356599449999999</c:v>
                </c:pt>
                <c:pt idx="28">
                  <c:v>19.51324889</c:v>
                </c:pt>
                <c:pt idx="29">
                  <c:v>19.90328805</c:v>
                </c:pt>
                <c:pt idx="30">
                  <c:v>22.46754795</c:v>
                </c:pt>
                <c:pt idx="31">
                  <c:v>23.311622440000001</c:v>
                </c:pt>
                <c:pt idx="32">
                  <c:v>23.597600660000001</c:v>
                </c:pt>
                <c:pt idx="33">
                  <c:v>27.897364959999997</c:v>
                </c:pt>
                <c:pt idx="34">
                  <c:v>27.997365500000001</c:v>
                </c:pt>
                <c:pt idx="35">
                  <c:v>29.811042689999997</c:v>
                </c:pt>
                <c:pt idx="36">
                  <c:v>30.811290410000002</c:v>
                </c:pt>
                <c:pt idx="37">
                  <c:v>66.156715790000007</c:v>
                </c:pt>
                <c:pt idx="38">
                  <c:v>81.199021189999996</c:v>
                </c:pt>
                <c:pt idx="39">
                  <c:v>99.026510299999998</c:v>
                </c:pt>
                <c:pt idx="40">
                  <c:v>122.6832953</c:v>
                </c:pt>
                <c:pt idx="41">
                  <c:v>124.996897</c:v>
                </c:pt>
                <c:pt idx="42">
                  <c:v>141.44675080000002</c:v>
                </c:pt>
                <c:pt idx="43">
                  <c:v>222.88428330000002</c:v>
                </c:pt>
                <c:pt idx="44">
                  <c:v>231.4918481</c:v>
                </c:pt>
                <c:pt idx="45">
                  <c:v>239.50898999999998</c:v>
                </c:pt>
                <c:pt idx="46">
                  <c:v>242.97964039999999</c:v>
                </c:pt>
                <c:pt idx="47">
                  <c:v>299.2731493</c:v>
                </c:pt>
                <c:pt idx="48">
                  <c:v>369.0456848</c:v>
                </c:pt>
                <c:pt idx="49">
                  <c:v>447.12567369999999</c:v>
                </c:pt>
                <c:pt idx="50">
                  <c:v>587.77341319999994</c:v>
                </c:pt>
                <c:pt idx="51">
                  <c:v>643.81438400000002</c:v>
                </c:pt>
              </c:numCache>
            </c:numRef>
          </c:val>
        </c:ser>
        <c:ser>
          <c:idx val="1"/>
          <c:order val="1"/>
          <c:tx>
            <c:strRef>
              <c:f>'8. MatrizGeneraciónSEIN (4)'!$O$8</c:f>
              <c:strCache>
                <c:ptCount val="1"/>
                <c:pt idx="0">
                  <c:v>2016</c:v>
                </c:pt>
              </c:strCache>
            </c:strRef>
          </c:tx>
          <c:spPr>
            <a:solidFill>
              <a:srgbClr val="C00000"/>
            </a:solidFill>
          </c:spPr>
          <c:invertIfNegative val="0"/>
          <c:cat>
            <c:strRef>
              <c:f>'8. MatrizGeneraciónSEIN (4)'!$M$9:$M$60</c:f>
              <c:strCache>
                <c:ptCount val="52"/>
                <c:pt idx="0">
                  <c:v>AURORA</c:v>
                </c:pt>
                <c:pt idx="1">
                  <c:v>TERMOSELVA</c:v>
                </c:pt>
                <c:pt idx="2">
                  <c:v>PLANTA ETEN</c:v>
                </c:pt>
                <c:pt idx="3">
                  <c:v>SHOUGESA</c:v>
                </c:pt>
                <c:pt idx="4">
                  <c:v>SANTA ROSA</c:v>
                </c:pt>
                <c:pt idx="5">
                  <c:v>IYEPSA</c:v>
                </c:pt>
                <c:pt idx="6">
                  <c:v>CERRO VERDE</c:v>
                </c:pt>
                <c:pt idx="7">
                  <c:v>ECELIM</c:v>
                </c:pt>
                <c:pt idx="8">
                  <c:v>HIDROCAÑETE</c:v>
                </c:pt>
                <c:pt idx="9">
                  <c:v>YANAPAMPA</c:v>
                </c:pt>
                <c:pt idx="10">
                  <c:v>MAJA ENERGÍA</c:v>
                </c:pt>
                <c:pt idx="11">
                  <c:v>PETRAMAS</c:v>
                </c:pt>
                <c:pt idx="12">
                  <c:v>EGECSAC</c:v>
                </c:pt>
                <c:pt idx="13">
                  <c:v>REPARTICIÓN SOLAR</c:v>
                </c:pt>
                <c:pt idx="14">
                  <c:v>MOQUEGUA FV</c:v>
                </c:pt>
                <c:pt idx="15">
                  <c:v>MAJES SOLAR</c:v>
                </c:pt>
                <c:pt idx="16">
                  <c:v>GEPSA</c:v>
                </c:pt>
                <c:pt idx="17">
                  <c:v>PANAMERICANA SOLAR</c:v>
                </c:pt>
                <c:pt idx="18">
                  <c:v>TACNA SOLAR</c:v>
                </c:pt>
                <c:pt idx="19">
                  <c:v>SAMAY</c:v>
                </c:pt>
                <c:pt idx="20">
                  <c:v>SDE PIURA</c:v>
                </c:pt>
                <c:pt idx="21">
                  <c:v>AIPSAA</c:v>
                </c:pt>
                <c:pt idx="22">
                  <c:v>AYEPSA</c:v>
                </c:pt>
                <c:pt idx="23">
                  <c:v>PE MARCONA</c:v>
                </c:pt>
                <c:pt idx="24">
                  <c:v>RIO DOBLE</c:v>
                </c:pt>
                <c:pt idx="25">
                  <c:v>HUANCHOR</c:v>
                </c:pt>
                <c:pt idx="26">
                  <c:v>EGERBA</c:v>
                </c:pt>
                <c:pt idx="27">
                  <c:v>SINERSA</c:v>
                </c:pt>
                <c:pt idx="28">
                  <c:v>EGESUR</c:v>
                </c:pt>
                <c:pt idx="29">
                  <c:v>SDF ENERGÍA</c:v>
                </c:pt>
                <c:pt idx="30">
                  <c:v>SANTA CRUZ</c:v>
                </c:pt>
                <c:pt idx="31">
                  <c:v>ENERGÍA EÓLICA</c:v>
                </c:pt>
                <c:pt idx="32">
                  <c:v>TERMOCHILCA</c:v>
                </c:pt>
                <c:pt idx="33">
                  <c:v>EGEJUNIN</c:v>
                </c:pt>
                <c:pt idx="34">
                  <c:v>PE TRES HERMANAS</c:v>
                </c:pt>
                <c:pt idx="35">
                  <c:v>ENEL PIURA</c:v>
                </c:pt>
                <c:pt idx="36">
                  <c:v>EMGHUANZA </c:v>
                </c:pt>
                <c:pt idx="37">
                  <c:v>LUZ DEL SUR</c:v>
                </c:pt>
                <c:pt idx="38">
                  <c:v>SAN GABÁN</c:v>
                </c:pt>
                <c:pt idx="39">
                  <c:v>EGASA</c:v>
                </c:pt>
                <c:pt idx="40">
                  <c:v>CHINANGO</c:v>
                </c:pt>
                <c:pt idx="41">
                  <c:v>EGEMSA</c:v>
                </c:pt>
                <c:pt idx="42">
                  <c:v>CELEPSA</c:v>
                </c:pt>
                <c:pt idx="43">
                  <c:v>KALLPA</c:v>
                </c:pt>
                <c:pt idx="44">
                  <c:v>STATKRAFT PERÚ</c:v>
                </c:pt>
                <c:pt idx="45">
                  <c:v>EGENOR</c:v>
                </c:pt>
                <c:pt idx="46">
                  <c:v>CERRO DEL AGUILA</c:v>
                </c:pt>
                <c:pt idx="47">
                  <c:v>HUALLAGA</c:v>
                </c:pt>
                <c:pt idx="48">
                  <c:v>FENIX POWER </c:v>
                </c:pt>
                <c:pt idx="49">
                  <c:v>ENEL PERÚ</c:v>
                </c:pt>
                <c:pt idx="50">
                  <c:v>ELECTROPERÚ</c:v>
                </c:pt>
                <c:pt idx="51">
                  <c:v>ENGIE</c:v>
                </c:pt>
              </c:strCache>
            </c:strRef>
          </c:cat>
          <c:val>
            <c:numRef>
              <c:f>'8. MatrizGeneraciónSEIN (4)'!$O$9:$O$60</c:f>
              <c:numCache>
                <c:formatCode>General</c:formatCode>
                <c:ptCount val="52"/>
                <c:pt idx="0">
                  <c:v>0.48958736359999999</c:v>
                </c:pt>
                <c:pt idx="1">
                  <c:v>74.935131559999988</c:v>
                </c:pt>
                <c:pt idx="2">
                  <c:v>2.8990254900000001</c:v>
                </c:pt>
                <c:pt idx="3">
                  <c:v>8.8356278669999995</c:v>
                </c:pt>
                <c:pt idx="4">
                  <c:v>0.512739795</c:v>
                </c:pt>
                <c:pt idx="5">
                  <c:v>0</c:v>
                </c:pt>
                <c:pt idx="6">
                  <c:v>16.26452325</c:v>
                </c:pt>
                <c:pt idx="7">
                  <c:v>1.2067421999999999</c:v>
                </c:pt>
                <c:pt idx="8">
                  <c:v>2.3403</c:v>
                </c:pt>
                <c:pt idx="9">
                  <c:v>2.1070567979999999</c:v>
                </c:pt>
                <c:pt idx="10">
                  <c:v>2.4827305000000002</c:v>
                </c:pt>
                <c:pt idx="11">
                  <c:v>2.9428516089999999</c:v>
                </c:pt>
                <c:pt idx="12">
                  <c:v>0.84775250000000002</c:v>
                </c:pt>
                <c:pt idx="13">
                  <c:v>4.2691233659999996</c:v>
                </c:pt>
                <c:pt idx="14">
                  <c:v>4.5872450000000002</c:v>
                </c:pt>
                <c:pt idx="15">
                  <c:v>4.3726477880000001</c:v>
                </c:pt>
                <c:pt idx="16">
                  <c:v>3.7274813500000001</c:v>
                </c:pt>
                <c:pt idx="17">
                  <c:v>4.917109</c:v>
                </c:pt>
                <c:pt idx="18">
                  <c:v>4.4797399999999996</c:v>
                </c:pt>
                <c:pt idx="19">
                  <c:v>0</c:v>
                </c:pt>
                <c:pt idx="20">
                  <c:v>11.057720079999999</c:v>
                </c:pt>
                <c:pt idx="21">
                  <c:v>7.1882044790000004</c:v>
                </c:pt>
                <c:pt idx="22">
                  <c:v>5.9460542500000004</c:v>
                </c:pt>
                <c:pt idx="23">
                  <c:v>8.5818910580000001</c:v>
                </c:pt>
                <c:pt idx="24">
                  <c:v>8.100865563000001</c:v>
                </c:pt>
                <c:pt idx="25">
                  <c:v>8.8260170000000002</c:v>
                </c:pt>
                <c:pt idx="26">
                  <c:v>0</c:v>
                </c:pt>
                <c:pt idx="27">
                  <c:v>2.2994750490000002</c:v>
                </c:pt>
                <c:pt idx="28">
                  <c:v>20.836800409999999</c:v>
                </c:pt>
                <c:pt idx="29">
                  <c:v>13.75618551</c:v>
                </c:pt>
                <c:pt idx="30">
                  <c:v>19.35974465</c:v>
                </c:pt>
                <c:pt idx="31">
                  <c:v>36.924150759999996</c:v>
                </c:pt>
                <c:pt idx="32">
                  <c:v>37.108076830000002</c:v>
                </c:pt>
                <c:pt idx="33">
                  <c:v>27.872673219999999</c:v>
                </c:pt>
                <c:pt idx="34">
                  <c:v>1.7320684020000001</c:v>
                </c:pt>
                <c:pt idx="35">
                  <c:v>68.807550109999994</c:v>
                </c:pt>
                <c:pt idx="36">
                  <c:v>38.871129090000004</c:v>
                </c:pt>
                <c:pt idx="37">
                  <c:v>65.738493030000001</c:v>
                </c:pt>
                <c:pt idx="38">
                  <c:v>79.638048800000007</c:v>
                </c:pt>
                <c:pt idx="39">
                  <c:v>100.1931482</c:v>
                </c:pt>
                <c:pt idx="40">
                  <c:v>128.6336379</c:v>
                </c:pt>
                <c:pt idx="41">
                  <c:v>123.3734295</c:v>
                </c:pt>
                <c:pt idx="42">
                  <c:v>87.835759349999989</c:v>
                </c:pt>
                <c:pt idx="43">
                  <c:v>478.97459779999997</c:v>
                </c:pt>
                <c:pt idx="44">
                  <c:v>213.20573689999998</c:v>
                </c:pt>
                <c:pt idx="45">
                  <c:v>239.78281760000002</c:v>
                </c:pt>
                <c:pt idx="46">
                  <c:v>0</c:v>
                </c:pt>
                <c:pt idx="47">
                  <c:v>1.241119437</c:v>
                </c:pt>
                <c:pt idx="48">
                  <c:v>253.12366550000002</c:v>
                </c:pt>
                <c:pt idx="49">
                  <c:v>577.5328591</c:v>
                </c:pt>
                <c:pt idx="50">
                  <c:v>629.89459880000004</c:v>
                </c:pt>
                <c:pt idx="51">
                  <c:v>584.84224430000006</c:v>
                </c:pt>
              </c:numCache>
            </c:numRef>
          </c:val>
        </c:ser>
        <c:dLbls>
          <c:showLegendKey val="0"/>
          <c:showVal val="0"/>
          <c:showCatName val="0"/>
          <c:showSerName val="0"/>
          <c:showPercent val="0"/>
          <c:showBubbleSize val="0"/>
        </c:dLbls>
        <c:gapWidth val="150"/>
        <c:axId val="332572160"/>
        <c:axId val="332573696"/>
      </c:barChart>
      <c:catAx>
        <c:axId val="332572160"/>
        <c:scaling>
          <c:orientation val="minMax"/>
        </c:scaling>
        <c:delete val="0"/>
        <c:axPos val="l"/>
        <c:majorTickMark val="out"/>
        <c:minorTickMark val="none"/>
        <c:tickLblPos val="nextTo"/>
        <c:txPr>
          <a:bodyPr/>
          <a:lstStyle/>
          <a:p>
            <a:pPr>
              <a:defRPr sz="900"/>
            </a:pPr>
            <a:endParaRPr lang="es-PE"/>
          </a:p>
        </c:txPr>
        <c:crossAx val="332573696"/>
        <c:crosses val="autoZero"/>
        <c:auto val="1"/>
        <c:lblAlgn val="ctr"/>
        <c:lblOffset val="100"/>
        <c:noMultiLvlLbl val="0"/>
      </c:catAx>
      <c:valAx>
        <c:axId val="332573696"/>
        <c:scaling>
          <c:orientation val="minMax"/>
          <c:max val="700"/>
          <c:min val="0"/>
        </c:scaling>
        <c:delete val="0"/>
        <c:axPos val="b"/>
        <c:title>
          <c:tx>
            <c:rich>
              <a:bodyPr/>
              <a:lstStyle/>
              <a:p>
                <a:pPr>
                  <a:defRPr/>
                </a:pPr>
                <a:r>
                  <a:rPr lang="es-PE"/>
                  <a:t>GWh</a:t>
                </a:r>
              </a:p>
            </c:rich>
          </c:tx>
          <c:layout>
            <c:manualLayout>
              <c:xMode val="edge"/>
              <c:yMode val="edge"/>
              <c:x val="0.80296263553202474"/>
              <c:y val="0.94882982220811996"/>
            </c:manualLayout>
          </c:layout>
          <c:overlay val="0"/>
        </c:title>
        <c:numFmt formatCode="General" sourceLinked="1"/>
        <c:majorTickMark val="out"/>
        <c:minorTickMark val="none"/>
        <c:tickLblPos val="nextTo"/>
        <c:txPr>
          <a:bodyPr/>
          <a:lstStyle/>
          <a:p>
            <a:pPr>
              <a:defRPr sz="900" b="1"/>
            </a:pPr>
            <a:endParaRPr lang="es-PE"/>
          </a:p>
        </c:txPr>
        <c:crossAx val="332572160"/>
        <c:crosses val="autoZero"/>
        <c:crossBetween val="between"/>
      </c:valAx>
    </c:plotArea>
    <c:legend>
      <c:legendPos val="r"/>
      <c:layout>
        <c:manualLayout>
          <c:xMode val="edge"/>
          <c:yMode val="edge"/>
          <c:x val="0.69853863321931697"/>
          <c:y val="0.33475261770559128"/>
          <c:w val="0.12445429833172612"/>
          <c:h val="5.4289134265688474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8657239512474714E-2"/>
          <c:y val="0.23247844389933014"/>
          <c:w val="0.83360022102500342"/>
          <c:h val="0.66020446236404251"/>
        </c:manualLayout>
      </c:layout>
      <c:barChart>
        <c:barDir val="bar"/>
        <c:grouping val="stacked"/>
        <c:varyColors val="0"/>
        <c:ser>
          <c:idx val="0"/>
          <c:order val="0"/>
          <c:tx>
            <c:strRef>
              <c:f>'9. MáxDemandaSEIN (1)'!$M$11</c:f>
              <c:strCache>
                <c:ptCount val="1"/>
                <c:pt idx="0">
                  <c:v>Hidroeléctrico</c:v>
                </c:pt>
              </c:strCache>
            </c:strRef>
          </c:tx>
          <c:invertIfNegative val="0"/>
          <c:cat>
            <c:numRef>
              <c:f>'9. MáxDemandaSEIN (1)'!$N$10:$P$10</c:f>
              <c:numCache>
                <c:formatCode>General</c:formatCode>
                <c:ptCount val="3"/>
                <c:pt idx="0">
                  <c:v>2017</c:v>
                </c:pt>
                <c:pt idx="1">
                  <c:v>2016</c:v>
                </c:pt>
                <c:pt idx="2">
                  <c:v>2015</c:v>
                </c:pt>
              </c:numCache>
            </c:numRef>
          </c:cat>
          <c:val>
            <c:numRef>
              <c:f>'9. MáxDemandaSEIN (1)'!$N$11:$P$11</c:f>
              <c:numCache>
                <c:formatCode>###\ ###\ ##0.0</c:formatCode>
                <c:ptCount val="3"/>
                <c:pt idx="0">
                  <c:v>4236.5890399999998</c:v>
                </c:pt>
                <c:pt idx="1">
                  <c:v>3335.7462500000001</c:v>
                </c:pt>
                <c:pt idx="2">
                  <c:v>3098.1010000000001</c:v>
                </c:pt>
              </c:numCache>
            </c:numRef>
          </c:val>
        </c:ser>
        <c:ser>
          <c:idx val="1"/>
          <c:order val="1"/>
          <c:tx>
            <c:strRef>
              <c:f>'9. MáxDemandaSEIN (1)'!$M$12</c:f>
              <c:strCache>
                <c:ptCount val="1"/>
                <c:pt idx="0">
                  <c:v>Termoeléctrico</c:v>
                </c:pt>
              </c:strCache>
            </c:strRef>
          </c:tx>
          <c:invertIfNegative val="0"/>
          <c:cat>
            <c:numRef>
              <c:f>'9. MáxDemandaSEIN (1)'!$N$10:$P$10</c:f>
              <c:numCache>
                <c:formatCode>General</c:formatCode>
                <c:ptCount val="3"/>
                <c:pt idx="0">
                  <c:v>2017</c:v>
                </c:pt>
                <c:pt idx="1">
                  <c:v>2016</c:v>
                </c:pt>
                <c:pt idx="2">
                  <c:v>2015</c:v>
                </c:pt>
              </c:numCache>
            </c:numRef>
          </c:cat>
          <c:val>
            <c:numRef>
              <c:f>'9. MáxDemandaSEIN (1)'!$N$12:$P$12</c:f>
              <c:numCache>
                <c:formatCode>###\ ###\ ##0.0</c:formatCode>
                <c:ptCount val="3"/>
                <c:pt idx="0">
                  <c:v>2291.3775700000001</c:v>
                </c:pt>
                <c:pt idx="1">
                  <c:v>2861.3692299999998</c:v>
                </c:pt>
                <c:pt idx="2">
                  <c:v>2595.9490000000001</c:v>
                </c:pt>
              </c:numCache>
            </c:numRef>
          </c:val>
        </c:ser>
        <c:ser>
          <c:idx val="2"/>
          <c:order val="2"/>
          <c:tx>
            <c:strRef>
              <c:f>'9. MáxDemandaSEIN (1)'!$M$13</c:f>
              <c:strCache>
                <c:ptCount val="1"/>
                <c:pt idx="0">
                  <c:v>Eólico</c:v>
                </c:pt>
              </c:strCache>
            </c:strRef>
          </c:tx>
          <c:invertIfNegative val="0"/>
          <c:cat>
            <c:numRef>
              <c:f>'9. MáxDemandaSEIN (1)'!$N$10:$P$10</c:f>
              <c:numCache>
                <c:formatCode>General</c:formatCode>
                <c:ptCount val="3"/>
                <c:pt idx="0">
                  <c:v>2017</c:v>
                </c:pt>
                <c:pt idx="1">
                  <c:v>2016</c:v>
                </c:pt>
                <c:pt idx="2">
                  <c:v>2015</c:v>
                </c:pt>
              </c:numCache>
            </c:numRef>
          </c:cat>
          <c:val>
            <c:numRef>
              <c:f>'9. MáxDemandaSEIN (1)'!$N$13:$P$13</c:f>
              <c:numCache>
                <c:formatCode>###\ ###\ ##0.0</c:formatCode>
                <c:ptCount val="3"/>
                <c:pt idx="0">
                  <c:v>45.283239999999999</c:v>
                </c:pt>
                <c:pt idx="1">
                  <c:v>103.83896</c:v>
                </c:pt>
                <c:pt idx="2">
                  <c:v>99.513999999999996</c:v>
                </c:pt>
              </c:numCache>
            </c:numRef>
          </c:val>
        </c:ser>
        <c:dLbls>
          <c:showLegendKey val="0"/>
          <c:showVal val="0"/>
          <c:showCatName val="0"/>
          <c:showSerName val="0"/>
          <c:showPercent val="0"/>
          <c:showBubbleSize val="0"/>
        </c:dLbls>
        <c:gapWidth val="150"/>
        <c:overlap val="100"/>
        <c:axId val="336902400"/>
        <c:axId val="336904192"/>
      </c:barChart>
      <c:catAx>
        <c:axId val="336902400"/>
        <c:scaling>
          <c:orientation val="minMax"/>
        </c:scaling>
        <c:delete val="0"/>
        <c:axPos val="l"/>
        <c:numFmt formatCode="General" sourceLinked="1"/>
        <c:majorTickMark val="out"/>
        <c:minorTickMark val="none"/>
        <c:tickLblPos val="nextTo"/>
        <c:txPr>
          <a:bodyPr/>
          <a:lstStyle/>
          <a:p>
            <a:pPr>
              <a:defRPr b="1"/>
            </a:pPr>
            <a:endParaRPr lang="es-PE"/>
          </a:p>
        </c:txPr>
        <c:crossAx val="336904192"/>
        <c:crosses val="autoZero"/>
        <c:auto val="1"/>
        <c:lblAlgn val="ctr"/>
        <c:lblOffset val="100"/>
        <c:noMultiLvlLbl val="0"/>
      </c:catAx>
      <c:valAx>
        <c:axId val="336904192"/>
        <c:scaling>
          <c:orientation val="minMax"/>
        </c:scaling>
        <c:delete val="0"/>
        <c:axPos val="b"/>
        <c:majorGridlines/>
        <c:title>
          <c:tx>
            <c:rich>
              <a:bodyPr rot="0" vert="horz"/>
              <a:lstStyle/>
              <a:p>
                <a:pPr>
                  <a:defRPr/>
                </a:pPr>
                <a:r>
                  <a:rPr lang="en-US"/>
                  <a:t>MWh</a:t>
                </a:r>
              </a:p>
            </c:rich>
          </c:tx>
          <c:layout>
            <c:manualLayout>
              <c:xMode val="edge"/>
              <c:yMode val="edge"/>
              <c:x val="0.9370864760326012"/>
              <c:y val="0.80976104365887713"/>
            </c:manualLayout>
          </c:layout>
          <c:overlay val="0"/>
        </c:title>
        <c:numFmt formatCode="###\ ###\ ##0.0" sourceLinked="1"/>
        <c:majorTickMark val="out"/>
        <c:minorTickMark val="none"/>
        <c:tickLblPos val="nextTo"/>
        <c:txPr>
          <a:bodyPr/>
          <a:lstStyle/>
          <a:p>
            <a:pPr>
              <a:defRPr b="1"/>
            </a:pPr>
            <a:endParaRPr lang="es-PE"/>
          </a:p>
        </c:txPr>
        <c:crossAx val="336902400"/>
        <c:crosses val="autoZero"/>
        <c:crossBetween val="between"/>
      </c:valAx>
    </c:plotArea>
    <c:legend>
      <c:legendPos val="t"/>
      <c:layout/>
      <c:overlay val="0"/>
    </c:legend>
    <c:plotVisOnly val="1"/>
    <c:dispBlanksAs val="gap"/>
    <c:showDLblsOverMax val="0"/>
  </c:chart>
  <c:spPr>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5025954455151187"/>
          <c:y val="3.0023684481515808E-2"/>
          <c:w val="0.41544902057892352"/>
          <c:h val="0.93351384421547412"/>
        </c:manualLayout>
      </c:layout>
      <c:barChart>
        <c:barDir val="bar"/>
        <c:grouping val="clustered"/>
        <c:varyColors val="0"/>
        <c:ser>
          <c:idx val="0"/>
          <c:order val="0"/>
          <c:tx>
            <c:strRef>
              <c:f>'10. MáxDemandaSEIN (2)'!$N$9</c:f>
              <c:strCache>
                <c:ptCount val="1"/>
                <c:pt idx="0">
                  <c:v>2017</c:v>
                </c:pt>
              </c:strCache>
            </c:strRef>
          </c:tx>
          <c:spPr>
            <a:solidFill>
              <a:srgbClr val="0070C0"/>
            </a:solidFill>
          </c:spPr>
          <c:invertIfNegative val="0"/>
          <c:cat>
            <c:strRef>
              <c:f>'10. MáxDemandaSEIN (2)'!$M$10:$M$61</c:f>
              <c:strCache>
                <c:ptCount val="52"/>
                <c:pt idx="0">
                  <c:v>AGROAURORA</c:v>
                </c:pt>
                <c:pt idx="1">
                  <c:v>SANTA ROSA</c:v>
                </c:pt>
                <c:pt idx="2">
                  <c:v>ECELIM</c:v>
                </c:pt>
                <c:pt idx="3">
                  <c:v>MAJES SOLAR</c:v>
                </c:pt>
                <c:pt idx="4">
                  <c:v>REPARTICIÓN SOLAR</c:v>
                </c:pt>
                <c:pt idx="5">
                  <c:v>IYEPSA</c:v>
                </c:pt>
                <c:pt idx="6">
                  <c:v>CERRO VERDE</c:v>
                </c:pt>
                <c:pt idx="7">
                  <c:v>MOQUEGUA FV</c:v>
                </c:pt>
                <c:pt idx="8">
                  <c:v>PANAMERICANA SOLAR</c:v>
                </c:pt>
                <c:pt idx="9">
                  <c:v>PLANTA ETEN</c:v>
                </c:pt>
                <c:pt idx="10">
                  <c:v>SHOUGESA</c:v>
                </c:pt>
                <c:pt idx="11">
                  <c:v>TACNA SOLAR</c:v>
                </c:pt>
                <c:pt idx="12">
                  <c:v>TERMOCHILCA</c:v>
                </c:pt>
                <c:pt idx="13">
                  <c:v>TERMOSELVA</c:v>
                </c:pt>
                <c:pt idx="14">
                  <c:v>HIDROCAÑETE</c:v>
                </c:pt>
                <c:pt idx="15">
                  <c:v>PETRAMAS </c:v>
                </c:pt>
                <c:pt idx="16">
                  <c:v>YANAPAMPA</c:v>
                </c:pt>
                <c:pt idx="17">
                  <c:v>MAJA ENERGÍA</c:v>
                </c:pt>
                <c:pt idx="18">
                  <c:v>GEPSA</c:v>
                </c:pt>
                <c:pt idx="19">
                  <c:v>EGECSAC</c:v>
                </c:pt>
                <c:pt idx="20">
                  <c:v>PE MARCONA</c:v>
                </c:pt>
                <c:pt idx="21">
                  <c:v>SDE PIURA </c:v>
                </c:pt>
                <c:pt idx="22">
                  <c:v>AYEPSA</c:v>
                </c:pt>
                <c:pt idx="23">
                  <c:v>AIPSAA</c:v>
                </c:pt>
                <c:pt idx="24">
                  <c:v>ENERGÍA EÓLICA</c:v>
                </c:pt>
                <c:pt idx="25">
                  <c:v>RÍO DOBLE</c:v>
                </c:pt>
                <c:pt idx="26">
                  <c:v>HUANCHOR</c:v>
                </c:pt>
                <c:pt idx="27">
                  <c:v>RIO BAÑOS</c:v>
                </c:pt>
                <c:pt idx="28">
                  <c:v>PE TRES HERMANAS</c:v>
                </c:pt>
                <c:pt idx="29">
                  <c:v>SANTA CRUZ</c:v>
                </c:pt>
                <c:pt idx="30">
                  <c:v>SINERSA   </c:v>
                </c:pt>
                <c:pt idx="31">
                  <c:v>SDF ENERGIA</c:v>
                </c:pt>
                <c:pt idx="32">
                  <c:v>EGEJUNIN</c:v>
                </c:pt>
                <c:pt idx="33">
                  <c:v>EGESUR</c:v>
                </c:pt>
                <c:pt idx="34">
                  <c:v>ENEL PERU</c:v>
                </c:pt>
                <c:pt idx="35">
                  <c:v>LUZ DEL SUR</c:v>
                </c:pt>
                <c:pt idx="36">
                  <c:v>EGEHUANZA </c:v>
                </c:pt>
                <c:pt idx="37">
                  <c:v>SAN GABÁN</c:v>
                </c:pt>
                <c:pt idx="38">
                  <c:v>SAMAY I S.A.</c:v>
                </c:pt>
                <c:pt idx="39">
                  <c:v>EGASA</c:v>
                </c:pt>
                <c:pt idx="40">
                  <c:v>EGEMSA</c:v>
                </c:pt>
                <c:pt idx="41">
                  <c:v>CHINANGO</c:v>
                </c:pt>
                <c:pt idx="42">
                  <c:v>CELEPSA</c:v>
                </c:pt>
                <c:pt idx="43">
                  <c:v>CERRO DEL AGUILA</c:v>
                </c:pt>
                <c:pt idx="44">
                  <c:v>STATKRAFT PERU</c:v>
                </c:pt>
                <c:pt idx="45">
                  <c:v>EGENOR</c:v>
                </c:pt>
                <c:pt idx="46">
                  <c:v>HUALLAGA</c:v>
                </c:pt>
                <c:pt idx="47">
                  <c:v>KALLPA</c:v>
                </c:pt>
                <c:pt idx="48">
                  <c:v>FENIX POWER </c:v>
                </c:pt>
                <c:pt idx="49">
                  <c:v>ENEL PIURA</c:v>
                </c:pt>
                <c:pt idx="50">
                  <c:v>ELECTROPERU</c:v>
                </c:pt>
                <c:pt idx="51">
                  <c:v>ENGIE</c:v>
                </c:pt>
              </c:strCache>
            </c:strRef>
          </c:cat>
          <c:val>
            <c:numRef>
              <c:f>'10. MáxDemandaSEIN (2)'!$N$10:$N$61</c:f>
              <c:numCache>
                <c:formatCode>General</c:formatCode>
                <c:ptCount val="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2.65</c:v>
                </c:pt>
                <c:pt idx="15">
                  <c:v>3.01</c:v>
                </c:pt>
                <c:pt idx="16">
                  <c:v>3.44</c:v>
                </c:pt>
                <c:pt idx="17">
                  <c:v>3.72</c:v>
                </c:pt>
                <c:pt idx="18">
                  <c:v>4.8600000000000003</c:v>
                </c:pt>
                <c:pt idx="19">
                  <c:v>5.24</c:v>
                </c:pt>
                <c:pt idx="20">
                  <c:v>7.17</c:v>
                </c:pt>
                <c:pt idx="21">
                  <c:v>10.28</c:v>
                </c:pt>
                <c:pt idx="22">
                  <c:v>11.71</c:v>
                </c:pt>
                <c:pt idx="23">
                  <c:v>13.05</c:v>
                </c:pt>
                <c:pt idx="24">
                  <c:v>15.36</c:v>
                </c:pt>
                <c:pt idx="25">
                  <c:v>18.53</c:v>
                </c:pt>
                <c:pt idx="26">
                  <c:v>19.23</c:v>
                </c:pt>
                <c:pt idx="27">
                  <c:v>20.350000000000001</c:v>
                </c:pt>
                <c:pt idx="28">
                  <c:v>22.76</c:v>
                </c:pt>
                <c:pt idx="29">
                  <c:v>23.51</c:v>
                </c:pt>
                <c:pt idx="30">
                  <c:v>24.22</c:v>
                </c:pt>
                <c:pt idx="31">
                  <c:v>26.43</c:v>
                </c:pt>
                <c:pt idx="32">
                  <c:v>37.65</c:v>
                </c:pt>
                <c:pt idx="33">
                  <c:v>49.68</c:v>
                </c:pt>
                <c:pt idx="34">
                  <c:v>64.540000000000006</c:v>
                </c:pt>
                <c:pt idx="35">
                  <c:v>90.57</c:v>
                </c:pt>
                <c:pt idx="36">
                  <c:v>94.04</c:v>
                </c:pt>
                <c:pt idx="37">
                  <c:v>110.38</c:v>
                </c:pt>
                <c:pt idx="38">
                  <c:v>148.53</c:v>
                </c:pt>
                <c:pt idx="39">
                  <c:v>169.45</c:v>
                </c:pt>
                <c:pt idx="40">
                  <c:v>169.76</c:v>
                </c:pt>
                <c:pt idx="41">
                  <c:v>192.79</c:v>
                </c:pt>
                <c:pt idx="42">
                  <c:v>214.14</c:v>
                </c:pt>
                <c:pt idx="43">
                  <c:v>334.6</c:v>
                </c:pt>
                <c:pt idx="44">
                  <c:v>336.91</c:v>
                </c:pt>
                <c:pt idx="45">
                  <c:v>360.45</c:v>
                </c:pt>
                <c:pt idx="46">
                  <c:v>467.54</c:v>
                </c:pt>
                <c:pt idx="47">
                  <c:v>539.52</c:v>
                </c:pt>
                <c:pt idx="48">
                  <c:v>545.35</c:v>
                </c:pt>
                <c:pt idx="49">
                  <c:v>733.55</c:v>
                </c:pt>
                <c:pt idx="50">
                  <c:v>813.5</c:v>
                </c:pt>
                <c:pt idx="51">
                  <c:v>864.79</c:v>
                </c:pt>
              </c:numCache>
            </c:numRef>
          </c:val>
        </c:ser>
        <c:ser>
          <c:idx val="1"/>
          <c:order val="1"/>
          <c:tx>
            <c:strRef>
              <c:f>'10. MáxDemandaSEIN (2)'!$O$9</c:f>
              <c:strCache>
                <c:ptCount val="1"/>
                <c:pt idx="0">
                  <c:v>2016</c:v>
                </c:pt>
              </c:strCache>
            </c:strRef>
          </c:tx>
          <c:spPr>
            <a:solidFill>
              <a:srgbClr val="C00000"/>
            </a:solidFill>
          </c:spPr>
          <c:invertIfNegative val="0"/>
          <c:cat>
            <c:strRef>
              <c:f>'10. MáxDemandaSEIN (2)'!$M$10:$M$61</c:f>
              <c:strCache>
                <c:ptCount val="52"/>
                <c:pt idx="0">
                  <c:v>AGROAURORA</c:v>
                </c:pt>
                <c:pt idx="1">
                  <c:v>SANTA ROSA</c:v>
                </c:pt>
                <c:pt idx="2">
                  <c:v>ECELIM</c:v>
                </c:pt>
                <c:pt idx="3">
                  <c:v>MAJES SOLAR</c:v>
                </c:pt>
                <c:pt idx="4">
                  <c:v>REPARTICIÓN SOLAR</c:v>
                </c:pt>
                <c:pt idx="5">
                  <c:v>IYEPSA</c:v>
                </c:pt>
                <c:pt idx="6">
                  <c:v>CERRO VERDE</c:v>
                </c:pt>
                <c:pt idx="7">
                  <c:v>MOQUEGUA FV</c:v>
                </c:pt>
                <c:pt idx="8">
                  <c:v>PANAMERICANA SOLAR</c:v>
                </c:pt>
                <c:pt idx="9">
                  <c:v>PLANTA ETEN</c:v>
                </c:pt>
                <c:pt idx="10">
                  <c:v>SHOUGESA</c:v>
                </c:pt>
                <c:pt idx="11">
                  <c:v>TACNA SOLAR</c:v>
                </c:pt>
                <c:pt idx="12">
                  <c:v>TERMOCHILCA</c:v>
                </c:pt>
                <c:pt idx="13">
                  <c:v>TERMOSELVA</c:v>
                </c:pt>
                <c:pt idx="14">
                  <c:v>HIDROCAÑETE</c:v>
                </c:pt>
                <c:pt idx="15">
                  <c:v>PETRAMAS </c:v>
                </c:pt>
                <c:pt idx="16">
                  <c:v>YANAPAMPA</c:v>
                </c:pt>
                <c:pt idx="17">
                  <c:v>MAJA ENERGÍA</c:v>
                </c:pt>
                <c:pt idx="18">
                  <c:v>GEPSA</c:v>
                </c:pt>
                <c:pt idx="19">
                  <c:v>EGECSAC</c:v>
                </c:pt>
                <c:pt idx="20">
                  <c:v>PE MARCONA</c:v>
                </c:pt>
                <c:pt idx="21">
                  <c:v>SDE PIURA </c:v>
                </c:pt>
                <c:pt idx="22">
                  <c:v>AYEPSA</c:v>
                </c:pt>
                <c:pt idx="23">
                  <c:v>AIPSAA</c:v>
                </c:pt>
                <c:pt idx="24">
                  <c:v>ENERGÍA EÓLICA</c:v>
                </c:pt>
                <c:pt idx="25">
                  <c:v>RÍO DOBLE</c:v>
                </c:pt>
                <c:pt idx="26">
                  <c:v>HUANCHOR</c:v>
                </c:pt>
                <c:pt idx="27">
                  <c:v>RIO BAÑOS</c:v>
                </c:pt>
                <c:pt idx="28">
                  <c:v>PE TRES HERMANAS</c:v>
                </c:pt>
                <c:pt idx="29">
                  <c:v>SANTA CRUZ</c:v>
                </c:pt>
                <c:pt idx="30">
                  <c:v>SINERSA   </c:v>
                </c:pt>
                <c:pt idx="31">
                  <c:v>SDF ENERGIA</c:v>
                </c:pt>
                <c:pt idx="32">
                  <c:v>EGEJUNIN</c:v>
                </c:pt>
                <c:pt idx="33">
                  <c:v>EGESUR</c:v>
                </c:pt>
                <c:pt idx="34">
                  <c:v>ENEL PERU</c:v>
                </c:pt>
                <c:pt idx="35">
                  <c:v>LUZ DEL SUR</c:v>
                </c:pt>
                <c:pt idx="36">
                  <c:v>EGEHUANZA </c:v>
                </c:pt>
                <c:pt idx="37">
                  <c:v>SAN GABÁN</c:v>
                </c:pt>
                <c:pt idx="38">
                  <c:v>SAMAY I S.A.</c:v>
                </c:pt>
                <c:pt idx="39">
                  <c:v>EGASA</c:v>
                </c:pt>
                <c:pt idx="40">
                  <c:v>EGEMSA</c:v>
                </c:pt>
                <c:pt idx="41">
                  <c:v>CHINANGO</c:v>
                </c:pt>
                <c:pt idx="42">
                  <c:v>CELEPSA</c:v>
                </c:pt>
                <c:pt idx="43">
                  <c:v>CERRO DEL AGUILA</c:v>
                </c:pt>
                <c:pt idx="44">
                  <c:v>STATKRAFT PERU</c:v>
                </c:pt>
                <c:pt idx="45">
                  <c:v>EGENOR</c:v>
                </c:pt>
                <c:pt idx="46">
                  <c:v>HUALLAGA</c:v>
                </c:pt>
                <c:pt idx="47">
                  <c:v>KALLPA</c:v>
                </c:pt>
                <c:pt idx="48">
                  <c:v>FENIX POWER </c:v>
                </c:pt>
                <c:pt idx="49">
                  <c:v>ENEL PIURA</c:v>
                </c:pt>
                <c:pt idx="50">
                  <c:v>ELECTROPERU</c:v>
                </c:pt>
                <c:pt idx="51">
                  <c:v>ENGIE</c:v>
                </c:pt>
              </c:strCache>
            </c:strRef>
          </c:cat>
          <c:val>
            <c:numRef>
              <c:f>'10. MáxDemandaSEIN (2)'!$O$10:$O$61</c:f>
              <c:numCache>
                <c:formatCode>General</c:formatCode>
                <c:ptCount val="52"/>
                <c:pt idx="0">
                  <c:v>0</c:v>
                </c:pt>
                <c:pt idx="1">
                  <c:v>1.04</c:v>
                </c:pt>
                <c:pt idx="2">
                  <c:v>0</c:v>
                </c:pt>
                <c:pt idx="3">
                  <c:v>0</c:v>
                </c:pt>
                <c:pt idx="4">
                  <c:v>0</c:v>
                </c:pt>
                <c:pt idx="5">
                  <c:v>0</c:v>
                </c:pt>
                <c:pt idx="6">
                  <c:v>0</c:v>
                </c:pt>
                <c:pt idx="7">
                  <c:v>0</c:v>
                </c:pt>
                <c:pt idx="8">
                  <c:v>0</c:v>
                </c:pt>
                <c:pt idx="9">
                  <c:v>0</c:v>
                </c:pt>
                <c:pt idx="10">
                  <c:v>0</c:v>
                </c:pt>
                <c:pt idx="11">
                  <c:v>0</c:v>
                </c:pt>
                <c:pt idx="12">
                  <c:v>193.87</c:v>
                </c:pt>
                <c:pt idx="13">
                  <c:v>61.54</c:v>
                </c:pt>
                <c:pt idx="14">
                  <c:v>3.2</c:v>
                </c:pt>
                <c:pt idx="15">
                  <c:v>4.5</c:v>
                </c:pt>
                <c:pt idx="16">
                  <c:v>3.51</c:v>
                </c:pt>
                <c:pt idx="17">
                  <c:v>3.02</c:v>
                </c:pt>
                <c:pt idx="18">
                  <c:v>4.78</c:v>
                </c:pt>
                <c:pt idx="19">
                  <c:v>1.37</c:v>
                </c:pt>
                <c:pt idx="20">
                  <c:v>20.23</c:v>
                </c:pt>
                <c:pt idx="21">
                  <c:v>21.28</c:v>
                </c:pt>
                <c:pt idx="22">
                  <c:v>10.02</c:v>
                </c:pt>
                <c:pt idx="23">
                  <c:v>13.38</c:v>
                </c:pt>
                <c:pt idx="24">
                  <c:v>80.400000000000006</c:v>
                </c:pt>
                <c:pt idx="25">
                  <c:v>9.89</c:v>
                </c:pt>
                <c:pt idx="26">
                  <c:v>9.52</c:v>
                </c:pt>
                <c:pt idx="27">
                  <c:v>0</c:v>
                </c:pt>
                <c:pt idx="28">
                  <c:v>3.21</c:v>
                </c:pt>
                <c:pt idx="29">
                  <c:v>27.74</c:v>
                </c:pt>
                <c:pt idx="30">
                  <c:v>2.86</c:v>
                </c:pt>
                <c:pt idx="31">
                  <c:v>26.89</c:v>
                </c:pt>
                <c:pt idx="32">
                  <c:v>40.33</c:v>
                </c:pt>
                <c:pt idx="33">
                  <c:v>46.29</c:v>
                </c:pt>
                <c:pt idx="34">
                  <c:v>84.56</c:v>
                </c:pt>
                <c:pt idx="35">
                  <c:v>89.99</c:v>
                </c:pt>
                <c:pt idx="36">
                  <c:v>94.99</c:v>
                </c:pt>
                <c:pt idx="37">
                  <c:v>111.52</c:v>
                </c:pt>
                <c:pt idx="38">
                  <c:v>0</c:v>
                </c:pt>
                <c:pt idx="39">
                  <c:v>212.39</c:v>
                </c:pt>
                <c:pt idx="40">
                  <c:v>168.27</c:v>
                </c:pt>
                <c:pt idx="41">
                  <c:v>184.97</c:v>
                </c:pt>
                <c:pt idx="42">
                  <c:v>165.89</c:v>
                </c:pt>
                <c:pt idx="43">
                  <c:v>0</c:v>
                </c:pt>
                <c:pt idx="44">
                  <c:v>306.85000000000002</c:v>
                </c:pt>
                <c:pt idx="45">
                  <c:v>361.66</c:v>
                </c:pt>
                <c:pt idx="46">
                  <c:v>0</c:v>
                </c:pt>
                <c:pt idx="47">
                  <c:v>719.4</c:v>
                </c:pt>
                <c:pt idx="48">
                  <c:v>271.64</c:v>
                </c:pt>
                <c:pt idx="49">
                  <c:v>933.14</c:v>
                </c:pt>
                <c:pt idx="50">
                  <c:v>878.65</c:v>
                </c:pt>
                <c:pt idx="51">
                  <c:v>1128.17</c:v>
                </c:pt>
              </c:numCache>
            </c:numRef>
          </c:val>
        </c:ser>
        <c:dLbls>
          <c:showLegendKey val="0"/>
          <c:showVal val="0"/>
          <c:showCatName val="0"/>
          <c:showSerName val="0"/>
          <c:showPercent val="0"/>
          <c:showBubbleSize val="0"/>
        </c:dLbls>
        <c:gapWidth val="150"/>
        <c:axId val="337123968"/>
        <c:axId val="337125760"/>
      </c:barChart>
      <c:catAx>
        <c:axId val="337123968"/>
        <c:scaling>
          <c:orientation val="minMax"/>
        </c:scaling>
        <c:delete val="0"/>
        <c:axPos val="l"/>
        <c:majorTickMark val="out"/>
        <c:minorTickMark val="none"/>
        <c:tickLblPos val="nextTo"/>
        <c:txPr>
          <a:bodyPr/>
          <a:lstStyle/>
          <a:p>
            <a:pPr>
              <a:defRPr sz="900"/>
            </a:pPr>
            <a:endParaRPr lang="es-PE"/>
          </a:p>
        </c:txPr>
        <c:crossAx val="337125760"/>
        <c:crosses val="autoZero"/>
        <c:auto val="1"/>
        <c:lblAlgn val="ctr"/>
        <c:lblOffset val="100"/>
        <c:noMultiLvlLbl val="0"/>
      </c:catAx>
      <c:valAx>
        <c:axId val="337125760"/>
        <c:scaling>
          <c:orientation val="minMax"/>
          <c:max val="1300"/>
          <c:min val="0"/>
        </c:scaling>
        <c:delete val="0"/>
        <c:axPos val="b"/>
        <c:majorGridlines/>
        <c:title>
          <c:tx>
            <c:rich>
              <a:bodyPr/>
              <a:lstStyle/>
              <a:p>
                <a:pPr>
                  <a:defRPr/>
                </a:pPr>
                <a:r>
                  <a:rPr lang="es-PE"/>
                  <a:t>MW</a:t>
                </a:r>
              </a:p>
            </c:rich>
          </c:tx>
          <c:layout>
            <c:manualLayout>
              <c:xMode val="edge"/>
              <c:yMode val="edge"/>
              <c:x val="0.80296263553202474"/>
              <c:y val="0.94882982220811996"/>
            </c:manualLayout>
          </c:layout>
          <c:overlay val="0"/>
        </c:title>
        <c:numFmt formatCode="General" sourceLinked="1"/>
        <c:majorTickMark val="out"/>
        <c:minorTickMark val="none"/>
        <c:tickLblPos val="nextTo"/>
        <c:txPr>
          <a:bodyPr/>
          <a:lstStyle/>
          <a:p>
            <a:pPr>
              <a:defRPr sz="900" b="1"/>
            </a:pPr>
            <a:endParaRPr lang="es-PE"/>
          </a:p>
        </c:txPr>
        <c:crossAx val="337123968"/>
        <c:crosses val="autoZero"/>
        <c:crossBetween val="between"/>
        <c:majorUnit val="500"/>
      </c:valAx>
    </c:plotArea>
    <c:legend>
      <c:legendPos val="r"/>
      <c:layout>
        <c:manualLayout>
          <c:xMode val="edge"/>
          <c:yMode val="edge"/>
          <c:x val="0.78012471670414374"/>
          <c:y val="0.4320572506296208"/>
          <c:w val="0.20109977188492825"/>
          <c:h val="9.4603452042822805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VOLUMEN LAGUNAS</a:t>
            </a:r>
            <a:r>
              <a:rPr lang="en-US" sz="1400" baseline="0"/>
              <a:t> EDEGEL (SANTA EULALIA Y MARCA</a:t>
            </a:r>
            <a:r>
              <a:rPr lang="en-US" sz="1400"/>
              <a:t>)</a:t>
            </a:r>
          </a:p>
        </c:rich>
      </c:tx>
      <c:layout>
        <c:manualLayout>
          <c:xMode val="edge"/>
          <c:yMode val="edge"/>
          <c:x val="0.21557481778140869"/>
          <c:y val="1.7391304347826087E-2"/>
        </c:manualLayout>
      </c:layout>
      <c:overlay val="1"/>
    </c:title>
    <c:autoTitleDeleted val="0"/>
    <c:plotArea>
      <c:layout>
        <c:manualLayout>
          <c:layoutTarget val="inner"/>
          <c:xMode val="edge"/>
          <c:yMode val="edge"/>
          <c:x val="5.9923823475553931E-2"/>
          <c:y val="0.18010303671035996"/>
          <c:w val="0.87949056940058856"/>
          <c:h val="0.71623644870478143"/>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dPt>
          <c:val>
            <c:numRef>
              <c:f>'11. Hidrología (1)'!$AS$11:$AS$63</c:f>
              <c:numCache>
                <c:formatCode>General</c:formatCode>
                <c:ptCount val="53"/>
                <c:pt idx="0">
                  <c:v>93.1</c:v>
                </c:pt>
                <c:pt idx="1">
                  <c:v>93.1</c:v>
                </c:pt>
                <c:pt idx="2">
                  <c:v>98.74</c:v>
                </c:pt>
                <c:pt idx="3">
                  <c:v>98.74</c:v>
                </c:pt>
                <c:pt idx="4">
                  <c:v>125.15</c:v>
                </c:pt>
              </c:numCache>
            </c:numRef>
          </c:val>
          <c:smooth val="0"/>
        </c:ser>
        <c:ser>
          <c:idx val="3"/>
          <c:order val="1"/>
          <c:tx>
            <c:strRef>
              <c:f>'11.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'11.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ser>
        <c:ser>
          <c:idx val="2"/>
          <c:order val="2"/>
          <c:tx>
            <c:strRef>
              <c:f>'11.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'11.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ser>
        <c:ser>
          <c:idx val="1"/>
          <c:order val="3"/>
          <c:tx>
            <c:strRef>
              <c:f>'11. Hidrología (1)'!$AP$10</c:f>
              <c:strCache>
                <c:ptCount val="1"/>
                <c:pt idx="0">
                  <c:v>2014</c:v>
                </c:pt>
              </c:strCache>
            </c:strRef>
          </c:tx>
          <c:spPr>
            <a:ln w="25400">
              <a:solidFill>
                <a:srgbClr val="C00000"/>
              </a:solidFill>
            </a:ln>
          </c:spPr>
          <c:marker>
            <c:symbol val="circle"/>
            <c:size val="5"/>
            <c:spPr>
              <a:solidFill>
                <a:srgbClr val="C00000"/>
              </a:solidFill>
            </c:spPr>
          </c:marker>
          <c:val>
            <c:numRef>
              <c:f>'11.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ser>
        <c:dLbls>
          <c:showLegendKey val="0"/>
          <c:showVal val="0"/>
          <c:showCatName val="0"/>
          <c:showSerName val="0"/>
          <c:showPercent val="0"/>
          <c:showBubbleSize val="0"/>
        </c:dLbls>
        <c:marker val="1"/>
        <c:smooth val="0"/>
        <c:axId val="337592704"/>
        <c:axId val="337595008"/>
      </c:lineChart>
      <c:catAx>
        <c:axId val="337592704"/>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337595008"/>
        <c:crosses val="autoZero"/>
        <c:auto val="1"/>
        <c:lblAlgn val="ctr"/>
        <c:lblOffset val="100"/>
        <c:tickLblSkip val="4"/>
        <c:tickMarkSkip val="1"/>
        <c:noMultiLvlLbl val="0"/>
      </c:catAx>
      <c:valAx>
        <c:axId val="337595008"/>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337592704"/>
        <c:crosses val="autoZero"/>
        <c:crossBetween val="between"/>
      </c:valAx>
    </c:plotArea>
    <c:legend>
      <c:legendPos val="b"/>
      <c:layout>
        <c:manualLayout>
          <c:xMode val="edge"/>
          <c:yMode val="edge"/>
          <c:x val="0.26516304240963051"/>
          <c:y val="0.83562668221925773"/>
          <c:w val="0.33219974950640307"/>
          <c:h val="5.1009300163320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VOLUMEN ÚTIL DEL LAGO JUNÍN ELECTROPERÚ</a:t>
            </a:r>
          </a:p>
        </c:rich>
      </c:tx>
      <c:layout/>
      <c:overlay val="1"/>
    </c:title>
    <c:autoTitleDeleted val="0"/>
    <c:plotArea>
      <c:layout>
        <c:manualLayout>
          <c:layoutTarget val="inner"/>
          <c:xMode val="edge"/>
          <c:yMode val="edge"/>
          <c:x val="6.0503203600911028E-2"/>
          <c:y val="0.13952322264064818"/>
          <c:w val="0.88327730431607909"/>
          <c:h val="0.75681615884970899"/>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'12. Hidrología (2)'!$BA$11:$BA$62</c:f>
              <c:numCache>
                <c:formatCode>General</c:formatCode>
                <c:ptCount val="52"/>
                <c:pt idx="0">
                  <c:v>27.56</c:v>
                </c:pt>
                <c:pt idx="1">
                  <c:v>36.590000000000003</c:v>
                </c:pt>
                <c:pt idx="2">
                  <c:v>63.18</c:v>
                </c:pt>
                <c:pt idx="3">
                  <c:v>113.21</c:v>
                </c:pt>
                <c:pt idx="4">
                  <c:v>156.82</c:v>
                </c:pt>
              </c:numCache>
            </c:numRef>
          </c:val>
          <c:smooth val="0"/>
        </c:ser>
        <c:ser>
          <c:idx val="3"/>
          <c:order val="1"/>
          <c:tx>
            <c:strRef>
              <c:f>'12.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ser>
        <c:ser>
          <c:idx val="2"/>
          <c:order val="2"/>
          <c:tx>
            <c:strRef>
              <c:f>'12.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ser>
        <c:ser>
          <c:idx val="1"/>
          <c:order val="3"/>
          <c:tx>
            <c:strRef>
              <c:f>'12. Hidrología (2)'!$AX$10</c:f>
              <c:strCache>
                <c:ptCount val="1"/>
                <c:pt idx="0">
                  <c:v>2014</c:v>
                </c:pt>
              </c:strCache>
            </c:strRef>
          </c:tx>
          <c:spPr>
            <a:ln w="25400">
              <a:solidFill>
                <a:srgbClr val="C00000"/>
              </a:solidFill>
            </a:ln>
          </c:spPr>
          <c:marker>
            <c:symbol val="circle"/>
            <c:size val="5"/>
            <c:spPr>
              <a:solidFill>
                <a:srgbClr val="C00000"/>
              </a:solidFill>
            </c:spPr>
          </c:marker>
          <c:val>
            <c:numRef>
              <c:f>'12.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ser>
        <c:dLbls>
          <c:showLegendKey val="0"/>
          <c:showVal val="0"/>
          <c:showCatName val="0"/>
          <c:showSerName val="0"/>
          <c:showPercent val="0"/>
          <c:showBubbleSize val="0"/>
        </c:dLbls>
        <c:marker val="1"/>
        <c:smooth val="0"/>
        <c:axId val="341616896"/>
        <c:axId val="342749952"/>
      </c:lineChart>
      <c:catAx>
        <c:axId val="341616896"/>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342749952"/>
        <c:crosses val="autoZero"/>
        <c:auto val="1"/>
        <c:lblAlgn val="ctr"/>
        <c:lblOffset val="100"/>
        <c:tickLblSkip val="4"/>
        <c:tickMarkSkip val="1"/>
        <c:noMultiLvlLbl val="0"/>
      </c:catAx>
      <c:valAx>
        <c:axId val="342749952"/>
        <c:scaling>
          <c:orientation val="minMax"/>
          <c:min val="0"/>
        </c:scaling>
        <c:delete val="0"/>
        <c:axPos val="l"/>
        <c:majorGridlines/>
        <c:title>
          <c:tx>
            <c:rich>
              <a:bodyPr rot="0" vert="horz"/>
              <a:lstStyle/>
              <a:p>
                <a:pPr>
                  <a:defRPr/>
                </a:pPr>
                <a:r>
                  <a:rPr lang="en-US"/>
                  <a:t>Millones de m3</a:t>
                </a:r>
              </a:p>
            </c:rich>
          </c:tx>
          <c:layout>
            <c:manualLayout>
              <c:xMode val="edge"/>
              <c:yMode val="edge"/>
              <c:x val="6.2615107644984173E-3"/>
              <c:y val="6.5460230514663917E-2"/>
            </c:manualLayout>
          </c:layout>
          <c:overlay val="0"/>
        </c:title>
        <c:numFmt formatCode="General" sourceLinked="1"/>
        <c:majorTickMark val="out"/>
        <c:minorTickMark val="none"/>
        <c:tickLblPos val="nextTo"/>
        <c:crossAx val="341616896"/>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s-PE" sz="1400" b="1" i="0" baseline="0">
                <a:effectLst/>
                <a:latin typeface="+mn-lt"/>
              </a:rPr>
              <a:t>VOLUMEN TOTAL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layout/>
      <c:overlay val="1"/>
    </c:title>
    <c:autoTitleDeleted val="0"/>
    <c:plotArea>
      <c:layout>
        <c:manualLayout>
          <c:layoutTarget val="inner"/>
          <c:xMode val="edge"/>
          <c:yMode val="edge"/>
          <c:x val="6.0503203600911035E-2"/>
          <c:y val="0.19211701013019755"/>
          <c:w val="0.9020618366095744"/>
          <c:h val="0.69614621772537622"/>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'12. Hidrología (2)'!$BF$11:$BF$62</c:f>
              <c:numCache>
                <c:formatCode>General</c:formatCode>
                <c:ptCount val="52"/>
                <c:pt idx="0">
                  <c:v>122.1960018</c:v>
                </c:pt>
                <c:pt idx="1">
                  <c:v>136.53500080000001</c:v>
                </c:pt>
                <c:pt idx="2">
                  <c:v>170.80799959999999</c:v>
                </c:pt>
                <c:pt idx="3">
                  <c:v>186.38500020000001</c:v>
                </c:pt>
                <c:pt idx="4">
                  <c:v>204.80799870000001</c:v>
                </c:pt>
              </c:numCache>
            </c:numRef>
          </c:val>
          <c:smooth val="0"/>
        </c:ser>
        <c:ser>
          <c:idx val="3"/>
          <c:order val="1"/>
          <c:tx>
            <c:strRef>
              <c:f>'12.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'12.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'12.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ser>
        <c:ser>
          <c:idx val="2"/>
          <c:order val="2"/>
          <c:tx>
            <c:strRef>
              <c:f>'12.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'12.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'12.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ser>
        <c:ser>
          <c:idx val="1"/>
          <c:order val="3"/>
          <c:tx>
            <c:strRef>
              <c:f>'12. Hidrología (2)'!$BC$10</c:f>
              <c:strCache>
                <c:ptCount val="1"/>
                <c:pt idx="0">
                  <c:v>2014</c:v>
                </c:pt>
              </c:strCache>
            </c:strRef>
          </c:tx>
          <c:spPr>
            <a:ln w="25400">
              <a:solidFill>
                <a:srgbClr val="C00000"/>
              </a:solidFill>
            </a:ln>
          </c:spPr>
          <c:marker>
            <c:symbol val="circle"/>
            <c:size val="5"/>
            <c:spPr>
              <a:solidFill>
                <a:srgbClr val="C00000"/>
              </a:solidFill>
            </c:spPr>
          </c:marker>
          <c:cat>
            <c:numRef>
              <c:f>'12.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'12.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ser>
        <c:dLbls>
          <c:showLegendKey val="0"/>
          <c:showVal val="0"/>
          <c:showCatName val="0"/>
          <c:showSerName val="0"/>
          <c:showPercent val="0"/>
          <c:showBubbleSize val="0"/>
        </c:dLbls>
        <c:marker val="1"/>
        <c:smooth val="0"/>
        <c:axId val="346864640"/>
        <c:axId val="346912256"/>
      </c:lineChart>
      <c:catAx>
        <c:axId val="346864640"/>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s-PE"/>
          </a:p>
        </c:txPr>
        <c:crossAx val="346912256"/>
        <c:crosses val="autoZero"/>
        <c:auto val="1"/>
        <c:lblAlgn val="ctr"/>
        <c:lblOffset val="100"/>
        <c:tickLblSkip val="4"/>
        <c:tickMarkSkip val="1"/>
        <c:noMultiLvlLbl val="0"/>
      </c:catAx>
      <c:valAx>
        <c:axId val="346912256"/>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2199224321631176"/>
            </c:manualLayout>
          </c:layout>
          <c:overlay val="0"/>
        </c:title>
        <c:numFmt formatCode="General" sourceLinked="1"/>
        <c:majorTickMark val="out"/>
        <c:minorTickMark val="none"/>
        <c:tickLblPos val="nextTo"/>
        <c:crossAx val="346864640"/>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SANTA, CHANCAY Y PATIVILCA</a:t>
            </a:r>
          </a:p>
        </c:rich>
      </c:tx>
      <c:layout/>
      <c:overlay val="1"/>
    </c:title>
    <c:autoTitleDeleted val="0"/>
    <c:plotArea>
      <c:layout>
        <c:manualLayout>
          <c:layoutTarget val="inner"/>
          <c:xMode val="edge"/>
          <c:yMode val="edge"/>
          <c:x val="6.0670796785473401E-2"/>
          <c:y val="0.17694994803333938"/>
          <c:w val="0.92508700938766064"/>
          <c:h val="0.63028242076904739"/>
        </c:manualLayout>
      </c:layout>
      <c:areaChart>
        <c:grouping val="standard"/>
        <c:varyColors val="0"/>
        <c:ser>
          <c:idx val="2"/>
          <c:order val="0"/>
          <c:tx>
            <c:strRef>
              <c:f>'13. Hidrología (3)'!$Y$8</c:f>
              <c:strCache>
                <c:ptCount val="1"/>
                <c:pt idx="0">
                  <c:v>SANTA</c:v>
                </c:pt>
              </c:strCache>
            </c:strRef>
          </c:tx>
          <c:spPr>
            <a:solidFill>
              <a:schemeClr val="accent5">
                <a:lumMod val="60000"/>
                <a:lumOff val="40000"/>
              </a:schemeClr>
            </a:solidFill>
            <a:ln>
              <a:solidFill>
                <a:srgbClr val="00B0F0"/>
              </a:solidFill>
            </a:ln>
          </c:spPr>
          <c:cat>
            <c:multiLvlStrRef>
              <c:f>'13. Hidrología (3)'!$U$9:$V$169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'13. Hidrología (3)'!$Y$9:$Y$169</c:f>
              <c:numCache>
                <c:formatCode>0.00</c:formatCode>
                <c:ptCount val="161"/>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numCache>
            </c:numRef>
          </c:val>
        </c:ser>
        <c:ser>
          <c:idx val="3"/>
          <c:order val="1"/>
          <c:tx>
            <c:strRef>
              <c:f>'13. Hidrología (3)'!$Z$8</c:f>
              <c:strCache>
                <c:ptCount val="1"/>
                <c:pt idx="0">
                  <c:v>CHANCAY</c:v>
                </c:pt>
              </c:strCache>
            </c:strRef>
          </c:tx>
          <c:spPr>
            <a:solidFill>
              <a:srgbClr val="0070C0"/>
            </a:solidFill>
          </c:spPr>
          <c:cat>
            <c:multiLvlStrRef>
              <c:f>'13. Hidrología (3)'!$U$9:$V$169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'13. Hidrología (3)'!$Z$9:$Z$169</c:f>
              <c:numCache>
                <c:formatCode>0.00</c:formatCode>
                <c:ptCount val="161"/>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numCache>
            </c:numRef>
          </c:val>
        </c:ser>
        <c:dLbls>
          <c:showLegendKey val="0"/>
          <c:showVal val="0"/>
          <c:showCatName val="0"/>
          <c:showSerName val="0"/>
          <c:showPercent val="0"/>
          <c:showBubbleSize val="0"/>
        </c:dLbls>
        <c:axId val="348955776"/>
        <c:axId val="348957696"/>
      </c:areaChart>
      <c:lineChart>
        <c:grouping val="standard"/>
        <c:varyColors val="0"/>
        <c:ser>
          <c:idx val="1"/>
          <c:order val="2"/>
          <c:tx>
            <c:strRef>
              <c:f>'13. Hidrología (3)'!$X$8</c:f>
              <c:strCache>
                <c:ptCount val="1"/>
                <c:pt idx="0">
                  <c:v>PATIVILCA</c:v>
                </c:pt>
              </c:strCache>
            </c:strRef>
          </c:tx>
          <c:spPr>
            <a:ln>
              <a:solidFill>
                <a:srgbClr val="0000FF"/>
              </a:solidFill>
            </a:ln>
          </c:spPr>
          <c:marker>
            <c:symbol val="none"/>
          </c:marker>
          <c:cat>
            <c:multiLvlStrRef>
              <c:f>'13. Hidrología (3)'!$U$9:$V$164</c:f>
              <c:multiLvlStrCache>
                <c:ptCount val="156"/>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lvl>
                <c:lvl>
                  <c:pt idx="0">
                    <c:v>2014</c:v>
                  </c:pt>
                  <c:pt idx="52">
                    <c:v>2015</c:v>
                  </c:pt>
                  <c:pt idx="104">
                    <c:v>2016</c:v>
                  </c:pt>
                </c:lvl>
              </c:multiLvlStrCache>
            </c:multiLvlStrRef>
          </c:cat>
          <c:val>
            <c:numRef>
              <c:f>'13. Hidrología (3)'!$X$9:$X$169</c:f>
              <c:numCache>
                <c:formatCode>0.00</c:formatCode>
                <c:ptCount val="161"/>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numCache>
            </c:numRef>
          </c:val>
          <c:smooth val="0"/>
        </c:ser>
        <c:dLbls>
          <c:showLegendKey val="0"/>
          <c:showVal val="0"/>
          <c:showCatName val="0"/>
          <c:showSerName val="0"/>
          <c:showPercent val="0"/>
          <c:showBubbleSize val="0"/>
        </c:dLbls>
        <c:marker val="1"/>
        <c:smooth val="0"/>
        <c:axId val="348955776"/>
        <c:axId val="348957696"/>
      </c:lineChart>
      <c:catAx>
        <c:axId val="348955776"/>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s-PE"/>
          </a:p>
        </c:txPr>
        <c:crossAx val="348957696"/>
        <c:crosses val="autoZero"/>
        <c:auto val="1"/>
        <c:lblAlgn val="ctr"/>
        <c:lblOffset val="100"/>
        <c:tickLblSkip val="40"/>
        <c:noMultiLvlLbl val="0"/>
      </c:catAx>
      <c:valAx>
        <c:axId val="34895769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48955776"/>
        <c:crosses val="autoZero"/>
        <c:crossBetween val="between"/>
      </c:valAx>
    </c:plotArea>
    <c:legend>
      <c:legendPos val="t"/>
      <c:layout>
        <c:manualLayout>
          <c:xMode val="edge"/>
          <c:yMode val="edge"/>
          <c:x val="0.60671699061892082"/>
          <c:y val="0.19744335381727918"/>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MANTARO</a:t>
            </a:r>
            <a:r>
              <a:rPr lang="en-US" sz="1400" baseline="0"/>
              <a:t> Y </a:t>
            </a:r>
            <a:r>
              <a:rPr lang="en-US" sz="1400"/>
              <a:t>RÍMAC</a:t>
            </a:r>
          </a:p>
        </c:rich>
      </c:tx>
      <c:layout/>
      <c:overlay val="1"/>
    </c:title>
    <c:autoTitleDeleted val="0"/>
    <c:plotArea>
      <c:layout>
        <c:manualLayout>
          <c:layoutTarget val="inner"/>
          <c:xMode val="edge"/>
          <c:yMode val="edge"/>
          <c:x val="6.0670796785473401E-2"/>
          <c:y val="0.17694994803333938"/>
          <c:w val="0.91883513259393812"/>
          <c:h val="0.62665252094919976"/>
        </c:manualLayout>
      </c:layout>
      <c:areaChart>
        <c:grouping val="standard"/>
        <c:varyColors val="0"/>
        <c:ser>
          <c:idx val="2"/>
          <c:order val="0"/>
          <c:tx>
            <c:strRef>
              <c:f>'14. Hidrología (4)'!$AA$8</c:f>
              <c:strCache>
                <c:ptCount val="1"/>
                <c:pt idx="0">
                  <c:v>RÍMAC</c:v>
                </c:pt>
              </c:strCache>
            </c:strRef>
          </c:tx>
          <c:spPr>
            <a:solidFill>
              <a:srgbClr val="CCECFF"/>
            </a:solidFill>
            <a:ln>
              <a:solidFill>
                <a:srgbClr val="00B0F0"/>
              </a:solidFill>
            </a:ln>
          </c:spPr>
          <c:cat>
            <c:multiLvlStrRef>
              <c:f>'14. Hidrología (4)'!$U$9:$V$169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'14. Hidrología (4)'!$AA$9:$AA$169</c:f>
              <c:numCache>
                <c:formatCode>0.00</c:formatCode>
                <c:ptCount val="161"/>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numCache>
            </c:numRef>
          </c:val>
        </c:ser>
        <c:ser>
          <c:idx val="3"/>
          <c:order val="1"/>
          <c:tx>
            <c:strRef>
              <c:f>'14. Hidrología (4)'!$AB$8</c:f>
              <c:strCache>
                <c:ptCount val="1"/>
                <c:pt idx="0">
                  <c:v>SANTA EULALIA</c:v>
                </c:pt>
              </c:strCache>
            </c:strRef>
          </c:tx>
          <c:spPr>
            <a:solidFill>
              <a:srgbClr val="002060"/>
            </a:solidFill>
            <a:ln>
              <a:solidFill>
                <a:srgbClr val="002060"/>
              </a:solidFill>
            </a:ln>
          </c:spPr>
          <c:cat>
            <c:multiLvlStrRef>
              <c:f>'14. Hidrología (4)'!$U$9:$V$169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'14. Hidrología (4)'!$AB$9:$AB$169</c:f>
              <c:numCache>
                <c:formatCode>0.00</c:formatCode>
                <c:ptCount val="161"/>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numCache>
            </c:numRef>
          </c:val>
        </c:ser>
        <c:dLbls>
          <c:showLegendKey val="0"/>
          <c:showVal val="0"/>
          <c:showCatName val="0"/>
          <c:showSerName val="0"/>
          <c:showPercent val="0"/>
          <c:showBubbleSize val="0"/>
        </c:dLbls>
        <c:axId val="348972544"/>
        <c:axId val="348974464"/>
      </c:areaChart>
      <c:catAx>
        <c:axId val="348972544"/>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s-PE"/>
          </a:p>
        </c:txPr>
        <c:crossAx val="348974464"/>
        <c:crosses val="autoZero"/>
        <c:auto val="1"/>
        <c:lblAlgn val="ctr"/>
        <c:lblOffset val="100"/>
        <c:tickLblSkip val="40"/>
        <c:noMultiLvlLbl val="0"/>
      </c:catAx>
      <c:valAx>
        <c:axId val="348974464"/>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48972544"/>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REGULADOS DE LOS RÍOS MANTARO, TULUMAYO</a:t>
            </a:r>
            <a:r>
              <a:rPr lang="en-US" sz="1400" baseline="0"/>
              <a:t> Y TARMA</a:t>
            </a:r>
            <a:endParaRPr lang="en-US" sz="1400"/>
          </a:p>
        </c:rich>
      </c:tx>
      <c:layout/>
      <c:overlay val="1"/>
    </c:title>
    <c:autoTitleDeleted val="0"/>
    <c:plotArea>
      <c:layout>
        <c:manualLayout>
          <c:layoutTarget val="inner"/>
          <c:xMode val="edge"/>
          <c:yMode val="edge"/>
          <c:x val="6.0670796785473401E-2"/>
          <c:y val="0.17694994803333938"/>
          <c:w val="0.91883513259393812"/>
          <c:h val="0.63028231509985788"/>
        </c:manualLayout>
      </c:layout>
      <c:areaChart>
        <c:grouping val="standard"/>
        <c:varyColors val="0"/>
        <c:ser>
          <c:idx val="2"/>
          <c:order val="0"/>
          <c:tx>
            <c:strRef>
              <c:f>'14. Hidrología (4)'!$AC$8</c:f>
              <c:strCache>
                <c:ptCount val="1"/>
                <c:pt idx="0">
                  <c:v>MANTARO</c:v>
                </c:pt>
              </c:strCache>
            </c:strRef>
          </c:tx>
          <c:spPr>
            <a:solidFill>
              <a:srgbClr val="0070C0"/>
            </a:solidFill>
            <a:ln>
              <a:solidFill>
                <a:srgbClr val="002060"/>
              </a:solidFill>
            </a:ln>
          </c:spPr>
          <c:cat>
            <c:multiLvlStrRef>
              <c:f>'14. Hidrología (4)'!$U$9:$V$169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'14. Hidrología (4)'!$AC$9:$AC$169</c:f>
              <c:numCache>
                <c:formatCode>0.00</c:formatCode>
                <c:ptCount val="161"/>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numCache>
            </c:numRef>
          </c:val>
        </c:ser>
        <c:ser>
          <c:idx val="3"/>
          <c:order val="1"/>
          <c:tx>
            <c:strRef>
              <c:f>'14. Hidrología (4)'!$AD$8</c:f>
              <c:strCache>
                <c:ptCount val="1"/>
                <c:pt idx="0">
                  <c:v>TULUMAYO</c:v>
                </c:pt>
              </c:strCache>
            </c:strRef>
          </c:tx>
          <c:spPr>
            <a:solidFill>
              <a:schemeClr val="accent5">
                <a:lumMod val="60000"/>
                <a:lumOff val="40000"/>
              </a:schemeClr>
            </a:solidFill>
          </c:spPr>
          <c:cat>
            <c:multiLvlStrRef>
              <c:f>'14. Hidrología (4)'!$U$9:$V$169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'14. Hidrología (4)'!$AD$9:$AD$169</c:f>
              <c:numCache>
                <c:formatCode>0.00</c:formatCode>
                <c:ptCount val="161"/>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numCache>
            </c:numRef>
          </c:val>
        </c:ser>
        <c:dLbls>
          <c:showLegendKey val="0"/>
          <c:showVal val="0"/>
          <c:showCatName val="0"/>
          <c:showSerName val="0"/>
          <c:showPercent val="0"/>
          <c:showBubbleSize val="0"/>
        </c:dLbls>
        <c:axId val="351693056"/>
        <c:axId val="351703424"/>
      </c:areaChart>
      <c:lineChart>
        <c:grouping val="standard"/>
        <c:varyColors val="0"/>
        <c:ser>
          <c:idx val="1"/>
          <c:order val="2"/>
          <c:tx>
            <c:strRef>
              <c:f>'14. Hidrología (4)'!$AE$8</c:f>
              <c:strCache>
                <c:ptCount val="1"/>
                <c:pt idx="0">
                  <c:v>TARMA</c:v>
                </c:pt>
              </c:strCache>
            </c:strRef>
          </c:tx>
          <c:spPr>
            <a:ln>
              <a:solidFill>
                <a:schemeClr val="tx1"/>
              </a:solidFill>
            </a:ln>
          </c:spPr>
          <c:marker>
            <c:symbol val="none"/>
          </c:marker>
          <c:cat>
            <c:multiLvlStrRef>
              <c:f>'14. Hidrología (4)'!$U$9:$V$164</c:f>
              <c:multiLvlStrCache>
                <c:ptCount val="156"/>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lvl>
                <c:lvl>
                  <c:pt idx="0">
                    <c:v>2014</c:v>
                  </c:pt>
                  <c:pt idx="52">
                    <c:v>2015</c:v>
                  </c:pt>
                  <c:pt idx="104">
                    <c:v>2016</c:v>
                  </c:pt>
                </c:lvl>
              </c:multiLvlStrCache>
            </c:multiLvlStrRef>
          </c:cat>
          <c:val>
            <c:numRef>
              <c:f>'14. Hidrología (4)'!$AE$9:$AE$169</c:f>
              <c:numCache>
                <c:formatCode>0.00</c:formatCode>
                <c:ptCount val="161"/>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numCache>
            </c:numRef>
          </c:val>
          <c:smooth val="0"/>
        </c:ser>
        <c:dLbls>
          <c:showLegendKey val="0"/>
          <c:showVal val="0"/>
          <c:showCatName val="0"/>
          <c:showSerName val="0"/>
          <c:showPercent val="0"/>
          <c:showBubbleSize val="0"/>
        </c:dLbls>
        <c:marker val="1"/>
        <c:smooth val="0"/>
        <c:axId val="351693056"/>
        <c:axId val="351703424"/>
      </c:lineChart>
      <c:catAx>
        <c:axId val="35169305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s-PE"/>
          </a:p>
        </c:txPr>
        <c:crossAx val="351703424"/>
        <c:crosses val="autoZero"/>
        <c:auto val="1"/>
        <c:lblAlgn val="ctr"/>
        <c:lblOffset val="100"/>
        <c:tickLblSkip val="40"/>
        <c:noMultiLvlLbl val="0"/>
      </c:catAx>
      <c:valAx>
        <c:axId val="351703424"/>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351693056"/>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200">
                <a:latin typeface="+mn-lt"/>
              </a:rPr>
              <a:t>CAUDALES REGULADOS CUENCA DE CHILI, ARICOTA Y NATURALES VILCANOTA Y SAN GABÁN </a:t>
            </a:r>
          </a:p>
        </c:rich>
      </c:tx>
      <c:layout>
        <c:manualLayout>
          <c:xMode val="edge"/>
          <c:yMode val="edge"/>
          <c:x val="0.14712100849936713"/>
          <c:y val="6.2893081761006293E-3"/>
        </c:manualLayout>
      </c:layout>
      <c:overlay val="1"/>
    </c:title>
    <c:autoTitleDeleted val="0"/>
    <c:plotArea>
      <c:layout>
        <c:manualLayout>
          <c:layoutTarget val="inner"/>
          <c:xMode val="edge"/>
          <c:yMode val="edge"/>
          <c:x val="6.513494735125705E-2"/>
          <c:y val="0.15493728093999826"/>
          <c:w val="0.87848341125085949"/>
          <c:h val="0.73489056873194403"/>
        </c:manualLayout>
      </c:layout>
      <c:areaChart>
        <c:grouping val="standard"/>
        <c:varyColors val="0"/>
        <c:ser>
          <c:idx val="2"/>
          <c:order val="0"/>
          <c:tx>
            <c:strRef>
              <c:f>'14. Hidrología (4)'!$AF$8</c:f>
              <c:strCache>
                <c:ptCount val="1"/>
                <c:pt idx="0">
                  <c:v>TURBINADO CHARCANI V</c:v>
                </c:pt>
              </c:strCache>
            </c:strRef>
          </c:tx>
          <c:spPr>
            <a:solidFill>
              <a:srgbClr val="0000FF"/>
            </a:solidFill>
            <a:ln w="9525">
              <a:solidFill>
                <a:srgbClr val="0000FF"/>
              </a:solidFill>
            </a:ln>
          </c:spPr>
          <c:cat>
            <c:multiLvlStrRef>
              <c:f>'14. Hidrología (4)'!$U$9:$V$169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'14. Hidrología (4)'!$AF$9:$AF$169</c:f>
              <c:numCache>
                <c:formatCode>0.00</c:formatCode>
                <c:ptCount val="161"/>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numCache>
            </c:numRef>
          </c:val>
        </c:ser>
        <c:ser>
          <c:idx val="3"/>
          <c:order val="1"/>
          <c:tx>
            <c:strRef>
              <c:f>'14. Hidrología (4)'!$AG$8</c:f>
              <c:strCache>
                <c:ptCount val="1"/>
                <c:pt idx="0">
                  <c:v>INGRESO ARICOTA</c:v>
                </c:pt>
              </c:strCache>
            </c:strRef>
          </c:tx>
          <c:spPr>
            <a:solidFill>
              <a:srgbClr val="66FFFF"/>
            </a:solidFill>
            <a:ln w="9525">
              <a:solidFill>
                <a:srgbClr val="66FFFF"/>
              </a:solidFill>
            </a:ln>
          </c:spPr>
          <c:cat>
            <c:multiLvlStrRef>
              <c:f>'14. Hidrología (4)'!$U$9:$V$169</c:f>
              <c:multiLvlStrCache>
                <c:ptCount val="16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lvl>
                <c:lvl>
                  <c:pt idx="0">
                    <c:v>2014</c:v>
                  </c:pt>
                  <c:pt idx="52">
                    <c:v>2015</c:v>
                  </c:pt>
                  <c:pt idx="104">
                    <c:v>2016</c:v>
                  </c:pt>
                  <c:pt idx="156">
                    <c:v>2017</c:v>
                  </c:pt>
                </c:lvl>
              </c:multiLvlStrCache>
            </c:multiLvlStrRef>
          </c:cat>
          <c:val>
            <c:numRef>
              <c:f>'14. Hidrología (4)'!$AG$9:$AG$169</c:f>
              <c:numCache>
                <c:formatCode>0.00</c:formatCode>
                <c:ptCount val="161"/>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numCache>
            </c:numRef>
          </c:val>
        </c:ser>
        <c:dLbls>
          <c:showLegendKey val="0"/>
          <c:showVal val="0"/>
          <c:showCatName val="0"/>
          <c:showSerName val="0"/>
          <c:showPercent val="0"/>
          <c:showBubbleSize val="0"/>
        </c:dLbls>
        <c:axId val="351736192"/>
        <c:axId val="351738496"/>
      </c:areaChart>
      <c:lineChart>
        <c:grouping val="standard"/>
        <c:varyColors val="0"/>
        <c:ser>
          <c:idx val="0"/>
          <c:order val="2"/>
          <c:tx>
            <c:strRef>
              <c:f>'14. Hidrología (4)'!$AI$8</c:f>
              <c:strCache>
                <c:ptCount val="1"/>
                <c:pt idx="0">
                  <c:v>SAN GABÁN</c:v>
                </c:pt>
              </c:strCache>
            </c:strRef>
          </c:tx>
          <c:spPr>
            <a:ln w="28575">
              <a:solidFill>
                <a:srgbClr val="00B0F0"/>
              </a:solidFill>
            </a:ln>
          </c:spPr>
          <c:marker>
            <c:symbol val="none"/>
          </c:marker>
          <c:cat>
            <c:multiLvlStrRef>
              <c:f>'14. Hidrología (4)'!$U$9:$V$164</c:f>
              <c:multiLvlStrCache>
                <c:ptCount val="156"/>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lvl>
                <c:lvl>
                  <c:pt idx="0">
                    <c:v>2014</c:v>
                  </c:pt>
                  <c:pt idx="52">
                    <c:v>2015</c:v>
                  </c:pt>
                  <c:pt idx="104">
                    <c:v>2016</c:v>
                  </c:pt>
                </c:lvl>
              </c:multiLvlStrCache>
            </c:multiLvlStrRef>
          </c:cat>
          <c:val>
            <c:numRef>
              <c:f>'14. Hidrología (4)'!$AI$9:$AI$169</c:f>
              <c:numCache>
                <c:formatCode>0.00</c:formatCode>
                <c:ptCount val="161"/>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numCache>
            </c:numRef>
          </c:val>
          <c:smooth val="0"/>
        </c:ser>
        <c:dLbls>
          <c:showLegendKey val="0"/>
          <c:showVal val="0"/>
          <c:showCatName val="0"/>
          <c:showSerName val="0"/>
          <c:showPercent val="0"/>
          <c:showBubbleSize val="0"/>
        </c:dLbls>
        <c:marker val="1"/>
        <c:smooth val="0"/>
        <c:axId val="351736192"/>
        <c:axId val="351738496"/>
      </c:lineChart>
      <c:lineChart>
        <c:grouping val="standard"/>
        <c:varyColors val="0"/>
        <c:ser>
          <c:idx val="1"/>
          <c:order val="3"/>
          <c:tx>
            <c:strRef>
              <c:f>'14.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'14. Hidrología (4)'!$U$9:$V$164</c:f>
              <c:multiLvlStrCache>
                <c:ptCount val="156"/>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lvl>
                <c:lvl>
                  <c:pt idx="0">
                    <c:v>2014</c:v>
                  </c:pt>
                  <c:pt idx="52">
                    <c:v>2015</c:v>
                  </c:pt>
                  <c:pt idx="104">
                    <c:v>2016</c:v>
                  </c:pt>
                </c:lvl>
              </c:multiLvlStrCache>
            </c:multiLvlStrRef>
          </c:cat>
          <c:val>
            <c:numRef>
              <c:f>'14. Hidrología (4)'!$AH$9:$AH$169</c:f>
              <c:numCache>
                <c:formatCode>0.00</c:formatCode>
                <c:ptCount val="161"/>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numCache>
            </c:numRef>
          </c:val>
          <c:smooth val="0"/>
        </c:ser>
        <c:dLbls>
          <c:showLegendKey val="0"/>
          <c:showVal val="0"/>
          <c:showCatName val="0"/>
          <c:showSerName val="0"/>
          <c:showPercent val="0"/>
          <c:showBubbleSize val="0"/>
        </c:dLbls>
        <c:marker val="1"/>
        <c:smooth val="0"/>
        <c:axId val="351754880"/>
        <c:axId val="351752960"/>
      </c:lineChart>
      <c:catAx>
        <c:axId val="351736192"/>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s-PE"/>
          </a:p>
        </c:txPr>
        <c:crossAx val="351738496"/>
        <c:crosses val="autoZero"/>
        <c:auto val="1"/>
        <c:lblAlgn val="ctr"/>
        <c:lblOffset val="100"/>
        <c:tickLblSkip val="50"/>
        <c:noMultiLvlLbl val="0"/>
      </c:catAx>
      <c:valAx>
        <c:axId val="351738496"/>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(Chili</a:t>
                </a:r>
                <a:r>
                  <a:rPr lang="en-US" sz="900" b="0" baseline="0">
                    <a:solidFill>
                      <a:schemeClr val="tx2"/>
                    </a:solidFill>
                  </a:rPr>
                  <a:t> y Aricota)</a:t>
                </a:r>
                <a:endParaRPr lang="en-US" sz="900" b="0">
                  <a:solidFill>
                    <a:schemeClr val="tx2"/>
                  </a:solidFill>
                </a:endParaRPr>
              </a:p>
            </c:rich>
          </c:tx>
          <c:layout>
            <c:manualLayout>
              <c:xMode val="edge"/>
              <c:yMode val="edge"/>
              <c:x val="1.9107610841579027E-4"/>
              <c:y val="5.5191537262318652E-2"/>
            </c:manualLayout>
          </c:layout>
          <c:overlay val="0"/>
        </c:title>
        <c:numFmt formatCode="0.00" sourceLinked="1"/>
        <c:majorTickMark val="out"/>
        <c:minorTickMark val="none"/>
        <c:tickLblPos val="nextTo"/>
        <c:txPr>
          <a:bodyPr/>
          <a:lstStyle/>
          <a:p>
            <a:pPr>
              <a:defRPr>
                <a:solidFill>
                  <a:schemeClr val="tx2"/>
                </a:solidFill>
              </a:defRPr>
            </a:pPr>
            <a:endParaRPr lang="es-PE"/>
          </a:p>
        </c:txPr>
        <c:crossAx val="351736192"/>
        <c:crosses val="autoZero"/>
        <c:crossBetween val="between"/>
      </c:valAx>
      <c:valAx>
        <c:axId val="351752960"/>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5839348402812965"/>
              <c:y val="7.3770958385715055E-2"/>
            </c:manualLayout>
          </c:layout>
          <c:overlay val="0"/>
        </c:title>
        <c:numFmt formatCode="0.00" sourceLinked="1"/>
        <c:majorTickMark val="out"/>
        <c:minorTickMark val="none"/>
        <c:tickLblPos val="nextTo"/>
        <c:txPr>
          <a:bodyPr/>
          <a:lstStyle/>
          <a:p>
            <a:pPr>
              <a:defRPr sz="900"/>
            </a:pPr>
            <a:endParaRPr lang="es-PE"/>
          </a:p>
        </c:txPr>
        <c:crossAx val="351754880"/>
        <c:crosses val="max"/>
        <c:crossBetween val="between"/>
      </c:valAx>
      <c:catAx>
        <c:axId val="351754880"/>
        <c:scaling>
          <c:orientation val="minMax"/>
        </c:scaling>
        <c:delete val="1"/>
        <c:axPos val="b"/>
        <c:majorTickMark val="out"/>
        <c:minorTickMark val="none"/>
        <c:tickLblPos val="nextTo"/>
        <c:crossAx val="351752960"/>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5119038105966398E-2"/>
          <c:y val="0.1156363340112367"/>
          <c:w val="0.91465170400152118"/>
          <c:h val="0.72300833197551506"/>
        </c:manualLayout>
      </c:layout>
      <c:barChart>
        <c:barDir val="col"/>
        <c:grouping val="clustered"/>
        <c:varyColors val="0"/>
        <c:ser>
          <c:idx val="0"/>
          <c:order val="0"/>
          <c:tx>
            <c:strRef>
              <c:f>'15. CostosMarginalesSEIN'!$C$8</c:f>
              <c:strCache>
                <c:ptCount val="1"/>
                <c:pt idx="0">
                  <c:v>2017 (*)</c:v>
                </c:pt>
              </c:strCache>
            </c:strRef>
          </c:tx>
          <c:spPr>
            <a:solidFill>
              <a:schemeClr val="tx2">
                <a:lumMod val="50000"/>
              </a:schemeClr>
            </a:solidFill>
            <a:ln>
              <a:solidFill>
                <a:srgbClr val="0000FF"/>
              </a:solidFill>
            </a:ln>
          </c:spPr>
          <c:invertIfNegative val="0"/>
          <c:cat>
            <c:strRef>
              <c:f>'15.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'15. CostosMarginalesSEIN'!$C$9:$C$20</c:f>
              <c:numCache>
                <c:formatCode>#,##0.00</c:formatCode>
                <c:ptCount val="12"/>
                <c:pt idx="0">
                  <c:v>8.5263765899999999</c:v>
                </c:pt>
              </c:numCache>
            </c:numRef>
          </c:val>
        </c:ser>
        <c:dLbls>
          <c:showLegendKey val="0"/>
          <c:showVal val="0"/>
          <c:showCatName val="0"/>
          <c:showSerName val="0"/>
          <c:showPercent val="0"/>
          <c:showBubbleSize val="0"/>
        </c:dLbls>
        <c:gapWidth val="393"/>
        <c:overlap val="-19"/>
        <c:axId val="351819648"/>
        <c:axId val="351821184"/>
      </c:barChart>
      <c:lineChart>
        <c:grouping val="standard"/>
        <c:varyColors val="0"/>
        <c:ser>
          <c:idx val="2"/>
          <c:order val="1"/>
          <c:tx>
            <c:strRef>
              <c:f>'15. CostosMarginalesSEIN'!$D$8</c:f>
              <c:strCache>
                <c:ptCount val="1"/>
                <c:pt idx="0">
                  <c:v>2016</c:v>
                </c:pt>
              </c:strCache>
            </c:strRef>
          </c:tx>
          <c:marker>
            <c:symbol val="none"/>
          </c:marker>
          <c:val>
            <c:numRef>
              <c:f>'15. CostosMarginalesSEIN'!$D$9:$D$20</c:f>
              <c:numCache>
                <c:formatCode>#,##0.00</c:formatCode>
                <c:ptCount val="12"/>
                <c:pt idx="0">
                  <c:v>10.99</c:v>
                </c:pt>
                <c:pt idx="1">
                  <c:v>12.42</c:v>
                </c:pt>
                <c:pt idx="2">
                  <c:v>12.36</c:v>
                </c:pt>
                <c:pt idx="3">
                  <c:v>13.26</c:v>
                </c:pt>
                <c:pt idx="4">
                  <c:v>19.899999999999999</c:v>
                </c:pt>
                <c:pt idx="5">
                  <c:v>38.82</c:v>
                </c:pt>
                <c:pt idx="6">
                  <c:v>34.130000000000003</c:v>
                </c:pt>
                <c:pt idx="7">
                  <c:v>18.93</c:v>
                </c:pt>
                <c:pt idx="8">
                  <c:v>27.56</c:v>
                </c:pt>
                <c:pt idx="9">
                  <c:v>17.93</c:v>
                </c:pt>
                <c:pt idx="10">
                  <c:v>27.6</c:v>
                </c:pt>
                <c:pt idx="11">
                  <c:v>23.33</c:v>
                </c:pt>
              </c:numCache>
            </c:numRef>
          </c:val>
          <c:smooth val="0"/>
        </c:ser>
        <c:ser>
          <c:idx val="1"/>
          <c:order val="2"/>
          <c:tx>
            <c:strRef>
              <c:f>'15. CostosMarginalesSEIN'!$E$8</c:f>
              <c:strCache>
                <c:ptCount val="1"/>
                <c:pt idx="0">
                  <c:v>2015</c:v>
                </c:pt>
              </c:strCache>
            </c:strRef>
          </c:tx>
          <c:spPr>
            <a:ln>
              <a:solidFill>
                <a:srgbClr val="C00000"/>
              </a:solidFill>
            </a:ln>
          </c:spPr>
          <c:marker>
            <c:symbol val="none"/>
          </c:marker>
          <c:cat>
            <c:strRef>
              <c:f>'15.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'15. CostosMarginalesSEIN'!$E$9:$E$20</c:f>
              <c:numCache>
                <c:formatCode>#,##0.00</c:formatCode>
                <c:ptCount val="12"/>
                <c:pt idx="0">
                  <c:v>14.11</c:v>
                </c:pt>
                <c:pt idx="1">
                  <c:v>16.22</c:v>
                </c:pt>
                <c:pt idx="2">
                  <c:v>17.079999999999998</c:v>
                </c:pt>
                <c:pt idx="3">
                  <c:v>13.11</c:v>
                </c:pt>
                <c:pt idx="4">
                  <c:v>14.83</c:v>
                </c:pt>
                <c:pt idx="5">
                  <c:v>16.91</c:v>
                </c:pt>
                <c:pt idx="6">
                  <c:v>10.94</c:v>
                </c:pt>
                <c:pt idx="7">
                  <c:v>21.5</c:v>
                </c:pt>
                <c:pt idx="8">
                  <c:v>14.49</c:v>
                </c:pt>
                <c:pt idx="9">
                  <c:v>14.25</c:v>
                </c:pt>
                <c:pt idx="10">
                  <c:v>11.59</c:v>
                </c:pt>
                <c:pt idx="11">
                  <c:v>11.4</c:v>
                </c:pt>
              </c:numCache>
            </c:numRef>
          </c:val>
          <c:smooth val="0"/>
        </c:ser>
        <c:dLbls>
          <c:showLegendKey val="0"/>
          <c:showVal val="0"/>
          <c:showCatName val="0"/>
          <c:showSerName val="0"/>
          <c:showPercent val="0"/>
          <c:showBubbleSize val="0"/>
        </c:dLbls>
        <c:marker val="1"/>
        <c:smooth val="0"/>
        <c:axId val="351819648"/>
        <c:axId val="351821184"/>
      </c:lineChart>
      <c:catAx>
        <c:axId val="351819648"/>
        <c:scaling>
          <c:orientation val="minMax"/>
        </c:scaling>
        <c:delete val="0"/>
        <c:axPos val="b"/>
        <c:majorTickMark val="out"/>
        <c:minorTickMark val="none"/>
        <c:tickLblPos val="nextTo"/>
        <c:crossAx val="351821184"/>
        <c:crosses val="autoZero"/>
        <c:auto val="1"/>
        <c:lblAlgn val="ctr"/>
        <c:lblOffset val="100"/>
        <c:noMultiLvlLbl val="0"/>
      </c:catAx>
      <c:valAx>
        <c:axId val="351821184"/>
        <c:scaling>
          <c:orientation val="minMax"/>
        </c:scaling>
        <c:delete val="0"/>
        <c:axPos val="l"/>
        <c:majorGridlines/>
        <c:title>
          <c:tx>
            <c:rich>
              <a:bodyPr rot="0" vert="horz"/>
              <a:lstStyle/>
              <a:p>
                <a:pPr>
                  <a:defRPr/>
                </a:pPr>
                <a:r>
                  <a:rPr lang="en-US"/>
                  <a:t>US$/MWh</a:t>
                </a:r>
              </a:p>
            </c:rich>
          </c:tx>
          <c:layout>
            <c:manualLayout>
              <c:xMode val="edge"/>
              <c:yMode val="edge"/>
              <c:x val="0"/>
              <c:y val="2.6545348114442958E-2"/>
            </c:manualLayout>
          </c:layout>
          <c:overlay val="0"/>
        </c:title>
        <c:numFmt formatCode="#,##0.00" sourceLinked="1"/>
        <c:majorTickMark val="out"/>
        <c:minorTickMark val="none"/>
        <c:tickLblPos val="nextTo"/>
        <c:crossAx val="351819648"/>
        <c:crosses val="autoZero"/>
        <c:crossBetween val="between"/>
      </c:valAx>
      <c:spPr>
        <a:ln>
          <a:noFill/>
        </a:ln>
      </c:spPr>
    </c:plotArea>
    <c:legend>
      <c:legendPos val="t"/>
      <c:layout>
        <c:manualLayout>
          <c:xMode val="edge"/>
          <c:yMode val="edge"/>
          <c:x val="0.37351560642455817"/>
          <c:y val="3.8320650304453044E-2"/>
          <c:w val="0.2481477000739486"/>
          <c:h val="5.472863269810184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3909079142403331E-2"/>
          <c:y val="0.10816940104421281"/>
          <c:w val="0.93050086142235777"/>
          <c:h val="0.58839331247467752"/>
        </c:manualLayout>
      </c:layout>
      <c:barChart>
        <c:barDir val="col"/>
        <c:grouping val="clustered"/>
        <c:varyColors val="0"/>
        <c:ser>
          <c:idx val="0"/>
          <c:order val="0"/>
          <c:tx>
            <c:strRef>
              <c:f>'16. HorasCongestionTransmisión'!$D$6</c:f>
              <c:strCache>
                <c:ptCount val="1"/>
                <c:pt idx="0">
                  <c:v> ENERO 2017</c:v>
                </c:pt>
              </c:strCache>
            </c:strRef>
          </c:tx>
          <c:invertIfNegative val="0"/>
          <c:cat>
            <c:multiLvlStrRef>
              <c:f>'16. HorasCongestionTransmisión'!$A$7:$C$11</c:f>
              <c:multiLvlStrCache>
                <c:ptCount val="5"/>
                <c:lvl>
                  <c:pt idx="0">
                    <c:v>Enlace Centro - Sur</c:v>
                  </c:pt>
                  <c:pt idx="1">
                    <c:v>Planicie - Carabayllo</c:v>
                  </c:pt>
                  <c:pt idx="2">
                    <c:v>Paragsha - Huánuco 138kV</c:v>
                  </c:pt>
                  <c:pt idx="3">
                    <c:v>San Juan  - Los Industriales 220kV</c:v>
                  </c:pt>
                  <c:pt idx="4">
                    <c:v> Chavarria -Ventanilla 220kV</c:v>
                  </c:pt>
                </c:lvl>
                <c:lvl>
                  <c:pt idx="0">
                    <c:v>L-2051 L-2052
 L-5036</c:v>
                  </c:pt>
                  <c:pt idx="1">
                    <c:v>L-2105</c:v>
                  </c:pt>
                  <c:pt idx="2">
                    <c:v>L-1120</c:v>
                  </c:pt>
                  <c:pt idx="3">
                    <c:v>L-2018</c:v>
                  </c:pt>
                  <c:pt idx="4">
                    <c:v>L-2244 L-2245 
L-2246</c:v>
                  </c:pt>
                </c:lvl>
                <c:lvl>
                  <c:pt idx="0">
                    <c:v>SUR</c:v>
                  </c:pt>
                  <c:pt idx="1">
                    <c:v>CENTRO</c:v>
                  </c:pt>
                </c:lvl>
              </c:multiLvlStrCache>
            </c:multiLvlStrRef>
          </c:cat>
          <c:val>
            <c:numRef>
              <c:f>'16. HorasCongestionTransmisión'!$D$7:$D$11</c:f>
              <c:numCache>
                <c:formatCode>#,##0.00</c:formatCode>
                <c:ptCount val="5"/>
                <c:pt idx="0">
                  <c:v>300.60000000000002</c:v>
                </c:pt>
                <c:pt idx="1">
                  <c:v>0</c:v>
                </c:pt>
                <c:pt idx="2">
                  <c:v>0</c:v>
                </c:pt>
                <c:pt idx="3">
                  <c:v>32.283329999999999</c:v>
                </c:pt>
                <c:pt idx="4">
                  <c:v>0</c:v>
                </c:pt>
              </c:numCache>
            </c:numRef>
          </c:val>
        </c:ser>
        <c:ser>
          <c:idx val="1"/>
          <c:order val="1"/>
          <c:tx>
            <c:strRef>
              <c:f>'16. HorasCongestionTransmisión'!$E$6</c:f>
              <c:strCache>
                <c:ptCount val="1"/>
                <c:pt idx="0">
                  <c:v> ENERO 2016</c:v>
                </c:pt>
              </c:strCache>
            </c:strRef>
          </c:tx>
          <c:invertIfNegative val="0"/>
          <c:cat>
            <c:multiLvlStrRef>
              <c:f>'16. HorasCongestionTransmisión'!$A$7:$C$11</c:f>
              <c:multiLvlStrCache>
                <c:ptCount val="5"/>
                <c:lvl>
                  <c:pt idx="0">
                    <c:v>Enlace Centro - Sur</c:v>
                  </c:pt>
                  <c:pt idx="1">
                    <c:v>Planicie - Carabayllo</c:v>
                  </c:pt>
                  <c:pt idx="2">
                    <c:v>Paragsha - Huánuco 138kV</c:v>
                  </c:pt>
                  <c:pt idx="3">
                    <c:v>San Juan  - Los Industriales 220kV</c:v>
                  </c:pt>
                  <c:pt idx="4">
                    <c:v> Chavarria -Ventanilla 220kV</c:v>
                  </c:pt>
                </c:lvl>
                <c:lvl>
                  <c:pt idx="0">
                    <c:v>L-2051 L-2052
 L-5036</c:v>
                  </c:pt>
                  <c:pt idx="1">
                    <c:v>L-2105</c:v>
                  </c:pt>
                  <c:pt idx="2">
                    <c:v>L-1120</c:v>
                  </c:pt>
                  <c:pt idx="3">
                    <c:v>L-2018</c:v>
                  </c:pt>
                  <c:pt idx="4">
                    <c:v>L-2244 L-2245 
L-2246</c:v>
                  </c:pt>
                </c:lvl>
                <c:lvl>
                  <c:pt idx="0">
                    <c:v>SUR</c:v>
                  </c:pt>
                  <c:pt idx="1">
                    <c:v>CENTRO</c:v>
                  </c:pt>
                </c:lvl>
              </c:multiLvlStrCache>
            </c:multiLvlStrRef>
          </c:cat>
          <c:val>
            <c:numRef>
              <c:f>'16. HorasCongestionTransmisión'!$E$7:$E$11</c:f>
              <c:numCache>
                <c:formatCode>#,##0.00</c:formatCode>
                <c:ptCount val="5"/>
                <c:pt idx="0">
                  <c:v>150.55000000000001</c:v>
                </c:pt>
                <c:pt idx="1">
                  <c:v>0</c:v>
                </c:pt>
                <c:pt idx="2">
                  <c:v>0</c:v>
                </c:pt>
                <c:pt idx="3">
                  <c:v>2.4</c:v>
                </c:pt>
                <c:pt idx="4">
                  <c:v>0</c:v>
                </c:pt>
              </c:numCache>
            </c:numRef>
          </c:val>
        </c:ser>
        <c:ser>
          <c:idx val="2"/>
          <c:order val="2"/>
          <c:tx>
            <c:strRef>
              <c:f>'16. HorasCongestionTransmisión'!$F$6</c:f>
              <c:strCache>
                <c:ptCount val="1"/>
                <c:pt idx="0">
                  <c:v> ENERO 2015</c:v>
                </c:pt>
              </c:strCache>
            </c:strRef>
          </c:tx>
          <c:invertIfNegative val="0"/>
          <c:cat>
            <c:multiLvlStrRef>
              <c:f>'16. HorasCongestionTransmisión'!$A$7:$C$11</c:f>
              <c:multiLvlStrCache>
                <c:ptCount val="5"/>
                <c:lvl>
                  <c:pt idx="0">
                    <c:v>Enlace Centro - Sur</c:v>
                  </c:pt>
                  <c:pt idx="1">
                    <c:v>Planicie - Carabayllo</c:v>
                  </c:pt>
                  <c:pt idx="2">
                    <c:v>Paragsha - Huánuco 138kV</c:v>
                  </c:pt>
                  <c:pt idx="3">
                    <c:v>San Juan  - Los Industriales 220kV</c:v>
                  </c:pt>
                  <c:pt idx="4">
                    <c:v> Chavarria -Ventanilla 220kV</c:v>
                  </c:pt>
                </c:lvl>
                <c:lvl>
                  <c:pt idx="0">
                    <c:v>L-2051 L-2052
 L-5036</c:v>
                  </c:pt>
                  <c:pt idx="1">
                    <c:v>L-2105</c:v>
                  </c:pt>
                  <c:pt idx="2">
                    <c:v>L-1120</c:v>
                  </c:pt>
                  <c:pt idx="3">
                    <c:v>L-2018</c:v>
                  </c:pt>
                  <c:pt idx="4">
                    <c:v>L-2244 L-2245 
L-2246</c:v>
                  </c:pt>
                </c:lvl>
                <c:lvl>
                  <c:pt idx="0">
                    <c:v>SUR</c:v>
                  </c:pt>
                  <c:pt idx="1">
                    <c:v>CENTRO</c:v>
                  </c:pt>
                </c:lvl>
              </c:multiLvlStrCache>
            </c:multiLvlStrRef>
          </c:cat>
          <c:val>
            <c:numRef>
              <c:f>'16. HorasCongestionTransmisión'!$F$7:$F$11</c:f>
              <c:numCache>
                <c:formatCode>#,##0.00</c:formatCode>
                <c:ptCount val="5"/>
                <c:pt idx="0">
                  <c:v>2.4700000000000002</c:v>
                </c:pt>
                <c:pt idx="1">
                  <c:v>0</c:v>
                </c:pt>
                <c:pt idx="2">
                  <c:v>20.55</c:v>
                </c:pt>
                <c:pt idx="3">
                  <c:v>0</c:v>
                </c:pt>
                <c:pt idx="4">
                  <c:v>0</c:v>
                </c:pt>
              </c:numCache>
            </c:numRef>
          </c:val>
        </c:ser>
        <c:dLbls>
          <c:showLegendKey val="0"/>
          <c:showVal val="0"/>
          <c:showCatName val="0"/>
          <c:showSerName val="0"/>
          <c:showPercent val="0"/>
          <c:showBubbleSize val="0"/>
        </c:dLbls>
        <c:gapWidth val="150"/>
        <c:axId val="352094848"/>
        <c:axId val="352104832"/>
      </c:barChart>
      <c:catAx>
        <c:axId val="352094848"/>
        <c:scaling>
          <c:orientation val="minMax"/>
        </c:scaling>
        <c:delete val="0"/>
        <c:axPos val="b"/>
        <c:majorTickMark val="out"/>
        <c:minorTickMark val="none"/>
        <c:tickLblPos val="nextTo"/>
        <c:txPr>
          <a:bodyPr/>
          <a:lstStyle/>
          <a:p>
            <a:pPr>
              <a:defRPr b="1"/>
            </a:pPr>
            <a:endParaRPr lang="es-PE"/>
          </a:p>
        </c:txPr>
        <c:crossAx val="352104832"/>
        <c:crosses val="autoZero"/>
        <c:auto val="1"/>
        <c:lblAlgn val="ctr"/>
        <c:lblOffset val="100"/>
        <c:noMultiLvlLbl val="0"/>
      </c:catAx>
      <c:valAx>
        <c:axId val="352104832"/>
        <c:scaling>
          <c:orientation val="minMax"/>
        </c:scaling>
        <c:delete val="0"/>
        <c:axPos val="l"/>
        <c:majorGridlines/>
        <c:title>
          <c:tx>
            <c:rich>
              <a:bodyPr rot="0" vert="horz"/>
              <a:lstStyle/>
              <a:p>
                <a:pPr>
                  <a:defRPr/>
                </a:pPr>
                <a:r>
                  <a:rPr lang="en-US"/>
                  <a:t>Horas</a:t>
                </a:r>
              </a:p>
            </c:rich>
          </c:tx>
          <c:layout>
            <c:manualLayout>
              <c:xMode val="edge"/>
              <c:yMode val="edge"/>
              <c:x val="9.7103211320071735E-3"/>
              <c:y val="1.5894404476478143E-2"/>
            </c:manualLayout>
          </c:layout>
          <c:overlay val="0"/>
        </c:title>
        <c:numFmt formatCode="#,##0" sourceLinked="0"/>
        <c:majorTickMark val="out"/>
        <c:minorTickMark val="none"/>
        <c:tickLblPos val="nextTo"/>
        <c:crossAx val="352094848"/>
        <c:crosses val="autoZero"/>
        <c:crossBetween val="between"/>
      </c:valAx>
    </c:plotArea>
    <c:legend>
      <c:legendPos val="r"/>
      <c:layout>
        <c:manualLayout>
          <c:xMode val="edge"/>
          <c:yMode val="edge"/>
          <c:x val="0.39075479848198219"/>
          <c:y val="0.11123139873677623"/>
          <c:w val="0.43105196310117577"/>
          <c:h val="8.3464919141946467E-2"/>
        </c:manualLayout>
      </c:layout>
      <c:overlay val="0"/>
      <c:txPr>
        <a:bodyPr/>
        <a:lstStyle/>
        <a:p>
          <a:pPr>
            <a:defRPr sz="1100"/>
          </a:pPr>
          <a:endParaRPr lang="es-PE"/>
        </a:p>
      </c:txPr>
    </c:legend>
    <c:plotVisOnly val="1"/>
    <c:dispBlanksAs val="gap"/>
    <c:showDLblsOverMax val="0"/>
  </c:chart>
  <c:spPr>
    <a:ln>
      <a:noFill/>
    </a:ln>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012547627362244"/>
          <c:y val="0.1065993649977913"/>
          <c:w val="0.57525123234360975"/>
          <c:h val="0.80570103107869762"/>
        </c:manualLayout>
      </c:layout>
      <c:pieChart>
        <c:varyColors val="1"/>
        <c:ser>
          <c:idx val="0"/>
          <c:order val="0"/>
          <c:explosion val="10"/>
          <c:dPt>
            <c:idx val="1"/>
            <c:bubble3D val="0"/>
            <c:explosion val="9"/>
          </c:dPt>
          <c:dLbls>
            <c:dLbl>
              <c:idx val="0"/>
              <c:layout>
                <c:manualLayout>
                  <c:x val="6.4332108429173307E-2"/>
                  <c:y val="2.9117137756721066E-2"/>
                </c:manualLayout>
              </c:layout>
              <c:showLegendKey val="0"/>
              <c:showVal val="0"/>
              <c:showCatName val="1"/>
              <c:showSerName val="0"/>
              <c:showPercent val="1"/>
              <c:showBubbleSize val="0"/>
            </c:dLbl>
            <c:dLbl>
              <c:idx val="1"/>
              <c:layout>
                <c:manualLayout>
                  <c:x val="-6.3476409624711613E-2"/>
                  <c:y val="8.1216259167044655E-2"/>
                </c:manualLayout>
              </c:layout>
              <c:showLegendKey val="0"/>
              <c:showVal val="0"/>
              <c:showCatName val="1"/>
              <c:showSerName val="0"/>
              <c:showPercent val="1"/>
              <c:showBubbleSize val="0"/>
            </c:dLbl>
            <c:dLbl>
              <c:idx val="2"/>
              <c:layout>
                <c:manualLayout>
                  <c:x val="-6.7571542364450232E-2"/>
                  <c:y val="2.3568981207721567E-3"/>
                </c:manualLayout>
              </c:layout>
              <c:showLegendKey val="0"/>
              <c:showVal val="0"/>
              <c:showCatName val="1"/>
              <c:showSerName val="0"/>
              <c:showPercent val="1"/>
              <c:showBubbleSize val="0"/>
            </c:dLbl>
            <c:dLbl>
              <c:idx val="3"/>
              <c:layout>
                <c:manualLayout>
                  <c:x val="-5.8451641240504358E-2"/>
                  <c:y val="-3.1384568807665547E-2"/>
                </c:manualLayout>
              </c:layout>
              <c:showLegendKey val="0"/>
              <c:showVal val="0"/>
              <c:showCatName val="1"/>
              <c:showSerName val="0"/>
              <c:showPercent val="1"/>
              <c:showBubbleSize val="0"/>
            </c:dLbl>
            <c:dLbl>
              <c:idx val="4"/>
              <c:layout>
                <c:manualLayout>
                  <c:x val="-3.0403219035082765E-2"/>
                  <c:y val="-1.9774019761438454E-2"/>
                </c:manualLayout>
              </c:layout>
              <c:showLegendKey val="0"/>
              <c:showVal val="0"/>
              <c:showCatName val="1"/>
              <c:showSerName val="0"/>
              <c:showPercent val="1"/>
              <c:showBubbleSize val="0"/>
            </c:dLbl>
            <c:dLbl>
              <c:idx val="5"/>
              <c:layout>
                <c:manualLayout>
                  <c:x val="3.3294945257069331E-2"/>
                  <c:y val="6.5420797778660472E-2"/>
                </c:manualLayout>
              </c:layout>
              <c:spPr/>
              <c:txPr>
                <a:bodyPr/>
                <a:lstStyle/>
                <a:p>
                  <a:pPr>
                    <a:defRPr sz="1800">
                      <a:solidFill>
                        <a:schemeClr val="bg1"/>
                      </a:solidFill>
                    </a:defRPr>
                  </a:pPr>
                  <a:endParaRPr lang="es-PE"/>
                </a:p>
              </c:txPr>
              <c:showLegendKey val="0"/>
              <c:showVal val="0"/>
              <c:showCatName val="1"/>
              <c:showSerName val="0"/>
              <c:showPercent val="1"/>
              <c:showBubbleSize val="0"/>
            </c:dLbl>
            <c:dLbl>
              <c:idx val="6"/>
              <c:layout>
                <c:manualLayout>
                  <c:x val="9.1214802048294567E-3"/>
                  <c:y val="1.3185322062201405E-2"/>
                </c:manualLayout>
              </c:layout>
              <c:spPr/>
              <c:txPr>
                <a:bodyPr/>
                <a:lstStyle/>
                <a:p>
                  <a:pPr>
                    <a:defRPr sz="1800">
                      <a:solidFill>
                        <a:schemeClr val="bg1"/>
                      </a:solidFill>
                    </a:defRPr>
                  </a:pPr>
                  <a:endParaRPr lang="es-PE"/>
                </a:p>
              </c:txPr>
              <c:showLegendKey val="0"/>
              <c:showVal val="0"/>
              <c:showCatName val="1"/>
              <c:showSerName val="0"/>
              <c:showPercent val="1"/>
              <c:showBubbleSize val="0"/>
            </c:dLbl>
            <c:txPr>
              <a:bodyPr/>
              <a:lstStyle/>
              <a:p>
                <a:pPr>
                  <a:defRPr sz="1800"/>
                </a:pPr>
                <a:endParaRPr lang="es-PE"/>
              </a:p>
            </c:txPr>
            <c:showLegendKey val="0"/>
            <c:showVal val="0"/>
            <c:showCatName val="1"/>
            <c:showSerName val="0"/>
            <c:showPercent val="1"/>
            <c:showBubbleSize val="0"/>
            <c:showLeaderLines val="1"/>
          </c:dLbls>
          <c:cat>
            <c:strRef>
              <c:f>'17. Eventos'!$C$8:$I$8</c:f>
              <c:strCache>
                <c:ptCount val="7"/>
                <c:pt idx="0">
                  <c:v>FNA</c:v>
                </c:pt>
                <c:pt idx="1">
                  <c:v>FEC</c:v>
                </c:pt>
                <c:pt idx="2">
                  <c:v>EXT</c:v>
                </c:pt>
                <c:pt idx="3">
                  <c:v>OTR</c:v>
                </c:pt>
                <c:pt idx="4">
                  <c:v>FNI</c:v>
                </c:pt>
                <c:pt idx="5">
                  <c:v>FEP</c:v>
                </c:pt>
                <c:pt idx="6">
                  <c:v>FHU</c:v>
                </c:pt>
              </c:strCache>
            </c:strRef>
          </c:cat>
          <c:val>
            <c:numRef>
              <c:f>'17. Eventos'!$C$13:$I$13</c:f>
              <c:numCache>
                <c:formatCode>General</c:formatCode>
                <c:ptCount val="7"/>
                <c:pt idx="0">
                  <c:v>64</c:v>
                </c:pt>
                <c:pt idx="1">
                  <c:v>7</c:v>
                </c:pt>
                <c:pt idx="2">
                  <c:v>1</c:v>
                </c:pt>
                <c:pt idx="3">
                  <c:v>17</c:v>
                </c:pt>
                <c:pt idx="4">
                  <c:v>7</c:v>
                </c:pt>
                <c:pt idx="5">
                  <c:v>0</c:v>
                </c:pt>
                <c:pt idx="6">
                  <c:v>0</c:v>
                </c:pt>
              </c:numCache>
            </c:numRef>
          </c:val>
        </c:ser>
        <c:dLbls>
          <c:showLegendKey val="0"/>
          <c:showVal val="0"/>
          <c:showCatName val="1"/>
          <c:showSerName val="0"/>
          <c:showPercent val="1"/>
          <c:showBubbleSize val="0"/>
          <c:showLeaderLines val="1"/>
        </c:dLbls>
        <c:firstSliceAng val="0"/>
      </c:pieChart>
    </c:plotArea>
    <c:plotVisOnly val="1"/>
    <c:dispBlanksAs val="gap"/>
    <c:showDLblsOverMax val="0"/>
  </c:chart>
  <c:spPr>
    <a:ln>
      <a:noFill/>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743120819574976E-2"/>
          <c:y val="0.1130692651451192"/>
          <c:w val="0.89039663590438289"/>
          <c:h val="0.82412776782349728"/>
        </c:manualLayout>
      </c:layout>
      <c:barChart>
        <c:barDir val="col"/>
        <c:grouping val="stacked"/>
        <c:varyColors val="0"/>
        <c:ser>
          <c:idx val="0"/>
          <c:order val="0"/>
          <c:tx>
            <c:strRef>
              <c:f>'17. Eventos'!$C$8</c:f>
              <c:strCache>
                <c:ptCount val="1"/>
                <c:pt idx="0">
                  <c:v>FNA</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Eventos'!$C$9:$C$12</c:f>
              <c:numCache>
                <c:formatCode>General</c:formatCode>
                <c:ptCount val="4"/>
                <c:pt idx="0">
                  <c:v>64</c:v>
                </c:pt>
                <c:pt idx="1">
                  <c:v>0</c:v>
                </c:pt>
                <c:pt idx="2">
                  <c:v>0</c:v>
                </c:pt>
                <c:pt idx="3">
                  <c:v>0</c:v>
                </c:pt>
              </c:numCache>
            </c:numRef>
          </c:val>
        </c:ser>
        <c:ser>
          <c:idx val="1"/>
          <c:order val="1"/>
          <c:tx>
            <c:strRef>
              <c:f>'17. Eventos'!$D$8</c:f>
              <c:strCache>
                <c:ptCount val="1"/>
                <c:pt idx="0">
                  <c:v>FEC</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Eventos'!$D$9:$D$12</c:f>
              <c:numCache>
                <c:formatCode>General</c:formatCode>
                <c:ptCount val="4"/>
                <c:pt idx="0">
                  <c:v>4</c:v>
                </c:pt>
                <c:pt idx="1">
                  <c:v>2</c:v>
                </c:pt>
                <c:pt idx="2">
                  <c:v>0</c:v>
                </c:pt>
                <c:pt idx="3">
                  <c:v>1</c:v>
                </c:pt>
              </c:numCache>
            </c:numRef>
          </c:val>
        </c:ser>
        <c:ser>
          <c:idx val="2"/>
          <c:order val="2"/>
          <c:tx>
            <c:strRef>
              <c:f>'17. Eventos'!$E$8</c:f>
              <c:strCache>
                <c:ptCount val="1"/>
                <c:pt idx="0">
                  <c:v>EXT</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Eventos'!$E$9:$E$12</c:f>
              <c:numCache>
                <c:formatCode>General</c:formatCode>
                <c:ptCount val="4"/>
                <c:pt idx="0">
                  <c:v>1</c:v>
                </c:pt>
                <c:pt idx="1">
                  <c:v>0</c:v>
                </c:pt>
                <c:pt idx="2">
                  <c:v>0</c:v>
                </c:pt>
                <c:pt idx="3">
                  <c:v>0</c:v>
                </c:pt>
              </c:numCache>
            </c:numRef>
          </c:val>
        </c:ser>
        <c:ser>
          <c:idx val="3"/>
          <c:order val="3"/>
          <c:tx>
            <c:strRef>
              <c:f>'17. Eventos'!$F$8</c:f>
              <c:strCache>
                <c:ptCount val="1"/>
                <c:pt idx="0">
                  <c:v>OTR</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Eventos'!$F$9:$F$12</c:f>
              <c:numCache>
                <c:formatCode>General</c:formatCode>
                <c:ptCount val="4"/>
                <c:pt idx="0">
                  <c:v>11</c:v>
                </c:pt>
                <c:pt idx="1">
                  <c:v>5</c:v>
                </c:pt>
                <c:pt idx="2">
                  <c:v>1</c:v>
                </c:pt>
                <c:pt idx="3">
                  <c:v>0</c:v>
                </c:pt>
              </c:numCache>
            </c:numRef>
          </c:val>
        </c:ser>
        <c:ser>
          <c:idx val="4"/>
          <c:order val="4"/>
          <c:tx>
            <c:strRef>
              <c:f>'17. Eventos'!$G$8</c:f>
              <c:strCache>
                <c:ptCount val="1"/>
                <c:pt idx="0">
                  <c:v>FNI</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Eventos'!$G$9:$G$12</c:f>
              <c:numCache>
                <c:formatCode>General</c:formatCode>
                <c:ptCount val="4"/>
                <c:pt idx="0">
                  <c:v>5</c:v>
                </c:pt>
                <c:pt idx="1">
                  <c:v>1</c:v>
                </c:pt>
                <c:pt idx="2">
                  <c:v>1</c:v>
                </c:pt>
                <c:pt idx="3">
                  <c:v>0</c:v>
                </c:pt>
              </c:numCache>
            </c:numRef>
          </c:val>
        </c:ser>
        <c:ser>
          <c:idx val="5"/>
          <c:order val="5"/>
          <c:tx>
            <c:strRef>
              <c:f>'17. Eventos'!$H$8</c:f>
              <c:strCache>
                <c:ptCount val="1"/>
                <c:pt idx="0">
                  <c:v>FEP</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Eventos'!$H$9:$H$12</c:f>
              <c:numCache>
                <c:formatCode>General</c:formatCode>
                <c:ptCount val="4"/>
                <c:pt idx="0">
                  <c:v>0</c:v>
                </c:pt>
                <c:pt idx="1">
                  <c:v>0</c:v>
                </c:pt>
                <c:pt idx="2">
                  <c:v>0</c:v>
                </c:pt>
                <c:pt idx="3">
                  <c:v>0</c:v>
                </c:pt>
              </c:numCache>
            </c:numRef>
          </c:val>
        </c:ser>
        <c:ser>
          <c:idx val="6"/>
          <c:order val="6"/>
          <c:tx>
            <c:strRef>
              <c:f>'17. Eventos'!$I$8</c:f>
              <c:strCache>
                <c:ptCount val="1"/>
                <c:pt idx="0">
                  <c:v>FHU</c:v>
                </c:pt>
              </c:strCache>
            </c:strRef>
          </c:tx>
          <c:invertIfNegative val="0"/>
          <c:cat>
            <c:strRef>
              <c:f>'17. Eventos'!$B$9:$B$12</c:f>
              <c:strCache>
                <c:ptCount val="4"/>
                <c:pt idx="0">
                  <c:v>LÍNEAS DE TRANSMISIÓN</c:v>
                </c:pt>
                <c:pt idx="1">
                  <c:v>TRANSFORMADORES</c:v>
                </c:pt>
                <c:pt idx="2">
                  <c:v>BARRAS</c:v>
                </c:pt>
                <c:pt idx="3">
                  <c:v>UNIDADES DE GENERACIÓN</c:v>
                </c:pt>
              </c:strCache>
            </c:strRef>
          </c:cat>
          <c:val>
            <c:numRef>
              <c:f>'17. Eventos'!$I$9:$I$12</c:f>
              <c:numCache>
                <c:formatCode>General</c:formatCode>
                <c:ptCount val="4"/>
                <c:pt idx="0">
                  <c:v>0</c:v>
                </c:pt>
                <c:pt idx="1">
                  <c:v>0</c:v>
                </c:pt>
                <c:pt idx="2">
                  <c:v>0</c:v>
                </c:pt>
                <c:pt idx="3">
                  <c:v>0</c:v>
                </c:pt>
              </c:numCache>
            </c:numRef>
          </c:val>
        </c:ser>
        <c:dLbls>
          <c:showLegendKey val="0"/>
          <c:showVal val="0"/>
          <c:showCatName val="0"/>
          <c:showSerName val="0"/>
          <c:showPercent val="0"/>
          <c:showBubbleSize val="0"/>
        </c:dLbls>
        <c:gapWidth val="150"/>
        <c:overlap val="100"/>
        <c:axId val="352182656"/>
        <c:axId val="352184192"/>
      </c:barChart>
      <c:catAx>
        <c:axId val="352182656"/>
        <c:scaling>
          <c:orientation val="minMax"/>
        </c:scaling>
        <c:delete val="0"/>
        <c:axPos val="b"/>
        <c:majorTickMark val="out"/>
        <c:minorTickMark val="none"/>
        <c:tickLblPos val="nextTo"/>
        <c:crossAx val="352184192"/>
        <c:crosses val="autoZero"/>
        <c:auto val="1"/>
        <c:lblAlgn val="ctr"/>
        <c:lblOffset val="100"/>
        <c:noMultiLvlLbl val="0"/>
      </c:catAx>
      <c:valAx>
        <c:axId val="352184192"/>
        <c:scaling>
          <c:orientation val="minMax"/>
        </c:scaling>
        <c:delete val="0"/>
        <c:axPos val="l"/>
        <c:majorGridlines/>
        <c:title>
          <c:tx>
            <c:rich>
              <a:bodyPr rot="0" vert="horz"/>
              <a:lstStyle/>
              <a:p>
                <a:pPr>
                  <a:defRPr sz="1400"/>
                </a:pPr>
                <a:r>
                  <a:rPr lang="en-US" sz="1400"/>
                  <a:t>N° DE FALLAS</a:t>
                </a:r>
              </a:p>
            </c:rich>
          </c:tx>
          <c:layout>
            <c:manualLayout>
              <c:xMode val="edge"/>
              <c:yMode val="edge"/>
              <c:x val="0"/>
              <c:y val="2.3488241765248261E-2"/>
            </c:manualLayout>
          </c:layout>
          <c:overlay val="0"/>
        </c:title>
        <c:numFmt formatCode="General" sourceLinked="1"/>
        <c:majorTickMark val="out"/>
        <c:minorTickMark val="none"/>
        <c:tickLblPos val="nextTo"/>
        <c:txPr>
          <a:bodyPr/>
          <a:lstStyle/>
          <a:p>
            <a:pPr>
              <a:defRPr sz="1600">
                <a:latin typeface="Arial" pitchFamily="34" charset="0"/>
                <a:cs typeface="Arial" pitchFamily="34" charset="0"/>
              </a:defRPr>
            </a:pPr>
            <a:endParaRPr lang="es-PE"/>
          </a:p>
        </c:txPr>
        <c:crossAx val="352182656"/>
        <c:crosses val="autoZero"/>
        <c:crossBetween val="between"/>
      </c:valAx>
    </c:plotArea>
    <c:legend>
      <c:legendPos val="r"/>
      <c:layout>
        <c:manualLayout>
          <c:xMode val="edge"/>
          <c:yMode val="edge"/>
          <c:x val="0.2226171083453278"/>
          <c:y val="0.11320388974284926"/>
          <c:w val="0.57809973753280841"/>
          <c:h val="0.11426726614749998"/>
        </c:manualLayout>
      </c:layout>
      <c:overlay val="0"/>
      <c:txPr>
        <a:bodyPr/>
        <a:lstStyle/>
        <a:p>
          <a:pPr>
            <a:defRPr sz="1600"/>
          </a:pPr>
          <a:endParaRPr lang="es-PE"/>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s-P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82186178611907235"/>
        </c:manualLayout>
      </c:layout>
      <c:barChart>
        <c:barDir val="col"/>
        <c:grouping val="clustered"/>
        <c:varyColors val="0"/>
        <c:ser>
          <c:idx val="0"/>
          <c:order val="0"/>
          <c:invertIfNegative val="0"/>
          <c:cat>
            <c:strRef>
              <c:f>'17. Eventos'!$B$9:$B$12</c:f>
              <c:strCache>
                <c:ptCount val="4"/>
                <c:pt idx="0">
                  <c:v>LÍNEAS DE TRANSMISIÓN</c:v>
                </c:pt>
                <c:pt idx="1">
                  <c:v>TRANSFORMADORES</c:v>
                </c:pt>
                <c:pt idx="2">
                  <c:v>BARRAS</c:v>
                </c:pt>
                <c:pt idx="3">
                  <c:v>UNIDADES DE GENERACIÓN</c:v>
                </c:pt>
              </c:strCache>
            </c:strRef>
          </c:cat>
          <c:val>
            <c:numRef>
              <c:f>'17. Eventos'!$K$9:$K$12</c:f>
              <c:numCache>
                <c:formatCode>#,##0.00</c:formatCode>
                <c:ptCount val="4"/>
                <c:pt idx="0">
                  <c:v>1132.9099999999999</c:v>
                </c:pt>
                <c:pt idx="1">
                  <c:v>211.82</c:v>
                </c:pt>
                <c:pt idx="2">
                  <c:v>114.57</c:v>
                </c:pt>
                <c:pt idx="3">
                  <c:v>1.0009999999999999</c:v>
                </c:pt>
              </c:numCache>
            </c:numRef>
          </c:val>
        </c:ser>
        <c:dLbls>
          <c:showLegendKey val="0"/>
          <c:showVal val="0"/>
          <c:showCatName val="0"/>
          <c:showSerName val="0"/>
          <c:showPercent val="0"/>
          <c:showBubbleSize val="0"/>
        </c:dLbls>
        <c:gapWidth val="150"/>
        <c:axId val="352196480"/>
        <c:axId val="352198016"/>
      </c:barChart>
      <c:catAx>
        <c:axId val="352196480"/>
        <c:scaling>
          <c:orientation val="minMax"/>
        </c:scaling>
        <c:delete val="0"/>
        <c:axPos val="b"/>
        <c:majorTickMark val="out"/>
        <c:minorTickMark val="none"/>
        <c:tickLblPos val="nextTo"/>
        <c:txPr>
          <a:bodyPr/>
          <a:lstStyle/>
          <a:p>
            <a:pPr>
              <a:defRPr sz="1200" b="1"/>
            </a:pPr>
            <a:endParaRPr lang="es-PE"/>
          </a:p>
        </c:txPr>
        <c:crossAx val="352198016"/>
        <c:crosses val="autoZero"/>
        <c:auto val="1"/>
        <c:lblAlgn val="ctr"/>
        <c:lblOffset val="100"/>
        <c:noMultiLvlLbl val="0"/>
      </c:catAx>
      <c:valAx>
        <c:axId val="352198016"/>
        <c:scaling>
          <c:orientation val="minMax"/>
        </c:scaling>
        <c:delete val="0"/>
        <c:axPos val="l"/>
        <c:majorGridlines/>
        <c:title>
          <c:tx>
            <c:rich>
              <a:bodyPr rot="0" vert="horz"/>
              <a:lstStyle/>
              <a:p>
                <a:pPr>
                  <a:defRPr sz="1800"/>
                </a:pPr>
                <a:r>
                  <a:rPr lang="en-US" sz="1800"/>
                  <a:t>MWh</a:t>
                </a:r>
              </a:p>
            </c:rich>
          </c:tx>
          <c:layout>
            <c:manualLayout>
              <c:xMode val="edge"/>
              <c:yMode val="edge"/>
              <c:x val="1.4313099425607056E-2"/>
              <c:y val="2.067197774078516E-2"/>
            </c:manualLayout>
          </c:layout>
          <c:overlay val="0"/>
        </c:title>
        <c:numFmt formatCode="#,##0.00" sourceLinked="1"/>
        <c:majorTickMark val="out"/>
        <c:minorTickMark val="none"/>
        <c:tickLblPos val="nextTo"/>
        <c:txPr>
          <a:bodyPr/>
          <a:lstStyle/>
          <a:p>
            <a:pPr>
              <a:defRPr sz="1600">
                <a:latin typeface="Arial" pitchFamily="34" charset="0"/>
                <a:cs typeface="Arial" pitchFamily="34" charset="0"/>
              </a:defRPr>
            </a:pPr>
            <a:endParaRPr lang="es-PE"/>
          </a:p>
        </c:txPr>
        <c:crossAx val="352196480"/>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21981</xdr:rowOff>
    </xdr:from>
    <xdr:to>
      <xdr:col>16</xdr:col>
      <xdr:colOff>369156</xdr:colOff>
      <xdr:row>67</xdr:row>
      <xdr:rowOff>147271</xdr:rowOff>
    </xdr:to>
    <xdr:pic>
      <xdr:nvPicPr>
        <xdr:cNvPr id="9" name="Picture 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1981"/>
          <a:ext cx="6545753" cy="10434271"/>
        </a:xfrm>
        <a:prstGeom prst="rect">
          <a:avLst/>
        </a:prstGeom>
        <a:solidFill>
          <a:srgbClr val="002060"/>
        </a:solidFill>
        <a:extLst/>
      </xdr:spPr>
    </xdr:pic>
    <xdr:clientData/>
  </xdr:twoCellAnchor>
  <xdr:twoCellAnchor>
    <xdr:from>
      <xdr:col>0</xdr:col>
      <xdr:colOff>35902</xdr:colOff>
      <xdr:row>0</xdr:row>
      <xdr:rowOff>51289</xdr:rowOff>
    </xdr:from>
    <xdr:to>
      <xdr:col>16</xdr:col>
      <xdr:colOff>312127</xdr:colOff>
      <xdr:row>4</xdr:row>
      <xdr:rowOff>2198</xdr:rowOff>
    </xdr:to>
    <xdr:sp macro="" textlink="">
      <xdr:nvSpPr>
        <xdr:cNvPr id="4" name="Rectangle 3"/>
        <xdr:cNvSpPr/>
      </xdr:nvSpPr>
      <xdr:spPr>
        <a:xfrm>
          <a:off x="35902" y="51289"/>
          <a:ext cx="6489456" cy="566371"/>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ENERO 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72257</xdr:colOff>
      <xdr:row>25</xdr:row>
      <xdr:rowOff>32845</xdr:rowOff>
    </xdr:from>
    <xdr:to>
      <xdr:col>8</xdr:col>
      <xdr:colOff>196082</xdr:colOff>
      <xdr:row>39</xdr:row>
      <xdr:rowOff>42370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144517</xdr:colOff>
      <xdr:row>25</xdr:row>
      <xdr:rowOff>59121</xdr:rowOff>
    </xdr:from>
    <xdr:to>
      <xdr:col>16</xdr:col>
      <xdr:colOff>281480</xdr:colOff>
      <xdr:row>39</xdr:row>
      <xdr:rowOff>68646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216776</xdr:colOff>
      <xdr:row>39</xdr:row>
      <xdr:rowOff>45983</xdr:rowOff>
    </xdr:from>
    <xdr:to>
      <xdr:col>15</xdr:col>
      <xdr:colOff>276468</xdr:colOff>
      <xdr:row>41</xdr:row>
      <xdr:rowOff>108191</xdr:rowOff>
    </xdr:to>
    <xdr:pic>
      <xdr:nvPicPr>
        <xdr:cNvPr id="9" name="Picture 8"/>
        <xdr:cNvPicPr>
          <a:picLocks noChangeAspect="1"/>
        </xdr:cNvPicPr>
      </xdr:nvPicPr>
      <xdr:blipFill rotWithShape="1">
        <a:blip xmlns:r="http://schemas.openxmlformats.org/officeDocument/2006/relationships" r:embed="rId3"/>
        <a:srcRect t="79693"/>
        <a:stretch/>
      </xdr:blipFill>
      <xdr:spPr>
        <a:xfrm>
          <a:off x="216776" y="7843345"/>
          <a:ext cx="5873226" cy="443208"/>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0.16095</cdr:x>
      <cdr:y>0.50561</cdr:y>
    </cdr:from>
    <cdr:to>
      <cdr:x>0.24064</cdr:x>
      <cdr:y>0.51295</cdr:y>
    </cdr:to>
    <cdr:cxnSp macro="">
      <cdr:nvCxnSpPr>
        <cdr:cNvPr id="3" name="Straight Connector 2"/>
        <cdr:cNvCxnSpPr/>
      </cdr:nvCxnSpPr>
      <cdr:spPr>
        <a:xfrm xmlns:a="http://schemas.openxmlformats.org/drawingml/2006/main" flipV="1">
          <a:off x="518950" y="1353278"/>
          <a:ext cx="256964" cy="19636"/>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0.16706</cdr:x>
      <cdr:y>0.23316</cdr:y>
    </cdr:from>
    <cdr:to>
      <cdr:x>0.43394</cdr:x>
      <cdr:y>0.23561</cdr:y>
    </cdr:to>
    <cdr:cxnSp macro="">
      <cdr:nvCxnSpPr>
        <cdr:cNvPr id="5" name="Straight Connector 4"/>
        <cdr:cNvCxnSpPr/>
      </cdr:nvCxnSpPr>
      <cdr:spPr>
        <a:xfrm xmlns:a="http://schemas.openxmlformats.org/drawingml/2006/main" flipV="1">
          <a:off x="538657" y="624052"/>
          <a:ext cx="860534" cy="656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0.46519</cdr:x>
      <cdr:y>0.2346</cdr:y>
    </cdr:to>
    <cdr:cxnSp macro="">
      <cdr:nvCxnSpPr>
        <cdr:cNvPr id="7" name="Straight Connector 6"/>
        <cdr:cNvCxnSpPr/>
      </cdr:nvCxnSpPr>
      <cdr:spPr>
        <a:xfrm xmlns:a="http://schemas.openxmlformats.org/drawingml/2006/main">
          <a:off x="894618" y="408109"/>
          <a:ext cx="608135" cy="21980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0.47112</cdr:x>
      <cdr:y>0.22944</cdr:y>
    </cdr:to>
    <cdr:cxnSp macro="">
      <cdr:nvCxnSpPr>
        <cdr:cNvPr id="9" name="Straight Connector 8"/>
        <cdr:cNvCxnSpPr/>
      </cdr:nvCxnSpPr>
      <cdr:spPr>
        <a:xfrm xmlns:a="http://schemas.openxmlformats.org/drawingml/2006/main">
          <a:off x="1256978" y="386128"/>
          <a:ext cx="277986" cy="2279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0.81288</cdr:x>
      <cdr:y>0.61357</cdr:y>
    </cdr:to>
    <cdr:cxnSp macro="">
      <cdr:nvCxnSpPr>
        <cdr:cNvPr id="18" name="Straight Connector 17"/>
        <cdr:cNvCxnSpPr/>
      </cdr:nvCxnSpPr>
      <cdr:spPr>
        <a:xfrm xmlns:a="http://schemas.openxmlformats.org/drawingml/2006/main" flipH="1" flipV="1">
          <a:off x="2377527" y="1543793"/>
          <a:ext cx="243492" cy="9844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0.15483</cdr:x>
      <cdr:y>0.50561</cdr:y>
    </cdr:from>
    <cdr:to>
      <cdr:x>0.24064</cdr:x>
      <cdr:y>0.51785</cdr:y>
    </cdr:to>
    <cdr:cxnSp macro="">
      <cdr:nvCxnSpPr>
        <cdr:cNvPr id="3" name="Straight Connector 2"/>
        <cdr:cNvCxnSpPr/>
      </cdr:nvCxnSpPr>
      <cdr:spPr>
        <a:xfrm xmlns:a="http://schemas.openxmlformats.org/drawingml/2006/main" flipV="1">
          <a:off x="499241" y="1353278"/>
          <a:ext cx="276673" cy="3277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0.20577</cdr:x>
      <cdr:y>0.25279</cdr:y>
    </cdr:from>
    <cdr:to>
      <cdr:x>0.38505</cdr:x>
      <cdr:y>0.2577</cdr:y>
    </cdr:to>
    <cdr:cxnSp macro="">
      <cdr:nvCxnSpPr>
        <cdr:cNvPr id="5" name="Straight Connector 4"/>
        <cdr:cNvCxnSpPr/>
      </cdr:nvCxnSpPr>
      <cdr:spPr>
        <a:xfrm xmlns:a="http://schemas.openxmlformats.org/drawingml/2006/main" flipV="1">
          <a:off x="663465" y="676603"/>
          <a:ext cx="578069" cy="1313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0.27693</cdr:x>
      <cdr:y>0.15248</cdr:y>
    </cdr:from>
    <cdr:to>
      <cdr:x>0.40338</cdr:x>
      <cdr:y>0.23561</cdr:y>
    </cdr:to>
    <cdr:cxnSp macro="">
      <cdr:nvCxnSpPr>
        <cdr:cNvPr id="7" name="Straight Connector 6"/>
        <cdr:cNvCxnSpPr/>
      </cdr:nvCxnSpPr>
      <cdr:spPr>
        <a:xfrm xmlns:a="http://schemas.openxmlformats.org/drawingml/2006/main">
          <a:off x="892927" y="408117"/>
          <a:ext cx="407728" cy="22250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0.3858</cdr:x>
      <cdr:y>0.14426</cdr:y>
    </cdr:from>
    <cdr:to>
      <cdr:x>0.4482</cdr:x>
      <cdr:y>0.22334</cdr:y>
    </cdr:to>
    <cdr:cxnSp macro="">
      <cdr:nvCxnSpPr>
        <cdr:cNvPr id="9" name="Straight Connector 8"/>
        <cdr:cNvCxnSpPr/>
      </cdr:nvCxnSpPr>
      <cdr:spPr>
        <a:xfrm xmlns:a="http://schemas.openxmlformats.org/drawingml/2006/main">
          <a:off x="1243965" y="386115"/>
          <a:ext cx="201207" cy="21166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0.47774</cdr:x>
      <cdr:y>0.14153</cdr:y>
    </cdr:from>
    <cdr:to>
      <cdr:x>0.51962</cdr:x>
      <cdr:y>0.23212</cdr:y>
    </cdr:to>
    <cdr:cxnSp macro="">
      <cdr:nvCxnSpPr>
        <cdr:cNvPr id="11" name="Straight Connector 10"/>
        <cdr:cNvCxnSpPr/>
      </cdr:nvCxnSpPr>
      <cdr:spPr>
        <a:xfrm xmlns:a="http://schemas.openxmlformats.org/drawingml/2006/main" flipH="1">
          <a:off x="1556530" y="378802"/>
          <a:ext cx="136436" cy="2424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0.4856</cdr:x>
      <cdr:y>0.14974</cdr:y>
    </cdr:from>
    <cdr:to>
      <cdr:x>0.71467</cdr:x>
      <cdr:y>0.22913</cdr:y>
    </cdr:to>
    <cdr:cxnSp macro="">
      <cdr:nvCxnSpPr>
        <cdr:cNvPr id="14" name="Straight Connector 13"/>
        <cdr:cNvCxnSpPr/>
      </cdr:nvCxnSpPr>
      <cdr:spPr>
        <a:xfrm xmlns:a="http://schemas.openxmlformats.org/drawingml/2006/main" flipH="1">
          <a:off x="1568695" y="400782"/>
          <a:ext cx="740019" cy="21248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0.50601</cdr:x>
      <cdr:y>0.23186</cdr:y>
    </cdr:from>
    <cdr:to>
      <cdr:x>0.74416</cdr:x>
      <cdr:y>0.24555</cdr:y>
    </cdr:to>
    <cdr:cxnSp macro="">
      <cdr:nvCxnSpPr>
        <cdr:cNvPr id="16" name="Straight Connector 15"/>
        <cdr:cNvCxnSpPr/>
      </cdr:nvCxnSpPr>
      <cdr:spPr>
        <a:xfrm xmlns:a="http://schemas.openxmlformats.org/drawingml/2006/main" flipH="1" flipV="1">
          <a:off x="1634638" y="620590"/>
          <a:ext cx="769326" cy="3663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0.83529</cdr:x>
      <cdr:y>0.61848</cdr:y>
    </cdr:to>
    <cdr:cxnSp macro="">
      <cdr:nvCxnSpPr>
        <cdr:cNvPr id="18" name="Straight Connector 17"/>
        <cdr:cNvCxnSpPr/>
      </cdr:nvCxnSpPr>
      <cdr:spPr>
        <a:xfrm xmlns:a="http://schemas.openxmlformats.org/drawingml/2006/main" flipH="1" flipV="1">
          <a:off x="2377528" y="1543793"/>
          <a:ext cx="315748" cy="111586"/>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0</xdr:col>
      <xdr:colOff>404532</xdr:colOff>
      <xdr:row>50</xdr:row>
      <xdr:rowOff>57429</xdr:rowOff>
    </xdr:from>
    <xdr:to>
      <xdr:col>3</xdr:col>
      <xdr:colOff>299758</xdr:colOff>
      <xdr:row>67</xdr:row>
      <xdr:rowOff>402851</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157656</xdr:colOff>
      <xdr:row>49</xdr:row>
      <xdr:rowOff>75735</xdr:rowOff>
    </xdr:from>
    <xdr:to>
      <xdr:col>10</xdr:col>
      <xdr:colOff>978776</xdr:colOff>
      <xdr:row>67</xdr:row>
      <xdr:rowOff>505482</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0.12588</cdr:x>
      <cdr:y>0.9033</cdr:y>
    </cdr:from>
    <cdr:to>
      <cdr:x>0.9005</cdr:x>
      <cdr:y>0.98873</cdr:y>
    </cdr:to>
    <cdr:sp macro="" textlink="">
      <cdr:nvSpPr>
        <cdr:cNvPr id="2" name="TextBox 1"/>
        <cdr:cNvSpPr txBox="1"/>
      </cdr:nvSpPr>
      <cdr:spPr>
        <a:xfrm xmlns:a="http://schemas.openxmlformats.org/drawingml/2006/main">
          <a:off x="547968" y="2652289"/>
          <a:ext cx="3371849" cy="25084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t>Total de enero 2016 a enero 2017 = 2 516, 486 MW</a:t>
          </a:r>
        </a:p>
      </cdr:txBody>
    </cdr:sp>
  </cdr:relSizeAnchor>
</c:userShapes>
</file>

<file path=xl/drawings/drawing7.xml><?xml version="1.0" encoding="utf-8"?>
<c:userShapes xmlns:c="http://schemas.openxmlformats.org/drawingml/2006/chart">
  <cdr:relSizeAnchor xmlns:cdr="http://schemas.openxmlformats.org/drawingml/2006/chartDrawing">
    <cdr:from>
      <cdr:x>0.47715</cdr:x>
      <cdr:y>0.2403</cdr:y>
    </cdr:from>
    <cdr:to>
      <cdr:x>0.96719</cdr:x>
      <cdr:y>0.33143</cdr:y>
    </cdr:to>
    <cdr:sp macro="" textlink="">
      <cdr:nvSpPr>
        <cdr:cNvPr id="2" name="TextBox 1"/>
        <cdr:cNvSpPr txBox="1"/>
      </cdr:nvSpPr>
      <cdr:spPr>
        <a:xfrm xmlns:a="http://schemas.openxmlformats.org/drawingml/2006/main">
          <a:off x="3014169" y="762465"/>
          <a:ext cx="3095625" cy="2891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t>Total enero 2016 a enero 2017 = 2 516, 486 MW</a:t>
          </a:r>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198783</xdr:colOff>
      <xdr:row>23</xdr:row>
      <xdr:rowOff>147496</xdr:rowOff>
    </xdr:from>
    <xdr:to>
      <xdr:col>8</xdr:col>
      <xdr:colOff>240195</xdr:colOff>
      <xdr:row>41</xdr:row>
      <xdr:rowOff>52563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0.1446</cdr:x>
      <cdr:y>0.13909</cdr:y>
    </cdr:from>
    <cdr:to>
      <cdr:x>0.25552</cdr:x>
      <cdr:y>0.22529</cdr:y>
    </cdr:to>
    <cdr:sp macro="" textlink="">
      <cdr:nvSpPr>
        <cdr:cNvPr id="2" name="TextBox 1"/>
        <cdr:cNvSpPr txBox="1"/>
      </cdr:nvSpPr>
      <cdr:spPr>
        <a:xfrm xmlns:a="http://schemas.openxmlformats.org/drawingml/2006/main">
          <a:off x="903374" y="390359"/>
          <a:ext cx="692952" cy="24192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31,5 %</a:t>
          </a:r>
        </a:p>
      </cdr:txBody>
    </cdr:sp>
  </cdr:relSizeAnchor>
  <cdr:relSizeAnchor xmlns:cdr="http://schemas.openxmlformats.org/drawingml/2006/chartDrawing">
    <cdr:from>
      <cdr:x>0.20452</cdr:x>
      <cdr:y>0.25229</cdr:y>
    </cdr:from>
    <cdr:to>
      <cdr:x>0.30466</cdr:x>
      <cdr:y>0.3385</cdr:y>
    </cdr:to>
    <cdr:sp macro="" textlink="">
      <cdr:nvSpPr>
        <cdr:cNvPr id="3" name="TextBox 1"/>
        <cdr:cNvSpPr txBox="1"/>
      </cdr:nvSpPr>
      <cdr:spPr>
        <a:xfrm xmlns:a="http://schemas.openxmlformats.org/drawingml/2006/main">
          <a:off x="1277694" y="708068"/>
          <a:ext cx="625606"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3,6</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0.28666</cdr:x>
      <cdr:y>0.42494</cdr:y>
    </cdr:from>
    <cdr:to>
      <cdr:x>0.40682</cdr:x>
      <cdr:y>0.51115</cdr:y>
    </cdr:to>
    <cdr:sp macro="" textlink="">
      <cdr:nvSpPr>
        <cdr:cNvPr id="4" name="TextBox 1"/>
        <cdr:cNvSpPr txBox="1"/>
      </cdr:nvSpPr>
      <cdr:spPr>
        <a:xfrm xmlns:a="http://schemas.openxmlformats.org/drawingml/2006/main">
          <a:off x="1790826" y="1192608"/>
          <a:ext cx="750677"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-25,2 %</a:t>
          </a:r>
        </a:p>
      </cdr:txBody>
    </cdr:sp>
  </cdr:relSizeAnchor>
  <cdr:relSizeAnchor xmlns:cdr="http://schemas.openxmlformats.org/drawingml/2006/chartDrawing">
    <cdr:from>
      <cdr:x>0.41672</cdr:x>
      <cdr:y>0.4563</cdr:y>
    </cdr:from>
    <cdr:to>
      <cdr:x>0.53817</cdr:x>
      <cdr:y>0.54251</cdr:y>
    </cdr:to>
    <cdr:sp macro="" textlink="">
      <cdr:nvSpPr>
        <cdr:cNvPr id="6" name="TextBox 1"/>
        <cdr:cNvSpPr txBox="1"/>
      </cdr:nvSpPr>
      <cdr:spPr>
        <a:xfrm xmlns:a="http://schemas.openxmlformats.org/drawingml/2006/main">
          <a:off x="2603364" y="1280622"/>
          <a:ext cx="758736"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19,6</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0.47816</cdr:x>
      <cdr:y>0.78547</cdr:y>
    </cdr:from>
    <cdr:to>
      <cdr:x>0.60971</cdr:x>
      <cdr:y>0.88729</cdr:y>
    </cdr:to>
    <cdr:sp macro="" textlink="">
      <cdr:nvSpPr>
        <cdr:cNvPr id="7" name="TextBox 1"/>
        <cdr:cNvSpPr txBox="1"/>
      </cdr:nvSpPr>
      <cdr:spPr>
        <a:xfrm xmlns:a="http://schemas.openxmlformats.org/drawingml/2006/main">
          <a:off x="2987226" y="2204442"/>
          <a:ext cx="821835" cy="28576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-22,0%</a:t>
          </a:r>
        </a:p>
      </cdr:txBody>
    </cdr:sp>
  </cdr:relSizeAnchor>
  <cdr:relSizeAnchor xmlns:cdr="http://schemas.openxmlformats.org/drawingml/2006/chartDrawing">
    <cdr:from>
      <cdr:x>0.58498</cdr:x>
      <cdr:y>0.78748</cdr:y>
    </cdr:from>
    <cdr:to>
      <cdr:x>0.68512</cdr:x>
      <cdr:y>0.87368</cdr:y>
    </cdr:to>
    <cdr:sp macro="" textlink="">
      <cdr:nvSpPr>
        <cdr:cNvPr id="8" name="TextBox 1"/>
        <cdr:cNvSpPr txBox="1"/>
      </cdr:nvSpPr>
      <cdr:spPr>
        <a:xfrm xmlns:a="http://schemas.openxmlformats.org/drawingml/2006/main">
          <a:off x="3654582" y="2210083"/>
          <a:ext cx="625606" cy="2419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4,9</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0.70255</cdr:x>
      <cdr:y>0.79061</cdr:y>
    </cdr:from>
    <cdr:to>
      <cdr:x>0.81143</cdr:x>
      <cdr:y>0.87682</cdr:y>
    </cdr:to>
    <cdr:sp macro="" textlink="">
      <cdr:nvSpPr>
        <cdr:cNvPr id="9" name="TextBox 1"/>
        <cdr:cNvSpPr txBox="1"/>
      </cdr:nvSpPr>
      <cdr:spPr>
        <a:xfrm xmlns:a="http://schemas.openxmlformats.org/drawingml/2006/main">
          <a:off x="4389051" y="2218869"/>
          <a:ext cx="680223" cy="241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27,8</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0.79295</cdr:x>
      <cdr:y>0.79349</cdr:y>
    </cdr:from>
    <cdr:to>
      <cdr:x>0.92402</cdr:x>
      <cdr:y>0.87969</cdr:y>
    </cdr:to>
    <cdr:sp macro="" textlink="">
      <cdr:nvSpPr>
        <cdr:cNvPr id="10" name="TextBox 1"/>
        <cdr:cNvSpPr txBox="1"/>
      </cdr:nvSpPr>
      <cdr:spPr>
        <a:xfrm xmlns:a="http://schemas.openxmlformats.org/drawingml/2006/main">
          <a:off x="4953809" y="2226952"/>
          <a:ext cx="818850" cy="24192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-10,7%</a:t>
          </a:r>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530088</xdr:colOff>
      <xdr:row>34</xdr:row>
      <xdr:rowOff>66260</xdr:rowOff>
    </xdr:from>
    <xdr:to>
      <xdr:col>7</xdr:col>
      <xdr:colOff>546653</xdr:colOff>
      <xdr:row>64</xdr:row>
      <xdr:rowOff>74544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1027043</xdr:colOff>
      <xdr:row>37</xdr:row>
      <xdr:rowOff>115127</xdr:rowOff>
    </xdr:from>
    <xdr:to>
      <xdr:col>7</xdr:col>
      <xdr:colOff>438978</xdr:colOff>
      <xdr:row>57</xdr:row>
      <xdr:rowOff>115956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405848</xdr:colOff>
      <xdr:row>19</xdr:row>
      <xdr:rowOff>82826</xdr:rowOff>
    </xdr:from>
    <xdr:to>
      <xdr:col>7</xdr:col>
      <xdr:colOff>513521</xdr:colOff>
      <xdr:row>34</xdr:row>
      <xdr:rowOff>149087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0.24165</cdr:x>
      <cdr:y>0.09558</cdr:y>
    </cdr:from>
    <cdr:to>
      <cdr:x>0.75826</cdr:x>
      <cdr:y>0.22664</cdr:y>
    </cdr:to>
    <cdr:sp macro="" textlink="">
      <cdr:nvSpPr>
        <cdr:cNvPr id="2" name="TextBox 1"/>
        <cdr:cNvSpPr txBox="1"/>
      </cdr:nvSpPr>
      <cdr:spPr>
        <a:xfrm xmlns:a="http://schemas.openxmlformats.org/drawingml/2006/main">
          <a:off x="1150844" y="316741"/>
          <a:ext cx="2460374" cy="43430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000" b="1"/>
            <a:t>TOTAL</a:t>
          </a:r>
          <a:r>
            <a:rPr lang="es-PE" sz="1000" b="1" baseline="0"/>
            <a:t> SEIN 2017 = 4 271,9 GWh</a:t>
          </a:r>
        </a:p>
        <a:p xmlns:a="http://schemas.openxmlformats.org/drawingml/2006/main">
          <a:r>
            <a:rPr lang="es-PE" sz="1000" b="1" baseline="0"/>
            <a:t>TOTAL RER 2017  =  213,5 GWh </a:t>
          </a:r>
          <a:r>
            <a:rPr lang="es-PE" sz="1000" b="1" baseline="0">
              <a:solidFill>
                <a:srgbClr val="FF0000"/>
              </a:solidFill>
            </a:rPr>
            <a:t>(5,00%)</a:t>
          </a:r>
          <a:endParaRPr lang="es-PE" sz="1000" b="1">
            <a:solidFill>
              <a:srgbClr val="FF0000"/>
            </a:solidFill>
          </a:endParaRPr>
        </a:p>
      </cdr:txBody>
    </cdr:sp>
  </cdr:relSizeAnchor>
</c:userShapes>
</file>

<file path=xl/drawings/drawing13.xml><?xml version="1.0" encoding="utf-8"?>
<xdr:wsDr xmlns:xdr="http://schemas.openxmlformats.org/drawingml/2006/spreadsheetDrawing" xmlns:a="http://schemas.openxmlformats.org/drawingml/2006/main">
  <xdr:twoCellAnchor>
    <xdr:from>
      <xdr:col>4</xdr:col>
      <xdr:colOff>65306</xdr:colOff>
      <xdr:row>7</xdr:row>
      <xdr:rowOff>45554</xdr:rowOff>
    </xdr:from>
    <xdr:to>
      <xdr:col>9</xdr:col>
      <xdr:colOff>636806</xdr:colOff>
      <xdr:row>59</xdr:row>
      <xdr:rowOff>123921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504265</xdr:colOff>
      <xdr:row>25</xdr:row>
      <xdr:rowOff>56030</xdr:rowOff>
    </xdr:from>
    <xdr:to>
      <xdr:col>8</xdr:col>
      <xdr:colOff>235324</xdr:colOff>
      <xdr:row>43</xdr:row>
      <xdr:rowOff>78441</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0.80495</cdr:x>
      <cdr:y>0.37008</cdr:y>
    </cdr:from>
    <cdr:to>
      <cdr:x>0.90093</cdr:x>
      <cdr:y>0.4685</cdr:y>
    </cdr:to>
    <cdr:sp macro="" textlink="">
      <cdr:nvSpPr>
        <cdr:cNvPr id="2" name="TextBox 1"/>
        <cdr:cNvSpPr txBox="1"/>
      </cdr:nvSpPr>
      <cdr:spPr>
        <a:xfrm xmlns:a="http://schemas.openxmlformats.org/drawingml/2006/main">
          <a:off x="5827058" y="1053353"/>
          <a:ext cx="694765" cy="28014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8,8%</a:t>
          </a:r>
        </a:p>
      </cdr:txBody>
    </cdr:sp>
  </cdr:relSizeAnchor>
  <cdr:relSizeAnchor xmlns:cdr="http://schemas.openxmlformats.org/drawingml/2006/chartDrawing">
    <cdr:from>
      <cdr:x>0.83209</cdr:x>
      <cdr:y>0.62021</cdr:y>
    </cdr:from>
    <cdr:to>
      <cdr:x>0.92807</cdr:x>
      <cdr:y>0.71864</cdr:y>
    </cdr:to>
    <cdr:sp macro="" textlink="">
      <cdr:nvSpPr>
        <cdr:cNvPr id="3" name="TextBox 1"/>
        <cdr:cNvSpPr txBox="1"/>
      </cdr:nvSpPr>
      <cdr:spPr>
        <a:xfrm xmlns:a="http://schemas.openxmlformats.org/drawingml/2006/main">
          <a:off x="6023535" y="1765300"/>
          <a:ext cx="694765" cy="2801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4,3%</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8</xdr:row>
      <xdr:rowOff>33130</xdr:rowOff>
    </xdr:from>
    <xdr:to>
      <xdr:col>9</xdr:col>
      <xdr:colOff>654326</xdr:colOff>
      <xdr:row>60</xdr:row>
      <xdr:rowOff>33131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403411</xdr:colOff>
      <xdr:row>58</xdr:row>
      <xdr:rowOff>100854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206392</xdr:colOff>
      <xdr:row>5</xdr:row>
      <xdr:rowOff>66216</xdr:rowOff>
    </xdr:from>
    <xdr:to>
      <xdr:col>8</xdr:col>
      <xdr:colOff>396891</xdr:colOff>
      <xdr:row>25</xdr:row>
      <xdr:rowOff>127950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26</xdr:row>
      <xdr:rowOff>157086</xdr:rowOff>
    </xdr:from>
    <xdr:to>
      <xdr:col>8</xdr:col>
      <xdr:colOff>375293</xdr:colOff>
      <xdr:row>57</xdr:row>
      <xdr:rowOff>4685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31</xdr:row>
      <xdr:rowOff>147918</xdr:rowOff>
    </xdr:from>
    <xdr:to>
      <xdr:col>8</xdr:col>
      <xdr:colOff>474009</xdr:colOff>
      <xdr:row>57</xdr:row>
      <xdr:rowOff>82924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521494</xdr:colOff>
      <xdr:row>0</xdr:row>
      <xdr:rowOff>64975</xdr:rowOff>
    </xdr:from>
    <xdr:to>
      <xdr:col>8</xdr:col>
      <xdr:colOff>238125</xdr:colOff>
      <xdr:row>18</xdr:row>
      <xdr:rowOff>51954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500619</xdr:colOff>
      <xdr:row>18</xdr:row>
      <xdr:rowOff>69271</xdr:rowOff>
    </xdr:from>
    <xdr:to>
      <xdr:col>8</xdr:col>
      <xdr:colOff>217250</xdr:colOff>
      <xdr:row>43</xdr:row>
      <xdr:rowOff>69271</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368877</xdr:colOff>
      <xdr:row>45</xdr:row>
      <xdr:rowOff>6928</xdr:rowOff>
    </xdr:from>
    <xdr:to>
      <xdr:col>8</xdr:col>
      <xdr:colOff>242365</xdr:colOff>
      <xdr:row>73</xdr:row>
      <xdr:rowOff>81041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168087</xdr:colOff>
      <xdr:row>24</xdr:row>
      <xdr:rowOff>57149</xdr:rowOff>
    </xdr:from>
    <xdr:to>
      <xdr:col>7</xdr:col>
      <xdr:colOff>1501588</xdr:colOff>
      <xdr:row>49</xdr:row>
      <xdr:rowOff>112058</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145676</xdr:colOff>
      <xdr:row>15</xdr:row>
      <xdr:rowOff>100853</xdr:rowOff>
    </xdr:from>
    <xdr:to>
      <xdr:col>7</xdr:col>
      <xdr:colOff>313765</xdr:colOff>
      <xdr:row>37</xdr:row>
      <xdr:rowOff>67234</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0.1058</cdr:x>
      <cdr:y>0.11676</cdr:y>
    </cdr:from>
    <cdr:to>
      <cdr:x>0.2074</cdr:x>
      <cdr:y>0.20264</cdr:y>
    </cdr:to>
    <cdr:sp macro="" textlink="">
      <cdr:nvSpPr>
        <cdr:cNvPr id="3" name="TextBox 2"/>
        <cdr:cNvSpPr txBox="1"/>
      </cdr:nvSpPr>
      <cdr:spPr>
        <a:xfrm xmlns:a="http://schemas.openxmlformats.org/drawingml/2006/main">
          <a:off x="969449" y="477690"/>
          <a:ext cx="930961" cy="35134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99,7%</a:t>
          </a:r>
        </a:p>
      </cdr:txBody>
    </cdr:sp>
  </cdr:relSizeAnchor>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0.64904</cdr:x>
      <cdr:y>0.53685</cdr:y>
    </cdr:from>
    <cdr:to>
      <cdr:x>0.75063</cdr:x>
      <cdr:y>0.62272</cdr:y>
    </cdr:to>
    <cdr:sp macro="" textlink="">
      <cdr:nvSpPr>
        <cdr:cNvPr id="6" name="TextBox 1"/>
        <cdr:cNvSpPr txBox="1"/>
      </cdr:nvSpPr>
      <cdr:spPr>
        <a:xfrm xmlns:a="http://schemas.openxmlformats.org/drawingml/2006/main">
          <a:off x="5947191" y="2196332"/>
          <a:ext cx="930869" cy="35130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1245,1%</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dr:relSizeAnchor xmlns:cdr="http://schemas.openxmlformats.org/drawingml/2006/chartDrawing">
    <cdr:from>
      <cdr:x>0.17187</cdr:x>
      <cdr:y>0.35861</cdr:y>
    </cdr:from>
    <cdr:to>
      <cdr:x>0.27347</cdr:x>
      <cdr:y>0.44449</cdr:y>
    </cdr:to>
    <cdr:sp macro="" textlink="">
      <cdr:nvSpPr>
        <cdr:cNvPr id="8" name="TextBox 1"/>
        <cdr:cNvSpPr txBox="1"/>
      </cdr:nvSpPr>
      <cdr:spPr>
        <a:xfrm xmlns:a="http://schemas.openxmlformats.org/drawingml/2006/main">
          <a:off x="1574800" y="1467126"/>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5995,1%</a:t>
          </a:r>
        </a:p>
      </cdr:txBody>
    </cdr:sp>
  </cdr:relSizeAnchor>
</c:userShapes>
</file>

<file path=xl/drawings/drawing24.xml><?xml version="1.0" encoding="utf-8"?>
<xdr:wsDr xmlns:xdr="http://schemas.openxmlformats.org/drawingml/2006/spreadsheetDrawing" xmlns:a="http://schemas.openxmlformats.org/drawingml/2006/main">
  <xdr:twoCellAnchor>
    <xdr:from>
      <xdr:col>0</xdr:col>
      <xdr:colOff>285749</xdr:colOff>
      <xdr:row>20</xdr:row>
      <xdr:rowOff>40821</xdr:rowOff>
    </xdr:from>
    <xdr:to>
      <xdr:col>4</xdr:col>
      <xdr:colOff>544286</xdr:colOff>
      <xdr:row>44</xdr:row>
      <xdr:rowOff>190500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421822</xdr:colOff>
      <xdr:row>20</xdr:row>
      <xdr:rowOff>104774</xdr:rowOff>
    </xdr:from>
    <xdr:to>
      <xdr:col>10</xdr:col>
      <xdr:colOff>1455964</xdr:colOff>
      <xdr:row>43</xdr:row>
      <xdr:rowOff>231320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2360839</xdr:colOff>
      <xdr:row>51</xdr:row>
      <xdr:rowOff>90145</xdr:rowOff>
    </xdr:from>
    <xdr:to>
      <xdr:col>9</xdr:col>
      <xdr:colOff>190500</xdr:colOff>
      <xdr:row>76</xdr:row>
      <xdr:rowOff>68036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oneCell">
    <xdr:from>
      <xdr:col>19</xdr:col>
      <xdr:colOff>475505</xdr:colOff>
      <xdr:row>4</xdr:row>
      <xdr:rowOff>182813</xdr:rowOff>
    </xdr:from>
    <xdr:to>
      <xdr:col>26</xdr:col>
      <xdr:colOff>344</xdr:colOff>
      <xdr:row>49</xdr:row>
      <xdr:rowOff>19694</xdr:rowOff>
    </xdr:to>
    <xdr:pic>
      <xdr:nvPicPr>
        <xdr:cNvPr id="5" name="Picture 4"/>
        <xdr:cNvPicPr>
          <a:picLocks noChangeAspect="1"/>
        </xdr:cNvPicPr>
      </xdr:nvPicPr>
      <xdr:blipFill rotWithShape="1">
        <a:blip xmlns:r="http://schemas.openxmlformats.org/officeDocument/2006/relationships" r:embed="rId1"/>
        <a:srcRect l="59444" t="15797" r="22968" b="4672"/>
        <a:stretch/>
      </xdr:blipFill>
      <xdr:spPr>
        <a:xfrm>
          <a:off x="16949614" y="1011074"/>
          <a:ext cx="3219711" cy="820562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19</xdr:col>
      <xdr:colOff>475505</xdr:colOff>
      <xdr:row>4</xdr:row>
      <xdr:rowOff>182813</xdr:rowOff>
    </xdr:from>
    <xdr:to>
      <xdr:col>26</xdr:col>
      <xdr:colOff>344</xdr:colOff>
      <xdr:row>49</xdr:row>
      <xdr:rowOff>114944</xdr:rowOff>
    </xdr:to>
    <xdr:pic>
      <xdr:nvPicPr>
        <xdr:cNvPr id="2" name="Picture 1"/>
        <xdr:cNvPicPr>
          <a:picLocks noChangeAspect="1"/>
        </xdr:cNvPicPr>
      </xdr:nvPicPr>
      <xdr:blipFill rotWithShape="1">
        <a:blip xmlns:r="http://schemas.openxmlformats.org/officeDocument/2006/relationships" r:embed="rId1"/>
        <a:srcRect l="59444" t="15797" r="22968" b="4672"/>
        <a:stretch/>
      </xdr:blipFill>
      <xdr:spPr>
        <a:xfrm>
          <a:off x="19315955" y="1001963"/>
          <a:ext cx="3182439" cy="817125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u="sng">
              <a:effectLst/>
              <a:latin typeface="Garamond" panose="02020404030301010803" pitchFamily="18" charset="0"/>
              <a:ea typeface="Wingdings-Regular"/>
              <a:cs typeface="Wingdings-Regular"/>
            </a:rPr>
            <a:t>Suscripciones: </a:t>
          </a:r>
          <a:r>
            <a:rPr lang="en-GB" sz="900" u="sng">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http://www.coes.org.pe/Portal/PostOperacion/Informes/EvaluacionAnual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icardo Varas Barrios " refreshedDate="42773.436838773145" createdVersion="4" refreshedVersion="4" minRefreshableVersion="3" recordCount="125">
  <cacheSource type="worksheet">
    <worksheetSource ref="O5:U130" sheet="16. HorasCongestionTransmisión"/>
  </cacheSource>
  <cacheFields count="7">
    <cacheField name="AÑO" numFmtId="3">
      <sharedItems containsSemiMixedTypes="0" containsString="0" containsNumber="1" containsInteger="1" minValue="2015" maxValue="2017" count="3">
        <n v="2015"/>
        <n v="2016"/>
        <n v="2017"/>
      </sharedItems>
    </cacheField>
    <cacheField name="MES" numFmtId="3">
      <sharedItems containsSemiMixedTypes="0" containsString="0" containsNumber="1" containsInteger="1" minValue="1" maxValue="12" count="12">
        <n v="1"/>
        <n v="2"/>
        <n v="3"/>
        <n v="4"/>
        <n v="5"/>
        <n v="6"/>
        <n v="7"/>
        <n v="8"/>
        <n v="9"/>
        <n v="10"/>
        <n v="11"/>
        <n v="12"/>
      </sharedItems>
    </cacheField>
    <cacheField name="NIVEL DE TENSIÓN" numFmtId="180">
      <sharedItems containsMixedTypes="1" containsNumber="1" containsInteger="1" minValue="138" maxValue="220" count="3">
        <s v="220 - 500"/>
        <n v="138"/>
        <n v="220"/>
      </sharedItems>
    </cacheField>
    <cacheField name="ÁREA OPERATIVA" numFmtId="180">
      <sharedItems count="2">
        <s v="SUR"/>
        <s v="CENTRO"/>
      </sharedItems>
    </cacheField>
    <cacheField name="EQUIPO DE TRANSMISIÓN" numFmtId="180">
      <sharedItems count="5">
        <s v="L-2051 L-2052_x000a_ L-5036"/>
        <s v="L-1120"/>
        <s v="L-2018"/>
        <s v="L-2244 L-2245 _x000a_L-2246"/>
        <s v="L-2105"/>
      </sharedItems>
    </cacheField>
    <cacheField name="DESCRIPCIÓN" numFmtId="180">
      <sharedItems count="5">
        <s v="ENLACE _x000a_CENTRO SUR"/>
        <s v="Paragsha - Huanuco _x000a_138kV"/>
        <s v="San Juan  - Los Industriales 220kV"/>
        <s v=" Chavarria -Ventanilla 220kV"/>
        <s v="Planicie - Carabayllo"/>
      </sharedItems>
    </cacheField>
    <cacheField name="HORAS DE CONGESTIÓN" numFmtId="180">
      <sharedItems containsString="0" containsBlank="1" containsNumber="1" minValue="0" maxValue="616.383333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5">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24"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3" firstHeaderRow="1" firstDataRow="2" firstDataCol="3" rowPageCount="2" colPageCount="1"/>
  <pivotFields count="7">
    <pivotField axis="axisCol" compact="0" numFmtId="3" outline="0" subtotalTop="0" showAll="0" includeNewItemsInFilter="1">
      <items count="4">
        <item x="0"/>
        <item x="1"/>
        <item x="2"/>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3">
        <item x="1"/>
        <item x="2"/>
        <item x="0"/>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5">
        <item x="4"/>
        <item x="1"/>
        <item x="0"/>
        <item x="2"/>
        <item x="3"/>
      </items>
    </pivotField>
    <pivotField axis="axisRow" compact="0" outline="0" subtotalTop="0" showAll="0" includeNewItemsInFilter="1">
      <items count="6">
        <item x="3"/>
        <item x="0"/>
        <item x="1"/>
        <item x="4"/>
        <item x="2"/>
        <item t="default"/>
      </items>
    </pivotField>
    <pivotField dataField="1" compact="0" outline="0" subtotalTop="0" showAll="0" includeNewItemsInFilter="1"/>
  </pivotFields>
  <rowFields count="3">
    <field x="3"/>
    <field x="4"/>
    <field x="5"/>
  </rowFields>
  <rowItems count="6">
    <i>
      <x/>
      <x v="2"/>
      <x v="1"/>
    </i>
    <i>
      <x v="1"/>
      <x/>
      <x v="3"/>
    </i>
    <i r="1">
      <x v="1"/>
      <x v="2"/>
    </i>
    <i r="1">
      <x v="3"/>
      <x v="4"/>
    </i>
    <i r="1">
      <x v="4"/>
      <x/>
    </i>
    <i t="grand">
      <x/>
    </i>
  </rowItems>
  <colFields count="1">
    <field x="0"/>
  </colFields>
  <colItems count="4">
    <i>
      <x/>
    </i>
    <i>
      <x v="1"/>
    </i>
    <i>
      <x v="2"/>
    </i>
    <i t="grand">
      <x/>
    </i>
  </colItems>
  <pageFields count="2">
    <pageField fld="1" item="0" hier="-1"/>
    <pageField fld="2" hier="-1"/>
  </pageFields>
  <dataFields count="1">
    <dataField name="Sum of HORAS DE CONGESTIÓN" fld="6" baseField="5" baseItem="4" numFmtId="4"/>
  </dataFields>
  <formats count="2">
    <format dxfId="1">
      <pivotArea outline="0" fieldPosition="0"/>
    </format>
    <format dxfId="0">
      <pivotArea type="all" dataOnly="0" outline="0" fieldPosition="0"/>
    </format>
  </format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printerSettings" Target="../printerSettings/printerSettings24.bin"/><Relationship Id="rId1" Type="http://schemas.openxmlformats.org/officeDocument/2006/relationships/pivotTable" Target="../pivotTables/pivotTable1.xml"/><Relationship Id="rId4" Type="http://schemas.openxmlformats.org/officeDocument/2006/relationships/drawing" Target="../drawings/drawing22.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4.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CA78"/>
  <sheetViews>
    <sheetView showGridLines="0" tabSelected="1" view="pageBreakPreview" zoomScale="85" zoomScaleNormal="100" zoomScaleSheetLayoutView="85" workbookViewId="0">
      <selection activeCell="AA56" sqref="AA56"/>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AE348"/>
  <sheetViews>
    <sheetView showGridLines="0" view="pageBreakPreview" topLeftCell="A3" zoomScale="85" zoomScaleNormal="115" zoomScaleSheetLayoutView="85" workbookViewId="0">
      <selection activeCell="A3" sqref="A3:Q4"/>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863" t="s">
        <v>1</v>
      </c>
      <c r="B3" s="863"/>
      <c r="C3" s="863"/>
      <c r="D3" s="863"/>
      <c r="E3" s="863"/>
      <c r="F3" s="863"/>
      <c r="G3" s="863"/>
      <c r="H3" s="863"/>
      <c r="I3" s="863"/>
      <c r="J3" s="863"/>
      <c r="K3" s="863"/>
      <c r="L3" s="863"/>
      <c r="M3" s="863"/>
      <c r="N3" s="863"/>
      <c r="O3" s="863"/>
      <c r="P3" s="863"/>
      <c r="Q3" s="863"/>
      <c r="R3" s="10"/>
    </row>
    <row r="4" spans="1:18" ht="15" customHeight="1">
      <c r="A4" s="863"/>
      <c r="B4" s="863"/>
      <c r="C4" s="863"/>
      <c r="D4" s="863"/>
      <c r="E4" s="863"/>
      <c r="F4" s="863"/>
      <c r="G4" s="863"/>
      <c r="H4" s="863"/>
      <c r="I4" s="863"/>
      <c r="J4" s="863"/>
      <c r="K4" s="863"/>
      <c r="L4" s="863"/>
      <c r="M4" s="863"/>
      <c r="N4" s="863"/>
      <c r="O4" s="863"/>
      <c r="P4" s="863"/>
      <c r="Q4" s="863"/>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22"/>
      <c r="C7" s="22"/>
      <c r="D7" s="23"/>
      <c r="E7" s="23"/>
      <c r="F7" s="24"/>
      <c r="G7" s="24"/>
      <c r="H7" s="24"/>
      <c r="I7" s="24"/>
      <c r="J7" s="24"/>
      <c r="K7" s="24"/>
      <c r="L7" s="25"/>
      <c r="M7" s="26"/>
      <c r="N7" s="26"/>
      <c r="O7" s="26"/>
      <c r="P7" s="27" t="s">
        <v>35</v>
      </c>
      <c r="Q7" s="28"/>
    </row>
    <row r="8" spans="1:18" ht="15" customHeight="1">
      <c r="E8" s="8"/>
      <c r="Q8" s="9"/>
    </row>
    <row r="9" spans="1:18" ht="15" customHeight="1">
      <c r="A9" s="21" t="s">
        <v>37</v>
      </c>
      <c r="B9" s="30"/>
      <c r="C9" s="22"/>
      <c r="D9" s="23"/>
      <c r="E9" s="23"/>
      <c r="F9" s="23"/>
      <c r="G9" s="23"/>
      <c r="H9" s="23"/>
      <c r="I9" s="23"/>
      <c r="J9" s="23"/>
      <c r="K9" s="8"/>
      <c r="L9" s="31"/>
      <c r="M9" s="31"/>
      <c r="N9" s="32"/>
      <c r="O9" s="31"/>
      <c r="P9" s="33"/>
      <c r="Q9" s="9"/>
    </row>
    <row r="10" spans="1:18" ht="15" customHeight="1">
      <c r="A10" s="34"/>
      <c r="B10" s="23" t="s">
        <v>20</v>
      </c>
      <c r="C10" s="23"/>
      <c r="D10" s="23"/>
      <c r="E10" s="23"/>
      <c r="F10" s="23"/>
      <c r="G10" s="23"/>
      <c r="H10" s="24"/>
      <c r="I10" s="24"/>
      <c r="J10" s="24"/>
      <c r="K10" s="35"/>
      <c r="L10" s="25"/>
      <c r="M10" s="25"/>
      <c r="N10" s="36"/>
      <c r="O10" s="25"/>
      <c r="P10" s="27" t="s">
        <v>36</v>
      </c>
      <c r="Q10" s="9"/>
    </row>
    <row r="11" spans="1:18" ht="15" customHeight="1">
      <c r="A11" s="34"/>
      <c r="B11" s="30" t="s">
        <v>21</v>
      </c>
      <c r="C11" s="22"/>
      <c r="D11" s="23"/>
      <c r="E11" s="23"/>
      <c r="F11" s="23"/>
      <c r="G11" s="23"/>
      <c r="H11" s="37"/>
      <c r="I11" s="37"/>
      <c r="J11" s="37"/>
      <c r="K11" s="38"/>
      <c r="L11" s="39"/>
      <c r="M11" s="39"/>
      <c r="N11" s="40"/>
      <c r="O11" s="39"/>
      <c r="P11" s="41" t="s">
        <v>36</v>
      </c>
      <c r="Q11" s="9"/>
    </row>
    <row r="12" spans="1:18" ht="15" customHeight="1">
      <c r="E12" s="8"/>
      <c r="Q12" s="9"/>
    </row>
    <row r="13" spans="1:18" ht="15" customHeight="1">
      <c r="A13" s="21" t="s">
        <v>16</v>
      </c>
      <c r="B13" s="30"/>
      <c r="C13" s="22"/>
      <c r="D13" s="23"/>
      <c r="E13" s="23"/>
      <c r="F13" s="23"/>
      <c r="G13" s="23"/>
      <c r="H13" s="23"/>
      <c r="I13" s="23"/>
      <c r="J13" s="23"/>
      <c r="K13" s="8"/>
      <c r="L13" s="31"/>
      <c r="M13" s="31"/>
      <c r="N13" s="32"/>
      <c r="O13" s="31"/>
      <c r="P13" s="33"/>
      <c r="Q13" s="31"/>
    </row>
    <row r="14" spans="1:18" ht="15" customHeight="1">
      <c r="A14" s="34"/>
      <c r="B14" s="23" t="s">
        <v>4</v>
      </c>
      <c r="C14" s="23"/>
      <c r="D14" s="23"/>
      <c r="E14" s="23"/>
      <c r="F14" s="23"/>
      <c r="G14" s="23"/>
      <c r="H14" s="24"/>
      <c r="I14" s="24"/>
      <c r="J14" s="24"/>
      <c r="K14" s="35"/>
      <c r="L14" s="25"/>
      <c r="M14" s="25"/>
      <c r="N14" s="796"/>
      <c r="O14" s="25"/>
      <c r="P14" s="27" t="s">
        <v>23</v>
      </c>
      <c r="Q14" s="31"/>
    </row>
    <row r="15" spans="1:18" ht="15" customHeight="1">
      <c r="A15" s="34"/>
      <c r="B15" s="30" t="s">
        <v>10</v>
      </c>
      <c r="C15" s="22"/>
      <c r="D15" s="23"/>
      <c r="E15" s="23"/>
      <c r="F15" s="23"/>
      <c r="G15" s="23"/>
      <c r="H15" s="37"/>
      <c r="I15" s="37"/>
      <c r="J15" s="37"/>
      <c r="K15" s="38"/>
      <c r="L15" s="39"/>
      <c r="M15" s="39"/>
      <c r="N15" s="40"/>
      <c r="O15" s="39"/>
      <c r="P15" s="41" t="s">
        <v>24</v>
      </c>
      <c r="Q15" s="31"/>
    </row>
    <row r="16" spans="1:18" ht="15" customHeight="1">
      <c r="A16" s="34"/>
      <c r="B16" s="30" t="s">
        <v>11</v>
      </c>
      <c r="C16" s="22"/>
      <c r="D16" s="23"/>
      <c r="E16" s="23"/>
      <c r="F16" s="23"/>
      <c r="G16" s="23"/>
      <c r="H16" s="37"/>
      <c r="I16" s="37"/>
      <c r="J16" s="37"/>
      <c r="K16" s="38"/>
      <c r="L16" s="42"/>
      <c r="M16" s="42"/>
      <c r="N16" s="40"/>
      <c r="O16" s="42"/>
      <c r="P16" s="41" t="s">
        <v>25</v>
      </c>
      <c r="Q16" s="43"/>
    </row>
    <row r="17" spans="1:18" ht="15" customHeight="1">
      <c r="A17" s="34"/>
      <c r="B17" s="30" t="s">
        <v>12</v>
      </c>
      <c r="C17" s="22"/>
      <c r="D17" s="23"/>
      <c r="E17" s="23"/>
      <c r="F17" s="23"/>
      <c r="G17" s="23"/>
      <c r="H17" s="37"/>
      <c r="I17" s="37"/>
      <c r="J17" s="37"/>
      <c r="K17" s="38"/>
      <c r="L17" s="39"/>
      <c r="M17" s="39"/>
      <c r="N17" s="40"/>
      <c r="O17" s="39"/>
      <c r="P17" s="41" t="s">
        <v>26</v>
      </c>
      <c r="Q17" s="31"/>
    </row>
    <row r="18" spans="1:18" ht="15" customHeight="1">
      <c r="A18" s="34"/>
      <c r="B18" s="194"/>
      <c r="C18" s="23"/>
      <c r="D18" s="23"/>
      <c r="E18" s="23"/>
      <c r="F18" s="23"/>
      <c r="G18" s="23"/>
      <c r="H18" s="195"/>
      <c r="I18" s="195"/>
      <c r="J18" s="195"/>
      <c r="K18" s="196"/>
      <c r="L18" s="197"/>
      <c r="M18" s="197"/>
      <c r="N18" s="198"/>
      <c r="O18" s="197"/>
      <c r="P18" s="199"/>
      <c r="Q18" s="31"/>
    </row>
    <row r="19" spans="1:18" ht="15" customHeight="1">
      <c r="A19" s="21" t="s">
        <v>17</v>
      </c>
      <c r="B19" s="2"/>
      <c r="C19" s="30"/>
      <c r="D19" s="22"/>
      <c r="E19" s="23"/>
      <c r="F19" s="23"/>
      <c r="G19" s="23"/>
      <c r="H19" s="23"/>
      <c r="I19" s="23"/>
      <c r="J19" s="23"/>
      <c r="K19" s="23"/>
      <c r="L19" s="8"/>
      <c r="M19" s="31"/>
      <c r="N19" s="31"/>
      <c r="O19" s="32"/>
      <c r="P19" s="31"/>
      <c r="Q19" s="33"/>
      <c r="R19" s="31"/>
    </row>
    <row r="20" spans="1:18" ht="15" customHeight="1">
      <c r="A20" s="2"/>
      <c r="B20" s="22" t="s">
        <v>22</v>
      </c>
      <c r="C20" s="22"/>
      <c r="D20" s="23"/>
      <c r="E20" s="23"/>
      <c r="F20" s="23"/>
      <c r="G20" s="23"/>
      <c r="H20" s="23"/>
      <c r="I20" s="23"/>
      <c r="J20" s="23"/>
      <c r="K20" s="35"/>
      <c r="L20" s="25"/>
      <c r="M20" s="25"/>
      <c r="N20" s="36"/>
      <c r="O20" s="25"/>
      <c r="P20" s="27" t="s">
        <v>27</v>
      </c>
      <c r="Q20" s="31"/>
    </row>
    <row r="21" spans="1:18" ht="15" customHeight="1">
      <c r="A21" s="44"/>
      <c r="B21" s="22" t="s">
        <v>12</v>
      </c>
      <c r="C21" s="22"/>
      <c r="D21" s="23"/>
      <c r="E21" s="23"/>
      <c r="F21" s="23"/>
      <c r="G21" s="23"/>
      <c r="H21" s="23"/>
      <c r="I21" s="23"/>
      <c r="J21" s="23"/>
      <c r="K21" s="35"/>
      <c r="L21" s="25"/>
      <c r="M21" s="25"/>
      <c r="N21" s="36"/>
      <c r="O21" s="25"/>
      <c r="P21" s="27" t="s">
        <v>28</v>
      </c>
      <c r="Q21" s="31"/>
    </row>
    <row r="22" spans="1:18" ht="15" customHeight="1">
      <c r="A22" s="44"/>
      <c r="B22" s="31"/>
      <c r="C22" s="45"/>
      <c r="D22" s="31"/>
      <c r="E22" s="31"/>
      <c r="F22" s="31"/>
      <c r="G22" s="31"/>
      <c r="H22" s="31"/>
      <c r="I22" s="31"/>
      <c r="J22" s="31"/>
      <c r="K22" s="31"/>
      <c r="L22" s="31"/>
      <c r="M22" s="31"/>
      <c r="N22" s="32"/>
      <c r="O22" s="31"/>
      <c r="P22" s="10"/>
      <c r="Q22" s="31"/>
    </row>
    <row r="23" spans="1:18" ht="15" customHeight="1">
      <c r="A23" s="21" t="s">
        <v>5</v>
      </c>
      <c r="B23" s="2"/>
      <c r="C23" s="30"/>
      <c r="D23" s="22"/>
      <c r="E23" s="23"/>
      <c r="F23" s="23"/>
      <c r="G23" s="23"/>
      <c r="H23" s="23"/>
      <c r="I23" s="23"/>
      <c r="J23" s="23"/>
      <c r="K23" s="23"/>
      <c r="L23" s="8"/>
      <c r="M23" s="31"/>
      <c r="N23" s="31"/>
      <c r="O23" s="32"/>
      <c r="P23" s="31"/>
      <c r="Q23" s="31"/>
    </row>
    <row r="24" spans="1:18" ht="15" customHeight="1">
      <c r="A24" s="2"/>
      <c r="B24" s="22" t="s">
        <v>6</v>
      </c>
      <c r="C24" s="22"/>
      <c r="D24" s="23"/>
      <c r="E24" s="23"/>
      <c r="F24" s="23"/>
      <c r="G24" s="23"/>
      <c r="H24" s="23"/>
      <c r="I24" s="23"/>
      <c r="J24" s="23"/>
      <c r="K24" s="35"/>
      <c r="L24" s="25"/>
      <c r="M24" s="25"/>
      <c r="N24" s="36"/>
      <c r="O24" s="25"/>
      <c r="P24" s="27" t="s">
        <v>29</v>
      </c>
      <c r="Q24" s="31"/>
    </row>
    <row r="25" spans="1:18" ht="15" customHeight="1">
      <c r="A25" s="44"/>
      <c r="B25" s="22" t="s">
        <v>7</v>
      </c>
      <c r="C25" s="22"/>
      <c r="D25" s="23"/>
      <c r="E25" s="23"/>
      <c r="F25" s="23"/>
      <c r="G25" s="23"/>
      <c r="H25" s="23"/>
      <c r="I25" s="23"/>
      <c r="J25" s="23"/>
      <c r="K25" s="35"/>
      <c r="L25" s="25"/>
      <c r="M25" s="25"/>
      <c r="N25" s="36"/>
      <c r="O25" s="25"/>
      <c r="P25" s="27" t="s">
        <v>30</v>
      </c>
      <c r="Q25" s="31"/>
    </row>
    <row r="26" spans="1:18" ht="15" customHeight="1">
      <c r="A26" s="44"/>
      <c r="B26" s="22"/>
      <c r="C26" s="22"/>
      <c r="D26" s="23"/>
      <c r="E26" s="23"/>
      <c r="F26" s="23"/>
      <c r="G26" s="23"/>
      <c r="H26" s="23"/>
      <c r="I26" s="23"/>
      <c r="J26" s="23"/>
      <c r="K26" s="8"/>
      <c r="L26" s="31"/>
      <c r="M26" s="31"/>
      <c r="N26" s="32"/>
      <c r="O26" s="31"/>
      <c r="P26" s="10"/>
      <c r="Q26" s="31"/>
    </row>
    <row r="27" spans="1:18" ht="15" customHeight="1">
      <c r="A27" s="94" t="s">
        <v>8</v>
      </c>
      <c r="B27" s="22"/>
      <c r="C27" s="22"/>
      <c r="D27" s="23"/>
      <c r="E27" s="23"/>
      <c r="F27" s="23"/>
      <c r="G27" s="23"/>
      <c r="H27" s="23"/>
      <c r="I27" s="23"/>
      <c r="J27" s="23"/>
      <c r="K27" s="8"/>
      <c r="L27" s="31"/>
      <c r="M27" s="31"/>
      <c r="N27" s="32"/>
      <c r="O27" s="31"/>
      <c r="P27" s="10"/>
      <c r="Q27" s="31"/>
    </row>
    <row r="28" spans="1:18" ht="15" customHeight="1">
      <c r="A28" s="94"/>
      <c r="B28" s="22" t="s">
        <v>9</v>
      </c>
      <c r="C28" s="22"/>
      <c r="D28" s="23"/>
      <c r="E28" s="23"/>
      <c r="F28" s="23"/>
      <c r="G28" s="23"/>
      <c r="H28" s="23"/>
      <c r="I28" s="23"/>
      <c r="J28" s="23"/>
      <c r="K28" s="8"/>
      <c r="L28" s="25"/>
      <c r="M28" s="25"/>
      <c r="N28" s="36"/>
      <c r="O28" s="25"/>
      <c r="P28" s="27" t="s">
        <v>31</v>
      </c>
      <c r="Q28" s="31"/>
    </row>
    <row r="29" spans="1:18" ht="15" customHeight="1">
      <c r="A29" s="94"/>
      <c r="B29" s="22"/>
      <c r="C29" s="22"/>
      <c r="D29" s="23"/>
      <c r="E29" s="23"/>
      <c r="F29" s="23"/>
      <c r="G29" s="23"/>
      <c r="H29" s="23"/>
      <c r="I29" s="23"/>
      <c r="J29" s="23"/>
      <c r="K29" s="8"/>
      <c r="L29" s="31"/>
      <c r="M29" s="31"/>
      <c r="N29" s="32"/>
      <c r="O29" s="31"/>
      <c r="P29" s="10"/>
      <c r="Q29" s="31"/>
    </row>
    <row r="30" spans="1:18" ht="15" customHeight="1">
      <c r="A30" s="21" t="s">
        <v>18</v>
      </c>
      <c r="B30" s="31"/>
      <c r="C30" s="45"/>
      <c r="D30" s="31"/>
      <c r="E30" s="31"/>
      <c r="F30" s="31"/>
      <c r="G30" s="31"/>
      <c r="H30" s="31"/>
      <c r="I30" s="31"/>
      <c r="J30" s="31"/>
      <c r="K30" s="31"/>
      <c r="L30" s="31"/>
      <c r="M30" s="31"/>
      <c r="N30" s="31"/>
      <c r="O30" s="31"/>
      <c r="P30" s="10"/>
      <c r="Q30" s="31"/>
    </row>
    <row r="31" spans="1:18" ht="15" customHeight="1">
      <c r="A31" s="34"/>
      <c r="B31" s="22" t="s">
        <v>13</v>
      </c>
      <c r="C31" s="23"/>
      <c r="D31" s="23"/>
      <c r="E31" s="23"/>
      <c r="F31" s="24"/>
      <c r="G31" s="24"/>
      <c r="H31" s="24"/>
      <c r="I31" s="24"/>
      <c r="J31" s="24"/>
      <c r="K31" s="24"/>
      <c r="L31" s="46"/>
      <c r="M31" s="46"/>
      <c r="N31" s="47"/>
      <c r="O31" s="46"/>
      <c r="P31" s="27" t="s">
        <v>32</v>
      </c>
      <c r="Q31" s="43"/>
    </row>
    <row r="32" spans="1:18" ht="15" hidden="1" customHeight="1">
      <c r="A32" s="34"/>
      <c r="B32" s="22"/>
      <c r="C32" s="23"/>
      <c r="D32" s="23"/>
      <c r="E32" s="23"/>
      <c r="F32" s="37"/>
      <c r="G32" s="37"/>
      <c r="H32" s="37"/>
      <c r="I32" s="37"/>
      <c r="J32" s="37"/>
      <c r="K32" s="37"/>
      <c r="L32" s="49"/>
      <c r="M32" s="49"/>
      <c r="N32" s="49"/>
      <c r="O32" s="49"/>
      <c r="P32" s="41"/>
      <c r="Q32" s="50"/>
    </row>
    <row r="33" spans="1:22" ht="15" hidden="1" customHeight="1">
      <c r="A33" s="34"/>
      <c r="B33" s="22"/>
      <c r="C33" s="23"/>
      <c r="D33" s="23"/>
      <c r="E33" s="23"/>
      <c r="F33" s="195"/>
      <c r="G33" s="195"/>
      <c r="H33" s="195"/>
      <c r="I33" s="195"/>
      <c r="J33" s="195"/>
      <c r="K33" s="195"/>
      <c r="L33" s="200"/>
      <c r="M33" s="200"/>
      <c r="N33" s="200"/>
      <c r="O33" s="200"/>
      <c r="P33" s="199"/>
      <c r="Q33" s="7"/>
    </row>
    <row r="34" spans="1:22" s="51" customFormat="1" ht="15" hidden="1" customHeight="1">
      <c r="A34" s="21" t="s">
        <v>19</v>
      </c>
      <c r="B34" s="31"/>
      <c r="C34" s="45"/>
      <c r="D34" s="31"/>
      <c r="E34" s="31"/>
      <c r="F34" s="31"/>
      <c r="G34" s="31"/>
      <c r="H34" s="31"/>
      <c r="I34" s="31"/>
      <c r="J34" s="31"/>
      <c r="K34" s="31"/>
      <c r="L34" s="31"/>
      <c r="M34" s="31"/>
      <c r="N34" s="31"/>
      <c r="O34" s="31"/>
      <c r="P34" s="10"/>
      <c r="Q34" s="7"/>
      <c r="T34" s="52"/>
    </row>
    <row r="35" spans="1:22" s="51" customFormat="1" ht="15" hidden="1" customHeight="1">
      <c r="A35" s="34"/>
      <c r="B35" s="22" t="s">
        <v>14</v>
      </c>
      <c r="C35" s="23"/>
      <c r="D35" s="23"/>
      <c r="E35" s="23"/>
      <c r="F35" s="23"/>
      <c r="G35" s="24"/>
      <c r="H35" s="24"/>
      <c r="I35" s="24"/>
      <c r="J35" s="24"/>
      <c r="K35" s="24"/>
      <c r="L35" s="46"/>
      <c r="M35" s="46"/>
      <c r="N35" s="47"/>
      <c r="O35" s="46"/>
      <c r="P35" s="27"/>
      <c r="Q35" s="53"/>
      <c r="S35" s="54"/>
      <c r="T35" s="52"/>
    </row>
    <row r="36" spans="1:22" s="56" customFormat="1" ht="15" hidden="1" customHeight="1">
      <c r="A36" s="34"/>
      <c r="B36" s="22" t="s">
        <v>15</v>
      </c>
      <c r="C36" s="23"/>
      <c r="D36" s="23"/>
      <c r="E36" s="23"/>
      <c r="F36" s="23"/>
      <c r="G36" s="37"/>
      <c r="H36" s="37"/>
      <c r="I36" s="37"/>
      <c r="J36" s="37"/>
      <c r="K36" s="37"/>
      <c r="L36" s="49"/>
      <c r="M36" s="49"/>
      <c r="N36" s="49"/>
      <c r="O36" s="49"/>
      <c r="P36" s="41"/>
      <c r="Q36" s="55"/>
      <c r="T36" s="57"/>
      <c r="U36" s="58"/>
    </row>
    <row r="37" spans="1:22" s="56" customFormat="1" ht="18.75" customHeight="1">
      <c r="A37" s="34"/>
      <c r="B37" s="22"/>
      <c r="C37" s="23"/>
      <c r="D37" s="23"/>
      <c r="E37" s="23"/>
      <c r="F37" s="23"/>
      <c r="G37" s="195"/>
      <c r="H37" s="195"/>
      <c r="I37" s="195"/>
      <c r="J37" s="195"/>
      <c r="K37" s="195"/>
      <c r="L37" s="201"/>
      <c r="M37" s="198"/>
      <c r="N37" s="198"/>
      <c r="O37" s="198"/>
      <c r="P37" s="199"/>
      <c r="Q37" s="32"/>
      <c r="T37" s="57"/>
      <c r="U37" s="54"/>
      <c r="V37" s="54"/>
    </row>
    <row r="38" spans="1:22" s="56" customFormat="1" ht="15" customHeight="1">
      <c r="A38" s="21" t="s">
        <v>314</v>
      </c>
      <c r="B38" s="86"/>
      <c r="C38" s="23"/>
      <c r="D38" s="23"/>
      <c r="E38" s="23"/>
      <c r="F38" s="23"/>
      <c r="G38" s="23"/>
      <c r="H38" s="23"/>
      <c r="I38" s="23"/>
      <c r="J38" s="23"/>
      <c r="K38" s="23"/>
      <c r="L38" s="31"/>
      <c r="M38" s="50"/>
      <c r="N38" s="26"/>
      <c r="O38" s="26"/>
      <c r="P38" s="27" t="s">
        <v>33</v>
      </c>
      <c r="Q38" s="63"/>
      <c r="S38" s="59"/>
      <c r="T38" s="57"/>
      <c r="U38" s="60"/>
      <c r="V38" s="61"/>
    </row>
    <row r="39" spans="1:22" s="56" customFormat="1" ht="15" customHeight="1">
      <c r="A39" s="34"/>
      <c r="B39" s="22"/>
      <c r="C39" s="23"/>
      <c r="D39" s="23"/>
      <c r="E39" s="23"/>
      <c r="F39" s="23"/>
      <c r="G39" s="23"/>
      <c r="H39" s="23"/>
      <c r="I39" s="23"/>
      <c r="J39" s="23"/>
      <c r="K39" s="23"/>
      <c r="L39" s="69"/>
      <c r="M39" s="63"/>
      <c r="N39" s="63"/>
      <c r="O39" s="63"/>
      <c r="P39" s="10"/>
      <c r="Q39" s="63"/>
      <c r="S39" s="59"/>
      <c r="T39" s="62"/>
      <c r="U39" s="60"/>
      <c r="V39" s="61"/>
    </row>
    <row r="40" spans="1:22" s="64" customFormat="1" ht="15" customHeight="1">
      <c r="B40" s="23"/>
      <c r="C40" s="23"/>
      <c r="D40" s="23"/>
      <c r="E40" s="23"/>
      <c r="F40" s="23"/>
      <c r="G40" s="23"/>
      <c r="H40" s="23"/>
      <c r="I40" s="23"/>
      <c r="J40" s="23"/>
      <c r="K40" s="23"/>
      <c r="L40" s="69"/>
      <c r="M40" s="63"/>
      <c r="N40" s="63"/>
      <c r="O40" s="63"/>
      <c r="P40" s="10"/>
      <c r="Q40" s="32"/>
      <c r="S40" s="59"/>
      <c r="T40" s="62"/>
      <c r="U40" s="60"/>
      <c r="V40" s="61"/>
    </row>
    <row r="41" spans="1:22" s="64" customFormat="1" ht="15" customHeight="1">
      <c r="A41" s="393" t="s">
        <v>143</v>
      </c>
      <c r="B41" s="23"/>
      <c r="C41" s="23"/>
      <c r="D41" s="23"/>
      <c r="E41" s="23"/>
      <c r="F41" s="23"/>
      <c r="G41" s="23"/>
      <c r="H41" s="23"/>
      <c r="I41" s="23"/>
      <c r="J41" s="23"/>
      <c r="K41" s="23"/>
      <c r="L41" s="69"/>
      <c r="M41" s="63"/>
      <c r="N41" s="63"/>
      <c r="O41" s="63"/>
      <c r="P41" s="10"/>
      <c r="Q41" s="32"/>
      <c r="S41" s="59"/>
      <c r="T41" s="62"/>
      <c r="U41" s="60"/>
      <c r="V41" s="61"/>
    </row>
    <row r="42" spans="1:22" s="64" customFormat="1" ht="15" customHeight="1">
      <c r="A42" s="21" t="s">
        <v>316</v>
      </c>
      <c r="B42" s="22"/>
      <c r="C42" s="23"/>
      <c r="D42" s="23"/>
      <c r="E42" s="23"/>
      <c r="F42" s="23"/>
      <c r="G42" s="23"/>
      <c r="H42" s="23"/>
      <c r="I42" s="23"/>
      <c r="J42" s="31"/>
      <c r="K42" s="50"/>
      <c r="L42" s="26"/>
      <c r="M42" s="26"/>
      <c r="N42" s="26"/>
      <c r="O42" s="26"/>
      <c r="P42" s="27" t="s">
        <v>34</v>
      </c>
      <c r="Q42" s="32"/>
      <c r="S42" s="59"/>
      <c r="T42" s="62"/>
      <c r="U42" s="60"/>
      <c r="V42" s="61"/>
    </row>
    <row r="43" spans="1:22" s="56" customFormat="1" ht="15" customHeight="1">
      <c r="A43" s="21" t="s">
        <v>317</v>
      </c>
      <c r="B43" s="22"/>
      <c r="C43" s="23"/>
      <c r="D43" s="23"/>
      <c r="E43" s="23"/>
      <c r="F43" s="23"/>
      <c r="G43" s="23"/>
      <c r="H43" s="23"/>
      <c r="I43" s="23"/>
      <c r="J43" s="23"/>
      <c r="K43" s="23"/>
      <c r="L43" s="26"/>
      <c r="M43" s="26"/>
      <c r="N43" s="26"/>
      <c r="O43" s="26"/>
      <c r="P43" s="27" t="s">
        <v>144</v>
      </c>
      <c r="Q43" s="65"/>
      <c r="T43" s="66"/>
    </row>
    <row r="44" spans="1:22" s="56" customFormat="1" ht="15" customHeight="1">
      <c r="A44" s="21" t="s">
        <v>318</v>
      </c>
      <c r="B44" s="22"/>
      <c r="C44" s="23"/>
      <c r="D44" s="23"/>
      <c r="E44" s="23"/>
      <c r="F44" s="23"/>
      <c r="G44" s="23"/>
      <c r="H44" s="23"/>
      <c r="I44" s="23"/>
      <c r="J44" s="23"/>
      <c r="K44" s="23"/>
      <c r="L44" s="26"/>
      <c r="M44" s="26"/>
      <c r="N44" s="26"/>
      <c r="O44" s="26"/>
      <c r="P44" s="27" t="s">
        <v>917</v>
      </c>
      <c r="Q44" s="63"/>
      <c r="T44" s="66"/>
    </row>
    <row r="45" spans="1:22" s="56" customFormat="1" ht="15" customHeight="1">
      <c r="A45" s="34"/>
      <c r="B45" s="22"/>
      <c r="C45" s="23"/>
      <c r="D45" s="23"/>
      <c r="E45" s="23"/>
      <c r="F45" s="23"/>
      <c r="G45" s="23"/>
      <c r="H45" s="23"/>
      <c r="I45" s="23"/>
      <c r="J45" s="23"/>
      <c r="K45" s="23"/>
      <c r="L45" s="69"/>
      <c r="M45" s="63"/>
      <c r="N45" s="63"/>
      <c r="O45" s="63"/>
      <c r="P45" s="10"/>
      <c r="Q45" s="63"/>
      <c r="T45" s="66"/>
    </row>
    <row r="46" spans="1:22" s="64" customFormat="1" ht="15" customHeight="1">
      <c r="A46" s="34"/>
      <c r="B46" s="22"/>
      <c r="C46" s="23"/>
      <c r="D46" s="23"/>
      <c r="E46" s="23"/>
      <c r="F46" s="23"/>
      <c r="G46" s="23"/>
      <c r="H46" s="23"/>
      <c r="I46" s="23"/>
      <c r="J46" s="23"/>
      <c r="K46" s="23"/>
      <c r="L46" s="69"/>
      <c r="M46" s="63"/>
      <c r="N46" s="63"/>
      <c r="O46" s="63"/>
      <c r="P46" s="10"/>
      <c r="Q46" s="63"/>
      <c r="T46" s="66"/>
    </row>
    <row r="47" spans="1:22" s="64" customFormat="1" ht="15" customHeight="1">
      <c r="A47" s="34"/>
      <c r="B47" s="22"/>
      <c r="C47" s="23"/>
      <c r="D47" s="23"/>
      <c r="E47" s="23"/>
      <c r="F47" s="23"/>
      <c r="G47" s="23"/>
      <c r="H47" s="23"/>
      <c r="I47" s="23"/>
      <c r="J47" s="23"/>
      <c r="K47" s="23"/>
      <c r="L47" s="43"/>
      <c r="M47" s="67"/>
      <c r="N47" s="67"/>
      <c r="O47" s="67"/>
      <c r="P47" s="10"/>
      <c r="Q47" s="67"/>
      <c r="T47" s="66"/>
    </row>
    <row r="48" spans="1:22" s="64" customFormat="1" ht="15" customHeight="1">
      <c r="A48" s="34"/>
      <c r="B48" s="22"/>
      <c r="C48" s="23"/>
      <c r="D48" s="23"/>
      <c r="E48" s="23"/>
      <c r="F48" s="23"/>
      <c r="G48" s="23"/>
      <c r="H48" s="23"/>
      <c r="I48" s="23"/>
      <c r="J48" s="23"/>
      <c r="K48" s="23"/>
      <c r="L48" s="50"/>
      <c r="M48" s="7"/>
      <c r="N48" s="202"/>
      <c r="O48" s="68"/>
      <c r="P48" s="10"/>
      <c r="Q48" s="68"/>
      <c r="T48" s="66"/>
    </row>
    <row r="49" spans="1:31" ht="15" customHeight="1">
      <c r="A49" s="34"/>
      <c r="B49" s="22"/>
      <c r="C49" s="23"/>
      <c r="D49" s="23"/>
      <c r="E49" s="23"/>
      <c r="F49" s="23"/>
      <c r="G49" s="23"/>
      <c r="H49" s="23"/>
      <c r="I49" s="23"/>
      <c r="J49" s="23"/>
      <c r="K49" s="23"/>
      <c r="L49" s="9"/>
      <c r="M49" s="69"/>
      <c r="N49" s="69"/>
      <c r="O49" s="69"/>
      <c r="P49" s="10"/>
      <c r="Q49" s="69"/>
    </row>
    <row r="50" spans="1:31" s="70" customFormat="1" ht="15" customHeight="1">
      <c r="A50" s="34"/>
      <c r="B50" s="22"/>
      <c r="C50" s="23"/>
      <c r="D50" s="23"/>
      <c r="E50" s="23"/>
      <c r="F50" s="23"/>
      <c r="G50" s="23"/>
      <c r="H50" s="23"/>
      <c r="I50" s="23"/>
      <c r="J50" s="23"/>
      <c r="K50" s="23"/>
      <c r="L50" s="9"/>
      <c r="M50" s="69"/>
      <c r="N50" s="69"/>
      <c r="O50" s="69"/>
      <c r="P50" s="10"/>
      <c r="Q50" s="69"/>
      <c r="S50" s="71"/>
      <c r="T50" s="72"/>
    </row>
    <row r="51" spans="1:31" s="73" customFormat="1" ht="15" customHeight="1">
      <c r="A51" s="34"/>
      <c r="B51" s="22"/>
      <c r="C51" s="23"/>
      <c r="D51" s="23"/>
      <c r="E51" s="23"/>
      <c r="F51" s="23"/>
      <c r="G51" s="23"/>
      <c r="H51" s="23"/>
      <c r="I51" s="23"/>
      <c r="J51" s="23"/>
      <c r="K51" s="23"/>
      <c r="L51" s="97"/>
      <c r="M51" s="69"/>
      <c r="N51" s="69"/>
      <c r="O51" s="69"/>
      <c r="P51" s="10"/>
      <c r="Q51" s="69"/>
      <c r="S51" s="74"/>
      <c r="T51" s="75"/>
      <c r="U51" s="76"/>
      <c r="V51" s="77"/>
    </row>
    <row r="52" spans="1:31" s="73" customFormat="1" ht="15" customHeight="1">
      <c r="A52" s="34"/>
      <c r="B52" s="23"/>
      <c r="C52" s="23"/>
      <c r="D52" s="23"/>
      <c r="E52" s="23"/>
      <c r="F52" s="23"/>
      <c r="G52" s="23"/>
      <c r="H52" s="23"/>
      <c r="I52" s="23"/>
      <c r="J52" s="23"/>
      <c r="K52" s="23"/>
      <c r="L52" s="101"/>
      <c r="M52" s="69"/>
      <c r="N52" s="69"/>
      <c r="O52" s="69"/>
      <c r="P52" s="10"/>
      <c r="Q52" s="69"/>
      <c r="T52" s="78"/>
    </row>
    <row r="53" spans="1:31" s="73" customFormat="1" ht="15" customHeight="1">
      <c r="A53" s="34"/>
      <c r="B53" s="23"/>
      <c r="C53" s="23"/>
      <c r="D53" s="23"/>
      <c r="E53" s="23"/>
      <c r="F53" s="23"/>
      <c r="G53" s="23"/>
      <c r="H53" s="23"/>
      <c r="I53" s="23"/>
      <c r="J53" s="23"/>
      <c r="K53" s="23"/>
      <c r="L53" s="104"/>
      <c r="M53" s="69"/>
      <c r="N53" s="69"/>
      <c r="O53" s="69"/>
      <c r="P53" s="10"/>
      <c r="Q53" s="69"/>
      <c r="S53" s="74"/>
      <c r="T53" s="75"/>
    </row>
    <row r="54" spans="1:31" s="73" customFormat="1" ht="15" customHeight="1">
      <c r="A54" s="34"/>
      <c r="B54" s="23"/>
      <c r="C54" s="23"/>
      <c r="D54" s="23"/>
      <c r="E54" s="23"/>
      <c r="F54" s="23"/>
      <c r="G54" s="23"/>
      <c r="H54" s="23"/>
      <c r="I54" s="23"/>
      <c r="J54" s="23"/>
      <c r="K54" s="23"/>
      <c r="L54" s="104"/>
      <c r="M54" s="69"/>
      <c r="N54" s="69"/>
      <c r="O54" s="69"/>
      <c r="P54" s="10"/>
      <c r="Q54" s="69"/>
      <c r="T54" s="79"/>
      <c r="U54" s="76"/>
      <c r="V54" s="80"/>
    </row>
    <row r="55" spans="1:31" s="73" customFormat="1" ht="15" customHeight="1">
      <c r="A55" s="34"/>
      <c r="B55" s="23"/>
      <c r="C55" s="23"/>
      <c r="D55" s="23"/>
      <c r="E55" s="23"/>
      <c r="F55" s="23"/>
      <c r="G55" s="23"/>
      <c r="H55" s="23"/>
      <c r="I55" s="23"/>
      <c r="J55" s="23"/>
      <c r="K55" s="23"/>
      <c r="L55" s="9"/>
      <c r="M55" s="69"/>
      <c r="N55" s="69"/>
      <c r="O55" s="69"/>
      <c r="P55" s="10"/>
      <c r="Q55" s="69"/>
      <c r="T55" s="79"/>
      <c r="U55" s="76"/>
      <c r="V55" s="80"/>
    </row>
    <row r="56" spans="1:31" s="73" customFormat="1" ht="15" customHeight="1">
      <c r="A56" s="34"/>
      <c r="B56" s="23"/>
      <c r="C56" s="23"/>
      <c r="D56" s="23"/>
      <c r="E56" s="23"/>
      <c r="F56" s="23"/>
      <c r="G56" s="23"/>
      <c r="H56" s="23"/>
      <c r="I56" s="23"/>
      <c r="J56" s="23"/>
      <c r="K56" s="23"/>
      <c r="L56" s="9"/>
      <c r="M56" s="69"/>
      <c r="N56" s="69"/>
      <c r="O56" s="69"/>
      <c r="P56" s="10"/>
      <c r="Q56" s="69"/>
      <c r="U56" s="81"/>
      <c r="V56" s="82"/>
      <c r="W56" s="83"/>
      <c r="AC56" s="84"/>
      <c r="AD56" s="84"/>
      <c r="AE56" s="83"/>
    </row>
    <row r="57" spans="1:31" s="73" customFormat="1" ht="15" customHeight="1">
      <c r="A57" s="34"/>
      <c r="B57" s="23"/>
      <c r="C57" s="23"/>
      <c r="D57" s="23"/>
      <c r="E57" s="23"/>
      <c r="F57" s="23"/>
      <c r="G57" s="23"/>
      <c r="H57" s="23"/>
      <c r="I57" s="23"/>
      <c r="J57" s="23"/>
      <c r="K57" s="23"/>
      <c r="L57" s="31"/>
      <c r="M57" s="69"/>
      <c r="N57" s="69"/>
      <c r="O57" s="69"/>
      <c r="P57" s="10"/>
      <c r="Q57" s="69"/>
      <c r="U57" s="81"/>
      <c r="V57" s="82"/>
      <c r="W57" s="83"/>
      <c r="AC57" s="84"/>
      <c r="AD57" s="84"/>
      <c r="AE57" s="83"/>
    </row>
    <row r="58" spans="1:31" s="73" customFormat="1" ht="15" customHeight="1">
      <c r="A58" s="34"/>
      <c r="B58" s="23"/>
      <c r="C58" s="23"/>
      <c r="D58" s="23"/>
      <c r="E58" s="23"/>
      <c r="F58" s="23"/>
      <c r="G58" s="23"/>
      <c r="H58" s="23"/>
      <c r="I58" s="23"/>
      <c r="J58" s="23"/>
      <c r="K58" s="23"/>
      <c r="L58" s="31"/>
      <c r="M58" s="85"/>
      <c r="N58" s="85"/>
      <c r="O58" s="85"/>
      <c r="P58" s="10"/>
      <c r="Q58" s="85"/>
      <c r="U58" s="81"/>
      <c r="V58" s="82"/>
      <c r="W58" s="83"/>
      <c r="AC58" s="84"/>
      <c r="AD58" s="84"/>
      <c r="AE58" s="83"/>
    </row>
    <row r="59" spans="1:31" s="73" customFormat="1" ht="15" customHeight="1">
      <c r="A59" s="34"/>
      <c r="B59" s="23"/>
      <c r="C59" s="23"/>
      <c r="D59" s="23"/>
      <c r="E59" s="23"/>
      <c r="F59" s="23"/>
      <c r="G59" s="23"/>
      <c r="H59" s="23"/>
      <c r="I59" s="23"/>
      <c r="J59" s="23"/>
      <c r="K59" s="23"/>
      <c r="L59" s="31"/>
      <c r="M59" s="85"/>
      <c r="N59" s="85"/>
      <c r="O59" s="85"/>
      <c r="P59" s="10"/>
      <c r="Q59" s="85"/>
      <c r="U59" s="81"/>
      <c r="V59" s="82"/>
      <c r="W59" s="83"/>
      <c r="AC59" s="84"/>
      <c r="AD59" s="84"/>
      <c r="AE59" s="83"/>
    </row>
    <row r="60" spans="1:31" s="73" customFormat="1" ht="15" customHeight="1">
      <c r="T60" s="79"/>
    </row>
    <row r="61" spans="1:31" s="73" customFormat="1" ht="15" customHeight="1">
      <c r="B61" s="86"/>
      <c r="Q61" s="50"/>
      <c r="S61" s="74"/>
      <c r="T61" s="75"/>
      <c r="U61" s="87"/>
    </row>
    <row r="62" spans="1:31" s="93" customFormat="1" ht="0.95" hidden="1" customHeight="1">
      <c r="A62" s="88"/>
      <c r="B62" s="31"/>
      <c r="C62" s="31"/>
      <c r="D62" s="31"/>
      <c r="E62" s="31"/>
      <c r="F62" s="31"/>
      <c r="G62" s="31"/>
      <c r="H62" s="31"/>
      <c r="I62" s="31"/>
      <c r="J62" s="31"/>
      <c r="K62" s="31"/>
      <c r="L62" s="31"/>
      <c r="M62" s="89"/>
      <c r="N62" s="89"/>
      <c r="O62" s="89"/>
      <c r="P62" s="89"/>
      <c r="Q62" s="68"/>
      <c r="R62" s="90"/>
      <c r="S62" s="91"/>
      <c r="T62" s="92"/>
      <c r="U62" s="87"/>
    </row>
    <row r="63" spans="1:31" s="93" customFormat="1" ht="0.95" hidden="1" customHeight="1">
      <c r="A63" s="94"/>
      <c r="B63" s="43"/>
      <c r="C63" s="43"/>
      <c r="D63" s="43"/>
      <c r="E63" s="43"/>
      <c r="F63" s="43"/>
      <c r="G63" s="43"/>
      <c r="H63" s="43"/>
      <c r="I63" s="43"/>
      <c r="J63" s="43"/>
      <c r="K63" s="43"/>
      <c r="L63" s="43"/>
      <c r="M63" s="43"/>
      <c r="N63" s="43"/>
      <c r="O63" s="43"/>
      <c r="P63" s="43"/>
      <c r="Q63" s="43"/>
      <c r="R63" s="10"/>
      <c r="T63" s="92"/>
    </row>
    <row r="64" spans="1:31" s="70" customFormat="1" ht="0.95" hidden="1" customHeight="1">
      <c r="T64" s="72"/>
    </row>
    <row r="65" spans="1:29" s="70" customFormat="1" ht="0.95" hidden="1" customHeight="1">
      <c r="A65" s="44"/>
      <c r="B65" s="31"/>
      <c r="C65" s="31"/>
      <c r="D65" s="31"/>
      <c r="E65" s="31"/>
      <c r="F65" s="31"/>
      <c r="G65" s="31"/>
      <c r="H65" s="31"/>
      <c r="I65" s="31"/>
      <c r="J65" s="31"/>
      <c r="K65" s="31"/>
      <c r="L65" s="31"/>
      <c r="M65" s="9"/>
      <c r="N65" s="9"/>
      <c r="O65" s="9"/>
      <c r="P65" s="9"/>
      <c r="Q65" s="9"/>
      <c r="R65" s="10"/>
      <c r="T65" s="72"/>
    </row>
    <row r="66" spans="1:29" s="70" customFormat="1" ht="0.95" hidden="1" customHeight="1">
      <c r="A66" s="7"/>
      <c r="B66" s="31"/>
      <c r="C66" s="31"/>
      <c r="D66" s="31"/>
      <c r="E66" s="31"/>
      <c r="F66" s="31"/>
      <c r="G66" s="31"/>
      <c r="H66" s="31"/>
      <c r="I66" s="31"/>
      <c r="J66" s="31"/>
      <c r="K66" s="31"/>
      <c r="L66" s="31"/>
      <c r="M66" s="9"/>
      <c r="N66" s="9"/>
      <c r="O66" s="9"/>
      <c r="P66" s="9"/>
      <c r="Q66" s="9"/>
      <c r="R66" s="10"/>
      <c r="T66" s="95"/>
    </row>
    <row r="67" spans="1:29" s="70" customFormat="1" ht="0.95" hidden="1" customHeight="1">
      <c r="A67" s="96"/>
      <c r="B67" s="31"/>
      <c r="C67" s="31"/>
      <c r="D67" s="31"/>
      <c r="E67" s="31"/>
      <c r="F67" s="31"/>
      <c r="G67" s="31"/>
      <c r="H67" s="31"/>
      <c r="I67" s="31"/>
      <c r="J67" s="31"/>
      <c r="K67" s="31"/>
      <c r="L67" s="31"/>
      <c r="M67" s="97"/>
      <c r="N67" s="97"/>
      <c r="O67" s="97"/>
      <c r="P67" s="97"/>
      <c r="Q67" s="97"/>
      <c r="R67" s="98"/>
      <c r="T67" s="95"/>
      <c r="U67" s="99"/>
    </row>
    <row r="68" spans="1:29" s="70" customFormat="1" ht="0.95" hidden="1" customHeight="1">
      <c r="A68" s="100"/>
      <c r="B68" s="43"/>
      <c r="C68" s="43"/>
      <c r="D68" s="43"/>
      <c r="E68" s="43"/>
      <c r="F68" s="43"/>
      <c r="G68" s="43"/>
      <c r="H68" s="43"/>
      <c r="I68" s="43"/>
      <c r="J68" s="43"/>
      <c r="K68" s="43"/>
      <c r="L68" s="43"/>
      <c r="M68" s="101"/>
      <c r="N68" s="101"/>
      <c r="O68" s="101"/>
      <c r="P68" s="101"/>
      <c r="Q68" s="101"/>
      <c r="R68" s="102"/>
      <c r="T68" s="72"/>
    </row>
    <row r="69" spans="1:29" s="70" customFormat="1" ht="0.95" hidden="1" customHeight="1">
      <c r="A69" s="103"/>
      <c r="B69" s="50"/>
      <c r="C69" s="50"/>
      <c r="D69" s="50"/>
      <c r="E69" s="50"/>
      <c r="F69" s="50"/>
      <c r="G69" s="50"/>
      <c r="H69" s="50"/>
      <c r="I69" s="50"/>
      <c r="J69" s="50"/>
      <c r="K69" s="50"/>
      <c r="L69" s="50"/>
      <c r="M69" s="104"/>
      <c r="N69" s="104"/>
      <c r="O69" s="104"/>
      <c r="P69" s="104"/>
      <c r="Q69" s="104"/>
      <c r="R69" s="105"/>
      <c r="T69" s="72"/>
    </row>
    <row r="70" spans="1:29" s="70" customFormat="1" ht="0.95" hidden="1" customHeight="1">
      <c r="A70" s="106"/>
      <c r="B70" s="9"/>
      <c r="C70" s="9"/>
      <c r="D70" s="9"/>
      <c r="E70" s="9"/>
      <c r="F70" s="9"/>
      <c r="G70" s="9"/>
      <c r="H70" s="9"/>
      <c r="I70" s="9"/>
      <c r="J70" s="9"/>
      <c r="K70" s="9"/>
      <c r="L70" s="9"/>
      <c r="M70" s="9"/>
      <c r="N70" s="9"/>
      <c r="O70" s="9"/>
      <c r="P70" s="9"/>
      <c r="Q70" s="9"/>
      <c r="R70" s="10"/>
      <c r="T70" s="72"/>
    </row>
    <row r="71" spans="1:29" s="70" customFormat="1" ht="0.95" hidden="1" customHeight="1">
      <c r="A71" s="7"/>
      <c r="B71" s="7"/>
      <c r="C71" s="7"/>
      <c r="D71" s="9"/>
      <c r="E71" s="9"/>
      <c r="F71" s="9"/>
      <c r="G71" s="9"/>
      <c r="H71" s="9"/>
      <c r="I71" s="9"/>
      <c r="J71" s="9"/>
      <c r="K71" s="9"/>
      <c r="L71" s="9"/>
      <c r="M71" s="9"/>
      <c r="N71" s="9"/>
      <c r="O71" s="9"/>
      <c r="P71" s="9"/>
      <c r="Q71" s="9"/>
      <c r="R71" s="10"/>
      <c r="T71" s="72"/>
    </row>
    <row r="72" spans="1:29" s="70" customFormat="1" ht="0.95" hidden="1" customHeight="1">
      <c r="A72" s="107"/>
      <c r="B72" s="86"/>
      <c r="C72" s="7"/>
      <c r="D72" s="108"/>
      <c r="E72" s="9"/>
      <c r="F72" s="9"/>
      <c r="G72" s="109"/>
      <c r="H72" s="110"/>
      <c r="I72" s="86"/>
      <c r="J72" s="110"/>
      <c r="K72" s="110"/>
      <c r="L72" s="101"/>
      <c r="M72" s="31"/>
      <c r="N72" s="31"/>
      <c r="O72" s="31"/>
      <c r="P72" s="31"/>
      <c r="Q72" s="31"/>
      <c r="R72" s="10"/>
      <c r="T72" s="72"/>
    </row>
    <row r="73" spans="1:29" s="70" customFormat="1" ht="0.95" hidden="1" customHeight="1">
      <c r="A73" s="7"/>
      <c r="B73" s="9"/>
      <c r="C73" s="9"/>
      <c r="D73" s="9"/>
      <c r="E73" s="9"/>
      <c r="F73" s="9"/>
      <c r="G73" s="9"/>
      <c r="H73" s="7"/>
      <c r="I73" s="7"/>
      <c r="J73" s="7"/>
      <c r="K73" s="7"/>
      <c r="L73" s="7"/>
      <c r="M73" s="31"/>
      <c r="N73" s="31"/>
      <c r="O73" s="31"/>
      <c r="P73" s="31"/>
      <c r="Q73" s="31"/>
      <c r="R73" s="10"/>
      <c r="T73" s="72"/>
    </row>
    <row r="74" spans="1:29" s="70" customFormat="1" ht="0.95" hidden="1" customHeight="1">
      <c r="A74" s="7"/>
      <c r="B74" s="111"/>
      <c r="C74" s="111"/>
      <c r="D74" s="111"/>
      <c r="E74" s="9"/>
      <c r="F74" s="9"/>
      <c r="G74" s="9"/>
      <c r="H74" s="7"/>
      <c r="I74" s="7"/>
      <c r="J74" s="7"/>
      <c r="K74" s="7"/>
      <c r="L74" s="7"/>
      <c r="M74" s="31"/>
      <c r="N74" s="31"/>
      <c r="O74" s="31"/>
      <c r="P74" s="31"/>
      <c r="Q74" s="31"/>
      <c r="R74" s="10"/>
      <c r="T74" s="72"/>
      <c r="W74" s="2"/>
      <c r="X74" s="2"/>
      <c r="Y74" s="2"/>
      <c r="Z74" s="2"/>
      <c r="AA74" s="2"/>
      <c r="AB74" s="2"/>
      <c r="AC74" s="2"/>
    </row>
    <row r="75" spans="1:29" s="93" customFormat="1" ht="0.95" hidden="1" customHeight="1">
      <c r="A75" s="88"/>
      <c r="B75" s="31"/>
      <c r="C75" s="31"/>
      <c r="D75" s="31"/>
      <c r="E75" s="31"/>
      <c r="F75" s="31"/>
      <c r="G75" s="31"/>
      <c r="H75" s="7"/>
      <c r="I75" s="7"/>
      <c r="J75" s="7"/>
      <c r="K75" s="7"/>
      <c r="L75" s="7"/>
      <c r="M75" s="43"/>
      <c r="N75" s="43"/>
      <c r="O75" s="43"/>
      <c r="P75" s="43"/>
      <c r="Q75" s="43"/>
      <c r="R75" s="10"/>
      <c r="T75" s="92"/>
      <c r="W75" s="2"/>
      <c r="X75" s="2"/>
      <c r="Y75" s="2"/>
      <c r="Z75" s="2"/>
      <c r="AA75" s="2"/>
      <c r="AB75" s="2"/>
      <c r="AC75" s="2"/>
    </row>
    <row r="76" spans="1:29" s="70" customFormat="1" ht="0.95" hidden="1" customHeight="1">
      <c r="A76" s="7"/>
      <c r="B76" s="112"/>
      <c r="C76" s="112"/>
      <c r="D76" s="112"/>
      <c r="E76" s="112"/>
      <c r="F76" s="112"/>
      <c r="G76" s="112"/>
      <c r="H76" s="112"/>
      <c r="I76" s="112"/>
      <c r="J76" s="113"/>
      <c r="K76" s="112"/>
      <c r="L76" s="112"/>
      <c r="M76" s="43"/>
      <c r="N76" s="43"/>
      <c r="O76" s="43"/>
      <c r="P76" s="43"/>
      <c r="Q76" s="43"/>
      <c r="R76" s="114"/>
      <c r="T76" s="72"/>
      <c r="W76" s="2"/>
      <c r="X76" s="2"/>
      <c r="Y76" s="2"/>
      <c r="Z76" s="2"/>
      <c r="AA76" s="2"/>
      <c r="AB76" s="2"/>
      <c r="AC76" s="2"/>
    </row>
    <row r="77" spans="1:29" s="70" customFormat="1" ht="2.1" hidden="1" customHeight="1">
      <c r="A77" s="115"/>
      <c r="B77" s="112"/>
      <c r="C77" s="112"/>
      <c r="D77" s="112"/>
      <c r="E77" s="112"/>
      <c r="F77" s="112"/>
      <c r="G77" s="112"/>
      <c r="H77" s="45"/>
      <c r="I77" s="7"/>
      <c r="J77" s="7"/>
      <c r="K77" s="7"/>
      <c r="L77" s="7"/>
      <c r="M77" s="31"/>
      <c r="N77" s="31"/>
      <c r="O77" s="31"/>
      <c r="P77" s="31"/>
      <c r="Q77" s="31"/>
      <c r="R77" s="10"/>
      <c r="T77" s="72"/>
      <c r="W77" s="2"/>
      <c r="X77" s="2"/>
      <c r="Y77" s="2"/>
      <c r="Z77" s="2"/>
      <c r="AA77" s="2"/>
      <c r="AB77" s="2"/>
      <c r="AC77" s="2"/>
    </row>
    <row r="78" spans="1:29" s="70" customFormat="1" ht="15" customHeight="1">
      <c r="Q78" s="50"/>
      <c r="R78" s="10"/>
      <c r="T78" s="72"/>
      <c r="W78" s="2"/>
      <c r="X78" s="2"/>
      <c r="Y78" s="2"/>
      <c r="Z78" s="2"/>
      <c r="AA78" s="2"/>
      <c r="AB78" s="2"/>
      <c r="AC78" s="2"/>
    </row>
    <row r="79" spans="1:29" s="70" customFormat="1" ht="15" customHeight="1">
      <c r="A79" s="12"/>
      <c r="B79" s="109"/>
      <c r="C79" s="109"/>
      <c r="D79" s="109"/>
      <c r="E79" s="109"/>
      <c r="F79" s="109"/>
      <c r="G79" s="109"/>
      <c r="H79" s="109"/>
      <c r="I79" s="109"/>
      <c r="J79" s="109"/>
      <c r="K79" s="109"/>
      <c r="L79" s="12"/>
      <c r="M79" s="9"/>
      <c r="N79" s="9"/>
      <c r="O79" s="9"/>
      <c r="P79" s="9"/>
      <c r="Q79" s="9"/>
      <c r="R79" s="10"/>
      <c r="T79" s="72"/>
      <c r="W79" s="2"/>
      <c r="X79" s="2"/>
      <c r="Y79" s="2"/>
      <c r="Z79" s="2"/>
      <c r="AA79" s="2"/>
      <c r="AB79" s="2"/>
      <c r="AC79" s="2"/>
    </row>
    <row r="80" spans="1:29" s="93" customFormat="1" ht="15" customHeight="1">
      <c r="A80" s="113"/>
      <c r="B80" s="113"/>
      <c r="C80" s="113"/>
      <c r="D80" s="113"/>
      <c r="E80" s="113"/>
      <c r="F80" s="113"/>
      <c r="G80" s="113"/>
      <c r="H80" s="113"/>
      <c r="I80" s="113"/>
      <c r="J80" s="113"/>
      <c r="K80" s="113"/>
      <c r="L80" s="113"/>
      <c r="M80" s="113"/>
      <c r="N80" s="113"/>
      <c r="O80" s="113"/>
      <c r="P80" s="113"/>
      <c r="Q80" s="113"/>
      <c r="R80" s="10"/>
      <c r="T80" s="92"/>
      <c r="W80" s="2"/>
      <c r="X80" s="2"/>
      <c r="Y80" s="2"/>
      <c r="Z80" s="2"/>
      <c r="AA80" s="2"/>
      <c r="AB80" s="2"/>
      <c r="AC80" s="2"/>
    </row>
    <row r="81" spans="1:29" s="70" customFormat="1" ht="15" customHeight="1">
      <c r="A81" s="116"/>
      <c r="B81" s="109"/>
      <c r="C81" s="109"/>
      <c r="D81" s="109"/>
      <c r="E81" s="109"/>
      <c r="F81" s="109"/>
      <c r="G81" s="109"/>
      <c r="H81" s="109"/>
      <c r="I81" s="109"/>
      <c r="J81" s="109"/>
      <c r="K81" s="109"/>
      <c r="L81" s="12"/>
      <c r="M81" s="9"/>
      <c r="N81" s="9"/>
      <c r="O81" s="9"/>
      <c r="P81" s="9"/>
      <c r="Q81" s="9"/>
      <c r="R81" s="10"/>
      <c r="T81" s="72"/>
      <c r="W81" s="2"/>
      <c r="X81" s="2"/>
      <c r="Y81" s="2"/>
      <c r="Z81" s="2"/>
      <c r="AA81" s="2"/>
      <c r="AB81" s="2"/>
      <c r="AC81" s="2"/>
    </row>
    <row r="82" spans="1:29" s="70" customFormat="1" ht="15" customHeight="1">
      <c r="A82" s="12"/>
      <c r="B82" s="29"/>
      <c r="C82" s="29"/>
      <c r="D82" s="29"/>
      <c r="E82" s="29"/>
      <c r="F82" s="29"/>
      <c r="G82" s="29"/>
      <c r="H82" s="29"/>
      <c r="I82" s="29"/>
      <c r="J82" s="29"/>
      <c r="K82" s="29"/>
      <c r="L82" s="29"/>
      <c r="M82" s="101"/>
      <c r="N82" s="101"/>
      <c r="O82" s="101"/>
      <c r="P82" s="101"/>
      <c r="Q82" s="101"/>
      <c r="R82" s="102"/>
      <c r="T82" s="72"/>
      <c r="W82" s="2"/>
      <c r="X82" s="2"/>
      <c r="Y82" s="2"/>
      <c r="Z82" s="2"/>
      <c r="AA82" s="2"/>
      <c r="AB82" s="2"/>
      <c r="AC82" s="2"/>
    </row>
    <row r="83" spans="1:29" s="70" customFormat="1" ht="15" customHeight="1">
      <c r="A83" s="12"/>
      <c r="B83" s="29"/>
      <c r="C83" s="29"/>
      <c r="D83" s="29"/>
      <c r="E83" s="29"/>
      <c r="F83" s="29"/>
      <c r="G83" s="29"/>
      <c r="H83" s="29"/>
      <c r="I83" s="29"/>
      <c r="J83" s="29"/>
      <c r="K83" s="29"/>
      <c r="L83" s="29"/>
      <c r="M83" s="7"/>
      <c r="N83" s="7"/>
      <c r="O83" s="7"/>
      <c r="P83" s="7"/>
      <c r="Q83" s="7"/>
      <c r="R83" s="10"/>
      <c r="T83" s="72"/>
      <c r="W83" s="2"/>
      <c r="X83" s="2"/>
      <c r="Y83" s="2"/>
      <c r="Z83" s="2"/>
      <c r="AA83" s="2"/>
      <c r="AB83" s="2"/>
      <c r="AC83" s="2"/>
    </row>
    <row r="84" spans="1:29" s="70" customFormat="1" ht="15" customHeight="1">
      <c r="A84" s="12"/>
      <c r="B84" s="29"/>
      <c r="C84" s="29"/>
      <c r="D84" s="29"/>
      <c r="E84" s="29"/>
      <c r="F84" s="29"/>
      <c r="G84" s="29"/>
      <c r="H84" s="29"/>
      <c r="I84" s="29"/>
      <c r="J84" s="29"/>
      <c r="K84" s="29"/>
      <c r="L84" s="29"/>
      <c r="M84" s="7"/>
      <c r="N84" s="7"/>
      <c r="O84" s="7"/>
      <c r="P84" s="7"/>
      <c r="Q84" s="7"/>
      <c r="R84" s="10"/>
      <c r="T84" s="72"/>
      <c r="W84" s="2"/>
      <c r="X84" s="2"/>
      <c r="Y84" s="2"/>
      <c r="Z84" s="2"/>
      <c r="AA84" s="2"/>
      <c r="AB84" s="2"/>
      <c r="AC84" s="2"/>
    </row>
    <row r="85" spans="1:29" s="70" customFormat="1" ht="15" customHeight="1">
      <c r="A85" s="12"/>
      <c r="B85" s="29"/>
      <c r="C85" s="29"/>
      <c r="D85" s="29"/>
      <c r="E85" s="29"/>
      <c r="F85" s="29"/>
      <c r="G85" s="29"/>
      <c r="H85" s="29"/>
      <c r="I85" s="29"/>
      <c r="J85" s="29"/>
      <c r="K85" s="29"/>
      <c r="L85" s="29"/>
      <c r="M85" s="7"/>
      <c r="N85" s="7"/>
      <c r="O85" s="7"/>
      <c r="P85" s="7"/>
      <c r="Q85" s="7"/>
      <c r="R85" s="10"/>
      <c r="T85" s="72"/>
      <c r="U85" s="117"/>
      <c r="W85" s="2"/>
      <c r="X85" s="2"/>
      <c r="Y85" s="2"/>
      <c r="Z85" s="2"/>
      <c r="AA85" s="2"/>
      <c r="AB85" s="2"/>
      <c r="AC85" s="2"/>
    </row>
    <row r="86" spans="1:29" s="70" customFormat="1" ht="16.5" customHeight="1">
      <c r="A86" s="12"/>
      <c r="B86" s="29"/>
      <c r="C86" s="29"/>
      <c r="D86" s="29"/>
      <c r="E86" s="29"/>
      <c r="F86" s="29"/>
      <c r="G86" s="29"/>
      <c r="H86" s="29"/>
      <c r="I86" s="29"/>
      <c r="J86" s="29"/>
      <c r="K86" s="29"/>
      <c r="L86" s="29"/>
      <c r="M86" s="7"/>
      <c r="N86" s="7"/>
      <c r="O86" s="7"/>
      <c r="P86" s="7"/>
      <c r="Q86" s="7"/>
      <c r="R86" s="10"/>
      <c r="T86" s="72"/>
      <c r="U86" s="117"/>
      <c r="W86" s="2"/>
      <c r="X86" s="2"/>
      <c r="Y86" s="2"/>
      <c r="Z86" s="2"/>
      <c r="AA86" s="2"/>
      <c r="AB86" s="2"/>
      <c r="AC86" s="2"/>
    </row>
    <row r="87" spans="1:29" s="70" customFormat="1" ht="16.5" customHeight="1">
      <c r="A87" s="12"/>
      <c r="B87" s="29"/>
      <c r="C87" s="29"/>
      <c r="D87" s="29"/>
      <c r="E87" s="29"/>
      <c r="F87" s="29"/>
      <c r="G87" s="29"/>
      <c r="H87" s="29"/>
      <c r="I87" s="29"/>
      <c r="J87" s="29"/>
      <c r="K87" s="29"/>
      <c r="L87" s="29"/>
      <c r="M87" s="7"/>
      <c r="N87" s="7"/>
      <c r="O87" s="7"/>
      <c r="P87" s="7"/>
      <c r="Q87" s="7"/>
      <c r="R87" s="10"/>
      <c r="S87" s="118"/>
      <c r="T87" s="119"/>
      <c r="U87" s="117"/>
      <c r="W87" s="2"/>
      <c r="X87" s="2"/>
      <c r="Y87" s="2"/>
      <c r="Z87" s="2"/>
      <c r="AA87" s="2"/>
      <c r="AB87" s="2"/>
      <c r="AC87" s="2"/>
    </row>
    <row r="88" spans="1:29" s="70" customFormat="1" ht="16.5" customHeight="1">
      <c r="A88" s="12"/>
      <c r="B88" s="29"/>
      <c r="C88" s="29"/>
      <c r="D88" s="29"/>
      <c r="E88" s="29"/>
      <c r="F88" s="29"/>
      <c r="G88" s="29"/>
      <c r="H88" s="29"/>
      <c r="I88" s="29"/>
      <c r="J88" s="29"/>
      <c r="K88" s="29"/>
      <c r="L88" s="29"/>
      <c r="M88" s="7"/>
      <c r="N88" s="7"/>
      <c r="O88" s="7"/>
      <c r="P88" s="7"/>
      <c r="Q88" s="7"/>
      <c r="R88" s="10"/>
      <c r="S88" s="118"/>
      <c r="T88" s="72"/>
      <c r="U88" s="117"/>
      <c r="W88" s="2"/>
      <c r="X88" s="2"/>
      <c r="Y88" s="2"/>
      <c r="Z88" s="2"/>
      <c r="AA88" s="2"/>
      <c r="AB88" s="2"/>
      <c r="AC88" s="2"/>
    </row>
    <row r="89" spans="1:29" s="93" customFormat="1" ht="16.5" customHeight="1">
      <c r="A89" s="12"/>
      <c r="B89" s="29"/>
      <c r="C89" s="29"/>
      <c r="D89" s="29"/>
      <c r="E89" s="29"/>
      <c r="F89" s="29"/>
      <c r="G89" s="29"/>
      <c r="H89" s="29"/>
      <c r="I89" s="29"/>
      <c r="J89" s="29"/>
      <c r="K89" s="29"/>
      <c r="L89" s="29"/>
      <c r="M89" s="113"/>
      <c r="N89" s="113"/>
      <c r="O89" s="113"/>
      <c r="P89" s="113"/>
      <c r="Q89" s="113"/>
      <c r="R89" s="10"/>
      <c r="S89" s="118"/>
      <c r="T89" s="92"/>
      <c r="W89" s="2"/>
      <c r="X89" s="2"/>
      <c r="Y89" s="2"/>
      <c r="Z89" s="2"/>
      <c r="AA89" s="2"/>
      <c r="AB89" s="2"/>
      <c r="AC89" s="2"/>
    </row>
    <row r="90" spans="1:29" s="70" customFormat="1" ht="16.5" customHeight="1">
      <c r="A90" s="12"/>
      <c r="B90" s="29"/>
      <c r="C90" s="29"/>
      <c r="D90" s="29"/>
      <c r="E90" s="29"/>
      <c r="F90" s="29"/>
      <c r="G90" s="29"/>
      <c r="H90" s="29"/>
      <c r="I90" s="29"/>
      <c r="J90" s="29"/>
      <c r="K90" s="29"/>
      <c r="L90" s="29"/>
      <c r="M90" s="7"/>
      <c r="N90" s="7"/>
      <c r="O90" s="7"/>
      <c r="P90" s="7"/>
      <c r="Q90" s="7"/>
      <c r="R90" s="10"/>
      <c r="S90" s="118"/>
      <c r="T90" s="72"/>
      <c r="U90" s="120"/>
      <c r="V90" s="120"/>
      <c r="W90" s="2"/>
      <c r="X90" s="2"/>
      <c r="Y90" s="2"/>
      <c r="Z90" s="2"/>
      <c r="AA90" s="2"/>
      <c r="AB90" s="2"/>
      <c r="AC90" s="2"/>
    </row>
    <row r="91" spans="1:29" s="93" customFormat="1" ht="16.5" customHeight="1">
      <c r="A91" s="12"/>
      <c r="B91" s="29"/>
      <c r="C91" s="29"/>
      <c r="D91" s="29"/>
      <c r="E91" s="29"/>
      <c r="F91" s="29"/>
      <c r="G91" s="29"/>
      <c r="H91" s="29"/>
      <c r="I91" s="29"/>
      <c r="J91" s="29"/>
      <c r="K91" s="29"/>
      <c r="L91" s="29"/>
      <c r="M91" s="112"/>
      <c r="N91" s="112"/>
      <c r="O91" s="112"/>
      <c r="P91" s="112"/>
      <c r="Q91" s="112"/>
      <c r="R91" s="121"/>
      <c r="S91" s="118"/>
      <c r="T91" s="92"/>
      <c r="W91" s="2"/>
      <c r="X91" s="2"/>
      <c r="Y91" s="2"/>
      <c r="Z91" s="2"/>
      <c r="AA91" s="2"/>
      <c r="AB91" s="2"/>
      <c r="AC91" s="2"/>
    </row>
    <row r="92" spans="1:29" s="70" customFormat="1" ht="16.5" customHeight="1">
      <c r="A92" s="12"/>
      <c r="B92" s="29"/>
      <c r="C92" s="29"/>
      <c r="D92" s="29"/>
      <c r="E92" s="29"/>
      <c r="F92" s="29"/>
      <c r="G92" s="29"/>
      <c r="H92" s="29"/>
      <c r="I92" s="29"/>
      <c r="J92" s="29"/>
      <c r="K92" s="29"/>
      <c r="L92" s="29"/>
      <c r="M92" s="122"/>
      <c r="N92" s="122"/>
      <c r="O92" s="122"/>
      <c r="P92" s="122"/>
      <c r="Q92" s="122"/>
      <c r="R92" s="123"/>
      <c r="S92" s="118"/>
      <c r="T92" s="72"/>
      <c r="W92" s="2"/>
      <c r="X92" s="2"/>
      <c r="Y92" s="2"/>
      <c r="Z92" s="2"/>
      <c r="AA92" s="2"/>
      <c r="AB92" s="2"/>
      <c r="AC92" s="2"/>
    </row>
    <row r="93" spans="1:29" ht="16.5" customHeight="1">
      <c r="M93" s="12"/>
      <c r="N93" s="12"/>
      <c r="O93" s="12"/>
      <c r="P93" s="12"/>
      <c r="Q93" s="12"/>
    </row>
    <row r="94" spans="1:29" ht="16.5" customHeight="1">
      <c r="M94" s="12"/>
      <c r="N94" s="12"/>
      <c r="O94" s="12"/>
      <c r="P94" s="12"/>
      <c r="Q94" s="12"/>
    </row>
    <row r="95" spans="1:29" ht="16.5" customHeight="1"/>
    <row r="101" spans="1:31">
      <c r="A101" s="124"/>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8.2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8.2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11.45"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11.45"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9"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row r="347" spans="2:31" s="12" customFormat="1" ht="8.85" customHeight="1">
      <c r="B347" s="29"/>
      <c r="C347" s="29"/>
      <c r="D347" s="29"/>
      <c r="E347" s="29"/>
      <c r="F347" s="29"/>
      <c r="G347" s="29"/>
      <c r="H347" s="29"/>
      <c r="I347" s="29"/>
      <c r="J347" s="29"/>
      <c r="K347" s="29"/>
      <c r="L347" s="29"/>
      <c r="M347" s="29"/>
      <c r="N347" s="29"/>
      <c r="O347" s="29"/>
      <c r="P347" s="29"/>
      <c r="Q347" s="29"/>
      <c r="R347" s="18"/>
      <c r="S347" s="2"/>
      <c r="T347" s="48"/>
      <c r="U347" s="2"/>
      <c r="V347" s="2"/>
      <c r="W347" s="2"/>
      <c r="X347" s="2"/>
      <c r="Y347" s="2"/>
      <c r="Z347" s="2"/>
      <c r="AA347" s="2"/>
      <c r="AB347" s="2"/>
      <c r="AC347" s="2"/>
      <c r="AD347" s="2"/>
      <c r="AE347" s="2"/>
    </row>
    <row r="348" spans="2:31" s="12" customFormat="1" ht="8.85" customHeight="1">
      <c r="B348" s="29"/>
      <c r="C348" s="29"/>
      <c r="D348" s="29"/>
      <c r="E348" s="29"/>
      <c r="F348" s="29"/>
      <c r="G348" s="29"/>
      <c r="H348" s="29"/>
      <c r="I348" s="29"/>
      <c r="J348" s="29"/>
      <c r="K348" s="29"/>
      <c r="L348" s="29"/>
      <c r="M348" s="29"/>
      <c r="N348" s="29"/>
      <c r="O348" s="29"/>
      <c r="P348" s="29"/>
      <c r="Q348" s="29"/>
      <c r="R348" s="18"/>
      <c r="S348" s="2"/>
      <c r="T348" s="48"/>
      <c r="U348" s="2"/>
      <c r="V348" s="2"/>
      <c r="W348" s="2"/>
      <c r="X348" s="2"/>
      <c r="Y348" s="2"/>
      <c r="Z348" s="2"/>
      <c r="AA348" s="2"/>
      <c r="AB348" s="2"/>
      <c r="AC348" s="2"/>
      <c r="AD348" s="2"/>
      <c r="AE348"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hyperlink ref="P14" location="Table1!A1" display="Table1!A1"/>
    <hyperlink ref="P15" location="Table2!A1" display="Table2!A1"/>
    <hyperlink ref="P16" location="Table3!A1" display="Table3!A1"/>
    <hyperlink ref="P17" location="Table4!A1" display="Table4!A1"/>
    <hyperlink ref="P20" location="Table5!A1" display="Table5!A1"/>
    <hyperlink ref="P31" location="Table6!A1" display="Table6!A1"/>
    <hyperlink ref="P21" location="Table5!A1" display="Table5!A1"/>
    <hyperlink ref="P24" location="Table5!A1" display="Table5!A1"/>
    <hyperlink ref="P25" location="Table5!A1" display="Table5!A1"/>
    <hyperlink ref="P28" location="Table5!A1" display="Table5!A1"/>
    <hyperlink ref="P10" location="Table1!A1" display="Table1!A1"/>
    <hyperlink ref="P42" location="'Principles and Definitions'!A1" display="ii"/>
    <hyperlink ref="P43" location="'Principles and Definitions'!A1" display="ii"/>
    <hyperlink ref="P44" location="'Principles and Definitions'!A1" display="ii"/>
  </hyperlinks>
  <printOptions horizontalCentered="1"/>
  <pageMargins left="0.51181102362204722" right="0.51181102362204722" top="1.0415624999999999" bottom="0.74803149606299213" header="0.31496062992125984" footer="0.31496062992125984"/>
  <pageSetup paperSize="9" scale="98" fitToHeight="0" orientation="portrait" r:id="rId2"/>
  <headerFooter>
    <oddHeader>&amp;L&amp;"Calibri Light,Regular"&amp;10 &amp;C&amp;"Calibri Light,Regular"&amp;10 &amp;R&amp;"Tahoma,Negrita"&amp;10Informe de la Operación Mensual - Enero 2017
INFSGI-MES-01-2017
08/02/2017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AD61"/>
  <sheetViews>
    <sheetView showGridLines="0" view="pageBreakPreview" zoomScaleNormal="100" zoomScaleSheetLayoutView="100" workbookViewId="0"/>
  </sheetViews>
  <sheetFormatPr defaultRowHeight="11.25"/>
  <cols>
    <col min="1" max="15" width="6.83203125" style="142" customWidth="1"/>
    <col min="16" max="16" width="6.5" style="142" customWidth="1"/>
    <col min="17" max="17" width="8" style="142" customWidth="1"/>
    <col min="18" max="18" width="9.33203125" style="142"/>
    <col min="19" max="19" width="9.33203125" style="142" customWidth="1"/>
    <col min="20" max="21" width="10.5" style="142" bestFit="1" customWidth="1"/>
    <col min="22" max="16384" width="9.33203125" style="142"/>
  </cols>
  <sheetData>
    <row r="1" spans="1:20" s="126" customFormat="1" ht="15" customHeight="1">
      <c r="A1" s="125"/>
      <c r="B1" s="125"/>
      <c r="C1" s="125"/>
      <c r="D1" s="125"/>
      <c r="E1" s="125"/>
      <c r="F1" s="125"/>
      <c r="G1" s="125"/>
      <c r="H1" s="125"/>
      <c r="I1" s="125"/>
      <c r="J1" s="125"/>
      <c r="K1" s="125"/>
      <c r="L1" s="125"/>
      <c r="M1" s="125"/>
      <c r="N1" s="125"/>
      <c r="O1" s="125"/>
      <c r="P1" s="125"/>
      <c r="Q1" s="125"/>
    </row>
    <row r="2" spans="1:20" s="126" customFormat="1" ht="15" customHeight="1">
      <c r="D2" s="127"/>
    </row>
    <row r="3" spans="1:20" s="126" customFormat="1" ht="15" customHeight="1">
      <c r="B3" s="128"/>
      <c r="C3" s="128"/>
      <c r="D3" s="128"/>
      <c r="E3" s="128"/>
      <c r="F3" s="128"/>
      <c r="G3" s="128"/>
      <c r="H3" s="128"/>
      <c r="I3" s="128"/>
      <c r="J3" s="128"/>
      <c r="K3" s="128"/>
      <c r="L3" s="128"/>
      <c r="M3" s="128"/>
      <c r="N3" s="128"/>
      <c r="O3" s="128"/>
      <c r="P3" s="128"/>
      <c r="Q3" s="128"/>
    </row>
    <row r="4" spans="1:20" s="126" customFormat="1" ht="15" customHeight="1">
      <c r="A4" s="867" t="s">
        <v>320</v>
      </c>
      <c r="B4" s="867"/>
      <c r="C4" s="867"/>
      <c r="D4" s="867"/>
      <c r="E4" s="867"/>
      <c r="F4" s="867"/>
      <c r="G4" s="867"/>
      <c r="H4" s="867"/>
      <c r="I4" s="867"/>
      <c r="J4" s="867"/>
      <c r="K4" s="867"/>
      <c r="L4" s="867"/>
      <c r="M4" s="867"/>
      <c r="N4" s="867"/>
      <c r="O4" s="867"/>
      <c r="P4" s="867"/>
      <c r="Q4" s="867"/>
    </row>
    <row r="5" spans="1:20" s="126" customFormat="1" ht="15" customHeight="1">
      <c r="A5" s="867"/>
      <c r="B5" s="867"/>
      <c r="C5" s="867"/>
      <c r="D5" s="867"/>
      <c r="E5" s="867"/>
      <c r="F5" s="867"/>
      <c r="G5" s="867"/>
      <c r="H5" s="867"/>
      <c r="I5" s="867"/>
      <c r="J5" s="867"/>
      <c r="K5" s="867"/>
      <c r="L5" s="867"/>
      <c r="M5" s="867"/>
      <c r="N5" s="867"/>
      <c r="O5" s="867"/>
      <c r="P5" s="867"/>
      <c r="Q5" s="867"/>
    </row>
    <row r="6" spans="1:20" s="126" customFormat="1" ht="15" customHeight="1">
      <c r="A6" s="868" t="s">
        <v>718</v>
      </c>
      <c r="B6" s="869"/>
      <c r="C6" s="869"/>
      <c r="D6" s="869"/>
      <c r="E6" s="869"/>
      <c r="F6" s="869"/>
      <c r="G6" s="869"/>
      <c r="H6" s="869"/>
      <c r="I6" s="869"/>
      <c r="J6" s="869"/>
      <c r="K6" s="869"/>
      <c r="L6" s="869"/>
      <c r="M6" s="869"/>
      <c r="N6" s="869"/>
      <c r="O6" s="869"/>
      <c r="P6" s="869"/>
      <c r="Q6" s="869"/>
    </row>
    <row r="7" spans="1:20" s="126" customFormat="1" ht="15" customHeight="1">
      <c r="A7" s="869"/>
      <c r="B7" s="869"/>
      <c r="C7" s="869"/>
      <c r="D7" s="869"/>
      <c r="E7" s="869"/>
      <c r="F7" s="869"/>
      <c r="G7" s="869"/>
      <c r="H7" s="869"/>
      <c r="I7" s="869"/>
      <c r="J7" s="869"/>
      <c r="K7" s="869"/>
      <c r="L7" s="869"/>
      <c r="M7" s="869"/>
      <c r="N7" s="869"/>
      <c r="O7" s="869"/>
      <c r="P7" s="869"/>
      <c r="Q7" s="869"/>
    </row>
    <row r="8" spans="1:20" s="126" customFormat="1" ht="15" customHeight="1">
      <c r="A8" s="870"/>
      <c r="B8" s="870"/>
      <c r="C8" s="870"/>
      <c r="D8" s="870"/>
      <c r="E8" s="870"/>
      <c r="F8" s="870"/>
      <c r="G8" s="870"/>
      <c r="H8" s="870"/>
      <c r="I8" s="870"/>
      <c r="J8" s="870"/>
      <c r="K8" s="870"/>
      <c r="L8" s="870"/>
      <c r="M8" s="870"/>
    </row>
    <row r="9" spans="1:20" s="126" customFormat="1" ht="15" customHeight="1">
      <c r="A9" s="129"/>
      <c r="B9" s="129"/>
      <c r="C9" s="130"/>
      <c r="D9" s="130"/>
      <c r="E9" s="130"/>
      <c r="F9" s="130"/>
      <c r="G9" s="130"/>
      <c r="H9" s="130"/>
      <c r="I9" s="130"/>
      <c r="J9" s="130"/>
      <c r="K9" s="130"/>
      <c r="L9" s="130"/>
      <c r="M9" s="131"/>
    </row>
    <row r="10" spans="1:20" s="126" customFormat="1" ht="15" customHeight="1">
      <c r="A10" s="871" t="s">
        <v>2</v>
      </c>
      <c r="B10" s="871"/>
      <c r="C10" s="871"/>
      <c r="D10" s="871"/>
      <c r="E10" s="871"/>
      <c r="F10" s="871"/>
      <c r="G10" s="871"/>
      <c r="H10" s="871"/>
      <c r="I10" s="871"/>
      <c r="J10" s="871"/>
      <c r="K10" s="871"/>
      <c r="L10" s="871"/>
      <c r="M10" s="871"/>
      <c r="N10" s="871"/>
      <c r="O10" s="871"/>
      <c r="P10" s="871"/>
      <c r="Q10" s="871"/>
    </row>
    <row r="11" spans="1:20" s="126" customFormat="1" ht="15" customHeight="1">
      <c r="A11" s="871"/>
      <c r="B11" s="871"/>
      <c r="C11" s="871"/>
      <c r="D11" s="871"/>
      <c r="E11" s="871"/>
      <c r="F11" s="871"/>
      <c r="G11" s="871"/>
      <c r="H11" s="871"/>
      <c r="I11" s="871"/>
      <c r="J11" s="871"/>
      <c r="K11" s="871"/>
      <c r="L11" s="871"/>
      <c r="M11" s="871"/>
      <c r="N11" s="871"/>
      <c r="O11" s="871"/>
      <c r="P11" s="871"/>
      <c r="Q11" s="871"/>
    </row>
    <row r="12" spans="1:20" s="126" customFormat="1" ht="15" customHeight="1">
      <c r="A12" s="132"/>
      <c r="B12" s="132"/>
      <c r="C12" s="132"/>
      <c r="D12" s="132"/>
      <c r="E12" s="132"/>
      <c r="F12" s="132"/>
      <c r="G12" s="132"/>
      <c r="H12" s="132"/>
      <c r="I12" s="132"/>
      <c r="J12" s="132"/>
      <c r="K12" s="132"/>
      <c r="L12" s="132"/>
      <c r="M12" s="132"/>
      <c r="N12" s="132"/>
      <c r="O12" s="132"/>
      <c r="P12" s="132"/>
      <c r="Q12" s="132"/>
    </row>
    <row r="13" spans="1:20" s="126" customFormat="1" ht="15" customHeight="1">
      <c r="A13" s="132"/>
      <c r="B13" s="132"/>
      <c r="C13" s="132"/>
      <c r="D13" s="132"/>
      <c r="E13" s="132"/>
      <c r="F13" s="132"/>
      <c r="G13" s="132"/>
      <c r="H13" s="132"/>
      <c r="I13" s="132"/>
      <c r="J13" s="132"/>
      <c r="K13" s="132"/>
      <c r="L13" s="132"/>
      <c r="M13" s="132"/>
      <c r="N13" s="132"/>
      <c r="O13" s="132"/>
      <c r="P13" s="132"/>
      <c r="Q13" s="132"/>
      <c r="T13" s="133"/>
    </row>
    <row r="14" spans="1:20" s="126" customFormat="1" ht="15" customHeight="1">
      <c r="A14" s="132"/>
      <c r="B14" s="132"/>
      <c r="C14" s="132"/>
      <c r="D14" s="132"/>
      <c r="E14" s="132"/>
      <c r="F14" s="132"/>
      <c r="G14" s="132"/>
      <c r="H14" s="132"/>
      <c r="I14" s="132"/>
      <c r="J14" s="132"/>
      <c r="K14" s="132"/>
      <c r="L14" s="132"/>
      <c r="M14" s="132"/>
      <c r="N14" s="132"/>
      <c r="O14" s="132"/>
      <c r="P14" s="132"/>
      <c r="Q14" s="132"/>
    </row>
    <row r="15" spans="1:20" s="126" customFormat="1" ht="15" customHeight="1">
      <c r="A15" s="132"/>
      <c r="B15" s="132"/>
      <c r="C15" s="132"/>
      <c r="D15" s="132"/>
      <c r="E15" s="132"/>
      <c r="F15" s="132"/>
      <c r="G15" s="132"/>
      <c r="H15" s="132"/>
      <c r="I15" s="132"/>
      <c r="J15" s="132"/>
      <c r="K15" s="132"/>
      <c r="L15" s="132"/>
      <c r="M15" s="132"/>
      <c r="N15" s="132"/>
      <c r="O15" s="132"/>
      <c r="P15" s="132"/>
      <c r="Q15" s="132"/>
    </row>
    <row r="16" spans="1:20" s="126" customFormat="1" ht="15" customHeight="1">
      <c r="A16" s="872" t="s">
        <v>719</v>
      </c>
      <c r="B16" s="872"/>
      <c r="C16" s="872"/>
      <c r="D16" s="872"/>
      <c r="E16" s="872"/>
      <c r="F16" s="872"/>
      <c r="G16" s="872"/>
      <c r="H16" s="872"/>
      <c r="I16" s="872"/>
      <c r="J16" s="872"/>
      <c r="K16" s="872"/>
      <c r="L16" s="872"/>
      <c r="M16" s="872"/>
      <c r="N16" s="872"/>
      <c r="O16" s="872"/>
      <c r="P16" s="872"/>
      <c r="Q16" s="872"/>
      <c r="T16" s="133"/>
    </row>
    <row r="17" spans="1:30" s="126" customFormat="1" ht="27" customHeight="1">
      <c r="A17" s="865" t="str">
        <f>"El total de la producción de energía mensual de enero 2017 fue de "&amp;ROUND('5. MatrizGeneraciónSEIN (1)'!D14,2)&amp;" GWh, lo que representa un incremento de "&amp;ROUND('5. MatrizGeneraciónSEIN (1)'!G14*100,1)&amp;"% o "&amp;ROUND(('5. MatrizGeneraciónSEIN (1)'!E14-'5. MatrizGeneraciónSEIN (1)'!F14),2)&amp;" GWh en comparación al mismo periodo del año anterior."</f>
        <v>El total de la producción de energía mensual de enero 2017 fue de 4271,93 GWh, lo que representa un incremento de 6,2% o 248,43 GWh en comparación al mismo periodo del año anterior.</v>
      </c>
      <c r="B17" s="865"/>
      <c r="C17" s="865"/>
      <c r="D17" s="865"/>
      <c r="E17" s="865"/>
      <c r="F17" s="865"/>
      <c r="G17" s="865"/>
      <c r="H17" s="865"/>
      <c r="I17" s="865"/>
      <c r="J17" s="865"/>
      <c r="K17" s="865"/>
      <c r="L17" s="865"/>
      <c r="M17" s="865"/>
      <c r="N17" s="865"/>
      <c r="O17" s="865"/>
      <c r="P17" s="865"/>
      <c r="Q17" s="865"/>
    </row>
    <row r="18" spans="1:30" s="126" customFormat="1" ht="15.75" customHeight="1">
      <c r="A18" s="203"/>
      <c r="B18" s="203"/>
      <c r="C18" s="203"/>
      <c r="D18" s="203"/>
      <c r="E18" s="203"/>
      <c r="F18" s="203"/>
      <c r="G18" s="203"/>
      <c r="H18" s="203"/>
      <c r="I18" s="203"/>
      <c r="J18" s="203"/>
      <c r="K18" s="203"/>
      <c r="L18" s="203"/>
      <c r="M18" s="203"/>
      <c r="N18" s="203"/>
      <c r="O18" s="203"/>
      <c r="P18" s="203"/>
      <c r="Q18" s="203"/>
    </row>
    <row r="19" spans="1:30" s="126" customFormat="1" ht="15" customHeight="1">
      <c r="A19" s="134" t="s">
        <v>0</v>
      </c>
      <c r="B19" s="866" t="str">
        <f>"La producción de elecricidad con centrales hidroeléctricas durante el mes de enero 2017 fue "&amp;ROUND(('5. MatrizGeneraciónSEIN (1)'!E10/'5. MatrizGeneraciónSEIN (1)'!F10-1)*100,2)&amp;"% mayor al registrado durante el mismo mes del año 2016."</f>
        <v>La producción de elecricidad con centrales hidroeléctricas durante el mes de enero 2017 fue 31,51% mayor al registrado durante el mismo mes del año 2016.</v>
      </c>
      <c r="C19" s="866"/>
      <c r="D19" s="866"/>
      <c r="E19" s="866"/>
      <c r="F19" s="866"/>
      <c r="G19" s="866"/>
      <c r="H19" s="866"/>
      <c r="I19" s="866"/>
      <c r="J19" s="866"/>
      <c r="K19" s="866"/>
      <c r="L19" s="866"/>
      <c r="M19" s="866"/>
      <c r="N19" s="866"/>
      <c r="O19" s="866"/>
      <c r="P19" s="866"/>
      <c r="Q19" s="866"/>
    </row>
    <row r="20" spans="1:30" s="126" customFormat="1" ht="15" customHeight="1">
      <c r="B20" s="866"/>
      <c r="C20" s="866"/>
      <c r="D20" s="866"/>
      <c r="E20" s="866"/>
      <c r="F20" s="866"/>
      <c r="G20" s="866"/>
      <c r="H20" s="866"/>
      <c r="I20" s="866"/>
      <c r="J20" s="866"/>
      <c r="K20" s="866"/>
      <c r="L20" s="866"/>
      <c r="M20" s="866"/>
      <c r="N20" s="866"/>
      <c r="O20" s="866"/>
      <c r="P20" s="866"/>
      <c r="Q20" s="866"/>
    </row>
    <row r="21" spans="1:30" s="126" customFormat="1" ht="15" customHeight="1">
      <c r="A21" s="134" t="s">
        <v>0</v>
      </c>
      <c r="B21" s="866" t="e">
        <f>"La producción de electricidad termoeléctrica con gas natural de Camisea, tuvo una participación del "&amp;ROUND(('5. MatrizGeneraciónSEIN (1)'!D50/'5. MatrizGeneraciónSEIN (1)'!D62)*100,2)&amp;"%, mientras que las del gas que proviene de los yacimientos de Aguaytía, Malacas y La Isla fue del "&amp;'5. MatrizGeneraciónSEIN (1)'!O49&amp;"%, mientras que la participación del Diesel, Residual y Carbón tuvieron una participación del "&amp;'5. MatrizGeneraciónSEIN (1)'!N57&amp;"%, "&amp;'5. MatrizGeneraciónSEIN (1)'!N55&amp;"% y "&amp;'5. MatrizGeneraciónSEIN (1)'!N54&amp;"% respectivamente."</f>
        <v>#DIV/0!</v>
      </c>
      <c r="C21" s="866"/>
      <c r="D21" s="866"/>
      <c r="E21" s="866"/>
      <c r="F21" s="866"/>
      <c r="G21" s="866"/>
      <c r="H21" s="866"/>
      <c r="I21" s="866"/>
      <c r="J21" s="866"/>
      <c r="K21" s="866"/>
      <c r="L21" s="866"/>
      <c r="M21" s="866"/>
      <c r="N21" s="866"/>
      <c r="O21" s="866"/>
      <c r="P21" s="866"/>
      <c r="Q21" s="866"/>
    </row>
    <row r="22" spans="1:30" s="133" customFormat="1" ht="31.5" customHeight="1">
      <c r="A22" s="126"/>
      <c r="B22" s="866"/>
      <c r="C22" s="866"/>
      <c r="D22" s="866"/>
      <c r="E22" s="866"/>
      <c r="F22" s="866"/>
      <c r="G22" s="866"/>
      <c r="H22" s="866"/>
      <c r="I22" s="866"/>
      <c r="J22" s="866"/>
      <c r="K22" s="866"/>
      <c r="L22" s="866"/>
      <c r="M22" s="866"/>
      <c r="N22" s="866"/>
      <c r="O22" s="866"/>
      <c r="P22" s="866"/>
      <c r="Q22" s="866"/>
      <c r="T22" s="126"/>
    </row>
    <row r="23" spans="1:30" s="126" customFormat="1" ht="15" customHeight="1">
      <c r="A23" s="135"/>
      <c r="B23" s="136"/>
      <c r="C23" s="136"/>
      <c r="D23" s="136"/>
      <c r="E23" s="136"/>
      <c r="F23" s="136"/>
      <c r="G23" s="136"/>
      <c r="H23" s="136"/>
      <c r="I23" s="136"/>
      <c r="J23" s="136"/>
      <c r="K23" s="136"/>
      <c r="L23" s="136"/>
      <c r="M23" s="136"/>
      <c r="N23" s="136"/>
      <c r="O23" s="136"/>
      <c r="P23" s="136"/>
      <c r="Q23" s="136"/>
    </row>
    <row r="24" spans="1:30" s="126" customFormat="1" ht="15" customHeight="1">
      <c r="A24" s="135"/>
      <c r="B24" s="864"/>
      <c r="C24" s="864"/>
      <c r="D24" s="864"/>
      <c r="E24" s="864"/>
      <c r="F24" s="864"/>
      <c r="G24" s="864"/>
      <c r="H24" s="864"/>
      <c r="I24" s="864"/>
      <c r="J24" s="864"/>
      <c r="K24" s="864"/>
      <c r="L24" s="864"/>
      <c r="M24" s="864"/>
      <c r="N24" s="864"/>
      <c r="O24" s="864"/>
      <c r="P24" s="864"/>
      <c r="Q24" s="864"/>
    </row>
    <row r="25" spans="1:30" s="126" customFormat="1" ht="15" customHeight="1">
      <c r="A25" s="137"/>
      <c r="B25" s="137"/>
      <c r="E25" s="660" t="s">
        <v>768</v>
      </c>
      <c r="M25" s="660" t="s">
        <v>769</v>
      </c>
    </row>
    <row r="26" spans="1:30" s="126" customFormat="1" ht="15" customHeight="1">
      <c r="J26" s="139"/>
      <c r="K26" s="139"/>
    </row>
    <row r="27" spans="1:30" s="126" customFormat="1" ht="15" customHeight="1">
      <c r="J27" s="139"/>
      <c r="K27" s="139"/>
      <c r="S27" s="594"/>
      <c r="T27" s="594"/>
      <c r="U27" s="594"/>
      <c r="V27" s="594"/>
      <c r="W27" s="594"/>
      <c r="X27" s="594"/>
      <c r="Y27" s="594"/>
      <c r="Z27" s="594"/>
      <c r="AA27" s="594"/>
      <c r="AB27" s="594"/>
    </row>
    <row r="28" spans="1:30" s="126" customFormat="1" ht="15" customHeight="1">
      <c r="A28" s="137"/>
      <c r="B28" s="137"/>
      <c r="C28" s="137"/>
      <c r="F28" s="137"/>
      <c r="G28" s="137"/>
      <c r="H28" s="137"/>
      <c r="I28" s="137"/>
      <c r="J28" s="140"/>
      <c r="K28" s="137"/>
      <c r="L28" s="137"/>
      <c r="N28" s="137"/>
      <c r="O28" s="137"/>
      <c r="P28" s="137"/>
      <c r="Q28" s="137"/>
      <c r="S28" s="594"/>
      <c r="T28" s="594"/>
      <c r="U28" s="594"/>
      <c r="V28" s="594"/>
      <c r="W28" s="594"/>
      <c r="X28" s="594"/>
      <c r="Y28" s="594"/>
      <c r="Z28" s="594"/>
      <c r="AA28" s="594"/>
      <c r="AB28" s="594"/>
    </row>
    <row r="29" spans="1:30" s="126" customFormat="1" ht="15" customHeight="1">
      <c r="A29" s="138"/>
      <c r="B29" s="138"/>
      <c r="C29" s="141"/>
      <c r="D29" s="141"/>
      <c r="E29" s="141"/>
      <c r="F29" s="141"/>
      <c r="G29" s="141"/>
      <c r="H29" s="141"/>
      <c r="I29" s="141"/>
      <c r="J29" s="141"/>
      <c r="K29" s="141"/>
      <c r="L29" s="138"/>
      <c r="M29" s="138"/>
      <c r="N29" s="138"/>
      <c r="O29" s="138"/>
      <c r="P29" s="138"/>
      <c r="Q29" s="138"/>
      <c r="R29" s="657"/>
      <c r="S29" s="775"/>
      <c r="T29" s="775"/>
      <c r="U29" s="775"/>
      <c r="V29" s="775"/>
      <c r="W29" s="775"/>
      <c r="X29" s="775"/>
      <c r="Y29" s="775"/>
      <c r="Z29" s="775"/>
      <c r="AA29" s="775"/>
      <c r="AB29" s="775"/>
      <c r="AC29" s="776"/>
      <c r="AD29" s="776"/>
    </row>
    <row r="30" spans="1:30" s="137" customFormat="1" ht="15" customHeight="1">
      <c r="A30" s="138"/>
      <c r="B30" s="138"/>
      <c r="C30" s="141"/>
      <c r="D30" s="141"/>
      <c r="E30" s="141"/>
      <c r="F30" s="141"/>
      <c r="G30" s="141"/>
      <c r="H30" s="141"/>
      <c r="I30" s="141"/>
      <c r="J30" s="141"/>
      <c r="K30" s="141"/>
      <c r="L30" s="138"/>
      <c r="M30" s="138"/>
      <c r="N30" s="138"/>
      <c r="O30" s="138"/>
      <c r="P30" s="138"/>
      <c r="Q30" s="138"/>
      <c r="R30" s="658"/>
      <c r="S30" s="777"/>
      <c r="T30" s="775"/>
      <c r="U30" s="777"/>
      <c r="V30" s="777"/>
      <c r="W30" s="777"/>
      <c r="X30" s="777"/>
      <c r="Y30" s="778" t="s">
        <v>737</v>
      </c>
      <c r="Z30" s="778">
        <v>2017</v>
      </c>
      <c r="AA30" s="778">
        <v>2016</v>
      </c>
      <c r="AB30" s="777"/>
      <c r="AC30" s="783"/>
      <c r="AD30" s="779"/>
    </row>
    <row r="31" spans="1:30" s="126" customFormat="1" ht="15" customHeight="1">
      <c r="A31" s="138"/>
      <c r="B31" s="138"/>
      <c r="C31" s="141"/>
      <c r="D31" s="141"/>
      <c r="E31" s="141"/>
      <c r="F31" s="141"/>
      <c r="G31" s="141"/>
      <c r="H31" s="141"/>
      <c r="I31" s="141"/>
      <c r="J31" s="141"/>
      <c r="K31" s="141"/>
      <c r="L31" s="138"/>
      <c r="M31" s="138"/>
      <c r="N31" s="138"/>
      <c r="O31" s="138"/>
      <c r="P31" s="138"/>
      <c r="Q31" s="138"/>
      <c r="S31" s="775"/>
      <c r="T31" s="775">
        <v>2017</v>
      </c>
      <c r="U31" s="775">
        <v>216</v>
      </c>
      <c r="V31" s="775"/>
      <c r="W31" s="775"/>
      <c r="X31" s="775"/>
      <c r="Y31" s="780" t="s">
        <v>324</v>
      </c>
      <c r="Z31" s="780">
        <v>2868557.5095339576</v>
      </c>
      <c r="AA31" s="780">
        <v>2181172.7691753292</v>
      </c>
      <c r="AB31" s="775"/>
      <c r="AC31" s="784"/>
      <c r="AD31" s="776"/>
    </row>
    <row r="32" spans="1:30" s="126" customFormat="1" ht="15" customHeight="1">
      <c r="A32" s="138"/>
      <c r="B32" s="138"/>
      <c r="C32" s="141"/>
      <c r="D32" s="141"/>
      <c r="E32" s="141"/>
      <c r="F32" s="141"/>
      <c r="G32" s="141"/>
      <c r="H32" s="141"/>
      <c r="I32" s="141"/>
      <c r="J32" s="138"/>
      <c r="K32" s="138"/>
      <c r="L32" s="138"/>
      <c r="M32" s="138"/>
      <c r="N32" s="138"/>
      <c r="O32" s="138"/>
      <c r="P32" s="138"/>
      <c r="Q32" s="138"/>
      <c r="S32" s="780" t="s">
        <v>91</v>
      </c>
      <c r="T32" s="780">
        <f>+Z31</f>
        <v>2868557.5095339576</v>
      </c>
      <c r="U32" s="780">
        <f>+AA31</f>
        <v>2181172.7691753292</v>
      </c>
      <c r="V32" s="786">
        <f>+T32/$T$40</f>
        <v>0.67149030175370528</v>
      </c>
      <c r="W32" s="786">
        <f>+U32/$U$40</f>
        <v>0.54210882092201196</v>
      </c>
      <c r="X32" s="775"/>
      <c r="Y32" s="780" t="s">
        <v>770</v>
      </c>
      <c r="Z32" s="780">
        <v>1235975.5011332056</v>
      </c>
      <c r="AA32" s="780">
        <v>1549379.4765301435</v>
      </c>
      <c r="AB32" s="775"/>
      <c r="AC32" s="784"/>
      <c r="AD32" s="776"/>
    </row>
    <row r="33" spans="1:30" s="126" customFormat="1" ht="15" customHeight="1">
      <c r="A33" s="138"/>
      <c r="B33" s="138"/>
      <c r="C33" s="141"/>
      <c r="D33" s="141"/>
      <c r="E33" s="141"/>
      <c r="F33" s="141"/>
      <c r="G33" s="141"/>
      <c r="H33" s="141"/>
      <c r="I33" s="141"/>
      <c r="J33" s="138"/>
      <c r="K33" s="138"/>
      <c r="L33" s="138"/>
      <c r="M33" s="138"/>
      <c r="N33" s="138"/>
      <c r="O33" s="138"/>
      <c r="P33" s="138"/>
      <c r="Q33" s="138"/>
      <c r="S33" s="780" t="s">
        <v>312</v>
      </c>
      <c r="T33" s="780">
        <f>+Z32</f>
        <v>1235975.5011332056</v>
      </c>
      <c r="U33" s="780">
        <f>+AA32</f>
        <v>1549379.4765301435</v>
      </c>
      <c r="V33" s="786">
        <f t="shared" ref="V33:V39" si="0">+T33/$T$40</f>
        <v>0.28932505604566428</v>
      </c>
      <c r="W33" s="786">
        <f t="shared" ref="W33:W39" si="1">+U33/$U$40</f>
        <v>0.38508287516356932</v>
      </c>
      <c r="X33" s="775"/>
      <c r="Y33" s="780" t="s">
        <v>771</v>
      </c>
      <c r="Z33" s="780">
        <v>68854.987456054747</v>
      </c>
      <c r="AA33" s="780">
        <v>84165.848422210722</v>
      </c>
      <c r="AB33" s="775"/>
      <c r="AC33" s="784"/>
      <c r="AD33" s="776"/>
    </row>
    <row r="34" spans="1:30" s="126" customFormat="1" ht="15" customHeight="1">
      <c r="A34" s="138"/>
      <c r="B34" s="138"/>
      <c r="C34" s="138"/>
      <c r="D34" s="141"/>
      <c r="E34" s="141"/>
      <c r="F34" s="141"/>
      <c r="G34" s="141"/>
      <c r="H34" s="138"/>
      <c r="I34" s="138"/>
      <c r="J34" s="138"/>
      <c r="K34" s="138"/>
      <c r="L34" s="138"/>
      <c r="M34" s="138"/>
      <c r="N34" s="138"/>
      <c r="O34" s="138"/>
      <c r="P34" s="138"/>
      <c r="Q34" s="138"/>
      <c r="S34" s="780" t="s">
        <v>110</v>
      </c>
      <c r="T34" s="780">
        <f>+Z38</f>
        <v>60372.802024048375</v>
      </c>
      <c r="U34" s="780">
        <f>+AA38</f>
        <v>47238.110219424671</v>
      </c>
      <c r="V34" s="786">
        <f t="shared" si="0"/>
        <v>1.4132451908008383E-2</v>
      </c>
      <c r="W34" s="786">
        <f t="shared" si="1"/>
        <v>1.1740562964812021E-2</v>
      </c>
      <c r="X34" s="775"/>
      <c r="Y34" s="780" t="s">
        <v>772</v>
      </c>
      <c r="Z34" s="780">
        <v>9162.1370531399007</v>
      </c>
      <c r="AA34" s="780">
        <v>95432.519252529964</v>
      </c>
      <c r="AB34" s="775"/>
      <c r="AC34" s="784"/>
      <c r="AD34" s="776"/>
    </row>
    <row r="35" spans="1:30" s="126" customFormat="1" ht="15" customHeight="1">
      <c r="A35" s="138"/>
      <c r="B35" s="138"/>
      <c r="C35" s="141"/>
      <c r="D35" s="141"/>
      <c r="E35" s="141"/>
      <c r="F35" s="141"/>
      <c r="G35" s="141"/>
      <c r="H35" s="141"/>
      <c r="I35" s="141"/>
      <c r="J35" s="138"/>
      <c r="K35" s="138"/>
      <c r="L35" s="138"/>
      <c r="M35" s="138"/>
      <c r="N35" s="138"/>
      <c r="O35" s="138"/>
      <c r="P35" s="138"/>
      <c r="Q35" s="138"/>
      <c r="S35" s="780" t="s">
        <v>134</v>
      </c>
      <c r="T35" s="780">
        <f>+Z33</f>
        <v>68854.987456054747</v>
      </c>
      <c r="U35" s="780">
        <f>+AA33</f>
        <v>84165.848422210722</v>
      </c>
      <c r="V35" s="786">
        <f t="shared" si="0"/>
        <v>1.611801616333133E-2</v>
      </c>
      <c r="W35" s="786">
        <f t="shared" si="1"/>
        <v>2.0918585402712679E-2</v>
      </c>
      <c r="X35" s="775"/>
      <c r="Y35" s="780" t="s">
        <v>339</v>
      </c>
      <c r="Z35" s="780">
        <v>730.97134357567495</v>
      </c>
      <c r="AA35" s="780">
        <v>31654.203845362277</v>
      </c>
      <c r="AB35" s="775"/>
      <c r="AC35" s="784"/>
      <c r="AD35" s="776"/>
    </row>
    <row r="36" spans="1:30" s="126" customFormat="1" ht="15" customHeight="1">
      <c r="A36" s="138"/>
      <c r="B36" s="138"/>
      <c r="C36" s="138"/>
      <c r="D36" s="138"/>
      <c r="E36" s="138"/>
      <c r="F36" s="138"/>
      <c r="G36" s="138"/>
      <c r="H36" s="138"/>
      <c r="I36" s="138"/>
      <c r="J36" s="138"/>
      <c r="K36" s="138"/>
      <c r="L36" s="138"/>
      <c r="M36" s="138"/>
      <c r="N36" s="138"/>
      <c r="O36" s="138"/>
      <c r="P36" s="138"/>
      <c r="Q36" s="138"/>
      <c r="S36" s="780" t="s">
        <v>313</v>
      </c>
      <c r="T36" s="780">
        <f>+Z34+Z35</f>
        <v>9893.1083967155755</v>
      </c>
      <c r="U36" s="780">
        <f>+AA34+AA35</f>
        <v>127086.72309789225</v>
      </c>
      <c r="V36" s="786">
        <f t="shared" si="0"/>
        <v>2.3158421333766247E-3</v>
      </c>
      <c r="W36" s="786">
        <f t="shared" si="1"/>
        <v>3.1586142366653858E-2</v>
      </c>
      <c r="X36" s="775"/>
      <c r="Y36" s="780" t="s">
        <v>773</v>
      </c>
      <c r="Z36" s="780">
        <v>7122.5864350709999</v>
      </c>
      <c r="AA36" s="780">
        <v>7677.7918425010002</v>
      </c>
      <c r="AB36" s="775"/>
      <c r="AC36" s="784"/>
      <c r="AD36" s="776"/>
    </row>
    <row r="37" spans="1:30" s="126" customFormat="1" ht="15" customHeight="1">
      <c r="A37" s="138"/>
      <c r="B37" s="138"/>
      <c r="C37" s="138"/>
      <c r="D37" s="138"/>
      <c r="E37" s="138"/>
      <c r="F37" s="138"/>
      <c r="G37" s="138"/>
      <c r="H37" s="138"/>
      <c r="I37" s="138"/>
      <c r="J37" s="138"/>
      <c r="K37" s="138"/>
      <c r="L37" s="138"/>
      <c r="M37" s="138"/>
      <c r="N37" s="138"/>
      <c r="O37" s="138"/>
      <c r="P37" s="138"/>
      <c r="Q37" s="138"/>
      <c r="R37" s="657"/>
      <c r="S37" s="780" t="s">
        <v>109</v>
      </c>
      <c r="T37" s="781">
        <f>+Z39</f>
        <v>17646.586911442999</v>
      </c>
      <c r="U37" s="781">
        <f>+AA39</f>
        <v>22625.865153999999</v>
      </c>
      <c r="V37" s="786">
        <f t="shared" si="0"/>
        <v>4.1308260094855085E-3</v>
      </c>
      <c r="W37" s="786">
        <f t="shared" si="1"/>
        <v>5.6234339866680326E-3</v>
      </c>
      <c r="X37" s="775"/>
      <c r="Y37" s="780" t="s">
        <v>774</v>
      </c>
      <c r="Z37" s="780">
        <v>3503.8573999999999</v>
      </c>
      <c r="AA37" s="780">
        <v>4149.5938084999998</v>
      </c>
      <c r="AB37" s="775"/>
      <c r="AC37" s="784"/>
      <c r="AD37" s="776"/>
    </row>
    <row r="38" spans="1:30" s="126" customFormat="1" ht="15" customHeight="1">
      <c r="A38" s="138"/>
      <c r="B38" s="138"/>
      <c r="C38" s="143"/>
      <c r="D38" s="143"/>
      <c r="E38" s="138"/>
      <c r="F38" s="138"/>
      <c r="G38" s="138"/>
      <c r="H38" s="138"/>
      <c r="I38" s="138"/>
      <c r="J38" s="138"/>
      <c r="K38" s="138"/>
      <c r="L38" s="138"/>
      <c r="M38" s="138"/>
      <c r="N38" s="138"/>
      <c r="O38" s="138"/>
      <c r="P38" s="138"/>
      <c r="Q38" s="138"/>
      <c r="R38" s="657"/>
      <c r="S38" s="780" t="s">
        <v>137</v>
      </c>
      <c r="T38" s="781">
        <f>+Z36</f>
        <v>7122.5864350709999</v>
      </c>
      <c r="U38" s="781">
        <f>+AA36</f>
        <v>7677.7918425010002</v>
      </c>
      <c r="V38" s="786">
        <f t="shared" si="0"/>
        <v>1.6673006201398091E-3</v>
      </c>
      <c r="W38" s="786">
        <f t="shared" si="1"/>
        <v>1.9082388804058505E-3</v>
      </c>
      <c r="X38" s="775"/>
      <c r="Y38" s="780" t="s">
        <v>775</v>
      </c>
      <c r="Z38" s="780">
        <v>60372.802024048375</v>
      </c>
      <c r="AA38" s="780">
        <v>47238.110219424671</v>
      </c>
      <c r="AB38" s="775"/>
      <c r="AC38" s="784"/>
      <c r="AD38" s="776"/>
    </row>
    <row r="39" spans="1:30" s="126" customFormat="1" ht="15" customHeight="1">
      <c r="A39" s="138"/>
      <c r="B39" s="138"/>
      <c r="C39" s="143"/>
      <c r="D39" s="143" t="str">
        <f>"Total = "&amp;ROUND((Z40/1000),3)&amp;" GWh"</f>
        <v>Total = 4271,927 GWh</v>
      </c>
      <c r="F39" s="138"/>
      <c r="G39" s="138"/>
      <c r="H39" s="138"/>
      <c r="I39" s="138"/>
      <c r="J39" s="138"/>
      <c r="K39" s="138"/>
      <c r="L39" s="138"/>
      <c r="M39" s="143" t="str">
        <f>"Total = "&amp;ROUND((AA40/1000),3)&amp;" GWh"</f>
        <v>Total = 4023,496 GWh</v>
      </c>
      <c r="N39" s="138"/>
      <c r="O39" s="138"/>
      <c r="P39" s="138"/>
      <c r="Q39" s="138"/>
      <c r="R39" s="657"/>
      <c r="S39" s="781" t="s">
        <v>138</v>
      </c>
      <c r="T39" s="781">
        <f>+Z37</f>
        <v>3503.8573999999999</v>
      </c>
      <c r="U39" s="781">
        <f>+AA37</f>
        <v>4149.5938084999998</v>
      </c>
      <c r="V39" s="786">
        <f t="shared" si="0"/>
        <v>8.2020536628885771E-4</v>
      </c>
      <c r="W39" s="786">
        <f t="shared" si="1"/>
        <v>1.0313403131663578E-3</v>
      </c>
      <c r="X39" s="775"/>
      <c r="Y39" s="780" t="s">
        <v>371</v>
      </c>
      <c r="Z39" s="780">
        <v>17646.586911442999</v>
      </c>
      <c r="AA39" s="780">
        <v>22625.865153999999</v>
      </c>
      <c r="AB39" s="775"/>
      <c r="AC39" s="784"/>
      <c r="AD39" s="776"/>
    </row>
    <row r="40" spans="1:30" ht="15" customHeight="1">
      <c r="A40" s="138"/>
      <c r="B40" s="138"/>
      <c r="C40" s="143"/>
      <c r="D40" s="143"/>
      <c r="E40" s="138"/>
      <c r="F40" s="138"/>
      <c r="G40" s="138"/>
      <c r="H40" s="138"/>
      <c r="I40" s="138"/>
      <c r="J40" s="138"/>
      <c r="K40" s="138"/>
      <c r="L40" s="138"/>
      <c r="M40" s="138"/>
      <c r="N40" s="138"/>
      <c r="O40" s="138"/>
      <c r="P40" s="138"/>
      <c r="Q40" s="138"/>
      <c r="R40" s="659"/>
      <c r="S40" s="661"/>
      <c r="T40" s="781">
        <f>+SUM(T32:T39)</f>
        <v>4271926.9392904956</v>
      </c>
      <c r="U40" s="781">
        <f>+SUM(U32:U39)</f>
        <v>4023496.1782500013</v>
      </c>
      <c r="V40" s="781"/>
      <c r="W40" s="781"/>
      <c r="X40" s="781"/>
      <c r="Y40" s="781"/>
      <c r="Z40" s="780">
        <f>SUM(Z31:Z39)</f>
        <v>4271926.9392904956</v>
      </c>
      <c r="AA40" s="780">
        <f>SUM(AA31:AA39)</f>
        <v>4023496.1782500013</v>
      </c>
      <c r="AB40" s="781"/>
      <c r="AC40" s="785"/>
      <c r="AD40" s="782"/>
    </row>
    <row r="41" spans="1:30" ht="15" customHeight="1">
      <c r="A41" s="138"/>
      <c r="B41" s="138"/>
      <c r="C41" s="138"/>
      <c r="D41" s="138"/>
      <c r="E41" s="138"/>
      <c r="F41" s="138"/>
      <c r="G41" s="138"/>
      <c r="H41" s="138"/>
      <c r="I41" s="138"/>
      <c r="J41" s="138"/>
      <c r="K41" s="138"/>
      <c r="L41" s="138"/>
      <c r="M41" s="138"/>
      <c r="N41" s="138"/>
      <c r="O41" s="138"/>
      <c r="P41" s="138"/>
      <c r="Q41" s="138"/>
      <c r="R41" s="659"/>
      <c r="S41" s="781"/>
      <c r="T41" s="781"/>
      <c r="U41" s="781"/>
      <c r="V41" s="781"/>
      <c r="W41" s="781"/>
      <c r="X41" s="781"/>
      <c r="Y41" s="781"/>
      <c r="Z41" s="781"/>
      <c r="AA41" s="781"/>
      <c r="AB41" s="781"/>
      <c r="AC41" s="785"/>
      <c r="AD41" s="782"/>
    </row>
    <row r="42" spans="1:30" ht="15" customHeight="1">
      <c r="A42" s="138"/>
      <c r="B42" s="138"/>
      <c r="C42" s="138"/>
      <c r="D42" s="138"/>
      <c r="E42" s="138"/>
      <c r="F42" s="138"/>
      <c r="G42" s="138"/>
      <c r="H42" s="138"/>
      <c r="I42" s="138"/>
      <c r="J42" s="138"/>
      <c r="K42" s="138"/>
      <c r="L42" s="138"/>
      <c r="M42" s="138"/>
      <c r="N42" s="138"/>
      <c r="O42" s="138"/>
      <c r="P42" s="138"/>
      <c r="Q42" s="138"/>
      <c r="S42" s="785"/>
      <c r="T42" s="785"/>
      <c r="U42" s="785"/>
      <c r="V42" s="785"/>
      <c r="W42" s="785"/>
      <c r="X42" s="785"/>
      <c r="Y42" s="785"/>
      <c r="Z42" s="785"/>
      <c r="AA42" s="785"/>
      <c r="AB42" s="785"/>
      <c r="AC42" s="785"/>
      <c r="AD42" s="782"/>
    </row>
    <row r="43" spans="1:30" ht="15" customHeight="1">
      <c r="S43" s="785"/>
      <c r="T43" s="785"/>
      <c r="U43" s="785"/>
      <c r="V43" s="785"/>
      <c r="W43" s="785"/>
      <c r="X43" s="785"/>
      <c r="Y43" s="785"/>
      <c r="Z43" s="785"/>
      <c r="AA43" s="785"/>
      <c r="AB43" s="785"/>
      <c r="AC43" s="785"/>
      <c r="AD43" s="782"/>
    </row>
    <row r="44" spans="1:30" ht="15" customHeight="1">
      <c r="S44" s="785"/>
      <c r="T44" s="785"/>
      <c r="U44" s="785"/>
      <c r="V44" s="785"/>
      <c r="W44" s="785"/>
      <c r="X44" s="785"/>
      <c r="Y44" s="785"/>
      <c r="Z44" s="785"/>
      <c r="AA44" s="785"/>
      <c r="AB44" s="785"/>
      <c r="AC44" s="785"/>
      <c r="AD44" s="782"/>
    </row>
    <row r="45" spans="1:30" ht="15" customHeight="1">
      <c r="S45" s="782"/>
      <c r="T45" s="782"/>
      <c r="U45" s="782"/>
      <c r="V45" s="782"/>
      <c r="W45" s="782"/>
      <c r="X45" s="782"/>
      <c r="Y45" s="782"/>
      <c r="Z45" s="782"/>
      <c r="AA45" s="782"/>
      <c r="AB45" s="782"/>
      <c r="AC45" s="782"/>
      <c r="AD45" s="782"/>
    </row>
    <row r="46" spans="1:30" ht="15" customHeight="1">
      <c r="S46" s="782"/>
      <c r="T46" s="782"/>
      <c r="U46" s="782"/>
      <c r="V46" s="782"/>
      <c r="W46" s="782"/>
      <c r="X46" s="782"/>
      <c r="Y46" s="782"/>
      <c r="Z46" s="782"/>
      <c r="AA46" s="782"/>
      <c r="AB46" s="782"/>
      <c r="AC46" s="782"/>
      <c r="AD46" s="782"/>
    </row>
    <row r="47" spans="1:30" ht="15" customHeight="1">
      <c r="S47" s="782"/>
      <c r="T47" s="782"/>
      <c r="U47" s="782"/>
      <c r="V47" s="782"/>
      <c r="W47" s="782"/>
      <c r="X47" s="782"/>
      <c r="Y47" s="782"/>
      <c r="Z47" s="782"/>
      <c r="AA47" s="782"/>
      <c r="AB47" s="782"/>
      <c r="AC47" s="782"/>
      <c r="AD47" s="782"/>
    </row>
    <row r="48" spans="1:30"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fitToHeight="0" orientation="portrait" r:id="rId2"/>
  <headerFooter>
    <oddHeader>&amp;L&amp;"Calibri Light,Regular"&amp;10 &amp;C&amp;"Calibri Light,Regular"&amp;10 &amp;R&amp;"Tahoma,Negrita"&amp;10Informe de la Operación Mensual - Enero 2017
INFSGI-MES-01-2017
08/02/2017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pageSetUpPr fitToPage="1"/>
  </sheetPr>
  <dimension ref="A1:V345"/>
  <sheetViews>
    <sheetView view="pageBreakPreview" zoomScale="85" zoomScaleNormal="100" zoomScaleSheetLayoutView="85" zoomScalePageLayoutView="70" workbookViewId="0"/>
  </sheetViews>
  <sheetFormatPr defaultRowHeight="11.25"/>
  <cols>
    <col min="1" max="1" width="45.6640625" style="145" customWidth="1"/>
    <col min="2" max="2" width="14.83203125" style="145" bestFit="1" customWidth="1"/>
    <col min="3" max="3" width="17.5" style="145" customWidth="1"/>
    <col min="4" max="4" width="15.5" style="145" customWidth="1"/>
    <col min="5" max="5" width="18.5" style="145" customWidth="1"/>
    <col min="6" max="6" width="26.33203125" style="145" customWidth="1"/>
    <col min="7" max="7" width="16.33203125" style="145" bestFit="1" customWidth="1"/>
    <col min="8" max="8" width="12.33203125" style="145" customWidth="1"/>
    <col min="9" max="10" width="11.33203125" style="145" bestFit="1" customWidth="1"/>
    <col min="11" max="11" width="19.83203125" style="211" customWidth="1"/>
    <col min="12" max="13" width="9.33203125" style="145"/>
    <col min="14" max="14" width="27.83203125" style="145" bestFit="1" customWidth="1"/>
    <col min="15" max="15" width="20.6640625" style="145" bestFit="1" customWidth="1"/>
    <col min="16" max="16" width="16.33203125" style="145" bestFit="1" customWidth="1"/>
    <col min="17" max="17" width="9.83203125" style="145" bestFit="1" customWidth="1"/>
    <col min="18" max="18" width="27.1640625" style="145" bestFit="1" customWidth="1"/>
    <col min="19" max="19" width="11.83203125" style="145" bestFit="1" customWidth="1"/>
    <col min="20" max="16384" width="9.33203125" style="145"/>
  </cols>
  <sheetData>
    <row r="1" spans="1:13" ht="14.1" customHeight="1">
      <c r="A1" s="204"/>
      <c r="B1" s="205"/>
      <c r="C1" s="205"/>
      <c r="D1" s="205"/>
      <c r="E1" s="205"/>
      <c r="F1" s="205"/>
      <c r="G1" s="205"/>
      <c r="H1" s="206"/>
      <c r="I1" s="206"/>
      <c r="J1" s="207"/>
      <c r="K1" s="207"/>
    </row>
    <row r="2" spans="1:13" ht="14.1" customHeight="1">
      <c r="A2" s="208"/>
      <c r="B2" s="209"/>
      <c r="C2" s="209"/>
      <c r="D2" s="209"/>
      <c r="E2" s="209"/>
      <c r="F2" s="209"/>
      <c r="G2" s="209"/>
      <c r="H2" s="210"/>
      <c r="I2" s="210"/>
      <c r="J2" s="210"/>
      <c r="K2" s="210"/>
    </row>
    <row r="3" spans="1:13" ht="14.1" customHeight="1">
      <c r="A3" s="208"/>
      <c r="B3" s="209"/>
      <c r="C3" s="209"/>
      <c r="D3" s="209"/>
      <c r="E3" s="209"/>
      <c r="F3" s="209"/>
      <c r="G3" s="209"/>
      <c r="H3" s="210"/>
      <c r="I3" s="210"/>
      <c r="J3" s="210"/>
      <c r="K3" s="210"/>
    </row>
    <row r="4" spans="1:13" ht="24" customHeight="1">
      <c r="A4" s="877" t="s">
        <v>918</v>
      </c>
      <c r="B4" s="877"/>
      <c r="C4" s="877"/>
      <c r="D4" s="877"/>
      <c r="E4" s="877"/>
      <c r="F4" s="877"/>
      <c r="G4" s="877"/>
      <c r="H4" s="877"/>
      <c r="I4" s="877"/>
      <c r="J4" s="877"/>
      <c r="K4" s="213"/>
    </row>
    <row r="5" spans="1:13" ht="15.95" customHeight="1">
      <c r="A5" s="211"/>
      <c r="B5" s="212"/>
      <c r="C5" s="214"/>
      <c r="D5" s="215"/>
      <c r="E5" s="215"/>
      <c r="F5" s="215"/>
      <c r="G5" s="213"/>
      <c r="H5" s="216"/>
      <c r="I5" s="216"/>
      <c r="J5" s="217"/>
      <c r="K5" s="213"/>
    </row>
    <row r="6" spans="1:13" ht="15.95" customHeight="1">
      <c r="A6" s="218" t="s">
        <v>38</v>
      </c>
      <c r="B6" s="212"/>
      <c r="C6" s="214"/>
      <c r="D6" s="215"/>
      <c r="E6" s="215"/>
      <c r="F6" s="215"/>
      <c r="G6" s="213"/>
      <c r="H6" s="216"/>
      <c r="I6" s="216"/>
      <c r="J6" s="217"/>
      <c r="K6" s="213"/>
    </row>
    <row r="7" spans="1:13" ht="15.95" customHeight="1">
      <c r="A7" s="211"/>
      <c r="B7" s="212"/>
      <c r="C7" s="214"/>
      <c r="D7" s="215"/>
      <c r="E7" s="215"/>
      <c r="F7" s="215"/>
      <c r="G7" s="213"/>
      <c r="H7" s="216"/>
      <c r="I7" s="216"/>
      <c r="J7" s="217"/>
      <c r="K7" s="213"/>
    </row>
    <row r="8" spans="1:13" ht="41.25" customHeight="1">
      <c r="A8" s="301" t="s">
        <v>39</v>
      </c>
      <c r="B8" s="302" t="s">
        <v>44</v>
      </c>
      <c r="C8" s="302" t="s">
        <v>41</v>
      </c>
      <c r="D8" s="302" t="s">
        <v>48</v>
      </c>
      <c r="E8" s="302" t="s">
        <v>103</v>
      </c>
      <c r="F8" s="302" t="s">
        <v>40</v>
      </c>
      <c r="G8" s="303" t="s">
        <v>42</v>
      </c>
      <c r="H8" s="304" t="s">
        <v>45</v>
      </c>
      <c r="I8" s="303" t="s">
        <v>46</v>
      </c>
      <c r="J8" s="304" t="s">
        <v>43</v>
      </c>
      <c r="K8" s="272" t="s">
        <v>47</v>
      </c>
    </row>
    <row r="9" spans="1:13" ht="6" customHeight="1">
      <c r="A9" s="273"/>
      <c r="B9" s="305"/>
      <c r="C9" s="306"/>
      <c r="D9" s="306"/>
      <c r="E9" s="306"/>
      <c r="F9" s="306"/>
      <c r="G9" s="306"/>
      <c r="H9" s="306"/>
      <c r="I9" s="306"/>
      <c r="J9" s="306"/>
      <c r="K9" s="274"/>
      <c r="L9" s="342"/>
    </row>
    <row r="10" spans="1:13" ht="12.75">
      <c r="A10" s="330" t="s">
        <v>49</v>
      </c>
      <c r="B10" s="331" t="s">
        <v>88</v>
      </c>
      <c r="C10" s="327" t="s">
        <v>91</v>
      </c>
      <c r="D10" s="327" t="s">
        <v>97</v>
      </c>
      <c r="E10" s="327" t="s">
        <v>88</v>
      </c>
      <c r="F10" s="329" t="s">
        <v>50</v>
      </c>
      <c r="G10" s="341" t="s">
        <v>51</v>
      </c>
      <c r="H10" s="332">
        <v>6.3</v>
      </c>
      <c r="I10" s="333">
        <v>6.3849999999999998</v>
      </c>
      <c r="J10" s="334">
        <v>6.3</v>
      </c>
      <c r="K10" s="335" t="s">
        <v>52</v>
      </c>
      <c r="L10" s="342"/>
      <c r="M10" s="285"/>
    </row>
    <row r="11" spans="1:13" ht="24">
      <c r="A11" s="336" t="s">
        <v>53</v>
      </c>
      <c r="B11" s="337" t="s">
        <v>89</v>
      </c>
      <c r="C11" s="328" t="s">
        <v>92</v>
      </c>
      <c r="D11" s="328" t="s">
        <v>98</v>
      </c>
      <c r="E11" s="328" t="s">
        <v>100</v>
      </c>
      <c r="F11" s="328" t="s">
        <v>55</v>
      </c>
      <c r="G11" s="338" t="s">
        <v>56</v>
      </c>
      <c r="H11" s="338">
        <v>34.5</v>
      </c>
      <c r="I11" s="339">
        <v>97.15</v>
      </c>
      <c r="J11" s="339">
        <v>97.15</v>
      </c>
      <c r="K11" s="340" t="s">
        <v>57</v>
      </c>
      <c r="L11" s="342"/>
      <c r="M11" s="285"/>
    </row>
    <row r="12" spans="1:13" ht="24">
      <c r="A12" s="330" t="s">
        <v>58</v>
      </c>
      <c r="B12" s="331" t="s">
        <v>90</v>
      </c>
      <c r="C12" s="327" t="s">
        <v>113</v>
      </c>
      <c r="D12" s="327" t="s">
        <v>93</v>
      </c>
      <c r="E12" s="327" t="s">
        <v>90</v>
      </c>
      <c r="F12" s="329" t="s">
        <v>59</v>
      </c>
      <c r="G12" s="341" t="s">
        <v>60</v>
      </c>
      <c r="H12" s="332">
        <v>13.8</v>
      </c>
      <c r="I12" s="333">
        <v>92</v>
      </c>
      <c r="J12" s="334">
        <v>75.489999999999995</v>
      </c>
      <c r="K12" s="335" t="s">
        <v>61</v>
      </c>
      <c r="L12" s="342"/>
      <c r="M12" s="285"/>
    </row>
    <row r="13" spans="1:13" ht="24">
      <c r="A13" s="336" t="s">
        <v>62</v>
      </c>
      <c r="B13" s="337" t="s">
        <v>90</v>
      </c>
      <c r="C13" s="328" t="s">
        <v>94</v>
      </c>
      <c r="D13" s="328" t="s">
        <v>93</v>
      </c>
      <c r="E13" s="328" t="s">
        <v>101</v>
      </c>
      <c r="F13" s="328" t="s">
        <v>63</v>
      </c>
      <c r="G13" s="338" t="s">
        <v>64</v>
      </c>
      <c r="H13" s="338">
        <v>18</v>
      </c>
      <c r="I13" s="339">
        <v>154</v>
      </c>
      <c r="J13" s="339">
        <v>153.977</v>
      </c>
      <c r="K13" s="340" t="s">
        <v>68</v>
      </c>
      <c r="L13" s="342"/>
      <c r="M13" s="285"/>
    </row>
    <row r="14" spans="1:13" ht="24">
      <c r="A14" s="330" t="s">
        <v>62</v>
      </c>
      <c r="B14" s="331" t="s">
        <v>90</v>
      </c>
      <c r="C14" s="327" t="s">
        <v>94</v>
      </c>
      <c r="D14" s="327" t="s">
        <v>93</v>
      </c>
      <c r="E14" s="327" t="s">
        <v>101</v>
      </c>
      <c r="F14" s="329" t="s">
        <v>63</v>
      </c>
      <c r="G14" s="341" t="s">
        <v>66</v>
      </c>
      <c r="H14" s="332">
        <v>18</v>
      </c>
      <c r="I14" s="333">
        <v>154</v>
      </c>
      <c r="J14" s="334">
        <v>153.96700000000001</v>
      </c>
      <c r="K14" s="335" t="s">
        <v>68</v>
      </c>
      <c r="L14" s="342"/>
      <c r="M14" s="285"/>
    </row>
    <row r="15" spans="1:13" ht="24">
      <c r="A15" s="336" t="s">
        <v>62</v>
      </c>
      <c r="B15" s="337" t="s">
        <v>90</v>
      </c>
      <c r="C15" s="328" t="s">
        <v>94</v>
      </c>
      <c r="D15" s="328" t="s">
        <v>93</v>
      </c>
      <c r="E15" s="328" t="s">
        <v>101</v>
      </c>
      <c r="F15" s="328" t="s">
        <v>63</v>
      </c>
      <c r="G15" s="338" t="s">
        <v>67</v>
      </c>
      <c r="H15" s="338">
        <v>18</v>
      </c>
      <c r="I15" s="339">
        <v>154</v>
      </c>
      <c r="J15" s="339">
        <v>153.958</v>
      </c>
      <c r="K15" s="340" t="s">
        <v>68</v>
      </c>
      <c r="L15" s="342"/>
      <c r="M15" s="285"/>
    </row>
    <row r="16" spans="1:13" ht="24">
      <c r="A16" s="330" t="s">
        <v>62</v>
      </c>
      <c r="B16" s="331" t="s">
        <v>90</v>
      </c>
      <c r="C16" s="327" t="s">
        <v>94</v>
      </c>
      <c r="D16" s="327" t="s">
        <v>93</v>
      </c>
      <c r="E16" s="327" t="s">
        <v>101</v>
      </c>
      <c r="F16" s="329" t="s">
        <v>63</v>
      </c>
      <c r="G16" s="341" t="s">
        <v>65</v>
      </c>
      <c r="H16" s="332">
        <v>18</v>
      </c>
      <c r="I16" s="333">
        <v>154</v>
      </c>
      <c r="J16" s="334">
        <v>153.864</v>
      </c>
      <c r="K16" s="335" t="s">
        <v>68</v>
      </c>
      <c r="L16" s="342"/>
      <c r="M16" s="285"/>
    </row>
    <row r="17" spans="1:13" ht="36">
      <c r="A17" s="336" t="s">
        <v>69</v>
      </c>
      <c r="B17" s="337" t="s">
        <v>90</v>
      </c>
      <c r="C17" s="328" t="s">
        <v>94</v>
      </c>
      <c r="D17" s="328" t="s">
        <v>95</v>
      </c>
      <c r="E17" s="328" t="s">
        <v>102</v>
      </c>
      <c r="F17" s="328" t="s">
        <v>70</v>
      </c>
      <c r="G17" s="338" t="s">
        <v>40</v>
      </c>
      <c r="H17" s="338">
        <v>0.48</v>
      </c>
      <c r="I17" s="339">
        <v>40.15</v>
      </c>
      <c r="J17" s="339">
        <v>40.15</v>
      </c>
      <c r="K17" s="340" t="s">
        <v>72</v>
      </c>
      <c r="L17" s="342"/>
      <c r="M17" s="285"/>
    </row>
    <row r="18" spans="1:13" ht="36">
      <c r="A18" s="330" t="s">
        <v>69</v>
      </c>
      <c r="B18" s="331" t="s">
        <v>90</v>
      </c>
      <c r="C18" s="327" t="s">
        <v>94</v>
      </c>
      <c r="D18" s="327" t="s">
        <v>95</v>
      </c>
      <c r="E18" s="327" t="s">
        <v>102</v>
      </c>
      <c r="F18" s="329" t="s">
        <v>71</v>
      </c>
      <c r="G18" s="341" t="s">
        <v>40</v>
      </c>
      <c r="H18" s="332">
        <v>0.48</v>
      </c>
      <c r="I18" s="333">
        <v>20.079999999999998</v>
      </c>
      <c r="J18" s="334">
        <v>18.25</v>
      </c>
      <c r="K18" s="335" t="s">
        <v>72</v>
      </c>
      <c r="L18" s="342"/>
      <c r="M18" s="285"/>
    </row>
    <row r="19" spans="1:13" ht="12.75">
      <c r="A19" s="336" t="s">
        <v>73</v>
      </c>
      <c r="B19" s="337" t="s">
        <v>88</v>
      </c>
      <c r="C19" s="328" t="s">
        <v>91</v>
      </c>
      <c r="D19" s="328" t="s">
        <v>97</v>
      </c>
      <c r="E19" s="328" t="s">
        <v>88</v>
      </c>
      <c r="F19" s="328" t="s">
        <v>74</v>
      </c>
      <c r="G19" s="338" t="s">
        <v>51</v>
      </c>
      <c r="H19" s="338">
        <v>13.8</v>
      </c>
      <c r="I19" s="339">
        <v>171.28</v>
      </c>
      <c r="J19" s="339">
        <v>171.28</v>
      </c>
      <c r="K19" s="340" t="s">
        <v>75</v>
      </c>
      <c r="L19" s="342"/>
      <c r="M19" s="285"/>
    </row>
    <row r="20" spans="1:13" s="174" customFormat="1" ht="12.75">
      <c r="A20" s="330" t="s">
        <v>73</v>
      </c>
      <c r="B20" s="331" t="s">
        <v>88</v>
      </c>
      <c r="C20" s="327" t="s">
        <v>91</v>
      </c>
      <c r="D20" s="327" t="s">
        <v>97</v>
      </c>
      <c r="E20" s="327" t="s">
        <v>88</v>
      </c>
      <c r="F20" s="329" t="s">
        <v>74</v>
      </c>
      <c r="G20" s="341" t="s">
        <v>78</v>
      </c>
      <c r="H20" s="332">
        <v>13.8</v>
      </c>
      <c r="I20" s="333">
        <v>171.28</v>
      </c>
      <c r="J20" s="334">
        <v>171.28</v>
      </c>
      <c r="K20" s="335" t="s">
        <v>75</v>
      </c>
      <c r="L20" s="342"/>
      <c r="M20" s="285"/>
    </row>
    <row r="21" spans="1:13" s="174" customFormat="1" ht="12.75">
      <c r="A21" s="336" t="s">
        <v>76</v>
      </c>
      <c r="B21" s="337" t="s">
        <v>88</v>
      </c>
      <c r="C21" s="328" t="s">
        <v>91</v>
      </c>
      <c r="D21" s="328" t="s">
        <v>96</v>
      </c>
      <c r="E21" s="328" t="s">
        <v>100</v>
      </c>
      <c r="F21" s="328" t="s">
        <v>77</v>
      </c>
      <c r="G21" s="338" t="s">
        <v>51</v>
      </c>
      <c r="H21" s="338">
        <v>13.8</v>
      </c>
      <c r="I21" s="339">
        <v>10</v>
      </c>
      <c r="J21" s="339">
        <v>10</v>
      </c>
      <c r="K21" s="340" t="s">
        <v>79</v>
      </c>
      <c r="L21" s="342"/>
      <c r="M21" s="285"/>
    </row>
    <row r="22" spans="1:13" s="174" customFormat="1" ht="17.25" customHeight="1">
      <c r="A22" s="330" t="s">
        <v>76</v>
      </c>
      <c r="B22" s="331" t="s">
        <v>88</v>
      </c>
      <c r="C22" s="327" t="s">
        <v>91</v>
      </c>
      <c r="D22" s="327" t="s">
        <v>96</v>
      </c>
      <c r="E22" s="327" t="s">
        <v>100</v>
      </c>
      <c r="F22" s="329" t="s">
        <v>77</v>
      </c>
      <c r="G22" s="341" t="s">
        <v>78</v>
      </c>
      <c r="H22" s="332">
        <v>13.8</v>
      </c>
      <c r="I22" s="333">
        <v>10</v>
      </c>
      <c r="J22" s="334">
        <v>10</v>
      </c>
      <c r="K22" s="335" t="s">
        <v>79</v>
      </c>
      <c r="L22" s="342"/>
      <c r="M22" s="285"/>
    </row>
    <row r="23" spans="1:13" s="174" customFormat="1" ht="17.25" customHeight="1">
      <c r="A23" s="336" t="s">
        <v>81</v>
      </c>
      <c r="B23" s="337" t="s">
        <v>88</v>
      </c>
      <c r="C23" s="328" t="s">
        <v>91</v>
      </c>
      <c r="D23" s="328" t="s">
        <v>96</v>
      </c>
      <c r="E23" s="328" t="s">
        <v>100</v>
      </c>
      <c r="F23" s="328" t="s">
        <v>80</v>
      </c>
      <c r="G23" s="338" t="s">
        <v>51</v>
      </c>
      <c r="H23" s="338">
        <v>13.8</v>
      </c>
      <c r="I23" s="339">
        <v>10</v>
      </c>
      <c r="J23" s="339">
        <v>10</v>
      </c>
      <c r="K23" s="340" t="s">
        <v>790</v>
      </c>
      <c r="L23" s="342"/>
      <c r="M23" s="285"/>
    </row>
    <row r="24" spans="1:13" s="174" customFormat="1" ht="17.25" customHeight="1">
      <c r="A24" s="330" t="s">
        <v>81</v>
      </c>
      <c r="B24" s="331" t="s">
        <v>88</v>
      </c>
      <c r="C24" s="327" t="s">
        <v>91</v>
      </c>
      <c r="D24" s="327" t="s">
        <v>96</v>
      </c>
      <c r="E24" s="327" t="s">
        <v>100</v>
      </c>
      <c r="F24" s="329" t="s">
        <v>80</v>
      </c>
      <c r="G24" s="341" t="s">
        <v>78</v>
      </c>
      <c r="H24" s="332">
        <v>13.8</v>
      </c>
      <c r="I24" s="333">
        <v>10</v>
      </c>
      <c r="J24" s="334">
        <v>10</v>
      </c>
      <c r="K24" s="335" t="s">
        <v>790</v>
      </c>
      <c r="L24" s="342"/>
      <c r="M24" s="285"/>
    </row>
    <row r="25" spans="1:13" s="174" customFormat="1" ht="17.25" customHeight="1">
      <c r="A25" s="336" t="s">
        <v>73</v>
      </c>
      <c r="B25" s="337" t="s">
        <v>88</v>
      </c>
      <c r="C25" s="328" t="s">
        <v>91</v>
      </c>
      <c r="D25" s="328" t="s">
        <v>97</v>
      </c>
      <c r="E25" s="328" t="s">
        <v>88</v>
      </c>
      <c r="F25" s="328" t="s">
        <v>74</v>
      </c>
      <c r="G25" s="338" t="s">
        <v>82</v>
      </c>
      <c r="H25" s="338">
        <v>13.8</v>
      </c>
      <c r="I25" s="339">
        <v>171.28</v>
      </c>
      <c r="J25" s="339">
        <v>171.28</v>
      </c>
      <c r="K25" s="340" t="s">
        <v>83</v>
      </c>
      <c r="L25" s="342"/>
      <c r="M25" s="285"/>
    </row>
    <row r="26" spans="1:13" s="174" customFormat="1" ht="17.25" customHeight="1">
      <c r="A26" s="330" t="s">
        <v>49</v>
      </c>
      <c r="B26" s="331" t="s">
        <v>88</v>
      </c>
      <c r="C26" s="327" t="s">
        <v>91</v>
      </c>
      <c r="D26" s="327" t="s">
        <v>97</v>
      </c>
      <c r="E26" s="327" t="s">
        <v>88</v>
      </c>
      <c r="F26" s="329" t="s">
        <v>99</v>
      </c>
      <c r="G26" s="341" t="s">
        <v>78</v>
      </c>
      <c r="H26" s="332">
        <v>13.8</v>
      </c>
      <c r="I26" s="333">
        <v>230.7</v>
      </c>
      <c r="J26" s="334">
        <v>229.2</v>
      </c>
      <c r="K26" s="335" t="s">
        <v>105</v>
      </c>
      <c r="L26" s="342"/>
      <c r="M26" s="285"/>
    </row>
    <row r="27" spans="1:13" s="174" customFormat="1" ht="17.25" customHeight="1">
      <c r="A27" s="287" t="s">
        <v>49</v>
      </c>
      <c r="B27" s="288" t="s">
        <v>88</v>
      </c>
      <c r="C27" s="289" t="s">
        <v>91</v>
      </c>
      <c r="D27" s="289" t="s">
        <v>97</v>
      </c>
      <c r="E27" s="289" t="s">
        <v>88</v>
      </c>
      <c r="F27" s="289" t="s">
        <v>99</v>
      </c>
      <c r="G27" s="338" t="s">
        <v>51</v>
      </c>
      <c r="H27" s="290">
        <v>13.8</v>
      </c>
      <c r="I27" s="291">
        <v>230.7</v>
      </c>
      <c r="J27" s="291">
        <v>231.5</v>
      </c>
      <c r="K27" s="292" t="s">
        <v>104</v>
      </c>
      <c r="L27" s="342"/>
      <c r="M27" s="285"/>
    </row>
    <row r="28" spans="1:13" s="174" customFormat="1" ht="27" customHeight="1">
      <c r="A28" s="879" t="s">
        <v>58</v>
      </c>
      <c r="B28" s="880" t="s">
        <v>90</v>
      </c>
      <c r="C28" s="327" t="s">
        <v>776</v>
      </c>
      <c r="D28" s="327" t="s">
        <v>93</v>
      </c>
      <c r="E28" s="327" t="s">
        <v>101</v>
      </c>
      <c r="F28" s="329" t="s">
        <v>777</v>
      </c>
      <c r="G28" s="341" t="s">
        <v>60</v>
      </c>
      <c r="H28" s="332">
        <v>13.8</v>
      </c>
      <c r="I28" s="333">
        <v>239.67</v>
      </c>
      <c r="J28" s="334">
        <v>203.43</v>
      </c>
      <c r="K28" s="335" t="s">
        <v>778</v>
      </c>
      <c r="L28" s="342"/>
      <c r="M28" s="285"/>
    </row>
    <row r="29" spans="1:13" s="174" customFormat="1" ht="27" customHeight="1">
      <c r="A29" s="879"/>
      <c r="B29" s="880"/>
      <c r="C29" s="327" t="s">
        <v>776</v>
      </c>
      <c r="D29" s="327" t="s">
        <v>93</v>
      </c>
      <c r="E29" s="327" t="s">
        <v>101</v>
      </c>
      <c r="F29" s="329" t="s">
        <v>777</v>
      </c>
      <c r="G29" s="341" t="s">
        <v>779</v>
      </c>
      <c r="H29" s="332">
        <v>13.8</v>
      </c>
      <c r="I29" s="333">
        <v>239.67</v>
      </c>
      <c r="J29" s="334">
        <v>203.43</v>
      </c>
      <c r="K29" s="335" t="s">
        <v>778</v>
      </c>
      <c r="L29" s="342"/>
      <c r="M29" s="285"/>
    </row>
    <row r="30" spans="1:13" s="174" customFormat="1" ht="27" customHeight="1">
      <c r="A30" s="879"/>
      <c r="B30" s="880"/>
      <c r="C30" s="327" t="s">
        <v>776</v>
      </c>
      <c r="D30" s="327" t="s">
        <v>93</v>
      </c>
      <c r="E30" s="327" t="s">
        <v>101</v>
      </c>
      <c r="F30" s="329" t="s">
        <v>777</v>
      </c>
      <c r="G30" s="341" t="s">
        <v>780</v>
      </c>
      <c r="H30" s="332">
        <v>13.8</v>
      </c>
      <c r="I30" s="333">
        <v>239.67</v>
      </c>
      <c r="J30" s="334">
        <v>203.43</v>
      </c>
      <c r="K30" s="335" t="s">
        <v>778</v>
      </c>
      <c r="L30" s="342"/>
      <c r="M30" s="285"/>
    </row>
    <row r="31" spans="1:13" s="174" customFormat="1" ht="27" customHeight="1">
      <c r="A31" s="879"/>
      <c r="B31" s="880"/>
      <c r="C31" s="327" t="s">
        <v>781</v>
      </c>
      <c r="D31" s="327" t="s">
        <v>782</v>
      </c>
      <c r="E31" s="327" t="s">
        <v>90</v>
      </c>
      <c r="F31" s="329" t="s">
        <v>59</v>
      </c>
      <c r="G31" s="341" t="s">
        <v>783</v>
      </c>
      <c r="H31" s="332">
        <v>13.8</v>
      </c>
      <c r="I31" s="333">
        <v>110.9</v>
      </c>
      <c r="J31" s="334">
        <v>114.04</v>
      </c>
      <c r="K31" s="335" t="s">
        <v>784</v>
      </c>
      <c r="L31" s="342"/>
      <c r="M31" s="285"/>
    </row>
    <row r="32" spans="1:13" s="174" customFormat="1" ht="17.25" customHeight="1">
      <c r="A32" s="293" t="s">
        <v>87</v>
      </c>
      <c r="B32" s="294"/>
      <c r="C32" s="295"/>
      <c r="D32" s="295"/>
      <c r="E32" s="295"/>
      <c r="F32" s="296"/>
      <c r="G32" s="297"/>
      <c r="H32" s="298"/>
      <c r="I32" s="299">
        <f>SUM(I10:I31)-I12</f>
        <v>2624.9150000000004</v>
      </c>
      <c r="J32" s="299">
        <f>SUM(J10:J31)-J12</f>
        <v>2516.4859999999999</v>
      </c>
      <c r="K32" s="300"/>
      <c r="L32" s="342"/>
      <c r="M32" s="285"/>
    </row>
    <row r="33" spans="1:20" s="174" customFormat="1" ht="17.25" customHeight="1">
      <c r="A33" s="284" t="s">
        <v>84</v>
      </c>
      <c r="B33" s="236"/>
      <c r="C33" s="236"/>
      <c r="D33" s="236"/>
      <c r="E33" s="236"/>
      <c r="F33" s="236"/>
      <c r="G33" s="236"/>
      <c r="H33" s="236"/>
      <c r="I33" s="236"/>
      <c r="J33" s="236"/>
      <c r="K33" s="261"/>
      <c r="M33" s="285"/>
    </row>
    <row r="34" spans="1:20" s="174" customFormat="1" ht="17.25" customHeight="1">
      <c r="A34" s="284" t="s">
        <v>85</v>
      </c>
      <c r="B34" s="236"/>
      <c r="C34" s="236"/>
      <c r="D34" s="236"/>
      <c r="E34" s="236"/>
      <c r="F34" s="236"/>
      <c r="G34" s="236"/>
      <c r="H34" s="236"/>
      <c r="I34" s="236"/>
      <c r="J34" s="236"/>
      <c r="K34" s="261"/>
      <c r="M34" s="285"/>
    </row>
    <row r="35" spans="1:20" s="174" customFormat="1" ht="17.25" customHeight="1">
      <c r="A35" s="284" t="s">
        <v>86</v>
      </c>
      <c r="B35" s="236"/>
      <c r="C35" s="236"/>
      <c r="D35" s="236"/>
      <c r="E35" s="236"/>
      <c r="F35" s="236"/>
      <c r="G35" s="236"/>
      <c r="H35" s="236"/>
      <c r="I35" s="236"/>
      <c r="J35" s="236"/>
      <c r="K35" s="261"/>
      <c r="M35" s="285"/>
    </row>
    <row r="36" spans="1:20" s="175" customFormat="1" ht="13.5" customHeight="1">
      <c r="A36" s="281"/>
      <c r="B36" s="282"/>
      <c r="C36" s="282"/>
      <c r="D36" s="282"/>
      <c r="E36" s="282"/>
      <c r="F36" s="282"/>
      <c r="G36" s="282"/>
      <c r="H36" s="282"/>
      <c r="I36" s="283"/>
      <c r="J36" s="283"/>
      <c r="K36" s="223"/>
    </row>
    <row r="37" spans="1:20" s="175" customFormat="1" ht="19.5" customHeight="1">
      <c r="A37" s="279"/>
      <c r="B37" s="280"/>
      <c r="C37" s="280"/>
      <c r="D37" s="280"/>
      <c r="E37" s="280"/>
      <c r="F37" s="280"/>
      <c r="G37" s="280"/>
      <c r="H37" s="280"/>
      <c r="I37" s="221"/>
      <c r="J37" s="221"/>
      <c r="K37" s="221"/>
    </row>
    <row r="38" spans="1:20" s="175" customFormat="1" ht="12" customHeight="1">
      <c r="A38" s="224" t="s">
        <v>893</v>
      </c>
      <c r="B38" s="225"/>
      <c r="C38" s="226"/>
      <c r="D38" s="226"/>
      <c r="E38" s="226"/>
      <c r="F38" s="226"/>
      <c r="G38" s="226"/>
      <c r="H38" s="226"/>
      <c r="I38" s="227"/>
      <c r="J38" s="227"/>
      <c r="K38" s="227"/>
    </row>
    <row r="39" spans="1:20" s="175" customFormat="1" ht="12" hidden="1" customHeight="1">
      <c r="A39" s="228" t="s">
        <v>789</v>
      </c>
      <c r="B39" s="225"/>
      <c r="C39" s="226"/>
      <c r="D39" s="226"/>
      <c r="E39" s="226"/>
      <c r="F39" s="226"/>
      <c r="G39" s="226"/>
      <c r="H39" s="226"/>
      <c r="I39" s="227"/>
      <c r="J39" s="227"/>
      <c r="K39" s="227"/>
    </row>
    <row r="40" spans="1:20" s="175" customFormat="1" ht="12" customHeight="1">
      <c r="A40" s="228" t="s">
        <v>894</v>
      </c>
      <c r="B40" s="225"/>
      <c r="C40" s="226"/>
      <c r="D40" s="226"/>
      <c r="E40" s="226"/>
      <c r="F40" s="226"/>
      <c r="G40" s="226"/>
      <c r="H40" s="226"/>
      <c r="I40" s="227"/>
      <c r="J40" s="227"/>
      <c r="K40" s="227"/>
    </row>
    <row r="41" spans="1:20" s="175" customFormat="1" ht="12" customHeight="1">
      <c r="A41" s="228" t="s">
        <v>788</v>
      </c>
      <c r="B41" s="226"/>
      <c r="C41" s="226"/>
      <c r="D41" s="226"/>
      <c r="E41" s="226"/>
      <c r="F41" s="226"/>
      <c r="G41" s="226"/>
      <c r="H41" s="226"/>
      <c r="I41" s="227"/>
      <c r="J41" s="227"/>
      <c r="K41" s="227"/>
    </row>
    <row r="42" spans="1:20" s="175" customFormat="1" ht="12" customHeight="1">
      <c r="A42" s="228" t="s">
        <v>785</v>
      </c>
      <c r="B42" s="226"/>
      <c r="C42" s="226"/>
      <c r="D42" s="226"/>
      <c r="E42" s="226"/>
      <c r="F42" s="226"/>
      <c r="G42" s="226"/>
      <c r="H42" s="226"/>
      <c r="I42" s="229"/>
      <c r="J42" s="229"/>
      <c r="K42" s="229"/>
    </row>
    <row r="43" spans="1:20" s="176" customFormat="1" ht="11.25" customHeight="1">
      <c r="A43" s="228" t="s">
        <v>786</v>
      </c>
      <c r="B43" s="226"/>
      <c r="C43" s="226"/>
      <c r="D43" s="226"/>
      <c r="E43" s="226"/>
      <c r="F43" s="226"/>
      <c r="G43" s="226"/>
      <c r="H43" s="226"/>
      <c r="I43" s="230"/>
      <c r="J43" s="230"/>
      <c r="K43" s="230"/>
    </row>
    <row r="44" spans="1:20" s="175" customFormat="1" ht="12" customHeight="1">
      <c r="A44" s="228" t="s">
        <v>787</v>
      </c>
      <c r="B44" s="226"/>
      <c r="C44" s="226"/>
      <c r="D44" s="226"/>
      <c r="E44" s="226"/>
      <c r="F44" s="226"/>
      <c r="G44" s="226"/>
      <c r="H44" s="226"/>
      <c r="I44" s="227"/>
      <c r="J44" s="227"/>
      <c r="K44" s="227"/>
    </row>
    <row r="45" spans="1:20" s="175" customFormat="1" ht="12" hidden="1" customHeight="1">
      <c r="A45" s="228"/>
      <c r="B45" s="226"/>
      <c r="C45" s="226"/>
      <c r="D45" s="226"/>
      <c r="E45" s="226"/>
      <c r="F45" s="226"/>
      <c r="G45" s="226"/>
      <c r="H45" s="226"/>
      <c r="I45" s="227"/>
      <c r="J45" s="227"/>
      <c r="K45" s="227"/>
    </row>
    <row r="46" spans="1:20" s="176" customFormat="1" ht="12" hidden="1" customHeight="1">
      <c r="A46" s="231"/>
      <c r="B46" s="232"/>
      <c r="C46" s="232"/>
      <c r="D46" s="232"/>
      <c r="E46" s="232"/>
      <c r="F46" s="232"/>
      <c r="G46" s="232"/>
      <c r="H46" s="232"/>
      <c r="I46" s="229"/>
      <c r="J46" s="229"/>
      <c r="K46" s="229"/>
    </row>
    <row r="47" spans="1:20" s="177" customFormat="1" ht="6" customHeight="1">
      <c r="A47" s="231"/>
      <c r="B47" s="232"/>
      <c r="C47" s="232"/>
      <c r="D47" s="232"/>
      <c r="E47" s="232"/>
      <c r="F47" s="232"/>
      <c r="G47" s="232"/>
      <c r="H47" s="232"/>
      <c r="I47" s="229"/>
      <c r="J47" s="229"/>
      <c r="K47" s="229"/>
      <c r="R47" s="176"/>
      <c r="S47" s="176"/>
      <c r="T47" s="176"/>
    </row>
    <row r="48" spans="1:20" s="178" customFormat="1" ht="15.95" customHeight="1">
      <c r="A48" s="233"/>
      <c r="B48" s="234"/>
      <c r="C48" s="234"/>
      <c r="D48" s="234"/>
      <c r="E48" s="234"/>
      <c r="F48" s="234"/>
      <c r="G48" s="234"/>
      <c r="H48" s="234"/>
      <c r="I48" s="222"/>
      <c r="J48" s="222"/>
      <c r="K48" s="222"/>
      <c r="R48" s="176"/>
      <c r="S48" s="176"/>
      <c r="T48" s="176"/>
    </row>
    <row r="49" spans="1:22" s="179" customFormat="1" ht="35.25" customHeight="1">
      <c r="A49" s="878" t="s">
        <v>895</v>
      </c>
      <c r="B49" s="878"/>
      <c r="C49" s="878"/>
      <c r="D49" s="878"/>
      <c r="E49" s="875" t="s">
        <v>896</v>
      </c>
      <c r="F49" s="876"/>
      <c r="G49" s="876"/>
      <c r="H49" s="876"/>
      <c r="I49" s="876"/>
      <c r="J49" s="876"/>
      <c r="K49" s="876"/>
      <c r="N49" s="307" t="s">
        <v>106</v>
      </c>
      <c r="O49" s="307" t="s">
        <v>107</v>
      </c>
      <c r="P49" s="307" t="s">
        <v>108</v>
      </c>
      <c r="Q49" s="308"/>
      <c r="R49" s="309"/>
      <c r="S49" s="309"/>
      <c r="T49" s="309"/>
      <c r="U49" s="308"/>
      <c r="V49" s="308"/>
    </row>
    <row r="50" spans="1:22" s="180" customFormat="1" ht="12" customHeight="1">
      <c r="A50" s="235"/>
      <c r="B50" s="236"/>
      <c r="C50" s="236"/>
      <c r="D50" s="236"/>
      <c r="E50" s="236"/>
      <c r="F50" s="236"/>
      <c r="G50" s="236"/>
      <c r="H50" s="237"/>
      <c r="I50" s="237"/>
      <c r="J50" s="237"/>
      <c r="K50" s="237"/>
      <c r="N50" s="310" t="s">
        <v>88</v>
      </c>
      <c r="O50" s="311">
        <f>+SUM(J10,J19:J27)</f>
        <v>1020.8399999999999</v>
      </c>
      <c r="P50" s="312">
        <f>+O50/$O$53</f>
        <v>0.40566090969709345</v>
      </c>
      <c r="Q50" s="313"/>
      <c r="R50" s="309"/>
      <c r="S50" s="309"/>
      <c r="T50" s="309"/>
      <c r="U50" s="313"/>
      <c r="V50" s="313"/>
    </row>
    <row r="51" spans="1:22" s="180" customFormat="1" ht="12" customHeight="1">
      <c r="A51" s="238"/>
      <c r="B51" s="236"/>
      <c r="C51" s="236"/>
      <c r="D51" s="236"/>
      <c r="E51" s="236"/>
      <c r="F51" s="236"/>
      <c r="G51" s="236"/>
      <c r="H51" s="236"/>
      <c r="I51" s="237"/>
      <c r="J51" s="237"/>
      <c r="K51" s="237"/>
      <c r="N51" s="310" t="s">
        <v>90</v>
      </c>
      <c r="O51" s="311">
        <f>SUM(J12:J18)+SUM(J28:J31)-J12</f>
        <v>1398.4959999999999</v>
      </c>
      <c r="P51" s="312">
        <f>+O51/$O$53</f>
        <v>0.55573366988729522</v>
      </c>
      <c r="Q51" s="313"/>
      <c r="R51" s="309"/>
      <c r="S51" s="309"/>
      <c r="T51" s="309"/>
      <c r="U51" s="313"/>
      <c r="V51" s="313"/>
    </row>
    <row r="52" spans="1:22" s="180" customFormat="1" ht="12" customHeight="1">
      <c r="A52" s="240"/>
      <c r="B52" s="240"/>
      <c r="C52" s="241"/>
      <c r="D52" s="236"/>
      <c r="E52" s="236"/>
      <c r="F52" s="242"/>
      <c r="G52" s="242"/>
      <c r="H52" s="243"/>
      <c r="I52" s="237"/>
      <c r="J52" s="237"/>
      <c r="K52" s="237"/>
      <c r="N52" s="310" t="s">
        <v>110</v>
      </c>
      <c r="O52" s="311">
        <f>SUM(J11)</f>
        <v>97.15</v>
      </c>
      <c r="P52" s="312">
        <f>+O52/$O$53</f>
        <v>3.8605420415611297E-2</v>
      </c>
      <c r="Q52" s="313"/>
      <c r="R52" s="309"/>
      <c r="S52" s="309"/>
      <c r="T52" s="309"/>
      <c r="U52" s="313"/>
      <c r="V52" s="313"/>
    </row>
    <row r="53" spans="1:22" s="180" customFormat="1" ht="12" customHeight="1">
      <c r="A53" s="244"/>
      <c r="B53" s="240"/>
      <c r="C53" s="241"/>
      <c r="D53" s="236"/>
      <c r="E53" s="236"/>
      <c r="F53" s="242"/>
      <c r="G53" s="242"/>
      <c r="H53" s="245"/>
      <c r="I53" s="237"/>
      <c r="J53" s="237"/>
      <c r="K53" s="237"/>
      <c r="N53" s="314" t="s">
        <v>111</v>
      </c>
      <c r="O53" s="315">
        <f>SUM(O50:O52)</f>
        <v>2516.4859999999999</v>
      </c>
      <c r="P53" s="316">
        <f>+O53/$O$53</f>
        <v>1</v>
      </c>
      <c r="Q53" s="313"/>
      <c r="R53" s="309"/>
      <c r="S53" s="309"/>
      <c r="T53" s="309"/>
      <c r="U53" s="313"/>
      <c r="V53" s="313"/>
    </row>
    <row r="54" spans="1:22" s="180" customFormat="1" ht="12" customHeight="1">
      <c r="A54" s="244"/>
      <c r="B54" s="236"/>
      <c r="C54" s="239"/>
      <c r="D54" s="236"/>
      <c r="E54" s="236"/>
      <c r="F54" s="236"/>
      <c r="G54" s="246"/>
      <c r="H54" s="246"/>
      <c r="I54" s="237"/>
      <c r="J54" s="237"/>
      <c r="K54" s="237"/>
      <c r="N54" s="313"/>
      <c r="O54" s="313"/>
      <c r="P54" s="313"/>
      <c r="Q54" s="313"/>
      <c r="R54" s="309"/>
      <c r="S54" s="309"/>
      <c r="T54" s="309"/>
      <c r="U54" s="313"/>
      <c r="V54" s="313"/>
    </row>
    <row r="55" spans="1:22" s="180" customFormat="1" ht="12" customHeight="1">
      <c r="A55" s="244"/>
      <c r="B55" s="247"/>
      <c r="C55" s="247"/>
      <c r="D55" s="236"/>
      <c r="E55" s="236"/>
      <c r="F55" s="236"/>
      <c r="G55" s="236"/>
      <c r="H55" s="236"/>
      <c r="I55" s="237"/>
      <c r="J55" s="237"/>
      <c r="K55" s="237"/>
      <c r="N55" s="313"/>
      <c r="O55" s="313"/>
      <c r="P55" s="313"/>
      <c r="Q55" s="313"/>
      <c r="R55" s="309"/>
      <c r="S55" s="309"/>
      <c r="T55" s="309"/>
      <c r="U55" s="313"/>
      <c r="V55" s="313"/>
    </row>
    <row r="56" spans="1:22" s="180" customFormat="1" ht="12" customHeight="1">
      <c r="A56" s="244"/>
      <c r="B56" s="247"/>
      <c r="C56" s="247"/>
      <c r="D56" s="236"/>
      <c r="E56" s="236"/>
      <c r="F56" s="236"/>
      <c r="G56" s="236"/>
      <c r="H56" s="236"/>
      <c r="I56" s="237"/>
      <c r="J56" s="237"/>
      <c r="K56" s="237"/>
      <c r="N56" s="313"/>
      <c r="O56" s="313"/>
      <c r="P56" s="313"/>
      <c r="Q56" s="313"/>
      <c r="R56" s="313"/>
      <c r="S56" s="313"/>
      <c r="T56" s="313"/>
      <c r="U56" s="313"/>
      <c r="V56" s="313"/>
    </row>
    <row r="57" spans="1:22" s="180" customFormat="1" ht="12" customHeight="1">
      <c r="A57" s="238"/>
      <c r="B57" s="236"/>
      <c r="C57" s="236"/>
      <c r="D57" s="236"/>
      <c r="E57" s="236"/>
      <c r="F57" s="236"/>
      <c r="G57" s="236"/>
      <c r="H57" s="236"/>
      <c r="I57" s="237"/>
      <c r="J57" s="237"/>
      <c r="K57" s="237"/>
      <c r="N57" s="874" t="s">
        <v>114</v>
      </c>
      <c r="O57" s="873" t="s">
        <v>115</v>
      </c>
      <c r="P57" s="873"/>
      <c r="Q57" s="873"/>
      <c r="R57" s="873"/>
      <c r="S57" s="873"/>
      <c r="T57" s="313"/>
      <c r="U57" s="313"/>
      <c r="V57" s="313"/>
    </row>
    <row r="58" spans="1:22" s="180" customFormat="1" ht="12" customHeight="1">
      <c r="A58" s="238"/>
      <c r="B58" s="236"/>
      <c r="C58" s="236"/>
      <c r="D58" s="236"/>
      <c r="E58" s="236"/>
      <c r="F58" s="236"/>
      <c r="G58" s="236"/>
      <c r="H58" s="236"/>
      <c r="I58" s="248"/>
      <c r="J58" s="248"/>
      <c r="K58" s="248"/>
      <c r="N58" s="874"/>
      <c r="O58" s="319" t="s">
        <v>112</v>
      </c>
      <c r="P58" s="319" t="s">
        <v>116</v>
      </c>
      <c r="Q58" s="319" t="s">
        <v>119</v>
      </c>
      <c r="R58" s="319" t="s">
        <v>117</v>
      </c>
      <c r="S58" s="319" t="s">
        <v>111</v>
      </c>
      <c r="T58" s="313"/>
      <c r="U58" s="313"/>
      <c r="V58" s="313"/>
    </row>
    <row r="59" spans="1:22" s="180" customFormat="1" ht="12" customHeight="1">
      <c r="A59" s="238"/>
      <c r="B59" s="236"/>
      <c r="C59" s="236"/>
      <c r="D59" s="236"/>
      <c r="E59" s="236"/>
      <c r="F59" s="236"/>
      <c r="G59" s="236"/>
      <c r="H59" s="236"/>
      <c r="I59" s="237"/>
      <c r="J59" s="237"/>
      <c r="K59" s="237"/>
      <c r="N59" s="320" t="s">
        <v>97</v>
      </c>
      <c r="O59" s="321">
        <f>SUM(J10,J19:J20,J25:J27)</f>
        <v>980.83999999999992</v>
      </c>
      <c r="P59" s="321"/>
      <c r="Q59" s="321"/>
      <c r="R59" s="321"/>
      <c r="S59" s="322">
        <f t="shared" ref="S59:S64" si="0">SUM(O59:R59)</f>
        <v>980.83999999999992</v>
      </c>
      <c r="T59" s="313"/>
      <c r="U59" s="313"/>
      <c r="V59" s="313"/>
    </row>
    <row r="60" spans="1:22" s="183" customFormat="1" ht="12" customHeight="1">
      <c r="A60" s="238"/>
      <c r="B60" s="236"/>
      <c r="C60" s="236"/>
      <c r="D60" s="236"/>
      <c r="E60" s="236"/>
      <c r="F60" s="236"/>
      <c r="G60" s="236"/>
      <c r="H60" s="236"/>
      <c r="I60" s="249"/>
      <c r="J60" s="249"/>
      <c r="K60" s="249"/>
      <c r="N60" s="323" t="s">
        <v>93</v>
      </c>
      <c r="O60" s="324"/>
      <c r="P60" s="324">
        <f>SUM(J13:J16)+SUM(J28:J30)</f>
        <v>1226.056</v>
      </c>
      <c r="Q60" s="324"/>
      <c r="R60" s="324"/>
      <c r="S60" s="322">
        <f t="shared" si="0"/>
        <v>1226.056</v>
      </c>
      <c r="T60" s="317"/>
      <c r="U60" s="317"/>
      <c r="V60" s="317"/>
    </row>
    <row r="61" spans="1:22" s="183" customFormat="1" ht="12" customHeight="1">
      <c r="A61" s="250"/>
      <c r="B61" s="241"/>
      <c r="C61" s="241"/>
      <c r="D61" s="241"/>
      <c r="E61" s="241"/>
      <c r="F61" s="241"/>
      <c r="G61" s="241"/>
      <c r="H61" s="241"/>
      <c r="I61" s="241"/>
      <c r="J61" s="241"/>
      <c r="K61" s="241"/>
      <c r="N61" s="323" t="s">
        <v>782</v>
      </c>
      <c r="O61" s="324"/>
      <c r="P61" s="324"/>
      <c r="Q61" s="324"/>
      <c r="R61" s="324">
        <v>114.04</v>
      </c>
      <c r="S61" s="322">
        <f t="shared" si="0"/>
        <v>114.04</v>
      </c>
      <c r="T61" s="317"/>
      <c r="U61" s="317"/>
      <c r="V61" s="317"/>
    </row>
    <row r="62" spans="1:22" s="181" customFormat="1" ht="12" customHeight="1">
      <c r="A62" s="251"/>
      <c r="B62" s="236"/>
      <c r="C62" s="236"/>
      <c r="D62" s="236"/>
      <c r="E62" s="236"/>
      <c r="F62" s="236"/>
      <c r="G62" s="236"/>
      <c r="H62" s="236"/>
      <c r="I62" s="236"/>
      <c r="J62" s="236"/>
      <c r="K62" s="236"/>
      <c r="N62" s="320" t="s">
        <v>98</v>
      </c>
      <c r="O62" s="321"/>
      <c r="P62" s="321"/>
      <c r="Q62" s="321">
        <f>+J11</f>
        <v>97.15</v>
      </c>
      <c r="R62" s="321"/>
      <c r="S62" s="322">
        <f t="shared" si="0"/>
        <v>97.15</v>
      </c>
      <c r="T62" s="318"/>
      <c r="U62" s="318"/>
      <c r="V62" s="318"/>
    </row>
    <row r="63" spans="1:22" s="181" customFormat="1" ht="12" customHeight="1">
      <c r="A63" s="252"/>
      <c r="B63" s="252"/>
      <c r="C63" s="252"/>
      <c r="D63" s="252"/>
      <c r="E63" s="252"/>
      <c r="F63" s="252"/>
      <c r="G63" s="252"/>
      <c r="H63" s="252"/>
      <c r="I63" s="252"/>
      <c r="J63" s="252"/>
      <c r="K63" s="236"/>
      <c r="N63" s="320" t="s">
        <v>118</v>
      </c>
      <c r="O63" s="321"/>
      <c r="P63" s="321">
        <f>SUM(J17:J18)</f>
        <v>58.4</v>
      </c>
      <c r="Q63" s="321"/>
      <c r="R63" s="321"/>
      <c r="S63" s="322">
        <f t="shared" si="0"/>
        <v>58.4</v>
      </c>
      <c r="T63" s="318"/>
      <c r="U63" s="318"/>
      <c r="V63" s="318"/>
    </row>
    <row r="64" spans="1:22" s="181" customFormat="1" ht="12" customHeight="1">
      <c r="A64" s="239"/>
      <c r="B64" s="236"/>
      <c r="C64" s="236"/>
      <c r="D64" s="236"/>
      <c r="E64" s="236"/>
      <c r="F64" s="239"/>
      <c r="G64" s="236"/>
      <c r="H64" s="236"/>
      <c r="I64" s="236"/>
      <c r="J64" s="236"/>
      <c r="K64" s="236"/>
      <c r="N64" s="320" t="s">
        <v>96</v>
      </c>
      <c r="O64" s="321">
        <f>+I21+I22+I23+I24</f>
        <v>40</v>
      </c>
      <c r="P64" s="321"/>
      <c r="Q64" s="321"/>
      <c r="R64" s="321"/>
      <c r="S64" s="322">
        <f t="shared" si="0"/>
        <v>40</v>
      </c>
      <c r="T64" s="318"/>
      <c r="U64" s="318"/>
      <c r="V64" s="318"/>
    </row>
    <row r="65" spans="1:22" s="181" customFormat="1" ht="12" customHeight="1">
      <c r="A65" s="253"/>
      <c r="B65" s="236"/>
      <c r="C65" s="236"/>
      <c r="D65" s="236"/>
      <c r="E65" s="236"/>
      <c r="F65" s="236"/>
      <c r="G65" s="236"/>
      <c r="H65" s="236"/>
      <c r="I65" s="243"/>
      <c r="J65" s="243"/>
      <c r="K65" s="243"/>
      <c r="N65" s="325" t="s">
        <v>111</v>
      </c>
      <c r="O65" s="326">
        <f>SUM(O59:O64)</f>
        <v>1020.8399999999999</v>
      </c>
      <c r="P65" s="326">
        <f>SUM(P59:P64)</f>
        <v>1284.4560000000001</v>
      </c>
      <c r="Q65" s="326">
        <f>SUM(Q59:Q64)</f>
        <v>97.15</v>
      </c>
      <c r="R65" s="326">
        <f>SUM(R59:R64)</f>
        <v>114.04</v>
      </c>
      <c r="S65" s="322">
        <f>SUM(S59:S64)</f>
        <v>2516.4859999999999</v>
      </c>
      <c r="T65" s="318"/>
      <c r="U65" s="318"/>
      <c r="V65" s="318"/>
    </row>
    <row r="66" spans="1:22" s="181" customFormat="1" ht="12" customHeight="1">
      <c r="A66" s="239"/>
      <c r="B66" s="236"/>
      <c r="C66" s="241"/>
      <c r="D66" s="241"/>
      <c r="E66" s="241"/>
      <c r="F66" s="241"/>
      <c r="G66" s="241"/>
      <c r="H66" s="241"/>
      <c r="I66" s="245"/>
      <c r="J66" s="245"/>
      <c r="K66" s="245"/>
      <c r="N66" s="318"/>
      <c r="O66" s="318"/>
      <c r="P66" s="318"/>
      <c r="Q66" s="318"/>
      <c r="R66" s="318"/>
      <c r="S66" s="318"/>
      <c r="T66" s="318"/>
      <c r="U66" s="318"/>
      <c r="V66" s="318"/>
    </row>
    <row r="67" spans="1:22" s="181" customFormat="1" ht="12" customHeight="1">
      <c r="A67" s="239"/>
      <c r="B67" s="236"/>
      <c r="C67" s="241"/>
      <c r="D67" s="241"/>
      <c r="E67" s="236"/>
      <c r="F67" s="236"/>
      <c r="G67" s="236"/>
      <c r="H67" s="236"/>
      <c r="I67" s="246"/>
      <c r="J67" s="246"/>
      <c r="K67" s="246"/>
      <c r="N67" s="318"/>
      <c r="O67" s="318"/>
      <c r="P67" s="318"/>
      <c r="Q67" s="318"/>
      <c r="R67" s="318"/>
      <c r="S67" s="318"/>
      <c r="T67" s="318"/>
      <c r="U67" s="318"/>
      <c r="V67" s="318"/>
    </row>
    <row r="68" spans="1:22" s="181" customFormat="1" ht="50.1" customHeight="1">
      <c r="A68" s="239"/>
      <c r="B68" s="236"/>
      <c r="C68" s="241"/>
      <c r="D68" s="241"/>
      <c r="E68" s="236"/>
      <c r="F68" s="236"/>
      <c r="G68" s="236"/>
      <c r="H68" s="236"/>
      <c r="I68" s="236"/>
      <c r="J68" s="236"/>
      <c r="K68" s="236"/>
      <c r="N68" s="318"/>
      <c r="O68" s="318"/>
      <c r="P68" s="318"/>
      <c r="Q68" s="318"/>
      <c r="R68" s="318"/>
      <c r="S68" s="318"/>
      <c r="T68" s="318"/>
      <c r="U68" s="318"/>
      <c r="V68" s="318"/>
    </row>
    <row r="69" spans="1:22" s="181" customFormat="1" ht="25.5" customHeight="1">
      <c r="A69" s="286" t="s">
        <v>121</v>
      </c>
      <c r="B69" s="240"/>
      <c r="C69" s="241"/>
      <c r="D69" s="236"/>
      <c r="E69" s="236"/>
      <c r="F69" s="242"/>
      <c r="G69" s="242"/>
      <c r="H69" s="245"/>
      <c r="I69" s="236"/>
      <c r="J69" s="236"/>
      <c r="K69" s="236"/>
    </row>
    <row r="70" spans="1:22" s="181" customFormat="1" ht="17.25" customHeight="1">
      <c r="A70" s="254" t="s">
        <v>904</v>
      </c>
      <c r="B70" s="236"/>
      <c r="C70" s="236"/>
      <c r="D70" s="236"/>
      <c r="E70" s="236"/>
      <c r="F70" s="239"/>
      <c r="G70" s="239"/>
      <c r="H70" s="239"/>
      <c r="I70" s="236"/>
      <c r="J70" s="236"/>
      <c r="K70" s="236"/>
    </row>
    <row r="71" spans="1:22" s="181" customFormat="1" ht="12" customHeight="1">
      <c r="A71" s="255" t="s">
        <v>120</v>
      </c>
      <c r="B71" s="247"/>
      <c r="C71" s="247"/>
      <c r="D71" s="236"/>
      <c r="E71" s="236"/>
      <c r="F71" s="239"/>
      <c r="G71" s="239"/>
      <c r="H71" s="239"/>
      <c r="I71" s="236"/>
      <c r="J71" s="236"/>
      <c r="K71" s="236"/>
    </row>
    <row r="72" spans="1:22" s="181" customFormat="1" ht="12" customHeight="1">
      <c r="A72" s="256"/>
      <c r="B72" s="239"/>
      <c r="C72" s="239"/>
      <c r="D72" s="239"/>
      <c r="E72" s="239"/>
      <c r="F72" s="239"/>
      <c r="G72" s="239"/>
      <c r="H72" s="239"/>
      <c r="I72" s="236"/>
      <c r="J72" s="236"/>
      <c r="K72" s="236"/>
    </row>
    <row r="73" spans="1:22" s="181" customFormat="1" ht="12" customHeight="1">
      <c r="A73" s="256"/>
      <c r="B73" s="239"/>
      <c r="C73" s="239"/>
      <c r="D73" s="239"/>
      <c r="E73" s="239"/>
      <c r="F73" s="239"/>
      <c r="G73" s="239"/>
      <c r="H73" s="239"/>
      <c r="I73" s="236"/>
      <c r="J73" s="236"/>
      <c r="K73" s="236"/>
    </row>
    <row r="74" spans="1:22" s="181" customFormat="1" ht="12" customHeight="1">
      <c r="A74" s="218" t="s">
        <v>905</v>
      </c>
      <c r="B74" s="239"/>
      <c r="C74" s="239"/>
      <c r="D74" s="239"/>
      <c r="E74" s="239"/>
      <c r="F74" s="239"/>
      <c r="G74" s="239"/>
      <c r="H74" s="239"/>
      <c r="I74" s="236"/>
      <c r="J74" s="236"/>
      <c r="K74" s="236"/>
    </row>
    <row r="75" spans="1:22" s="181" customFormat="1" ht="12" customHeight="1">
      <c r="A75" s="256"/>
      <c r="B75" s="239"/>
      <c r="C75" s="239"/>
      <c r="D75" s="239"/>
      <c r="E75" s="239"/>
      <c r="F75" s="239"/>
      <c r="G75" s="239"/>
      <c r="H75" s="239"/>
      <c r="I75" s="236"/>
      <c r="J75" s="236"/>
      <c r="K75" s="236"/>
    </row>
    <row r="76" spans="1:22" s="183" customFormat="1" ht="12" customHeight="1">
      <c r="A76" s="301" t="s">
        <v>39</v>
      </c>
      <c r="B76" s="881" t="s">
        <v>44</v>
      </c>
      <c r="C76" s="881" t="s">
        <v>41</v>
      </c>
      <c r="D76" s="881" t="s">
        <v>48</v>
      </c>
      <c r="E76" s="881" t="s">
        <v>103</v>
      </c>
      <c r="F76" s="881" t="s">
        <v>40</v>
      </c>
      <c r="G76" s="883" t="s">
        <v>42</v>
      </c>
      <c r="H76" s="887" t="s">
        <v>45</v>
      </c>
      <c r="I76" s="883" t="s">
        <v>46</v>
      </c>
      <c r="J76" s="887" t="s">
        <v>43</v>
      </c>
      <c r="K76" s="885" t="s">
        <v>910</v>
      </c>
    </row>
    <row r="77" spans="1:22" s="181" customFormat="1" ht="22.5" customHeight="1">
      <c r="A77" s="273"/>
      <c r="B77" s="882"/>
      <c r="C77" s="882"/>
      <c r="D77" s="882"/>
      <c r="E77" s="882"/>
      <c r="F77" s="882"/>
      <c r="G77" s="884"/>
      <c r="H77" s="888"/>
      <c r="I77" s="884"/>
      <c r="J77" s="888"/>
      <c r="K77" s="886"/>
    </row>
    <row r="78" spans="1:22" s="146" customFormat="1" ht="12" customHeight="1">
      <c r="A78" s="330" t="s">
        <v>906</v>
      </c>
      <c r="B78" s="331" t="s">
        <v>90</v>
      </c>
      <c r="C78" s="327" t="s">
        <v>94</v>
      </c>
      <c r="D78" s="327" t="s">
        <v>907</v>
      </c>
      <c r="E78" s="327" t="s">
        <v>90</v>
      </c>
      <c r="F78" s="329" t="s">
        <v>908</v>
      </c>
      <c r="G78" s="341" t="s">
        <v>40</v>
      </c>
      <c r="H78" s="332">
        <v>2.4</v>
      </c>
      <c r="I78" s="333">
        <v>6.7</v>
      </c>
      <c r="J78" s="334">
        <v>4.08</v>
      </c>
      <c r="K78" s="335" t="s">
        <v>909</v>
      </c>
    </row>
    <row r="79" spans="1:22" s="146" customFormat="1" ht="12" customHeight="1">
      <c r="A79" s="293" t="s">
        <v>87</v>
      </c>
      <c r="B79" s="294"/>
      <c r="C79" s="295"/>
      <c r="D79" s="295"/>
      <c r="E79" s="295"/>
      <c r="F79" s="296"/>
      <c r="G79" s="297"/>
      <c r="H79" s="298"/>
      <c r="I79" s="299">
        <f>+I78</f>
        <v>6.7</v>
      </c>
      <c r="J79" s="299">
        <f>+J78</f>
        <v>4.08</v>
      </c>
      <c r="K79" s="300"/>
    </row>
    <row r="80" spans="1:22" s="146" customFormat="1" ht="12" customHeight="1">
      <c r="A80" s="211"/>
      <c r="B80" s="211"/>
      <c r="C80" s="211"/>
      <c r="D80" s="211"/>
      <c r="E80" s="211"/>
      <c r="F80" s="211"/>
      <c r="G80" s="211"/>
      <c r="H80" s="211"/>
      <c r="I80" s="209"/>
      <c r="J80" s="209"/>
      <c r="K80" s="209"/>
    </row>
    <row r="81" spans="1:11" s="146" customFormat="1" ht="12" customHeight="1">
      <c r="A81" s="211"/>
      <c r="B81" s="211"/>
      <c r="C81" s="211"/>
      <c r="D81" s="211"/>
      <c r="E81" s="211"/>
      <c r="F81" s="211"/>
      <c r="G81" s="211"/>
      <c r="H81" s="211"/>
      <c r="I81" s="209"/>
      <c r="J81" s="209"/>
      <c r="K81" s="209"/>
    </row>
    <row r="82" spans="1:11" s="146" customFormat="1" ht="12" customHeight="1">
      <c r="A82" s="211"/>
      <c r="B82" s="211"/>
      <c r="C82" s="211"/>
      <c r="D82" s="211"/>
      <c r="E82" s="211"/>
      <c r="F82" s="211"/>
      <c r="G82" s="211"/>
      <c r="H82" s="211"/>
      <c r="I82" s="209"/>
      <c r="J82" s="209"/>
      <c r="K82" s="209"/>
    </row>
    <row r="83" spans="1:11" s="146" customFormat="1" ht="12" customHeight="1">
      <c r="A83" s="211"/>
      <c r="B83" s="211"/>
      <c r="C83" s="211"/>
      <c r="D83" s="211"/>
      <c r="E83" s="211"/>
      <c r="F83" s="211"/>
      <c r="G83" s="211"/>
      <c r="H83" s="211"/>
      <c r="I83" s="209"/>
      <c r="J83" s="209"/>
      <c r="K83" s="209"/>
    </row>
    <row r="84" spans="1:11" s="146" customFormat="1" ht="12" customHeight="1">
      <c r="A84" s="211"/>
      <c r="B84" s="211"/>
      <c r="C84" s="211"/>
      <c r="D84" s="211"/>
      <c r="E84" s="211"/>
      <c r="F84" s="211"/>
      <c r="G84" s="211"/>
      <c r="H84" s="211"/>
      <c r="I84" s="209"/>
      <c r="J84" s="209"/>
      <c r="K84" s="209"/>
    </row>
    <row r="85" spans="1:11" s="146" customFormat="1" ht="12" customHeight="1">
      <c r="A85" s="211"/>
      <c r="B85" s="211"/>
      <c r="C85" s="211"/>
      <c r="D85" s="211"/>
      <c r="E85" s="211"/>
      <c r="F85" s="211"/>
      <c r="G85" s="211"/>
      <c r="H85" s="211"/>
      <c r="I85" s="209"/>
      <c r="J85" s="209"/>
      <c r="K85" s="209"/>
    </row>
    <row r="86" spans="1:11" s="191" customFormat="1" ht="12" customHeight="1">
      <c r="A86" s="211"/>
      <c r="B86" s="211"/>
      <c r="C86" s="211"/>
      <c r="D86" s="211"/>
      <c r="E86" s="211"/>
      <c r="F86" s="211"/>
      <c r="G86" s="211"/>
      <c r="H86" s="211"/>
      <c r="I86" s="262"/>
      <c r="J86" s="262"/>
      <c r="K86" s="262"/>
    </row>
    <row r="87" spans="1:11" s="146" customFormat="1" ht="12" customHeight="1">
      <c r="A87" s="211"/>
      <c r="B87" s="211"/>
      <c r="C87" s="211"/>
      <c r="D87" s="211"/>
      <c r="E87" s="211"/>
      <c r="F87" s="211"/>
      <c r="G87" s="211"/>
      <c r="H87" s="211"/>
      <c r="I87" s="209"/>
      <c r="J87" s="209"/>
      <c r="K87" s="209"/>
    </row>
    <row r="88" spans="1:11" s="191" customFormat="1" ht="12" customHeight="1">
      <c r="A88" s="211"/>
      <c r="B88" s="211"/>
      <c r="C88" s="211"/>
      <c r="D88" s="211"/>
      <c r="E88" s="211"/>
      <c r="F88" s="211"/>
      <c r="G88" s="211"/>
      <c r="H88" s="211"/>
      <c r="I88" s="260"/>
      <c r="J88" s="260"/>
      <c r="K88" s="260"/>
    </row>
    <row r="89" spans="1:11" s="146" customFormat="1" ht="12" customHeight="1">
      <c r="A89" s="211"/>
      <c r="B89" s="211"/>
      <c r="C89" s="211"/>
      <c r="D89" s="211"/>
      <c r="E89" s="211"/>
      <c r="F89" s="211"/>
      <c r="G89" s="211"/>
      <c r="H89" s="211"/>
      <c r="I89" s="265"/>
      <c r="J89" s="265"/>
      <c r="K89" s="265"/>
    </row>
    <row r="90" spans="1:11" ht="12" customHeight="1">
      <c r="A90" s="211"/>
      <c r="B90" s="211"/>
      <c r="C90" s="211"/>
      <c r="D90" s="211"/>
      <c r="E90" s="211"/>
      <c r="F90" s="211"/>
      <c r="G90" s="211"/>
      <c r="H90" s="211"/>
      <c r="I90" s="211"/>
      <c r="J90" s="211"/>
    </row>
    <row r="91" spans="1:11" ht="12" customHeight="1">
      <c r="A91" s="211"/>
      <c r="B91" s="211"/>
      <c r="C91" s="211"/>
      <c r="D91" s="211"/>
      <c r="E91" s="211"/>
      <c r="F91" s="211"/>
      <c r="G91" s="211"/>
      <c r="H91" s="211"/>
      <c r="I91" s="211"/>
      <c r="J91" s="211"/>
    </row>
    <row r="92" spans="1:11" ht="12" customHeight="1">
      <c r="A92" s="211"/>
      <c r="B92" s="211"/>
      <c r="C92" s="211"/>
      <c r="D92" s="211"/>
      <c r="E92" s="211"/>
      <c r="F92" s="211"/>
      <c r="G92" s="211"/>
      <c r="H92" s="211"/>
      <c r="I92" s="211"/>
      <c r="J92" s="211"/>
    </row>
    <row r="93" spans="1:11" ht="12" customHeight="1">
      <c r="A93" s="211"/>
      <c r="B93" s="211"/>
      <c r="C93" s="211"/>
      <c r="D93" s="211"/>
      <c r="E93" s="211"/>
      <c r="F93" s="211"/>
      <c r="G93" s="211"/>
      <c r="H93" s="211"/>
      <c r="I93" s="211"/>
      <c r="J93" s="211"/>
    </row>
    <row r="94" spans="1:11" ht="12" customHeight="1">
      <c r="A94" s="211"/>
      <c r="B94" s="211"/>
      <c r="C94" s="211"/>
      <c r="D94" s="211"/>
      <c r="E94" s="211"/>
      <c r="F94" s="211"/>
      <c r="G94" s="211"/>
      <c r="H94" s="211"/>
      <c r="I94" s="211"/>
      <c r="J94" s="211"/>
    </row>
    <row r="95" spans="1:11" ht="12" customHeight="1">
      <c r="A95" s="211"/>
      <c r="B95" s="211"/>
      <c r="C95" s="211"/>
      <c r="D95" s="211"/>
      <c r="E95" s="211"/>
      <c r="F95" s="211"/>
      <c r="G95" s="211"/>
      <c r="H95" s="211"/>
      <c r="I95" s="211"/>
      <c r="J95" s="211"/>
    </row>
    <row r="96" spans="1:11" ht="12" customHeight="1">
      <c r="A96" s="211"/>
      <c r="B96" s="211"/>
      <c r="C96" s="211"/>
      <c r="D96" s="211"/>
      <c r="E96" s="211"/>
      <c r="F96" s="211"/>
      <c r="G96" s="211"/>
      <c r="H96" s="211"/>
      <c r="I96" s="211"/>
      <c r="J96" s="211"/>
    </row>
    <row r="97" spans="1:10" ht="12" customHeight="1">
      <c r="A97" s="211"/>
      <c r="B97" s="211"/>
      <c r="C97" s="211"/>
      <c r="D97" s="211"/>
      <c r="E97" s="211"/>
      <c r="F97" s="211"/>
      <c r="G97" s="211"/>
      <c r="H97" s="211"/>
      <c r="I97" s="211"/>
      <c r="J97" s="211"/>
    </row>
    <row r="98" spans="1:10" ht="12" customHeight="1">
      <c r="A98" s="266"/>
      <c r="B98" s="211"/>
      <c r="C98" s="211"/>
      <c r="D98" s="211"/>
      <c r="E98" s="211"/>
      <c r="F98" s="211"/>
      <c r="G98" s="211"/>
      <c r="H98" s="211"/>
      <c r="I98" s="211"/>
      <c r="J98" s="211"/>
    </row>
    <row r="99" spans="1:10" ht="12" customHeight="1">
      <c r="A99" s="211"/>
      <c r="B99" s="211"/>
      <c r="C99" s="211"/>
      <c r="D99" s="211"/>
      <c r="E99" s="211"/>
      <c r="F99" s="211"/>
      <c r="G99" s="211"/>
      <c r="H99" s="211"/>
      <c r="I99" s="211"/>
      <c r="J99" s="211"/>
    </row>
    <row r="100" spans="1:10" ht="12" customHeight="1">
      <c r="A100" s="211"/>
      <c r="B100" s="211"/>
      <c r="C100" s="211"/>
      <c r="D100" s="211"/>
      <c r="E100" s="211"/>
      <c r="F100" s="211"/>
      <c r="G100" s="211"/>
      <c r="H100" s="211"/>
      <c r="I100" s="211"/>
      <c r="J100" s="211"/>
    </row>
    <row r="101" spans="1:10" ht="12" customHeight="1">
      <c r="A101" s="211"/>
      <c r="B101" s="211"/>
      <c r="C101" s="211"/>
      <c r="D101" s="211"/>
      <c r="E101" s="211"/>
      <c r="F101" s="211"/>
      <c r="G101" s="211"/>
      <c r="H101" s="211"/>
      <c r="I101" s="211"/>
      <c r="J101" s="211"/>
    </row>
    <row r="102" spans="1:10" ht="12" customHeight="1">
      <c r="A102" s="211"/>
      <c r="B102" s="211"/>
      <c r="C102" s="211"/>
      <c r="D102" s="211"/>
      <c r="E102" s="211"/>
      <c r="F102" s="211"/>
      <c r="G102" s="211"/>
      <c r="H102" s="211"/>
      <c r="I102" s="211"/>
      <c r="J102" s="211"/>
    </row>
    <row r="103" spans="1:10" ht="12" customHeight="1">
      <c r="A103" s="211"/>
      <c r="B103" s="211"/>
      <c r="C103" s="211"/>
      <c r="D103" s="211"/>
      <c r="E103" s="211"/>
      <c r="F103" s="211"/>
      <c r="G103" s="211"/>
      <c r="H103" s="211"/>
      <c r="I103" s="211"/>
      <c r="J103" s="211"/>
    </row>
    <row r="104" spans="1:10" ht="12" customHeight="1">
      <c r="A104" s="211"/>
      <c r="B104" s="211"/>
      <c r="C104" s="211"/>
      <c r="D104" s="211"/>
      <c r="E104" s="211"/>
      <c r="F104" s="211"/>
      <c r="G104" s="211"/>
      <c r="H104" s="211"/>
      <c r="I104" s="211"/>
      <c r="J104" s="211"/>
    </row>
    <row r="105" spans="1:10" ht="12" customHeight="1">
      <c r="A105" s="211"/>
      <c r="B105" s="211"/>
      <c r="C105" s="211"/>
      <c r="D105" s="211"/>
      <c r="E105" s="211"/>
      <c r="F105" s="211"/>
      <c r="G105" s="211"/>
      <c r="H105" s="211"/>
      <c r="I105" s="211"/>
      <c r="J105" s="211"/>
    </row>
    <row r="106" spans="1:10" ht="12" customHeight="1">
      <c r="A106" s="211"/>
      <c r="B106" s="211"/>
      <c r="C106" s="211"/>
      <c r="D106" s="211"/>
      <c r="E106" s="211"/>
      <c r="F106" s="211"/>
      <c r="G106" s="211"/>
      <c r="H106" s="211"/>
      <c r="I106" s="211"/>
      <c r="J106" s="211"/>
    </row>
    <row r="107" spans="1:10" ht="12" customHeight="1"/>
    <row r="108" spans="1:10" ht="12" customHeight="1"/>
    <row r="109" spans="1:10" ht="8.25" customHeight="1"/>
    <row r="110" spans="1:10" ht="8.25" customHeight="1"/>
    <row r="111" spans="1:10" ht="8.25" customHeight="1"/>
    <row r="112" spans="1:10" ht="8.25" customHeight="1"/>
    <row r="113" ht="8.25" customHeight="1"/>
    <row r="114" ht="8.25" customHeight="1"/>
    <row r="115" ht="11.45" customHeight="1"/>
    <row r="116" ht="11.45" customHeight="1"/>
    <row r="117" ht="11.45" customHeight="1"/>
    <row r="118" ht="9"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7">
    <mergeCell ref="G76:G77"/>
    <mergeCell ref="K76:K77"/>
    <mergeCell ref="J76:J77"/>
    <mergeCell ref="I76:I77"/>
    <mergeCell ref="H76:H77"/>
    <mergeCell ref="B76:B77"/>
    <mergeCell ref="C76:C77"/>
    <mergeCell ref="D76:D77"/>
    <mergeCell ref="E76:E77"/>
    <mergeCell ref="F76:F77"/>
    <mergeCell ref="O57:S57"/>
    <mergeCell ref="N57:N58"/>
    <mergeCell ref="E49:K49"/>
    <mergeCell ref="A4:J4"/>
    <mergeCell ref="A49:D49"/>
    <mergeCell ref="A28:A31"/>
    <mergeCell ref="B28:B31"/>
  </mergeCells>
  <conditionalFormatting sqref="A38:A40 A45:A47">
    <cfRule type="containsText" dxfId="9" priority="7" stopIfTrue="1" operator="containsText" text=" 0%">
      <formula>NOT(ISERROR(SEARCH(" 0%",A38)))</formula>
    </cfRule>
    <cfRule type="containsText" dxfId="8" priority="8" stopIfTrue="1" operator="containsText" text="0.0%">
      <formula>NOT(ISERROR(SEARCH("0.0%",A38)))</formula>
    </cfRule>
  </conditionalFormatting>
  <conditionalFormatting sqref="A41:A42">
    <cfRule type="containsText" dxfId="7" priority="5" stopIfTrue="1" operator="containsText" text=" 0%">
      <formula>NOT(ISERROR(SEARCH(" 0%",A41)))</formula>
    </cfRule>
    <cfRule type="containsText" dxfId="6" priority="6" stopIfTrue="1" operator="containsText" text="0.0%">
      <formula>NOT(ISERROR(SEARCH("0.0%",A41)))</formula>
    </cfRule>
  </conditionalFormatting>
  <conditionalFormatting sqref="A43">
    <cfRule type="containsText" dxfId="5" priority="3" stopIfTrue="1" operator="containsText" text=" 0%">
      <formula>NOT(ISERROR(SEARCH(" 0%",A43)))</formula>
    </cfRule>
    <cfRule type="containsText" dxfId="4" priority="4" stopIfTrue="1" operator="containsText" text="0.0%">
      <formula>NOT(ISERROR(SEARCH("0.0%",A43)))</formula>
    </cfRule>
  </conditionalFormatting>
  <conditionalFormatting sqref="A44">
    <cfRule type="containsText" dxfId="3" priority="1" stopIfTrue="1" operator="containsText" text=" 0%">
      <formula>NOT(ISERROR(SEARCH(" 0%",A44)))</formula>
    </cfRule>
    <cfRule type="containsText" dxfId="2" priority="2" stopIfTrue="1" operator="containsText" text="0.0%">
      <formula>NOT(ISERROR(SEARCH("0.0%",A44)))</formula>
    </cfRule>
  </conditionalFormatting>
  <printOptions horizontalCentered="1"/>
  <pageMargins left="0.51181102362204722" right="0.51181102362204722" top="0.77142857142857146" bottom="0.74803149606299213" header="0.31496062992125984" footer="0.31496062992125984"/>
  <pageSetup paperSize="9" scale="54" fitToHeight="0" orientation="portrait" r:id="rId2"/>
  <headerFooter>
    <oddHeader>&amp;L&amp;"Calibri Light,Regular"&amp;10 &amp;C&amp;"Calibri Light,Regular"&amp;10 &amp;R&amp;"Tahoma,Negrita"&amp;10Informe de la Operación Mensual - Enero 2017
INFSGI-MES-01-2017
08/02/2017
Versión: 01</oddHeader>
    <oddFooter>&amp;L&amp;"Calibri,Regular"&amp;10COES SINAC, 2017&amp;C&amp;"Calibri Light,Regular"&amp;10 2&amp;R&amp;"Tahoma,Normal"&amp;10Dirección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491"/>
  <sheetViews>
    <sheetView view="pageBreakPreview" zoomScaleNormal="100" zoomScaleSheetLayoutView="100" workbookViewId="0"/>
  </sheetViews>
  <sheetFormatPr defaultRowHeight="11.25"/>
  <cols>
    <col min="1" max="1" width="29.66406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0.1640625" style="145" customWidth="1"/>
    <col min="10" max="10" width="12.83203125" style="211" customWidth="1"/>
    <col min="11" max="11" width="1.5" style="145" customWidth="1"/>
    <col min="12" max="12" width="9.33203125" style="145"/>
    <col min="13" max="13" width="52.6640625" style="145" bestFit="1" customWidth="1"/>
    <col min="14" max="22" width="9.33203125" style="145"/>
    <col min="23" max="23" width="52.6640625" style="145" bestFit="1" customWidth="1"/>
    <col min="24" max="16384" width="9.33203125" style="145"/>
  </cols>
  <sheetData>
    <row r="1" spans="1:13" ht="14.1" customHeight="1">
      <c r="A1" s="204"/>
      <c r="B1" s="205"/>
      <c r="C1" s="205"/>
      <c r="D1" s="205"/>
      <c r="E1" s="205"/>
      <c r="F1" s="205"/>
      <c r="G1" s="206"/>
      <c r="H1" s="206"/>
      <c r="I1" s="207"/>
      <c r="J1" s="207"/>
      <c r="K1" s="144"/>
    </row>
    <row r="2" spans="1:13" ht="14.1" customHeight="1">
      <c r="A2" s="208"/>
      <c r="B2" s="209"/>
      <c r="C2" s="209"/>
      <c r="D2" s="209"/>
      <c r="E2" s="209"/>
      <c r="F2" s="209"/>
      <c r="G2" s="210"/>
      <c r="H2" s="210"/>
      <c r="I2" s="210"/>
      <c r="J2" s="210"/>
      <c r="K2" s="147"/>
    </row>
    <row r="3" spans="1:13" ht="14.1" customHeight="1">
      <c r="A3" s="208"/>
      <c r="B3" s="209"/>
      <c r="C3" s="209"/>
      <c r="D3" s="209"/>
      <c r="E3" s="209"/>
      <c r="F3" s="209"/>
      <c r="G3" s="210"/>
      <c r="H3" s="210"/>
      <c r="I3" s="210"/>
      <c r="J3" s="210"/>
      <c r="K3" s="147"/>
    </row>
    <row r="4" spans="1:13" ht="24" customHeight="1">
      <c r="A4" s="877" t="s">
        <v>139</v>
      </c>
      <c r="B4" s="877"/>
      <c r="C4" s="877"/>
      <c r="D4" s="877"/>
      <c r="E4" s="877"/>
      <c r="F4" s="877"/>
      <c r="G4" s="877"/>
      <c r="H4" s="877"/>
      <c r="I4" s="877"/>
      <c r="J4" s="213"/>
      <c r="K4" s="148"/>
    </row>
    <row r="5" spans="1:13" ht="15.95" customHeight="1">
      <c r="A5" s="211"/>
      <c r="B5" s="212"/>
      <c r="C5" s="214"/>
      <c r="D5" s="215"/>
      <c r="E5" s="215"/>
      <c r="F5" s="213"/>
      <c r="G5" s="216"/>
      <c r="H5" s="216"/>
      <c r="I5" s="217"/>
      <c r="J5" s="213"/>
      <c r="K5" s="148"/>
    </row>
    <row r="6" spans="1:13" ht="6" customHeight="1">
      <c r="A6" s="352"/>
      <c r="B6" s="353"/>
      <c r="C6" s="354"/>
      <c r="D6" s="355"/>
      <c r="E6" s="356"/>
      <c r="F6" s="357"/>
      <c r="G6" s="358"/>
      <c r="H6" s="352"/>
      <c r="I6" s="352"/>
      <c r="J6" s="209"/>
      <c r="K6" s="149"/>
    </row>
    <row r="7" spans="1:13" ht="12" customHeight="1">
      <c r="A7" s="359" t="s">
        <v>4</v>
      </c>
      <c r="B7" s="894" t="s">
        <v>122</v>
      </c>
      <c r="C7" s="895"/>
      <c r="D7" s="895"/>
      <c r="E7" s="896" t="s">
        <v>123</v>
      </c>
      <c r="F7" s="897"/>
      <c r="G7" s="898"/>
      <c r="H7" s="897" t="s">
        <v>130</v>
      </c>
      <c r="I7" s="897"/>
      <c r="J7" s="264"/>
      <c r="K7" s="150"/>
    </row>
    <row r="8" spans="1:13" ht="14.1" customHeight="1">
      <c r="A8" s="360"/>
      <c r="B8" s="367">
        <v>42675</v>
      </c>
      <c r="C8" s="368">
        <v>42705</v>
      </c>
      <c r="D8" s="368">
        <v>42736</v>
      </c>
      <c r="E8" s="369">
        <v>2017</v>
      </c>
      <c r="F8" s="370">
        <v>2016</v>
      </c>
      <c r="G8" s="371" t="s">
        <v>124</v>
      </c>
      <c r="H8" s="370">
        <v>2015</v>
      </c>
      <c r="I8" s="370" t="s">
        <v>124</v>
      </c>
      <c r="J8" s="267"/>
      <c r="K8" s="151"/>
      <c r="M8" s="668"/>
    </row>
    <row r="9" spans="1:13" ht="6" customHeight="1">
      <c r="A9" s="273"/>
      <c r="B9" s="372"/>
      <c r="C9" s="373"/>
      <c r="D9" s="373"/>
      <c r="E9" s="374"/>
      <c r="F9" s="373"/>
      <c r="G9" s="375"/>
      <c r="H9" s="373"/>
      <c r="I9" s="373"/>
      <c r="J9" s="268"/>
      <c r="K9" s="152"/>
      <c r="M9" s="668"/>
    </row>
    <row r="10" spans="1:13" ht="15.95" customHeight="1">
      <c r="A10" s="153" t="s">
        <v>126</v>
      </c>
      <c r="B10" s="154">
        <v>1659.8531101683398</v>
      </c>
      <c r="C10" s="155">
        <v>2083.5376419231625</v>
      </c>
      <c r="D10" s="155">
        <v>2868.5575095339577</v>
      </c>
      <c r="E10" s="651">
        <v>2868.5575095339577</v>
      </c>
      <c r="F10" s="376">
        <v>2181.1727691753294</v>
      </c>
      <c r="G10" s="378">
        <f>+E10/F10-1</f>
        <v>0.31514456354528875</v>
      </c>
      <c r="H10" s="155">
        <v>2105.9939443890671</v>
      </c>
      <c r="I10" s="381">
        <f>+F10/H10-1</f>
        <v>3.5697550311841519E-2</v>
      </c>
      <c r="J10" s="269"/>
      <c r="K10" s="156"/>
      <c r="M10" s="668">
        <f>+E10/F10-1</f>
        <v>0.31514456354528875</v>
      </c>
    </row>
    <row r="11" spans="1:13" ht="12" customHeight="1">
      <c r="A11" s="275" t="s">
        <v>125</v>
      </c>
      <c r="B11" s="276">
        <v>2267.8705145324116</v>
      </c>
      <c r="C11" s="277">
        <v>2026.3147757698912</v>
      </c>
      <c r="D11" s="277">
        <v>1325.3500408210471</v>
      </c>
      <c r="E11" s="652">
        <v>1325.3500408210471</v>
      </c>
      <c r="F11" s="276">
        <v>1772.4594337012472</v>
      </c>
      <c r="G11" s="379">
        <f>+E11/F11-1</f>
        <v>-0.25225366763206925</v>
      </c>
      <c r="H11" s="277">
        <v>1482.3135086901134</v>
      </c>
      <c r="I11" s="382">
        <f t="shared" ref="I11:I17" si="0">+F11/H11-1</f>
        <v>0.19573856900726017</v>
      </c>
      <c r="J11" s="269"/>
      <c r="K11" s="156"/>
      <c r="M11" s="668"/>
    </row>
    <row r="12" spans="1:13" ht="12" customHeight="1">
      <c r="A12" s="157" t="s">
        <v>110</v>
      </c>
      <c r="B12" s="158">
        <v>23.065574925</v>
      </c>
      <c r="C12" s="159">
        <v>22.486728287811001</v>
      </c>
      <c r="D12" s="159">
        <v>17.646586911442999</v>
      </c>
      <c r="E12" s="653">
        <v>17.646586911442999</v>
      </c>
      <c r="F12" s="158">
        <v>22.625865154</v>
      </c>
      <c r="G12" s="380">
        <f>+E12/F12-1</f>
        <v>-0.22007018112528265</v>
      </c>
      <c r="H12" s="159">
        <v>21.570982990000001</v>
      </c>
      <c r="I12" s="383">
        <f t="shared" si="0"/>
        <v>4.8902832313623579E-2</v>
      </c>
      <c r="J12" s="269"/>
      <c r="K12" s="156"/>
      <c r="M12" s="668"/>
    </row>
    <row r="13" spans="1:13" ht="12" customHeight="1">
      <c r="A13" s="275" t="s">
        <v>109</v>
      </c>
      <c r="B13" s="276">
        <v>96.422342473016982</v>
      </c>
      <c r="C13" s="277">
        <v>103.52859153037868</v>
      </c>
      <c r="D13" s="277">
        <v>60.372802024048376</v>
      </c>
      <c r="E13" s="652">
        <v>60.372802024048376</v>
      </c>
      <c r="F13" s="377">
        <v>47.238110219424669</v>
      </c>
      <c r="G13" s="379">
        <f>+E13/F13-1</f>
        <v>0.27805286332607393</v>
      </c>
      <c r="H13" s="277">
        <v>52.919981231787375</v>
      </c>
      <c r="I13" s="382">
        <f t="shared" si="0"/>
        <v>-0.10736721518241554</v>
      </c>
      <c r="J13" s="269"/>
      <c r="K13" s="156"/>
      <c r="M13" s="668"/>
    </row>
    <row r="14" spans="1:13" ht="15.95" customHeight="1">
      <c r="A14" s="162" t="s">
        <v>127</v>
      </c>
      <c r="B14" s="163">
        <f>+SUM(B10:B13)</f>
        <v>4047.2115420987684</v>
      </c>
      <c r="C14" s="164">
        <f>+SUM(C10:C13)</f>
        <v>4235.8677375112429</v>
      </c>
      <c r="D14" s="164">
        <f>+SUM(D10:D13)</f>
        <v>4271.9269392904962</v>
      </c>
      <c r="E14" s="350">
        <f>+SUM(E10:E13)</f>
        <v>4271.9269392904962</v>
      </c>
      <c r="F14" s="164">
        <f>+SUM(F10:F13)</f>
        <v>4023.4961782500013</v>
      </c>
      <c r="G14" s="351">
        <f>+E14/F14-1</f>
        <v>6.1744997393920364E-2</v>
      </c>
      <c r="H14" s="164">
        <f>+SUM(H10:H13)</f>
        <v>3662.7984173009681</v>
      </c>
      <c r="I14" s="165">
        <f t="shared" si="0"/>
        <v>9.8476006554251816E-2</v>
      </c>
      <c r="J14" s="270"/>
      <c r="K14" s="156"/>
      <c r="M14" s="668"/>
    </row>
    <row r="15" spans="1:13" ht="15.95" customHeight="1">
      <c r="A15" s="343"/>
      <c r="B15" s="343"/>
      <c r="C15" s="343"/>
      <c r="D15" s="343"/>
      <c r="E15" s="343"/>
      <c r="F15" s="343"/>
      <c r="G15" s="343"/>
      <c r="H15" s="344"/>
      <c r="I15" s="347"/>
      <c r="J15" s="270"/>
      <c r="K15" s="156"/>
    </row>
    <row r="16" spans="1:13" ht="12" customHeight="1">
      <c r="A16" s="275" t="s">
        <v>129</v>
      </c>
      <c r="B16" s="276"/>
      <c r="C16" s="277"/>
      <c r="D16" s="277"/>
      <c r="E16" s="277"/>
      <c r="F16" s="277"/>
      <c r="G16" s="379"/>
      <c r="H16" s="655">
        <v>0.45898245999999998</v>
      </c>
      <c r="I16" s="278">
        <f t="shared" si="0"/>
        <v>-1</v>
      </c>
      <c r="J16" s="269"/>
      <c r="K16" s="156"/>
    </row>
    <row r="17" spans="1:11" ht="12" customHeight="1">
      <c r="A17" s="157" t="s">
        <v>15</v>
      </c>
      <c r="B17" s="158"/>
      <c r="C17" s="159"/>
      <c r="D17" s="159"/>
      <c r="E17" s="159"/>
      <c r="F17" s="159">
        <v>15.02316993</v>
      </c>
      <c r="G17" s="384"/>
      <c r="H17" s="654">
        <v>3.0678281799999998</v>
      </c>
      <c r="I17" s="161">
        <f t="shared" si="0"/>
        <v>3.8970049978483479</v>
      </c>
      <c r="J17" s="269"/>
      <c r="K17" s="156"/>
    </row>
    <row r="18" spans="1:11" ht="0.75" customHeight="1">
      <c r="A18" s="166"/>
      <c r="B18" s="158"/>
      <c r="C18" s="159"/>
      <c r="D18" s="159"/>
      <c r="E18" s="159"/>
      <c r="F18" s="160"/>
      <c r="G18" s="160"/>
      <c r="H18" s="158"/>
      <c r="I18" s="161"/>
      <c r="J18" s="271"/>
      <c r="K18" s="167"/>
    </row>
    <row r="19" spans="1:11" ht="0.75" customHeight="1">
      <c r="A19" s="168"/>
      <c r="B19" s="169"/>
      <c r="C19" s="170"/>
      <c r="D19" s="170"/>
      <c r="E19" s="170"/>
      <c r="F19" s="171"/>
      <c r="G19" s="171"/>
      <c r="H19" s="169"/>
      <c r="I19" s="172"/>
      <c r="J19" s="271"/>
      <c r="K19" s="167"/>
    </row>
    <row r="20" spans="1:11" ht="15" customHeight="1">
      <c r="A20" s="362" t="s">
        <v>128</v>
      </c>
      <c r="B20" s="363">
        <f>+B16-B17</f>
        <v>0</v>
      </c>
      <c r="C20" s="364">
        <f>+C16-C17</f>
        <v>0</v>
      </c>
      <c r="D20" s="364">
        <f>+D16-D17</f>
        <v>0</v>
      </c>
      <c r="E20" s="364">
        <f>+E16-E17</f>
        <v>0</v>
      </c>
      <c r="F20" s="364">
        <f>+F16-F17</f>
        <v>-15.02316993</v>
      </c>
      <c r="G20" s="365"/>
      <c r="H20" s="363">
        <f>+H16-H17</f>
        <v>-2.6088457199999997</v>
      </c>
      <c r="I20" s="366">
        <f>+F20/H20-1</f>
        <v>4.7585505401216297</v>
      </c>
      <c r="J20" s="270"/>
      <c r="K20" s="173"/>
    </row>
    <row r="21" spans="1:11" s="174" customFormat="1" ht="6" customHeight="1">
      <c r="A21" s="219"/>
      <c r="B21" s="220"/>
      <c r="C21" s="220"/>
      <c r="D21" s="220"/>
      <c r="E21" s="220"/>
      <c r="F21" s="220"/>
      <c r="G21" s="220"/>
      <c r="H21" s="220"/>
      <c r="I21" s="220"/>
      <c r="J21" s="261"/>
      <c r="K21" s="167"/>
    </row>
    <row r="22" spans="1:11" s="174" customFormat="1" ht="12.75">
      <c r="A22" s="219"/>
      <c r="B22" s="236"/>
      <c r="C22" s="236"/>
      <c r="D22" s="236"/>
      <c r="E22" s="236"/>
      <c r="F22" s="236"/>
      <c r="G22" s="236"/>
      <c r="H22" s="236"/>
      <c r="I22" s="236"/>
      <c r="J22" s="261"/>
      <c r="K22" s="167"/>
    </row>
    <row r="23" spans="1:11" s="174" customFormat="1" ht="12.75">
      <c r="A23" s="899" t="s">
        <v>189</v>
      </c>
      <c r="B23" s="899"/>
      <c r="C23" s="899"/>
      <c r="D23" s="899"/>
      <c r="E23" s="899"/>
      <c r="F23" s="899"/>
      <c r="G23" s="899"/>
      <c r="H23" s="899"/>
      <c r="I23" s="236"/>
      <c r="J23" s="261"/>
      <c r="K23" s="167"/>
    </row>
    <row r="24" spans="1:11" s="174" customFormat="1" ht="12.75">
      <c r="A24" s="219"/>
      <c r="B24" s="236"/>
      <c r="C24" s="236"/>
      <c r="D24" s="236"/>
      <c r="E24" s="236"/>
      <c r="F24" s="236"/>
      <c r="G24" s="236"/>
      <c r="H24" s="236"/>
      <c r="I24" s="236"/>
      <c r="J24" s="261"/>
      <c r="K24" s="167"/>
    </row>
    <row r="25" spans="1:11" s="174" customFormat="1" ht="12.75">
      <c r="A25" s="219"/>
      <c r="B25" s="236"/>
      <c r="C25" s="236"/>
      <c r="D25" s="236"/>
      <c r="E25" s="236"/>
      <c r="F25" s="236"/>
      <c r="G25" s="236"/>
      <c r="H25" s="236"/>
      <c r="I25" s="236"/>
      <c r="J25" s="261"/>
      <c r="K25" s="167"/>
    </row>
    <row r="26" spans="1:11" s="174" customFormat="1" ht="12.75">
      <c r="A26" s="219"/>
      <c r="B26" s="236"/>
      <c r="C26" s="236"/>
      <c r="D26" s="236"/>
      <c r="E26" s="236"/>
      <c r="F26" s="236"/>
      <c r="G26" s="236"/>
      <c r="H26" s="236"/>
      <c r="I26" s="236"/>
      <c r="J26" s="261"/>
      <c r="K26" s="167"/>
    </row>
    <row r="27" spans="1:11" s="174" customFormat="1" ht="12.75">
      <c r="A27" s="219"/>
      <c r="B27" s="236"/>
      <c r="C27" s="236"/>
      <c r="D27" s="236"/>
      <c r="E27" s="236"/>
      <c r="F27" s="236"/>
      <c r="G27" s="236"/>
      <c r="H27" s="236"/>
      <c r="I27" s="236"/>
      <c r="J27" s="261"/>
      <c r="K27" s="167"/>
    </row>
    <row r="28" spans="1:11" s="174" customFormat="1" ht="12.75">
      <c r="A28" s="219"/>
      <c r="B28" s="236"/>
      <c r="C28" s="236"/>
      <c r="D28" s="236"/>
      <c r="E28" s="236"/>
      <c r="F28" s="236"/>
      <c r="G28" s="236"/>
      <c r="H28" s="236"/>
      <c r="I28" s="236"/>
      <c r="J28" s="261"/>
      <c r="K28" s="167"/>
    </row>
    <row r="29" spans="1:11" s="174" customFormat="1" ht="12.75">
      <c r="A29" s="219"/>
      <c r="B29" s="236"/>
      <c r="C29" s="236"/>
      <c r="D29" s="236"/>
      <c r="E29" s="236"/>
      <c r="F29" s="236"/>
      <c r="G29" s="236"/>
      <c r="H29" s="236"/>
      <c r="I29" s="236"/>
      <c r="J29" s="261"/>
      <c r="K29" s="167"/>
    </row>
    <row r="30" spans="1:11" s="174" customFormat="1" ht="12.75">
      <c r="A30" s="219"/>
      <c r="B30" s="236"/>
      <c r="C30" s="236"/>
      <c r="D30" s="236"/>
      <c r="E30" s="236"/>
      <c r="F30" s="236"/>
      <c r="G30" s="236"/>
      <c r="H30" s="236"/>
      <c r="I30" s="236"/>
      <c r="J30" s="261"/>
      <c r="K30" s="167"/>
    </row>
    <row r="31" spans="1:11" s="174" customFormat="1" ht="12.75">
      <c r="A31" s="219"/>
      <c r="B31" s="236"/>
      <c r="C31" s="236"/>
      <c r="D31" s="236"/>
      <c r="E31" s="236"/>
      <c r="F31" s="236"/>
      <c r="G31" s="236"/>
      <c r="H31" s="236"/>
      <c r="I31" s="236"/>
      <c r="J31" s="261"/>
      <c r="K31" s="167"/>
    </row>
    <row r="32" spans="1:11" s="174" customFormat="1" ht="12.75">
      <c r="A32" s="219"/>
      <c r="B32" s="236"/>
      <c r="C32" s="236"/>
      <c r="D32" s="236"/>
      <c r="E32" s="236"/>
      <c r="F32" s="236"/>
      <c r="G32" s="236"/>
      <c r="H32" s="236"/>
      <c r="I32" s="236"/>
      <c r="J32" s="261"/>
      <c r="K32" s="167"/>
    </row>
    <row r="33" spans="1:16" s="174" customFormat="1" ht="12.75">
      <c r="A33" s="219"/>
      <c r="B33" s="236"/>
      <c r="C33" s="236"/>
      <c r="D33" s="236"/>
      <c r="E33" s="236"/>
      <c r="F33" s="236"/>
      <c r="G33" s="236"/>
      <c r="H33" s="236"/>
      <c r="I33" s="236"/>
      <c r="J33" s="261"/>
      <c r="K33" s="167"/>
    </row>
    <row r="34" spans="1:16" s="174" customFormat="1" ht="12.75">
      <c r="A34" s="219"/>
      <c r="B34" s="236"/>
      <c r="C34" s="236"/>
      <c r="D34" s="236"/>
      <c r="E34" s="236"/>
      <c r="F34" s="236"/>
      <c r="G34" s="236"/>
      <c r="H34" s="236"/>
      <c r="I34" s="236"/>
      <c r="J34" s="261"/>
      <c r="K34" s="167"/>
    </row>
    <row r="35" spans="1:16" s="174" customFormat="1" ht="12.75">
      <c r="A35" s="219"/>
      <c r="B35" s="236"/>
      <c r="C35" s="236"/>
      <c r="D35" s="236"/>
      <c r="E35" s="236"/>
      <c r="F35" s="236"/>
      <c r="G35" s="236"/>
      <c r="H35" s="236"/>
      <c r="I35" s="236"/>
      <c r="J35" s="261"/>
      <c r="K35" s="167"/>
    </row>
    <row r="36" spans="1:16" s="174" customFormat="1" ht="12.75">
      <c r="A36" s="219"/>
      <c r="B36" s="236"/>
      <c r="C36" s="236"/>
      <c r="D36" s="236"/>
      <c r="E36" s="236"/>
      <c r="F36" s="236"/>
      <c r="G36" s="236"/>
      <c r="H36" s="236"/>
      <c r="I36" s="236"/>
      <c r="J36" s="261"/>
      <c r="K36" s="167"/>
    </row>
    <row r="37" spans="1:16" s="174" customFormat="1" ht="12.75">
      <c r="A37" s="219"/>
      <c r="B37" s="236"/>
      <c r="C37" s="236"/>
      <c r="D37" s="236"/>
      <c r="E37" s="236"/>
      <c r="F37" s="236"/>
      <c r="G37" s="236"/>
      <c r="H37" s="236"/>
      <c r="I37" s="236"/>
      <c r="J37" s="261"/>
      <c r="K37" s="167"/>
    </row>
    <row r="38" spans="1:16" s="174" customFormat="1" ht="12.75">
      <c r="A38" s="219"/>
      <c r="B38" s="236"/>
      <c r="C38" s="236"/>
      <c r="D38" s="236"/>
      <c r="E38" s="236"/>
      <c r="F38" s="236"/>
      <c r="G38" s="236"/>
      <c r="H38" s="236"/>
      <c r="I38" s="236"/>
      <c r="J38" s="261"/>
      <c r="K38" s="167"/>
    </row>
    <row r="39" spans="1:16" s="174" customFormat="1" ht="12.75">
      <c r="A39" s="219"/>
      <c r="B39" s="236"/>
      <c r="C39" s="236"/>
      <c r="D39" s="236"/>
      <c r="E39" s="236"/>
      <c r="F39" s="236"/>
      <c r="G39" s="236"/>
      <c r="H39" s="236"/>
      <c r="I39" s="236"/>
      <c r="J39" s="261"/>
      <c r="K39" s="167"/>
    </row>
    <row r="40" spans="1:16" s="174" customFormat="1" ht="12.75">
      <c r="A40" s="219"/>
      <c r="B40" s="236"/>
      <c r="C40" s="236"/>
      <c r="D40" s="236"/>
      <c r="E40" s="236"/>
      <c r="F40" s="236"/>
      <c r="G40" s="236"/>
      <c r="H40" s="236"/>
      <c r="I40" s="236"/>
      <c r="J40" s="261"/>
      <c r="K40" s="167"/>
    </row>
    <row r="41" spans="1:16" s="174" customFormat="1" ht="12.75">
      <c r="A41" s="219"/>
      <c r="B41" s="236"/>
      <c r="C41" s="236"/>
      <c r="D41" s="236"/>
      <c r="E41" s="236"/>
      <c r="F41" s="236"/>
      <c r="G41" s="236"/>
      <c r="H41" s="236"/>
      <c r="I41" s="236"/>
      <c r="J41" s="261"/>
      <c r="K41" s="167"/>
    </row>
    <row r="42" spans="1:16" s="174" customFormat="1" ht="12.75">
      <c r="A42" s="219"/>
      <c r="B42" s="236"/>
      <c r="C42" s="236"/>
      <c r="D42" s="236"/>
      <c r="E42" s="236"/>
      <c r="F42" s="236"/>
      <c r="G42" s="236"/>
      <c r="H42" s="236"/>
      <c r="I42" s="236"/>
      <c r="J42" s="261"/>
      <c r="K42" s="167"/>
    </row>
    <row r="43" spans="1:16" s="174" customFormat="1" ht="12.75">
      <c r="A43" s="219"/>
      <c r="B43" s="236"/>
      <c r="C43" s="236"/>
      <c r="D43" s="236"/>
      <c r="E43" s="236"/>
      <c r="F43" s="236"/>
      <c r="G43" s="236"/>
      <c r="H43" s="236"/>
      <c r="I43" s="236"/>
      <c r="J43" s="261"/>
      <c r="K43" s="167"/>
    </row>
    <row r="44" spans="1:16" s="174" customFormat="1" ht="12.75">
      <c r="A44" s="219"/>
      <c r="B44" s="236"/>
      <c r="C44" s="236"/>
      <c r="D44" s="236"/>
      <c r="E44" s="236"/>
      <c r="F44" s="236"/>
      <c r="G44" s="236"/>
      <c r="H44" s="236"/>
      <c r="I44" s="236"/>
      <c r="J44" s="261"/>
      <c r="K44" s="167"/>
    </row>
    <row r="45" spans="1:16" s="174" customFormat="1" ht="12.75">
      <c r="A45" s="219"/>
      <c r="B45" s="236"/>
      <c r="C45" s="236"/>
      <c r="D45" s="236"/>
      <c r="E45" s="236"/>
      <c r="F45" s="236"/>
      <c r="G45" s="236"/>
      <c r="H45" s="236"/>
      <c r="I45" s="236"/>
      <c r="J45" s="261"/>
      <c r="K45" s="167"/>
    </row>
    <row r="46" spans="1:16" s="174" customFormat="1" ht="12.75">
      <c r="A46" s="819"/>
      <c r="B46" s="892"/>
      <c r="C46" s="892"/>
      <c r="D46" s="892"/>
      <c r="E46" s="893"/>
      <c r="F46" s="893"/>
      <c r="G46" s="893"/>
      <c r="H46" s="893"/>
      <c r="I46" s="893"/>
      <c r="J46" s="261"/>
      <c r="K46" s="167"/>
      <c r="M46" s="662"/>
      <c r="N46" s="662"/>
      <c r="O46" s="662"/>
      <c r="P46" s="662"/>
    </row>
    <row r="47" spans="1:16" s="174" customFormat="1" ht="12">
      <c r="A47" s="798"/>
      <c r="B47" s="799"/>
      <c r="C47" s="799"/>
      <c r="D47" s="799"/>
      <c r="E47" s="800"/>
      <c r="F47" s="800"/>
      <c r="G47" s="812"/>
      <c r="H47" s="800"/>
      <c r="I47" s="800"/>
      <c r="J47" s="261"/>
      <c r="K47" s="167"/>
      <c r="M47" s="662"/>
      <c r="N47" s="662"/>
      <c r="O47" s="662"/>
      <c r="P47" s="662"/>
    </row>
    <row r="48" spans="1:16" s="174" customFormat="1" ht="12.75">
      <c r="A48" s="813"/>
      <c r="B48" s="814"/>
      <c r="C48" s="815"/>
      <c r="D48" s="815"/>
      <c r="E48" s="815"/>
      <c r="F48" s="815"/>
      <c r="G48" s="815"/>
      <c r="H48" s="815"/>
      <c r="I48" s="815"/>
      <c r="J48" s="261"/>
      <c r="K48" s="167"/>
      <c r="M48" s="662"/>
      <c r="N48" s="662"/>
      <c r="O48" s="662"/>
      <c r="P48" s="662"/>
    </row>
    <row r="49" spans="1:16" s="174" customFormat="1" ht="12.75">
      <c r="A49" s="801"/>
      <c r="B49" s="802"/>
      <c r="C49" s="802"/>
      <c r="D49" s="802"/>
      <c r="E49" s="802"/>
      <c r="F49" s="802"/>
      <c r="G49" s="816"/>
      <c r="H49" s="802"/>
      <c r="I49" s="803"/>
      <c r="J49" s="261"/>
      <c r="K49" s="167"/>
      <c r="M49" s="714" t="s">
        <v>91</v>
      </c>
      <c r="N49" s="662" t="e">
        <f>+ROUND((D49/$D$62)*100,2)</f>
        <v>#DIV/0!</v>
      </c>
      <c r="O49" s="715" t="e">
        <f>ROUND(((D51+D52+D53)/D62)*100,2)</f>
        <v>#DIV/0!</v>
      </c>
      <c r="P49" s="662"/>
    </row>
    <row r="50" spans="1:16" s="174" customFormat="1" ht="12.75">
      <c r="A50" s="804"/>
      <c r="B50" s="805"/>
      <c r="C50" s="805"/>
      <c r="D50" s="805"/>
      <c r="E50" s="805"/>
      <c r="F50" s="805"/>
      <c r="G50" s="817"/>
      <c r="H50" s="805"/>
      <c r="I50" s="806"/>
      <c r="J50" s="261"/>
      <c r="K50" s="167"/>
      <c r="M50" s="714" t="s">
        <v>113</v>
      </c>
      <c r="N50" s="662" t="e">
        <f t="shared" ref="N50:N61" si="1">+ROUND((D50/$D$62)*100,2)</f>
        <v>#DIV/0!</v>
      </c>
      <c r="O50" s="715" t="e">
        <f>ROUND(((D54+D57+D55)/D62)*100,2)</f>
        <v>#DIV/0!</v>
      </c>
      <c r="P50" s="662"/>
    </row>
    <row r="51" spans="1:16" s="174" customFormat="1" ht="12.75">
      <c r="A51" s="804"/>
      <c r="B51" s="805"/>
      <c r="C51" s="805"/>
      <c r="D51" s="805"/>
      <c r="E51" s="805"/>
      <c r="F51" s="805"/>
      <c r="G51" s="817"/>
      <c r="H51" s="805"/>
      <c r="I51" s="806"/>
      <c r="J51" s="261"/>
      <c r="K51" s="167"/>
      <c r="M51" s="714" t="s">
        <v>131</v>
      </c>
      <c r="N51" s="662" t="e">
        <f t="shared" si="1"/>
        <v>#DIV/0!</v>
      </c>
      <c r="O51" s="662"/>
      <c r="P51" s="662"/>
    </row>
    <row r="52" spans="1:16" s="174" customFormat="1" ht="12.75">
      <c r="A52" s="804"/>
      <c r="B52" s="805"/>
      <c r="C52" s="805"/>
      <c r="D52" s="805"/>
      <c r="E52" s="805"/>
      <c r="F52" s="805"/>
      <c r="G52" s="817"/>
      <c r="H52" s="805"/>
      <c r="I52" s="806"/>
      <c r="J52" s="261"/>
      <c r="K52" s="167"/>
      <c r="M52" s="714" t="s">
        <v>132</v>
      </c>
      <c r="N52" s="662" t="e">
        <f t="shared" si="1"/>
        <v>#DIV/0!</v>
      </c>
      <c r="O52" s="662"/>
      <c r="P52" s="662"/>
    </row>
    <row r="53" spans="1:16" s="174" customFormat="1" ht="12.75">
      <c r="A53" s="804"/>
      <c r="B53" s="805"/>
      <c r="C53" s="805"/>
      <c r="D53" s="805"/>
      <c r="E53" s="805"/>
      <c r="F53" s="805"/>
      <c r="G53" s="817"/>
      <c r="H53" s="805"/>
      <c r="I53" s="806"/>
      <c r="J53" s="261"/>
      <c r="K53" s="167"/>
      <c r="M53" s="714" t="s">
        <v>133</v>
      </c>
      <c r="N53" s="662" t="e">
        <f t="shared" si="1"/>
        <v>#DIV/0!</v>
      </c>
      <c r="O53" s="662"/>
      <c r="P53" s="662"/>
    </row>
    <row r="54" spans="1:16" s="174" customFormat="1" ht="12.75">
      <c r="A54" s="804"/>
      <c r="B54" s="805"/>
      <c r="C54" s="805"/>
      <c r="D54" s="805"/>
      <c r="E54" s="805"/>
      <c r="F54" s="805"/>
      <c r="G54" s="817"/>
      <c r="H54" s="805"/>
      <c r="I54" s="806"/>
      <c r="J54" s="261"/>
      <c r="K54" s="167"/>
      <c r="M54" s="714" t="s">
        <v>134</v>
      </c>
      <c r="N54" s="662" t="e">
        <f t="shared" si="1"/>
        <v>#DIV/0!</v>
      </c>
      <c r="O54" s="662"/>
      <c r="P54" s="662"/>
    </row>
    <row r="55" spans="1:16" s="174" customFormat="1" ht="12.75">
      <c r="A55" s="804"/>
      <c r="B55" s="805"/>
      <c r="C55" s="805"/>
      <c r="D55" s="805"/>
      <c r="E55" s="805"/>
      <c r="F55" s="805"/>
      <c r="G55" s="817"/>
      <c r="H55" s="805"/>
      <c r="I55" s="806"/>
      <c r="J55" s="261"/>
      <c r="K55" s="167"/>
      <c r="M55" s="714" t="s">
        <v>135</v>
      </c>
      <c r="N55" s="662" t="e">
        <f t="shared" si="1"/>
        <v>#DIV/0!</v>
      </c>
      <c r="O55" s="662"/>
      <c r="P55" s="662"/>
    </row>
    <row r="56" spans="1:16" s="174" customFormat="1" ht="12.75">
      <c r="A56" s="804"/>
      <c r="B56" s="805"/>
      <c r="C56" s="805"/>
      <c r="D56" s="805"/>
      <c r="E56" s="805"/>
      <c r="F56" s="805"/>
      <c r="G56" s="817"/>
      <c r="H56" s="805"/>
      <c r="I56" s="806"/>
      <c r="J56" s="261"/>
      <c r="K56" s="167"/>
      <c r="M56" s="714" t="s">
        <v>136</v>
      </c>
      <c r="N56" s="662" t="e">
        <f t="shared" si="1"/>
        <v>#DIV/0!</v>
      </c>
      <c r="O56" s="662"/>
      <c r="P56" s="662"/>
    </row>
    <row r="57" spans="1:16" s="174" customFormat="1" ht="12.75">
      <c r="A57" s="804"/>
      <c r="B57" s="805"/>
      <c r="C57" s="805"/>
      <c r="D57" s="805"/>
      <c r="E57" s="805"/>
      <c r="F57" s="805"/>
      <c r="G57" s="817"/>
      <c r="H57" s="805"/>
      <c r="I57" s="806"/>
      <c r="J57" s="261"/>
      <c r="K57" s="167"/>
      <c r="M57" s="714" t="s">
        <v>94</v>
      </c>
      <c r="N57" s="662" t="e">
        <f t="shared" si="1"/>
        <v>#DIV/0!</v>
      </c>
      <c r="O57" s="662"/>
      <c r="P57" s="662"/>
    </row>
    <row r="58" spans="1:16" s="174" customFormat="1" ht="12.75">
      <c r="A58" s="804"/>
      <c r="B58" s="805"/>
      <c r="C58" s="805"/>
      <c r="D58" s="805"/>
      <c r="E58" s="805"/>
      <c r="F58" s="805"/>
      <c r="G58" s="817"/>
      <c r="H58" s="805"/>
      <c r="I58" s="806"/>
      <c r="J58" s="261"/>
      <c r="K58" s="167"/>
      <c r="M58" s="714" t="s">
        <v>137</v>
      </c>
      <c r="N58" s="662" t="e">
        <f t="shared" si="1"/>
        <v>#DIV/0!</v>
      </c>
      <c r="O58" s="662"/>
      <c r="P58" s="662"/>
    </row>
    <row r="59" spans="1:16" s="174" customFormat="1" ht="12.75">
      <c r="A59" s="804"/>
      <c r="B59" s="805"/>
      <c r="C59" s="805"/>
      <c r="D59" s="805"/>
      <c r="E59" s="805"/>
      <c r="F59" s="805"/>
      <c r="G59" s="817"/>
      <c r="H59" s="805"/>
      <c r="I59" s="806"/>
      <c r="J59" s="261"/>
      <c r="K59" s="167"/>
      <c r="M59" s="714" t="s">
        <v>138</v>
      </c>
      <c r="N59" s="662" t="e">
        <f t="shared" si="1"/>
        <v>#DIV/0!</v>
      </c>
      <c r="O59" s="662"/>
      <c r="P59" s="662"/>
    </row>
    <row r="60" spans="1:16" s="174" customFormat="1" ht="12.75">
      <c r="A60" s="804"/>
      <c r="B60" s="805"/>
      <c r="C60" s="805"/>
      <c r="D60" s="805"/>
      <c r="E60" s="805"/>
      <c r="F60" s="805"/>
      <c r="G60" s="817"/>
      <c r="H60" s="805"/>
      <c r="I60" s="806"/>
      <c r="J60" s="261"/>
      <c r="K60" s="167"/>
      <c r="M60" s="714" t="s">
        <v>109</v>
      </c>
      <c r="N60" s="662" t="e">
        <f t="shared" si="1"/>
        <v>#DIV/0!</v>
      </c>
      <c r="O60" s="662"/>
      <c r="P60" s="662"/>
    </row>
    <row r="61" spans="1:16" s="174" customFormat="1" ht="12.75">
      <c r="A61" s="804"/>
      <c r="B61" s="805"/>
      <c r="C61" s="805"/>
      <c r="D61" s="805"/>
      <c r="E61" s="805"/>
      <c r="F61" s="805"/>
      <c r="G61" s="817"/>
      <c r="H61" s="805"/>
      <c r="I61" s="806"/>
      <c r="J61" s="261"/>
      <c r="K61" s="167"/>
      <c r="M61" s="714" t="s">
        <v>110</v>
      </c>
      <c r="N61" s="662" t="e">
        <f t="shared" si="1"/>
        <v>#DIV/0!</v>
      </c>
      <c r="O61" s="662"/>
      <c r="P61" s="662"/>
    </row>
    <row r="62" spans="1:16" s="174" customFormat="1" ht="12.75">
      <c r="A62" s="389"/>
      <c r="B62" s="390"/>
      <c r="C62" s="390"/>
      <c r="D62" s="390"/>
      <c r="E62" s="390"/>
      <c r="F62" s="390"/>
      <c r="G62" s="391"/>
      <c r="H62" s="390"/>
      <c r="I62" s="392"/>
      <c r="J62" s="261"/>
      <c r="K62" s="167"/>
      <c r="M62" s="662"/>
      <c r="N62" s="662"/>
      <c r="O62" s="662"/>
      <c r="P62" s="662"/>
    </row>
    <row r="63" spans="1:16" s="174" customFormat="1" ht="12.75">
      <c r="A63" s="389"/>
      <c r="B63" s="390"/>
      <c r="C63" s="390"/>
      <c r="D63" s="390"/>
      <c r="E63" s="390"/>
      <c r="F63" s="391"/>
      <c r="G63" s="391"/>
      <c r="H63" s="390"/>
      <c r="I63" s="392"/>
      <c r="J63" s="261"/>
      <c r="K63" s="167"/>
      <c r="M63" s="662"/>
      <c r="N63" s="662"/>
      <c r="O63" s="662"/>
      <c r="P63" s="662"/>
    </row>
    <row r="64" spans="1:16" s="174" customFormat="1" ht="12.75">
      <c r="A64" s="804"/>
      <c r="B64" s="805"/>
      <c r="C64" s="805"/>
      <c r="D64" s="805"/>
      <c r="E64" s="805"/>
      <c r="F64" s="805"/>
      <c r="G64" s="817"/>
      <c r="H64" s="805"/>
      <c r="I64" s="820"/>
      <c r="J64" s="261"/>
      <c r="K64" s="167"/>
      <c r="M64" s="662"/>
      <c r="N64" s="662"/>
      <c r="O64" s="662"/>
      <c r="P64" s="662"/>
    </row>
    <row r="65" spans="1:16" s="174" customFormat="1" ht="12.75">
      <c r="A65" s="804"/>
      <c r="B65" s="805"/>
      <c r="C65" s="805"/>
      <c r="D65" s="805"/>
      <c r="E65" s="805"/>
      <c r="F65" s="805"/>
      <c r="G65" s="821"/>
      <c r="H65" s="805"/>
      <c r="I65" s="820"/>
      <c r="J65" s="261"/>
      <c r="K65" s="167"/>
      <c r="M65" s="662"/>
      <c r="N65" s="662"/>
      <c r="O65" s="662"/>
      <c r="P65" s="662"/>
    </row>
    <row r="66" spans="1:16" s="174" customFormat="1" ht="10.5" customHeight="1">
      <c r="A66" s="251"/>
      <c r="B66" s="805"/>
      <c r="C66" s="805"/>
      <c r="D66" s="805"/>
      <c r="E66" s="805"/>
      <c r="F66" s="822"/>
      <c r="G66" s="822"/>
      <c r="H66" s="805"/>
      <c r="I66" s="820"/>
      <c r="J66" s="261"/>
      <c r="K66" s="167"/>
      <c r="M66" s="662"/>
      <c r="N66" s="662"/>
      <c r="O66" s="662"/>
      <c r="P66" s="662"/>
    </row>
    <row r="67" spans="1:16" s="174" customFormat="1" ht="3.75" customHeight="1">
      <c r="A67" s="251"/>
      <c r="B67" s="805"/>
      <c r="C67" s="805"/>
      <c r="D67" s="805"/>
      <c r="E67" s="805"/>
      <c r="F67" s="822"/>
      <c r="G67" s="822"/>
      <c r="H67" s="805"/>
      <c r="I67" s="820"/>
      <c r="J67" s="261"/>
      <c r="K67" s="167"/>
      <c r="M67" s="662"/>
      <c r="N67" s="662"/>
      <c r="O67" s="662"/>
      <c r="P67" s="662"/>
    </row>
    <row r="68" spans="1:16" s="174" customFormat="1" ht="13.5" customHeight="1">
      <c r="A68" s="389"/>
      <c r="B68" s="390"/>
      <c r="C68" s="390"/>
      <c r="D68" s="390"/>
      <c r="E68" s="390"/>
      <c r="F68" s="823"/>
      <c r="G68" s="391"/>
      <c r="H68" s="390"/>
      <c r="I68" s="392"/>
      <c r="J68" s="261"/>
      <c r="K68" s="167"/>
      <c r="M68" s="662"/>
      <c r="N68" s="662"/>
      <c r="O68" s="662"/>
      <c r="P68" s="662"/>
    </row>
    <row r="69" spans="1:16" s="174" customFormat="1" ht="12.75">
      <c r="A69" s="389"/>
      <c r="B69" s="390"/>
      <c r="C69" s="390"/>
      <c r="D69" s="390"/>
      <c r="E69" s="390"/>
      <c r="F69" s="391"/>
      <c r="G69" s="391"/>
      <c r="H69" s="390"/>
      <c r="I69" s="392"/>
      <c r="J69" s="261"/>
      <c r="K69" s="167"/>
      <c r="M69" s="662"/>
      <c r="N69" s="662"/>
      <c r="O69" s="662"/>
      <c r="P69" s="662"/>
    </row>
    <row r="70" spans="1:16" s="174" customFormat="1" ht="12.75">
      <c r="A70" s="389"/>
      <c r="B70" s="390"/>
      <c r="C70" s="390"/>
      <c r="D70" s="390"/>
      <c r="E70" s="390"/>
      <c r="F70" s="391"/>
      <c r="G70" s="391"/>
      <c r="H70" s="390"/>
      <c r="I70" s="392"/>
      <c r="J70" s="261"/>
      <c r="K70" s="167"/>
      <c r="M70" s="662"/>
      <c r="N70" s="662"/>
      <c r="O70" s="662"/>
      <c r="P70" s="662"/>
    </row>
    <row r="71" spans="1:16" s="174" customFormat="1" ht="12.75">
      <c r="A71" s="889"/>
      <c r="B71" s="889"/>
      <c r="C71" s="889"/>
      <c r="D71" s="889"/>
      <c r="E71" s="889"/>
      <c r="F71" s="889"/>
      <c r="G71" s="889"/>
      <c r="H71" s="889"/>
      <c r="I71" s="889"/>
      <c r="J71" s="261"/>
      <c r="K71" s="167"/>
    </row>
    <row r="72" spans="1:16" s="174" customFormat="1" ht="12.75">
      <c r="A72" s="219"/>
      <c r="B72" s="236"/>
      <c r="C72" s="236"/>
      <c r="D72" s="236"/>
      <c r="E72" s="236"/>
      <c r="F72" s="236"/>
      <c r="G72" s="236"/>
      <c r="H72" s="236"/>
      <c r="I72" s="236"/>
      <c r="J72" s="261"/>
      <c r="K72" s="167"/>
    </row>
    <row r="73" spans="1:16" s="174" customFormat="1" ht="12.75">
      <c r="A73" s="219"/>
      <c r="B73" s="236"/>
      <c r="C73" s="236"/>
      <c r="D73" s="236"/>
      <c r="E73" s="236"/>
      <c r="F73" s="236"/>
      <c r="G73" s="236"/>
      <c r="H73" s="236"/>
      <c r="I73" s="236"/>
      <c r="J73" s="261"/>
      <c r="K73" s="167"/>
    </row>
    <row r="74" spans="1:16" s="174" customFormat="1" ht="12.75">
      <c r="A74" s="219"/>
      <c r="B74" s="236"/>
      <c r="C74" s="236"/>
      <c r="D74" s="236"/>
      <c r="E74" s="236"/>
      <c r="F74" s="236"/>
      <c r="G74" s="236"/>
      <c r="H74" s="236"/>
      <c r="I74" s="236"/>
      <c r="J74" s="261"/>
      <c r="K74" s="167"/>
    </row>
    <row r="75" spans="1:16" s="174" customFormat="1" ht="12.75">
      <c r="A75" s="219"/>
      <c r="B75" s="236"/>
      <c r="C75" s="236"/>
      <c r="D75" s="236"/>
      <c r="E75" s="236"/>
      <c r="F75" s="236"/>
      <c r="G75" s="236"/>
      <c r="H75" s="236"/>
      <c r="I75" s="236"/>
      <c r="J75" s="261"/>
      <c r="K75" s="167"/>
    </row>
    <row r="76" spans="1:16" s="174" customFormat="1" ht="12.75">
      <c r="A76" s="219"/>
      <c r="B76" s="236"/>
      <c r="C76" s="236"/>
      <c r="D76" s="236"/>
      <c r="E76" s="236"/>
      <c r="F76" s="236"/>
      <c r="G76" s="236"/>
      <c r="H76" s="236"/>
      <c r="I76" s="236"/>
      <c r="J76" s="261"/>
      <c r="K76" s="167"/>
    </row>
    <row r="77" spans="1:16" s="174" customFormat="1" ht="12.75">
      <c r="A77" s="219"/>
      <c r="B77" s="236"/>
      <c r="C77" s="236"/>
      <c r="D77" s="236"/>
      <c r="E77" s="236"/>
      <c r="F77" s="236"/>
      <c r="G77" s="236"/>
      <c r="H77" s="236"/>
      <c r="I77" s="236"/>
      <c r="J77" s="261"/>
      <c r="K77" s="167"/>
    </row>
    <row r="78" spans="1:16" s="174" customFormat="1" ht="12.75">
      <c r="A78" s="219"/>
      <c r="B78" s="236"/>
      <c r="C78" s="236"/>
      <c r="D78" s="236"/>
      <c r="E78" s="236"/>
      <c r="F78" s="236"/>
      <c r="G78" s="236"/>
      <c r="H78" s="236"/>
      <c r="I78" s="236"/>
      <c r="J78" s="261"/>
      <c r="K78" s="167"/>
    </row>
    <row r="79" spans="1:16" s="174" customFormat="1" ht="12.75">
      <c r="A79" s="219"/>
      <c r="B79" s="236"/>
      <c r="C79" s="236"/>
      <c r="D79" s="236"/>
      <c r="E79" s="236"/>
      <c r="F79" s="236"/>
      <c r="G79" s="236"/>
      <c r="H79" s="236"/>
      <c r="I79" s="236"/>
      <c r="J79" s="261"/>
      <c r="K79" s="167"/>
    </row>
    <row r="80" spans="1:16" s="174" customFormat="1" ht="12.75">
      <c r="A80" s="219"/>
      <c r="B80" s="236"/>
      <c r="C80" s="236"/>
      <c r="D80" s="236"/>
      <c r="E80" s="236"/>
      <c r="F80" s="236"/>
      <c r="G80" s="236"/>
      <c r="H80" s="236"/>
      <c r="I80" s="236"/>
      <c r="J80" s="261"/>
      <c r="K80" s="167"/>
    </row>
    <row r="81" spans="1:11" s="174" customFormat="1" ht="12.75">
      <c r="A81" s="219"/>
      <c r="B81" s="236"/>
      <c r="C81" s="236"/>
      <c r="D81" s="236"/>
      <c r="E81" s="236"/>
      <c r="F81" s="236"/>
      <c r="G81" s="236"/>
      <c r="H81" s="236"/>
      <c r="I81" s="236"/>
      <c r="J81" s="261"/>
      <c r="K81" s="167"/>
    </row>
    <row r="82" spans="1:11" s="174" customFormat="1" ht="12.75">
      <c r="A82" s="219"/>
      <c r="B82" s="236"/>
      <c r="C82" s="236"/>
      <c r="D82" s="236"/>
      <c r="E82" s="236"/>
      <c r="F82" s="236"/>
      <c r="G82" s="236"/>
      <c r="H82" s="236"/>
      <c r="I82" s="236"/>
      <c r="J82" s="261"/>
      <c r="K82" s="167"/>
    </row>
    <row r="83" spans="1:11" s="174" customFormat="1" ht="12.75">
      <c r="A83" s="219"/>
      <c r="B83" s="236"/>
      <c r="C83" s="236"/>
      <c r="D83" s="236"/>
      <c r="E83" s="236"/>
      <c r="F83" s="236"/>
      <c r="G83" s="236"/>
      <c r="H83" s="236"/>
      <c r="I83" s="236"/>
      <c r="J83" s="261"/>
      <c r="K83" s="167"/>
    </row>
    <row r="84" spans="1:11" s="174" customFormat="1" ht="12.75">
      <c r="A84" s="219"/>
      <c r="B84" s="236"/>
      <c r="C84" s="236"/>
      <c r="D84" s="236"/>
      <c r="E84" s="236"/>
      <c r="F84" s="236"/>
      <c r="G84" s="236"/>
      <c r="H84" s="236"/>
      <c r="I84" s="236"/>
      <c r="J84" s="261"/>
      <c r="K84" s="167"/>
    </row>
    <row r="85" spans="1:11" s="174" customFormat="1" ht="12.75">
      <c r="A85" s="219"/>
      <c r="B85" s="236"/>
      <c r="C85" s="236"/>
      <c r="D85" s="236"/>
      <c r="E85" s="236"/>
      <c r="F85" s="236"/>
      <c r="G85" s="236"/>
      <c r="H85" s="236"/>
      <c r="I85" s="236"/>
      <c r="J85" s="261"/>
      <c r="K85" s="167"/>
    </row>
    <row r="86" spans="1:11" s="174" customFormat="1" ht="12.75">
      <c r="A86" s="219"/>
      <c r="B86" s="236"/>
      <c r="C86" s="236"/>
      <c r="D86" s="236"/>
      <c r="E86" s="236"/>
      <c r="F86" s="236"/>
      <c r="G86" s="236"/>
      <c r="H86" s="236"/>
      <c r="I86" s="236"/>
      <c r="J86" s="261"/>
      <c r="K86" s="167"/>
    </row>
    <row r="87" spans="1:11" s="174" customFormat="1" ht="12.75">
      <c r="A87" s="219"/>
      <c r="B87" s="236"/>
      <c r="C87" s="236"/>
      <c r="D87" s="236"/>
      <c r="E87" s="236"/>
      <c r="F87" s="236"/>
      <c r="G87" s="236"/>
      <c r="H87" s="236"/>
      <c r="I87" s="236"/>
      <c r="J87" s="261"/>
      <c r="K87" s="167"/>
    </row>
    <row r="88" spans="1:11" s="174" customFormat="1" ht="12.75">
      <c r="A88" s="219"/>
      <c r="B88" s="236"/>
      <c r="C88" s="236"/>
      <c r="D88" s="236"/>
      <c r="E88" s="236"/>
      <c r="F88" s="236"/>
      <c r="G88" s="236"/>
      <c r="H88" s="236"/>
      <c r="I88" s="236"/>
      <c r="J88" s="261"/>
      <c r="K88" s="167"/>
    </row>
    <row r="89" spans="1:11" s="174" customFormat="1" ht="12.75">
      <c r="A89" s="219"/>
      <c r="B89" s="236"/>
      <c r="C89" s="236"/>
      <c r="D89" s="236"/>
      <c r="E89" s="236"/>
      <c r="F89" s="236"/>
      <c r="G89" s="236"/>
      <c r="H89" s="236"/>
      <c r="I89" s="236"/>
      <c r="J89" s="261"/>
      <c r="K89" s="167"/>
    </row>
    <row r="90" spans="1:11" s="174" customFormat="1" ht="12.75">
      <c r="A90" s="219"/>
      <c r="B90" s="236"/>
      <c r="C90" s="236"/>
      <c r="D90" s="236"/>
      <c r="E90" s="236"/>
      <c r="F90" s="236"/>
      <c r="G90" s="236"/>
      <c r="H90" s="236"/>
      <c r="I90" s="236"/>
      <c r="J90" s="261"/>
      <c r="K90" s="167"/>
    </row>
    <row r="91" spans="1:11" s="174" customFormat="1" ht="12.75">
      <c r="A91" s="219"/>
      <c r="B91" s="236"/>
      <c r="C91" s="236"/>
      <c r="D91" s="236"/>
      <c r="E91" s="236"/>
      <c r="F91" s="236"/>
      <c r="G91" s="236"/>
      <c r="H91" s="236"/>
      <c r="I91" s="236"/>
      <c r="J91" s="261"/>
      <c r="K91" s="167"/>
    </row>
    <row r="92" spans="1:11" s="174" customFormat="1" ht="12.75">
      <c r="A92" s="219"/>
      <c r="B92" s="236"/>
      <c r="C92" s="236"/>
      <c r="D92" s="236"/>
      <c r="E92" s="236"/>
      <c r="F92" s="236"/>
      <c r="G92" s="236"/>
      <c r="H92" s="236"/>
      <c r="I92" s="236"/>
      <c r="J92" s="261"/>
      <c r="K92" s="167"/>
    </row>
    <row r="93" spans="1:11" s="174" customFormat="1" ht="12.75">
      <c r="A93" s="219"/>
      <c r="B93" s="236"/>
      <c r="C93" s="236"/>
      <c r="D93" s="236"/>
      <c r="E93" s="236"/>
      <c r="F93" s="236"/>
      <c r="G93" s="236"/>
      <c r="H93" s="236"/>
      <c r="I93" s="236"/>
      <c r="J93" s="261"/>
      <c r="K93" s="167"/>
    </row>
    <row r="94" spans="1:11" s="174" customFormat="1" ht="12.75">
      <c r="A94" s="219"/>
      <c r="B94" s="236"/>
      <c r="C94" s="236"/>
      <c r="D94" s="236"/>
      <c r="E94" s="236"/>
      <c r="F94" s="236"/>
      <c r="G94" s="236"/>
      <c r="H94" s="236"/>
      <c r="I94" s="236"/>
      <c r="J94" s="261"/>
      <c r="K94" s="167"/>
    </row>
    <row r="95" spans="1:11" s="174" customFormat="1" ht="12.75">
      <c r="A95" s="219"/>
      <c r="B95" s="236"/>
      <c r="C95" s="236"/>
      <c r="D95" s="236"/>
      <c r="E95" s="236"/>
      <c r="F95" s="236"/>
      <c r="G95" s="236"/>
      <c r="H95" s="236"/>
      <c r="I95" s="236"/>
      <c r="J95" s="261"/>
      <c r="K95" s="167"/>
    </row>
    <row r="96" spans="1:11" s="174" customFormat="1" ht="12.75">
      <c r="A96" s="219"/>
      <c r="B96" s="236"/>
      <c r="C96" s="236"/>
      <c r="D96" s="236"/>
      <c r="E96" s="236"/>
      <c r="F96" s="236"/>
      <c r="G96" s="236"/>
      <c r="H96" s="236"/>
      <c r="I96" s="236"/>
      <c r="J96" s="261"/>
      <c r="K96" s="167"/>
    </row>
    <row r="97" spans="1:11" s="174" customFormat="1" ht="12.75">
      <c r="A97" s="219"/>
      <c r="B97" s="236"/>
      <c r="C97" s="236"/>
      <c r="D97" s="236"/>
      <c r="E97" s="236"/>
      <c r="F97" s="236"/>
      <c r="G97" s="236"/>
      <c r="H97" s="236"/>
      <c r="I97" s="236"/>
      <c r="J97" s="261"/>
      <c r="K97" s="167"/>
    </row>
    <row r="98" spans="1:11" s="174" customFormat="1" ht="12.75">
      <c r="A98" s="219"/>
      <c r="B98" s="236"/>
      <c r="C98" s="236"/>
      <c r="D98" s="236"/>
      <c r="E98" s="236"/>
      <c r="F98" s="236"/>
      <c r="G98" s="236"/>
      <c r="H98" s="236"/>
      <c r="I98" s="236"/>
      <c r="J98" s="261"/>
      <c r="K98" s="167"/>
    </row>
    <row r="99" spans="1:11" s="174" customFormat="1" ht="12.75">
      <c r="A99" s="219"/>
      <c r="B99" s="236"/>
      <c r="C99" s="236"/>
      <c r="D99" s="236"/>
      <c r="E99" s="236"/>
      <c r="F99" s="236"/>
      <c r="G99" s="236"/>
      <c r="H99" s="236"/>
      <c r="I99" s="236"/>
      <c r="J99" s="261"/>
      <c r="K99" s="167"/>
    </row>
    <row r="100" spans="1:11" s="174" customFormat="1" ht="12.75">
      <c r="A100" s="219"/>
      <c r="B100" s="236"/>
      <c r="C100" s="236"/>
      <c r="D100" s="236"/>
      <c r="E100" s="236"/>
      <c r="F100" s="236"/>
      <c r="G100" s="236"/>
      <c r="H100" s="236"/>
      <c r="I100" s="236"/>
      <c r="J100" s="261"/>
      <c r="K100" s="167"/>
    </row>
    <row r="101" spans="1:11" s="174" customFormat="1" ht="12.75">
      <c r="A101" s="219"/>
      <c r="B101" s="236"/>
      <c r="C101" s="236"/>
      <c r="D101" s="236"/>
      <c r="E101" s="236"/>
      <c r="F101" s="236"/>
      <c r="G101" s="236"/>
      <c r="H101" s="236"/>
      <c r="I101" s="236"/>
      <c r="J101" s="261"/>
      <c r="K101" s="167"/>
    </row>
    <row r="102" spans="1:11" s="174" customFormat="1" ht="12.75">
      <c r="A102" s="219"/>
      <c r="B102" s="236"/>
      <c r="C102" s="236"/>
      <c r="D102" s="236"/>
      <c r="E102" s="236"/>
      <c r="F102" s="236"/>
      <c r="G102" s="236"/>
      <c r="H102" s="236"/>
      <c r="I102" s="236"/>
      <c r="J102" s="261"/>
      <c r="K102" s="167"/>
    </row>
    <row r="103" spans="1:11" s="174" customFormat="1" ht="12.75">
      <c r="A103" s="219"/>
      <c r="B103" s="236"/>
      <c r="C103" s="236"/>
      <c r="D103" s="236"/>
      <c r="E103" s="236"/>
      <c r="F103" s="236"/>
      <c r="G103" s="236"/>
      <c r="H103" s="236"/>
      <c r="I103" s="236"/>
      <c r="J103" s="261"/>
      <c r="K103" s="167"/>
    </row>
    <row r="104" spans="1:11" s="174" customFormat="1" ht="12.75">
      <c r="A104" s="219"/>
      <c r="B104" s="236"/>
      <c r="C104" s="236"/>
      <c r="D104" s="236"/>
      <c r="E104" s="236"/>
      <c r="F104" s="236"/>
      <c r="G104" s="236"/>
      <c r="H104" s="236"/>
      <c r="I104" s="236"/>
      <c r="J104" s="261"/>
      <c r="K104" s="167"/>
    </row>
    <row r="105" spans="1:11" s="174" customFormat="1" ht="12.75">
      <c r="A105" s="219"/>
      <c r="B105" s="236"/>
      <c r="C105" s="236"/>
      <c r="D105" s="236"/>
      <c r="E105" s="236"/>
      <c r="F105" s="236"/>
      <c r="G105" s="236"/>
      <c r="H105" s="236"/>
      <c r="I105" s="236"/>
      <c r="J105" s="261"/>
      <c r="K105" s="167"/>
    </row>
    <row r="106" spans="1:11" s="174" customFormat="1" ht="12.75">
      <c r="A106" s="219"/>
      <c r="B106" s="236"/>
      <c r="C106" s="236"/>
      <c r="D106" s="236"/>
      <c r="E106" s="236"/>
      <c r="F106" s="236"/>
      <c r="G106" s="236"/>
      <c r="H106" s="236"/>
      <c r="I106" s="236"/>
      <c r="J106" s="261"/>
      <c r="K106" s="167"/>
    </row>
    <row r="107" spans="1:11" s="174" customFormat="1" ht="7.5" customHeight="1">
      <c r="A107" s="807"/>
      <c r="B107" s="808"/>
      <c r="C107" s="809"/>
      <c r="D107" s="810"/>
      <c r="E107" s="811"/>
      <c r="F107" s="811"/>
      <c r="G107" s="811"/>
      <c r="H107" s="807"/>
      <c r="I107" s="807"/>
      <c r="J107" s="261"/>
      <c r="K107" s="167"/>
    </row>
    <row r="108" spans="1:11" s="174" customFormat="1" ht="12.75">
      <c r="A108" s="797"/>
      <c r="B108" s="890"/>
      <c r="C108" s="890"/>
      <c r="D108" s="890"/>
      <c r="E108" s="891"/>
      <c r="F108" s="891"/>
      <c r="G108" s="891"/>
      <c r="H108" s="891"/>
      <c r="I108" s="891"/>
      <c r="J108" s="261"/>
      <c r="K108" s="167"/>
    </row>
    <row r="109" spans="1:11" s="174" customFormat="1" ht="12">
      <c r="A109" s="798"/>
      <c r="B109" s="799"/>
      <c r="C109" s="799"/>
      <c r="D109" s="799"/>
      <c r="E109" s="800"/>
      <c r="F109" s="800"/>
      <c r="G109" s="812"/>
      <c r="H109" s="800"/>
      <c r="I109" s="800"/>
      <c r="J109" s="261"/>
      <c r="K109" s="167"/>
    </row>
    <row r="110" spans="1:11" s="174" customFormat="1" ht="8.25" customHeight="1">
      <c r="A110" s="813"/>
      <c r="B110" s="814"/>
      <c r="C110" s="815"/>
      <c r="D110" s="815"/>
      <c r="E110" s="815"/>
      <c r="F110" s="815"/>
      <c r="G110" s="815"/>
      <c r="H110" s="815"/>
      <c r="I110" s="815"/>
      <c r="J110" s="261"/>
      <c r="K110" s="167"/>
    </row>
    <row r="111" spans="1:11" s="174" customFormat="1" ht="12.75">
      <c r="A111" s="801"/>
      <c r="B111" s="802"/>
      <c r="C111" s="802"/>
      <c r="D111" s="802"/>
      <c r="E111" s="802"/>
      <c r="F111" s="802"/>
      <c r="G111" s="816"/>
      <c r="H111" s="802"/>
      <c r="I111" s="803"/>
      <c r="J111" s="411"/>
      <c r="K111" s="167"/>
    </row>
    <row r="112" spans="1:11" s="174" customFormat="1" ht="12.75">
      <c r="A112" s="804"/>
      <c r="B112" s="805"/>
      <c r="C112" s="805"/>
      <c r="D112" s="805"/>
      <c r="E112" s="805"/>
      <c r="F112" s="805"/>
      <c r="G112" s="817"/>
      <c r="H112" s="805"/>
      <c r="I112" s="806"/>
      <c r="J112" s="261"/>
      <c r="K112" s="167"/>
    </row>
    <row r="113" spans="1:12" s="174" customFormat="1" ht="12.75">
      <c r="A113" s="801"/>
      <c r="B113" s="802"/>
      <c r="C113" s="802"/>
      <c r="D113" s="802"/>
      <c r="E113" s="802"/>
      <c r="F113" s="802"/>
      <c r="G113" s="816"/>
      <c r="H113" s="802"/>
      <c r="I113" s="803"/>
      <c r="J113" s="261"/>
      <c r="K113" s="167"/>
    </row>
    <row r="114" spans="1:12" s="174" customFormat="1" ht="12.75">
      <c r="A114" s="804"/>
      <c r="B114" s="805"/>
      <c r="C114" s="805"/>
      <c r="D114" s="805"/>
      <c r="E114" s="805"/>
      <c r="F114" s="805"/>
      <c r="G114" s="817"/>
      <c r="H114" s="805"/>
      <c r="I114" s="806"/>
      <c r="J114" s="261"/>
      <c r="K114" s="167"/>
    </row>
    <row r="115" spans="1:12" s="174" customFormat="1" ht="12.75">
      <c r="A115" s="801"/>
      <c r="B115" s="802"/>
      <c r="C115" s="802"/>
      <c r="D115" s="802"/>
      <c r="E115" s="802"/>
      <c r="F115" s="802"/>
      <c r="G115" s="816"/>
      <c r="H115" s="802"/>
      <c r="I115" s="803"/>
      <c r="J115" s="261"/>
      <c r="K115" s="167"/>
      <c r="L115" s="717"/>
    </row>
    <row r="116" spans="1:12" s="174" customFormat="1" ht="12.75">
      <c r="A116" s="389"/>
      <c r="B116" s="390"/>
      <c r="C116" s="390"/>
      <c r="D116" s="390"/>
      <c r="E116" s="390"/>
      <c r="F116" s="390"/>
      <c r="G116" s="391"/>
      <c r="H116" s="390"/>
      <c r="I116" s="392"/>
      <c r="J116" s="261"/>
      <c r="K116" s="167"/>
      <c r="L116" s="717"/>
    </row>
    <row r="117" spans="1:12" s="174" customFormat="1" ht="12.75">
      <c r="A117" s="389"/>
      <c r="B117" s="818"/>
      <c r="C117" s="818"/>
      <c r="D117" s="818"/>
      <c r="E117" s="818"/>
      <c r="F117" s="818"/>
      <c r="G117" s="391"/>
      <c r="H117" s="818"/>
      <c r="I117" s="392"/>
      <c r="J117" s="261"/>
      <c r="K117" s="167"/>
      <c r="L117" s="717"/>
    </row>
    <row r="118" spans="1:12" s="174" customFormat="1" ht="12.75">
      <c r="A118" s="219"/>
      <c r="B118" s="236"/>
      <c r="C118" s="236"/>
      <c r="D118" s="236"/>
      <c r="E118" s="236"/>
      <c r="F118" s="236"/>
      <c r="G118" s="236"/>
      <c r="H118" s="236"/>
      <c r="I118" s="236"/>
      <c r="J118" s="261"/>
      <c r="K118" s="167"/>
      <c r="L118" s="717"/>
    </row>
    <row r="119" spans="1:12" s="174" customFormat="1" ht="12.75">
      <c r="A119" s="219"/>
      <c r="B119" s="236"/>
      <c r="C119" s="236"/>
      <c r="D119" s="236"/>
      <c r="E119" s="236"/>
      <c r="F119" s="236"/>
      <c r="G119" s="236"/>
      <c r="H119" s="236"/>
      <c r="I119" s="236"/>
      <c r="J119" s="412"/>
      <c r="K119" s="167"/>
      <c r="L119" s="717"/>
    </row>
    <row r="120" spans="1:12" s="174" customFormat="1" ht="12.75">
      <c r="A120" s="219"/>
      <c r="B120" s="236"/>
      <c r="C120" s="236"/>
      <c r="D120" s="236"/>
      <c r="E120" s="236"/>
      <c r="F120" s="236"/>
      <c r="G120" s="236"/>
      <c r="H120" s="236"/>
      <c r="I120" s="236"/>
      <c r="J120" s="261"/>
      <c r="K120" s="167"/>
    </row>
    <row r="121" spans="1:12" s="174" customFormat="1" ht="12.75">
      <c r="A121" s="219"/>
      <c r="B121" s="236"/>
      <c r="C121" s="236"/>
      <c r="D121" s="236"/>
      <c r="E121" s="236"/>
      <c r="F121" s="236"/>
      <c r="G121" s="236"/>
      <c r="H121" s="236"/>
      <c r="I121" s="236"/>
      <c r="J121" s="261"/>
      <c r="K121" s="167"/>
    </row>
    <row r="122" spans="1:12" s="174" customFormat="1" ht="12.75">
      <c r="A122" s="219"/>
      <c r="B122" s="236"/>
      <c r="C122" s="236"/>
      <c r="D122" s="236"/>
      <c r="E122" s="236"/>
      <c r="F122" s="236"/>
      <c r="G122" s="236"/>
      <c r="H122" s="236"/>
      <c r="I122" s="236"/>
      <c r="J122" s="261"/>
      <c r="K122" s="167"/>
    </row>
    <row r="123" spans="1:12" s="174" customFormat="1" ht="12.75">
      <c r="A123" s="219"/>
      <c r="B123" s="236"/>
      <c r="C123" s="236"/>
      <c r="D123" s="236"/>
      <c r="E123" s="236"/>
      <c r="F123" s="236"/>
      <c r="G123" s="236"/>
      <c r="H123" s="236"/>
      <c r="I123" s="236"/>
      <c r="J123" s="261"/>
      <c r="K123" s="167"/>
    </row>
    <row r="124" spans="1:12" s="174" customFormat="1" ht="12.75">
      <c r="A124" s="219"/>
      <c r="B124" s="236"/>
      <c r="C124" s="236"/>
      <c r="D124" s="236"/>
      <c r="E124" s="236"/>
      <c r="F124" s="236"/>
      <c r="G124" s="236"/>
      <c r="H124" s="236"/>
      <c r="I124" s="236"/>
      <c r="J124" s="261"/>
      <c r="K124" s="167"/>
    </row>
    <row r="125" spans="1:12" s="174" customFormat="1" ht="12.75">
      <c r="A125" s="219"/>
      <c r="B125" s="236"/>
      <c r="C125" s="236"/>
      <c r="D125" s="236"/>
      <c r="E125" s="236"/>
      <c r="F125" s="236"/>
      <c r="G125" s="236"/>
      <c r="H125" s="236"/>
      <c r="I125" s="236"/>
      <c r="J125" s="261"/>
      <c r="K125" s="167"/>
    </row>
    <row r="126" spans="1:12" s="174" customFormat="1" ht="12.75">
      <c r="A126" s="219"/>
      <c r="B126" s="236"/>
      <c r="C126" s="236"/>
      <c r="D126" s="236"/>
      <c r="E126" s="236"/>
      <c r="F126" s="236"/>
      <c r="G126" s="236"/>
      <c r="H126" s="236"/>
      <c r="I126" s="236"/>
      <c r="J126" s="261"/>
      <c r="K126" s="167"/>
    </row>
    <row r="127" spans="1:12" s="174" customFormat="1" ht="12.75">
      <c r="A127" s="219"/>
      <c r="B127" s="236"/>
      <c r="C127" s="236"/>
      <c r="D127" s="236"/>
      <c r="E127" s="236"/>
      <c r="F127" s="236"/>
      <c r="G127" s="236"/>
      <c r="H127" s="236"/>
      <c r="I127" s="236"/>
      <c r="J127" s="261"/>
      <c r="K127" s="167"/>
    </row>
    <row r="128" spans="1:12" s="174" customFormat="1" ht="12.75">
      <c r="A128" s="219"/>
      <c r="B128" s="236"/>
      <c r="C128" s="236"/>
      <c r="D128" s="236"/>
      <c r="E128" s="236"/>
      <c r="F128" s="236"/>
      <c r="G128" s="236"/>
      <c r="H128" s="236"/>
      <c r="I128" s="236"/>
      <c r="J128" s="261"/>
      <c r="K128" s="167"/>
    </row>
    <row r="129" spans="1:11" s="174" customFormat="1" ht="12.75">
      <c r="A129" s="219"/>
      <c r="B129" s="236"/>
      <c r="C129" s="236"/>
      <c r="D129" s="236"/>
      <c r="E129" s="236"/>
      <c r="F129" s="236"/>
      <c r="G129" s="236"/>
      <c r="H129" s="236"/>
      <c r="I129" s="236"/>
      <c r="J129" s="261"/>
      <c r="K129" s="167"/>
    </row>
    <row r="130" spans="1:11" s="174" customFormat="1" ht="12.75">
      <c r="A130" s="219"/>
      <c r="B130" s="236"/>
      <c r="C130" s="236"/>
      <c r="D130" s="236"/>
      <c r="E130" s="236"/>
      <c r="F130" s="236"/>
      <c r="G130" s="236"/>
      <c r="H130" s="236"/>
      <c r="I130" s="236"/>
      <c r="J130" s="261"/>
      <c r="K130" s="167"/>
    </row>
    <row r="131" spans="1:11" s="174" customFormat="1" ht="12.75">
      <c r="A131" s="219"/>
      <c r="B131" s="236"/>
      <c r="C131" s="236"/>
      <c r="D131" s="236"/>
      <c r="E131" s="236"/>
      <c r="F131" s="236"/>
      <c r="G131" s="236"/>
      <c r="H131" s="236"/>
      <c r="I131" s="236"/>
      <c r="J131" s="261"/>
      <c r="K131" s="167"/>
    </row>
    <row r="132" spans="1:11" s="174" customFormat="1" ht="12.75">
      <c r="A132" s="219"/>
      <c r="B132" s="236"/>
      <c r="C132" s="236"/>
      <c r="D132" s="236"/>
      <c r="E132" s="236"/>
      <c r="F132" s="236"/>
      <c r="G132" s="236"/>
      <c r="H132" s="236"/>
      <c r="I132" s="236"/>
      <c r="J132" s="261"/>
      <c r="K132" s="167"/>
    </row>
    <row r="133" spans="1:11" s="174" customFormat="1" ht="12.75">
      <c r="A133" s="219"/>
      <c r="B133" s="236"/>
      <c r="C133" s="236"/>
      <c r="D133" s="236"/>
      <c r="E133" s="236"/>
      <c r="F133" s="236"/>
      <c r="G133" s="236"/>
      <c r="H133" s="236"/>
      <c r="I133" s="236"/>
      <c r="J133" s="261"/>
      <c r="K133" s="167"/>
    </row>
    <row r="134" spans="1:11" s="174" customFormat="1" ht="12.75">
      <c r="A134" s="219"/>
      <c r="B134" s="236"/>
      <c r="C134" s="236"/>
      <c r="D134" s="236"/>
      <c r="E134" s="236"/>
      <c r="F134" s="236"/>
      <c r="G134" s="236"/>
      <c r="H134" s="236"/>
      <c r="I134" s="236"/>
      <c r="J134" s="261"/>
      <c r="K134" s="167"/>
    </row>
    <row r="135" spans="1:11" s="174" customFormat="1" ht="12.75">
      <c r="A135" s="219"/>
      <c r="B135" s="236"/>
      <c r="C135" s="236"/>
      <c r="D135" s="236"/>
      <c r="E135" s="236"/>
      <c r="F135" s="236"/>
      <c r="G135" s="236"/>
      <c r="H135" s="236"/>
      <c r="I135" s="236"/>
      <c r="J135" s="261"/>
      <c r="K135" s="167"/>
    </row>
    <row r="136" spans="1:11" s="174" customFormat="1" ht="12.75">
      <c r="A136" s="219"/>
      <c r="B136" s="236"/>
      <c r="C136" s="236"/>
      <c r="D136" s="236"/>
      <c r="E136" s="236"/>
      <c r="F136" s="236"/>
      <c r="G136" s="236"/>
      <c r="H136" s="236"/>
      <c r="I136" s="236"/>
      <c r="J136" s="261"/>
      <c r="K136" s="167"/>
    </row>
    <row r="137" spans="1:11" s="174" customFormat="1" ht="12.75">
      <c r="A137" s="219"/>
      <c r="B137" s="236"/>
      <c r="C137" s="236"/>
      <c r="D137" s="236"/>
      <c r="E137" s="236"/>
      <c r="F137" s="236"/>
      <c r="G137" s="236"/>
      <c r="H137" s="236"/>
      <c r="I137" s="236"/>
      <c r="J137" s="261"/>
      <c r="K137" s="167"/>
    </row>
    <row r="138" spans="1:11" s="174" customFormat="1" ht="12.75">
      <c r="A138" s="219"/>
      <c r="B138" s="236"/>
      <c r="C138" s="236"/>
      <c r="D138" s="236"/>
      <c r="E138" s="236"/>
      <c r="F138" s="236"/>
      <c r="G138" s="236"/>
      <c r="H138" s="236"/>
      <c r="I138" s="236"/>
      <c r="J138" s="261"/>
      <c r="K138" s="167"/>
    </row>
    <row r="139" spans="1:11" s="174" customFormat="1" ht="12.75">
      <c r="A139" s="219"/>
      <c r="B139" s="236"/>
      <c r="C139" s="236"/>
      <c r="D139" s="236"/>
      <c r="E139" s="236"/>
      <c r="F139" s="236"/>
      <c r="G139" s="236"/>
      <c r="H139" s="236"/>
      <c r="I139" s="236"/>
      <c r="J139" s="261"/>
      <c r="K139" s="167"/>
    </row>
    <row r="140" spans="1:11" s="174" customFormat="1" ht="12.75">
      <c r="A140" s="219"/>
      <c r="B140" s="236"/>
      <c r="C140" s="236"/>
      <c r="D140" s="236"/>
      <c r="E140" s="236"/>
      <c r="F140" s="236"/>
      <c r="G140" s="236"/>
      <c r="H140" s="236"/>
      <c r="I140" s="236"/>
      <c r="J140" s="261"/>
      <c r="K140" s="167"/>
    </row>
    <row r="141" spans="1:11" s="174" customFormat="1" ht="12.75">
      <c r="A141" s="219"/>
      <c r="B141" s="236"/>
      <c r="C141" s="236"/>
      <c r="D141" s="236"/>
      <c r="E141" s="236"/>
      <c r="F141" s="236"/>
      <c r="G141" s="236"/>
      <c r="H141" s="236"/>
      <c r="I141" s="236"/>
      <c r="J141" s="261"/>
      <c r="K141" s="167"/>
    </row>
    <row r="142" spans="1:11" s="174" customFormat="1" ht="12.75">
      <c r="A142" s="219"/>
      <c r="B142" s="236"/>
      <c r="C142" s="236"/>
      <c r="D142" s="236"/>
      <c r="E142" s="236"/>
      <c r="F142" s="236"/>
      <c r="G142" s="236"/>
      <c r="H142" s="236"/>
      <c r="I142" s="236"/>
      <c r="J142" s="261"/>
      <c r="K142" s="167"/>
    </row>
    <row r="143" spans="1:11" s="174" customFormat="1" ht="12.75">
      <c r="A143" s="219"/>
      <c r="B143" s="236"/>
      <c r="C143" s="236"/>
      <c r="D143" s="236"/>
      <c r="E143" s="236"/>
      <c r="F143" s="236"/>
      <c r="G143" s="236"/>
      <c r="H143" s="236"/>
      <c r="I143" s="236"/>
      <c r="J143" s="261"/>
      <c r="K143" s="167"/>
    </row>
    <row r="144" spans="1:11" s="174" customFormat="1" ht="12.75">
      <c r="A144" s="219"/>
      <c r="B144" s="236"/>
      <c r="C144" s="236"/>
      <c r="D144" s="236"/>
      <c r="E144" s="236"/>
      <c r="F144" s="236"/>
      <c r="G144" s="236"/>
      <c r="H144" s="236"/>
      <c r="I144" s="236"/>
      <c r="J144" s="261"/>
      <c r="K144" s="167"/>
    </row>
    <row r="145" spans="1:16" s="174" customFormat="1" ht="12.75">
      <c r="A145" s="219"/>
      <c r="B145" s="236"/>
      <c r="C145" s="236"/>
      <c r="D145" s="236"/>
      <c r="E145" s="236"/>
      <c r="F145" s="236"/>
      <c r="G145" s="236"/>
      <c r="H145" s="236"/>
      <c r="I145" s="236"/>
      <c r="J145" s="261"/>
      <c r="K145" s="167"/>
    </row>
    <row r="146" spans="1:16" s="174" customFormat="1" ht="12.75">
      <c r="A146" s="219"/>
      <c r="B146" s="236"/>
      <c r="C146" s="236"/>
      <c r="D146" s="236"/>
      <c r="E146" s="236"/>
      <c r="F146" s="236"/>
      <c r="G146" s="236"/>
      <c r="H146" s="236"/>
      <c r="I146" s="236"/>
      <c r="J146" s="261"/>
      <c r="K146" s="167"/>
    </row>
    <row r="147" spans="1:16" s="174" customFormat="1" ht="12.75">
      <c r="A147" s="219"/>
      <c r="B147" s="236"/>
      <c r="C147" s="236"/>
      <c r="D147" s="236"/>
      <c r="E147" s="236"/>
      <c r="F147" s="236"/>
      <c r="G147" s="236"/>
      <c r="H147" s="236"/>
      <c r="I147" s="236"/>
      <c r="J147" s="261"/>
      <c r="K147" s="167"/>
    </row>
    <row r="148" spans="1:16" s="174" customFormat="1" ht="12.75">
      <c r="A148" s="219"/>
      <c r="B148" s="236"/>
      <c r="C148" s="236"/>
      <c r="D148" s="236"/>
      <c r="E148" s="236"/>
      <c r="F148" s="236"/>
      <c r="G148" s="236"/>
      <c r="H148" s="236"/>
      <c r="I148" s="236"/>
      <c r="J148" s="261"/>
      <c r="K148" s="167"/>
    </row>
    <row r="149" spans="1:16" s="174" customFormat="1" ht="12.75">
      <c r="A149" s="219"/>
      <c r="B149" s="236"/>
      <c r="C149" s="236"/>
      <c r="D149" s="236"/>
      <c r="E149" s="236"/>
      <c r="F149" s="236"/>
      <c r="G149" s="236"/>
      <c r="H149" s="236"/>
      <c r="I149" s="236"/>
      <c r="J149" s="261"/>
      <c r="K149" s="167"/>
    </row>
    <row r="150" spans="1:16" s="174" customFormat="1" ht="12.75">
      <c r="A150" s="219"/>
      <c r="B150" s="236"/>
      <c r="C150" s="236"/>
      <c r="D150" s="236"/>
      <c r="E150" s="236"/>
      <c r="F150" s="236"/>
      <c r="G150" s="236"/>
      <c r="H150" s="236"/>
      <c r="I150" s="236"/>
      <c r="J150" s="261"/>
      <c r="K150" s="167"/>
    </row>
    <row r="151" spans="1:16" s="174" customFormat="1" ht="12.75">
      <c r="A151" s="219"/>
      <c r="B151" s="236"/>
      <c r="C151" s="236"/>
      <c r="D151" s="236"/>
      <c r="E151" s="236"/>
      <c r="F151" s="236"/>
      <c r="G151" s="236"/>
      <c r="H151" s="236"/>
      <c r="I151" s="236"/>
      <c r="J151" s="261"/>
      <c r="K151" s="167"/>
    </row>
    <row r="152" spans="1:16" s="174" customFormat="1" ht="12.75">
      <c r="A152" s="219"/>
      <c r="B152" s="236"/>
      <c r="C152" s="236"/>
      <c r="D152" s="236"/>
      <c r="E152" s="236"/>
      <c r="F152" s="236"/>
      <c r="G152" s="236"/>
      <c r="H152" s="236"/>
      <c r="I152" s="236"/>
      <c r="J152" s="261"/>
      <c r="K152" s="167"/>
    </row>
    <row r="153" spans="1:16" s="174" customFormat="1" ht="12.75">
      <c r="A153" s="219"/>
      <c r="B153" s="236"/>
      <c r="C153" s="236"/>
      <c r="D153" s="236"/>
      <c r="E153" s="236"/>
      <c r="F153" s="236"/>
      <c r="G153" s="236"/>
      <c r="H153" s="236"/>
      <c r="I153" s="236"/>
      <c r="J153" s="261"/>
      <c r="K153" s="167"/>
    </row>
    <row r="154" spans="1:16" s="174" customFormat="1" ht="12.75">
      <c r="A154" s="219"/>
      <c r="B154" s="236"/>
      <c r="C154" s="236"/>
      <c r="D154" s="236"/>
      <c r="E154" s="236"/>
      <c r="F154" s="236"/>
      <c r="G154" s="236"/>
      <c r="H154" s="236"/>
      <c r="I154" s="236"/>
      <c r="J154" s="261"/>
      <c r="K154" s="167"/>
    </row>
    <row r="155" spans="1:16" s="174" customFormat="1" ht="12.75">
      <c r="A155" s="219"/>
      <c r="B155" s="236"/>
      <c r="C155" s="236"/>
      <c r="D155" s="236"/>
      <c r="E155" s="236"/>
      <c r="F155" s="236"/>
      <c r="G155" s="236"/>
      <c r="H155" s="236"/>
      <c r="I155" s="236"/>
      <c r="J155" s="261"/>
      <c r="K155" s="167"/>
    </row>
    <row r="156" spans="1:16" s="174" customFormat="1" ht="12.75">
      <c r="A156" s="219"/>
      <c r="B156" s="236"/>
      <c r="C156" s="236"/>
      <c r="D156" s="236"/>
      <c r="E156" s="236"/>
      <c r="F156" s="236"/>
      <c r="G156" s="236"/>
      <c r="H156" s="236"/>
      <c r="I156" s="236"/>
      <c r="J156" s="261"/>
      <c r="K156" s="167"/>
    </row>
    <row r="157" spans="1:16" s="174" customFormat="1" ht="12.75">
      <c r="A157" s="219"/>
      <c r="B157" s="236"/>
      <c r="C157" s="236"/>
      <c r="D157" s="236"/>
      <c r="E157" s="236"/>
      <c r="F157" s="236"/>
      <c r="G157" s="236"/>
      <c r="H157" s="236"/>
      <c r="I157" s="236"/>
      <c r="J157" s="261"/>
      <c r="K157" s="167"/>
    </row>
    <row r="158" spans="1:16" s="174" customFormat="1" ht="12.75">
      <c r="A158" s="219"/>
      <c r="B158" s="236"/>
      <c r="C158" s="236"/>
      <c r="D158" s="236"/>
      <c r="E158" s="236"/>
      <c r="F158" s="236"/>
      <c r="G158" s="236"/>
      <c r="H158" s="236"/>
      <c r="I158" s="236"/>
      <c r="J158" s="261"/>
      <c r="K158" s="167"/>
    </row>
    <row r="159" spans="1:16" s="174" customFormat="1" ht="12.75">
      <c r="A159" s="219"/>
      <c r="B159" s="236"/>
      <c r="C159" s="236"/>
      <c r="D159" s="236"/>
      <c r="E159" s="236"/>
      <c r="F159" s="236"/>
      <c r="G159" s="236"/>
      <c r="H159" s="236"/>
      <c r="I159" s="236"/>
      <c r="J159" s="261"/>
      <c r="K159" s="167"/>
      <c r="M159" s="662"/>
      <c r="N159" s="662"/>
      <c r="O159" s="662"/>
      <c r="P159" s="662"/>
    </row>
    <row r="160" spans="1:16" s="174" customFormat="1" ht="12.75">
      <c r="A160" s="219"/>
      <c r="B160" s="236"/>
      <c r="C160" s="236"/>
      <c r="D160" s="236"/>
      <c r="E160" s="236"/>
      <c r="F160" s="236"/>
      <c r="G160" s="889"/>
      <c r="H160" s="889"/>
      <c r="I160" s="889"/>
      <c r="J160" s="261"/>
      <c r="K160" s="167"/>
      <c r="M160" s="662"/>
      <c r="N160" s="662"/>
      <c r="O160" s="662"/>
      <c r="P160" s="662"/>
    </row>
    <row r="161" spans="1:16" s="174" customFormat="1" ht="12.75">
      <c r="A161" s="219"/>
      <c r="B161" s="236"/>
      <c r="C161" s="236"/>
      <c r="D161" s="236"/>
      <c r="E161" s="236"/>
      <c r="F161" s="236"/>
      <c r="G161" s="236"/>
      <c r="H161" s="236"/>
      <c r="I161" s="236"/>
      <c r="J161" s="261"/>
      <c r="K161" s="167"/>
      <c r="M161" s="663" t="s">
        <v>39</v>
      </c>
      <c r="N161" s="663">
        <v>2017</v>
      </c>
      <c r="O161" s="663">
        <v>2016</v>
      </c>
      <c r="P161" s="662"/>
    </row>
    <row r="162" spans="1:16" s="174" customFormat="1" ht="12.75">
      <c r="A162" s="219"/>
      <c r="B162" s="236"/>
      <c r="C162" s="236"/>
      <c r="D162" s="236"/>
      <c r="E162" s="236"/>
      <c r="F162" s="236"/>
      <c r="G162" s="236"/>
      <c r="H162" s="236"/>
      <c r="I162" s="236"/>
      <c r="J162" s="261"/>
      <c r="K162" s="167"/>
      <c r="M162" s="662" t="s">
        <v>147</v>
      </c>
      <c r="N162" s="662">
        <v>0</v>
      </c>
      <c r="O162" s="662">
        <v>0.48958736359999999</v>
      </c>
      <c r="P162" s="662"/>
    </row>
    <row r="163" spans="1:16" s="174" customFormat="1" ht="12.75">
      <c r="A163" s="219"/>
      <c r="B163" s="236"/>
      <c r="C163" s="236"/>
      <c r="D163" s="236"/>
      <c r="E163" s="236"/>
      <c r="F163" s="236"/>
      <c r="G163" s="236"/>
      <c r="H163" s="236"/>
      <c r="I163" s="236"/>
      <c r="J163" s="261"/>
      <c r="K163" s="167"/>
      <c r="M163" s="662" t="s">
        <v>187</v>
      </c>
      <c r="N163" s="662">
        <v>0</v>
      </c>
      <c r="O163" s="662">
        <v>74.935131559999988</v>
      </c>
      <c r="P163" s="662"/>
    </row>
    <row r="164" spans="1:16" s="174" customFormat="1" ht="12.75">
      <c r="A164" s="219"/>
      <c r="B164" s="236"/>
      <c r="C164" s="236"/>
      <c r="D164" s="236"/>
      <c r="E164" s="236"/>
      <c r="F164" s="236"/>
      <c r="G164" s="236"/>
      <c r="H164" s="236"/>
      <c r="I164" s="236"/>
      <c r="J164" s="261"/>
      <c r="K164" s="167"/>
      <c r="M164" s="662" t="s">
        <v>174</v>
      </c>
      <c r="N164" s="662">
        <v>8.0911759400000005E-4</v>
      </c>
      <c r="O164" s="662">
        <v>2.8990254900000001</v>
      </c>
      <c r="P164" s="662"/>
    </row>
    <row r="165" spans="1:16" s="174" customFormat="1" ht="12.75">
      <c r="A165" s="219"/>
      <c r="B165" s="236"/>
      <c r="C165" s="236"/>
      <c r="D165" s="236"/>
      <c r="E165" s="236"/>
      <c r="F165" s="236"/>
      <c r="G165" s="236"/>
      <c r="H165" s="236"/>
      <c r="I165" s="236"/>
      <c r="J165" s="261"/>
      <c r="K165" s="167"/>
      <c r="M165" s="662" t="s">
        <v>182</v>
      </c>
      <c r="N165" s="662">
        <v>6.2039141020000001E-3</v>
      </c>
      <c r="O165" s="662">
        <v>8.8356278669999995</v>
      </c>
      <c r="P165" s="662"/>
    </row>
    <row r="166" spans="1:16" s="174" customFormat="1" ht="12.75">
      <c r="A166" s="219"/>
      <c r="B166" s="236"/>
      <c r="C166" s="236"/>
      <c r="D166" s="236"/>
      <c r="E166" s="236"/>
      <c r="F166" s="236"/>
      <c r="G166" s="236"/>
      <c r="H166" s="236"/>
      <c r="I166" s="236"/>
      <c r="J166" s="261"/>
      <c r="K166" s="167"/>
      <c r="M166" s="662" t="s">
        <v>179</v>
      </c>
      <c r="N166" s="662">
        <v>0.211693405</v>
      </c>
      <c r="O166" s="662">
        <v>0.512739795</v>
      </c>
      <c r="P166" s="662"/>
    </row>
    <row r="167" spans="1:16" s="174" customFormat="1" ht="12.75">
      <c r="A167" s="219"/>
      <c r="B167" s="236"/>
      <c r="C167" s="236"/>
      <c r="D167" s="236"/>
      <c r="E167" s="236"/>
      <c r="F167" s="236"/>
      <c r="G167" s="236"/>
      <c r="H167" s="236"/>
      <c r="I167" s="236"/>
      <c r="J167" s="261"/>
      <c r="K167" s="167"/>
      <c r="M167" s="662" t="s">
        <v>763</v>
      </c>
      <c r="N167" s="662">
        <v>0.35962152550000004</v>
      </c>
      <c r="O167" s="662">
        <v>0</v>
      </c>
      <c r="P167" s="662"/>
    </row>
    <row r="168" spans="1:16" s="174" customFormat="1" ht="12.75">
      <c r="A168" s="219"/>
      <c r="B168" s="236"/>
      <c r="C168" s="236"/>
      <c r="D168" s="236"/>
      <c r="E168" s="236"/>
      <c r="F168" s="236"/>
      <c r="G168" s="236"/>
      <c r="H168" s="236"/>
      <c r="I168" s="236"/>
      <c r="J168" s="261"/>
      <c r="K168" s="167"/>
      <c r="M168" s="662" t="s">
        <v>151</v>
      </c>
      <c r="N168" s="662">
        <v>0.43043808209999995</v>
      </c>
      <c r="O168" s="662">
        <v>16.26452325</v>
      </c>
      <c r="P168" s="662"/>
    </row>
    <row r="169" spans="1:16" s="174" customFormat="1" ht="12.75">
      <c r="A169" s="219"/>
      <c r="B169" s="236"/>
      <c r="C169" s="236"/>
      <c r="D169" s="236"/>
      <c r="E169" s="236"/>
      <c r="F169" s="236"/>
      <c r="G169" s="236"/>
      <c r="H169" s="236"/>
      <c r="I169" s="236"/>
      <c r="J169" s="261"/>
      <c r="K169" s="167"/>
      <c r="M169" s="662" t="s">
        <v>153</v>
      </c>
      <c r="N169" s="662">
        <v>1.0978879750000001</v>
      </c>
      <c r="O169" s="662">
        <v>1.2067421999999999</v>
      </c>
      <c r="P169" s="662"/>
    </row>
    <row r="170" spans="1:16" s="174" customFormat="1" ht="12.75">
      <c r="A170" s="219"/>
      <c r="B170" s="236"/>
      <c r="C170" s="236"/>
      <c r="D170" s="236"/>
      <c r="E170" s="236"/>
      <c r="F170" s="236"/>
      <c r="G170" s="236"/>
      <c r="H170" s="236"/>
      <c r="I170" s="236"/>
      <c r="J170" s="261"/>
      <c r="K170" s="167"/>
      <c r="M170" s="662" t="s">
        <v>164</v>
      </c>
      <c r="N170" s="662">
        <v>2.0038</v>
      </c>
      <c r="O170" s="662">
        <v>2.3403</v>
      </c>
      <c r="P170" s="662"/>
    </row>
    <row r="171" spans="1:16" s="174" customFormat="1" ht="12.75">
      <c r="A171" s="219"/>
      <c r="B171" s="236"/>
      <c r="C171" s="236"/>
      <c r="D171" s="236"/>
      <c r="E171" s="236"/>
      <c r="F171" s="236"/>
      <c r="G171" s="236"/>
      <c r="H171" s="236"/>
      <c r="I171" s="236"/>
      <c r="J171" s="261"/>
      <c r="K171" s="167"/>
      <c r="M171" s="662" t="s">
        <v>188</v>
      </c>
      <c r="N171" s="662">
        <v>2.3708424839999998</v>
      </c>
      <c r="O171" s="662">
        <v>2.1070567979999999</v>
      </c>
      <c r="P171" s="662"/>
    </row>
    <row r="172" spans="1:16" s="174" customFormat="1" ht="12.75">
      <c r="A172" s="219"/>
      <c r="B172" s="236"/>
      <c r="C172" s="236"/>
      <c r="D172" s="236"/>
      <c r="E172" s="236"/>
      <c r="F172" s="236"/>
      <c r="G172" s="236"/>
      <c r="H172" s="236"/>
      <c r="I172" s="236"/>
      <c r="J172" s="261"/>
      <c r="K172" s="167"/>
      <c r="M172" s="662" t="s">
        <v>168</v>
      </c>
      <c r="N172" s="662">
        <v>2.3849399999999998</v>
      </c>
      <c r="O172" s="662">
        <v>2.4827305000000002</v>
      </c>
      <c r="P172" s="662"/>
    </row>
    <row r="173" spans="1:16" s="174" customFormat="1" ht="12.75">
      <c r="A173" s="219"/>
      <c r="B173" s="236"/>
      <c r="C173" s="236"/>
      <c r="D173" s="236"/>
      <c r="E173" s="236"/>
      <c r="F173" s="236"/>
      <c r="G173" s="236"/>
      <c r="H173" s="236"/>
      <c r="I173" s="236"/>
      <c r="J173" s="261"/>
      <c r="K173" s="167"/>
      <c r="M173" s="662" t="s">
        <v>173</v>
      </c>
      <c r="N173" s="662">
        <v>2.4059694249999999</v>
      </c>
      <c r="O173" s="662">
        <v>2.9428516089999999</v>
      </c>
      <c r="P173" s="662"/>
    </row>
    <row r="174" spans="1:16" s="174" customFormat="1" ht="12.75">
      <c r="A174" s="219"/>
      <c r="B174" s="236"/>
      <c r="C174" s="236"/>
      <c r="D174" s="236"/>
      <c r="E174" s="236"/>
      <c r="F174" s="236"/>
      <c r="G174" s="236"/>
      <c r="H174" s="236"/>
      <c r="I174" s="236"/>
      <c r="J174" s="261"/>
      <c r="K174" s="167"/>
      <c r="M174" s="662" t="s">
        <v>154</v>
      </c>
      <c r="N174" s="662">
        <v>2.6561527500000004</v>
      </c>
      <c r="O174" s="662">
        <v>0.84775250000000002</v>
      </c>
      <c r="P174" s="662"/>
    </row>
    <row r="175" spans="1:16" s="174" customFormat="1" ht="12.75">
      <c r="A175" s="219"/>
      <c r="B175" s="236"/>
      <c r="C175" s="236"/>
      <c r="D175" s="236"/>
      <c r="E175" s="236"/>
      <c r="F175" s="236"/>
      <c r="G175" s="236"/>
      <c r="H175" s="236"/>
      <c r="I175" s="236"/>
      <c r="J175" s="261"/>
      <c r="K175" s="167"/>
      <c r="M175" s="662" t="s">
        <v>175</v>
      </c>
      <c r="N175" s="662">
        <v>2.8725040600000002</v>
      </c>
      <c r="O175" s="662">
        <v>4.2691233659999996</v>
      </c>
      <c r="P175" s="662"/>
    </row>
    <row r="176" spans="1:16" s="174" customFormat="1" ht="12.75">
      <c r="A176" s="219"/>
      <c r="B176" s="236"/>
      <c r="C176" s="236"/>
      <c r="D176" s="236"/>
      <c r="E176" s="236"/>
      <c r="F176" s="236"/>
      <c r="G176" s="236"/>
      <c r="H176" s="236"/>
      <c r="I176" s="236"/>
      <c r="J176" s="261"/>
      <c r="K176" s="167"/>
      <c r="M176" s="662" t="s">
        <v>170</v>
      </c>
      <c r="N176" s="662">
        <v>3.4074816559999999</v>
      </c>
      <c r="O176" s="662">
        <v>4.5872450000000002</v>
      </c>
      <c r="P176" s="662"/>
    </row>
    <row r="177" spans="1:16" s="174" customFormat="1" ht="12.75">
      <c r="A177" s="219"/>
      <c r="B177" s="236"/>
      <c r="C177" s="236"/>
      <c r="D177" s="236"/>
      <c r="E177" s="236"/>
      <c r="F177" s="236"/>
      <c r="G177" s="236"/>
      <c r="H177" s="236"/>
      <c r="I177" s="236"/>
      <c r="J177" s="261"/>
      <c r="K177" s="167"/>
      <c r="M177" s="662" t="s">
        <v>169</v>
      </c>
      <c r="N177" s="662">
        <v>3.5058536029999998</v>
      </c>
      <c r="O177" s="662">
        <v>4.3726477880000001</v>
      </c>
      <c r="P177" s="662"/>
    </row>
    <row r="178" spans="1:16" s="174" customFormat="1" ht="12.75">
      <c r="A178" s="219"/>
      <c r="B178" s="236"/>
      <c r="C178" s="236"/>
      <c r="D178" s="236"/>
      <c r="E178" s="236"/>
      <c r="F178" s="236"/>
      <c r="G178" s="236"/>
      <c r="H178" s="236"/>
      <c r="I178" s="236"/>
      <c r="J178" s="261"/>
      <c r="K178" s="167"/>
      <c r="M178" s="662" t="s">
        <v>163</v>
      </c>
      <c r="N178" s="662">
        <v>3.7117280720000001</v>
      </c>
      <c r="O178" s="662">
        <v>3.7274813500000001</v>
      </c>
      <c r="P178" s="662"/>
    </row>
    <row r="179" spans="1:16" s="174" customFormat="1" ht="12.75">
      <c r="A179" s="219"/>
      <c r="B179" s="236"/>
      <c r="C179" s="236"/>
      <c r="D179" s="236"/>
      <c r="E179" s="236"/>
      <c r="F179" s="236"/>
      <c r="G179" s="236"/>
      <c r="H179" s="236"/>
      <c r="I179" s="236"/>
      <c r="J179" s="261"/>
      <c r="K179" s="167"/>
      <c r="M179" s="662" t="s">
        <v>171</v>
      </c>
      <c r="N179" s="662">
        <v>3.7158172500000002</v>
      </c>
      <c r="O179" s="662">
        <v>4.917109</v>
      </c>
      <c r="P179" s="662"/>
    </row>
    <row r="180" spans="1:16" s="174" customFormat="1" ht="12.75">
      <c r="A180" s="219"/>
      <c r="B180" s="236"/>
      <c r="C180" s="236"/>
      <c r="D180" s="236"/>
      <c r="E180" s="236"/>
      <c r="F180" s="236"/>
      <c r="G180" s="236"/>
      <c r="H180" s="236"/>
      <c r="I180" s="236"/>
      <c r="J180" s="261"/>
      <c r="K180" s="167"/>
      <c r="M180" s="662" t="s">
        <v>185</v>
      </c>
      <c r="N180" s="662">
        <v>4.1449303430000004</v>
      </c>
      <c r="O180" s="662">
        <v>4.4797399999999996</v>
      </c>
      <c r="P180" s="662"/>
    </row>
    <row r="181" spans="1:16" s="174" customFormat="1" ht="12.75">
      <c r="A181" s="219"/>
      <c r="B181" s="236"/>
      <c r="C181" s="236"/>
      <c r="D181" s="236"/>
      <c r="E181" s="236"/>
      <c r="F181" s="236"/>
      <c r="G181" s="236"/>
      <c r="H181" s="236"/>
      <c r="I181" s="236"/>
      <c r="J181" s="261"/>
      <c r="K181" s="167"/>
      <c r="M181" s="662" t="s">
        <v>764</v>
      </c>
      <c r="N181" s="662">
        <v>5.6294966659999996</v>
      </c>
      <c r="O181" s="662">
        <v>0</v>
      </c>
      <c r="P181" s="662"/>
    </row>
    <row r="182" spans="1:16" s="174" customFormat="1" ht="12.75">
      <c r="A182" s="219"/>
      <c r="B182" s="236"/>
      <c r="C182" s="236"/>
      <c r="D182" s="236"/>
      <c r="E182" s="236"/>
      <c r="F182" s="236"/>
      <c r="G182" s="236"/>
      <c r="H182" s="236"/>
      <c r="I182" s="236"/>
      <c r="J182" s="261"/>
      <c r="K182" s="167"/>
      <c r="M182" s="662" t="s">
        <v>180</v>
      </c>
      <c r="N182" s="662">
        <v>5.9549669949999995</v>
      </c>
      <c r="O182" s="662">
        <v>11.057720079999999</v>
      </c>
      <c r="P182" s="662"/>
    </row>
    <row r="183" spans="1:16" s="174" customFormat="1" ht="12.75">
      <c r="A183" s="219"/>
      <c r="B183" s="236"/>
      <c r="C183" s="236"/>
      <c r="D183" s="236"/>
      <c r="E183" s="236"/>
      <c r="F183" s="236"/>
      <c r="G183" s="236"/>
      <c r="H183" s="236"/>
      <c r="I183" s="236"/>
      <c r="J183" s="261"/>
      <c r="K183" s="167"/>
      <c r="M183" s="662" t="s">
        <v>146</v>
      </c>
      <c r="N183" s="662">
        <v>7.1225864350000005</v>
      </c>
      <c r="O183" s="662">
        <v>7.1882044790000004</v>
      </c>
      <c r="P183" s="662"/>
    </row>
    <row r="184" spans="1:16" s="174" customFormat="1" ht="12.75">
      <c r="A184" s="219"/>
      <c r="B184" s="236"/>
      <c r="C184" s="236"/>
      <c r="D184" s="236"/>
      <c r="E184" s="236"/>
      <c r="F184" s="236"/>
      <c r="G184" s="236"/>
      <c r="H184" s="236"/>
      <c r="I184" s="236"/>
      <c r="J184" s="261"/>
      <c r="K184" s="167"/>
      <c r="M184" s="662" t="s">
        <v>148</v>
      </c>
      <c r="N184" s="662">
        <v>8.6500665160000008</v>
      </c>
      <c r="O184" s="662">
        <v>5.9460542500000004</v>
      </c>
      <c r="P184" s="662"/>
    </row>
    <row r="185" spans="1:16" s="174" customFormat="1" ht="12.75">
      <c r="A185" s="219"/>
      <c r="B185" s="236"/>
      <c r="C185" s="236"/>
      <c r="D185" s="236"/>
      <c r="E185" s="236"/>
      <c r="F185" s="236"/>
      <c r="G185" s="236"/>
      <c r="H185" s="236"/>
      <c r="I185" s="236"/>
      <c r="J185" s="261"/>
      <c r="K185" s="167"/>
      <c r="M185" s="662" t="s">
        <v>172</v>
      </c>
      <c r="N185" s="662">
        <v>9.0638140860000007</v>
      </c>
      <c r="O185" s="662">
        <v>8.5818910580000001</v>
      </c>
      <c r="P185" s="662"/>
    </row>
    <row r="186" spans="1:16" s="174" customFormat="1" ht="12.75">
      <c r="A186" s="219"/>
      <c r="B186" s="236"/>
      <c r="C186" s="236"/>
      <c r="D186" s="236"/>
      <c r="E186" s="236"/>
      <c r="F186" s="236"/>
      <c r="G186" s="236"/>
      <c r="H186" s="236"/>
      <c r="I186" s="236"/>
      <c r="J186" s="261"/>
      <c r="K186" s="167"/>
      <c r="M186" s="662" t="s">
        <v>176</v>
      </c>
      <c r="N186" s="662">
        <v>11.652051779999999</v>
      </c>
      <c r="O186" s="662">
        <v>8.100865563000001</v>
      </c>
      <c r="P186" s="662"/>
    </row>
    <row r="187" spans="1:16" s="174" customFormat="1" ht="12.75">
      <c r="A187" s="219"/>
      <c r="B187" s="236"/>
      <c r="C187" s="236"/>
      <c r="D187" s="236"/>
      <c r="E187" s="236"/>
      <c r="F187" s="236"/>
      <c r="G187" s="236"/>
      <c r="H187" s="236"/>
      <c r="I187" s="236"/>
      <c r="J187" s="261"/>
      <c r="K187" s="167"/>
      <c r="M187" s="662" t="s">
        <v>165</v>
      </c>
      <c r="N187" s="662">
        <v>14.138608</v>
      </c>
      <c r="O187" s="662">
        <v>8.8260170000000002</v>
      </c>
      <c r="P187" s="662"/>
    </row>
    <row r="188" spans="1:16" s="174" customFormat="1" ht="12.75">
      <c r="A188" s="219"/>
      <c r="B188" s="236"/>
      <c r="C188" s="236"/>
      <c r="D188" s="236"/>
      <c r="E188" s="236"/>
      <c r="F188" s="236"/>
      <c r="G188" s="236"/>
      <c r="H188" s="236"/>
      <c r="I188" s="236"/>
      <c r="J188" s="261"/>
      <c r="K188" s="167"/>
      <c r="M188" s="662" t="s">
        <v>761</v>
      </c>
      <c r="N188" s="662">
        <v>14.35544694</v>
      </c>
      <c r="O188" s="662">
        <v>0</v>
      </c>
      <c r="P188" s="662"/>
    </row>
    <row r="189" spans="1:16" s="174" customFormat="1" ht="12.75">
      <c r="A189" s="219"/>
      <c r="B189" s="236"/>
      <c r="C189" s="236"/>
      <c r="D189" s="236"/>
      <c r="E189" s="236"/>
      <c r="F189" s="236"/>
      <c r="G189" s="236"/>
      <c r="H189" s="236"/>
      <c r="I189" s="236"/>
      <c r="J189" s="261"/>
      <c r="K189" s="167"/>
      <c r="M189" s="662" t="s">
        <v>183</v>
      </c>
      <c r="N189" s="662">
        <v>15.356599449999999</v>
      </c>
      <c r="O189" s="662">
        <v>2.2994750490000002</v>
      </c>
      <c r="P189" s="662"/>
    </row>
    <row r="190" spans="1:16" s="174" customFormat="1" ht="12.75">
      <c r="A190" s="219"/>
      <c r="B190" s="236"/>
      <c r="C190" s="236"/>
      <c r="D190" s="236"/>
      <c r="E190" s="236"/>
      <c r="F190" s="236"/>
      <c r="G190" s="236"/>
      <c r="H190" s="236"/>
      <c r="I190" s="236"/>
      <c r="J190" s="261"/>
      <c r="K190" s="167"/>
      <c r="M190" s="662" t="s">
        <v>158</v>
      </c>
      <c r="N190" s="662">
        <v>19.51324889</v>
      </c>
      <c r="O190" s="662">
        <v>20.836800409999999</v>
      </c>
      <c r="P190" s="662"/>
    </row>
    <row r="191" spans="1:16" s="174" customFormat="1" ht="12.75">
      <c r="A191" s="219"/>
      <c r="B191" s="236"/>
      <c r="C191" s="236"/>
      <c r="D191" s="236"/>
      <c r="E191" s="236"/>
      <c r="F191" s="236"/>
      <c r="G191" s="236"/>
      <c r="H191" s="236"/>
      <c r="I191" s="236"/>
      <c r="J191" s="261"/>
      <c r="K191" s="167"/>
      <c r="M191" s="662" t="s">
        <v>181</v>
      </c>
      <c r="N191" s="662">
        <v>19.90328805</v>
      </c>
      <c r="O191" s="662">
        <v>13.75618551</v>
      </c>
      <c r="P191" s="662"/>
    </row>
    <row r="192" spans="1:16" s="174" customFormat="1" ht="12.75">
      <c r="A192" s="219"/>
      <c r="B192" s="236"/>
      <c r="C192" s="236"/>
      <c r="D192" s="236"/>
      <c r="E192" s="236"/>
      <c r="F192" s="236"/>
      <c r="G192" s="236"/>
      <c r="H192" s="236"/>
      <c r="I192" s="236"/>
      <c r="J192" s="261"/>
      <c r="K192" s="167"/>
      <c r="M192" s="662" t="s">
        <v>178</v>
      </c>
      <c r="N192" s="662">
        <v>22.46754795</v>
      </c>
      <c r="O192" s="662">
        <v>19.35974465</v>
      </c>
      <c r="P192" s="662"/>
    </row>
    <row r="193" spans="1:16" s="174" customFormat="1" ht="12.75">
      <c r="A193" s="219"/>
      <c r="B193" s="236"/>
      <c r="C193" s="236"/>
      <c r="D193" s="236"/>
      <c r="E193" s="236"/>
      <c r="F193" s="236"/>
      <c r="G193" s="236"/>
      <c r="H193" s="236"/>
      <c r="I193" s="236"/>
      <c r="J193" s="261"/>
      <c r="K193" s="167"/>
      <c r="M193" s="662" t="s">
        <v>161</v>
      </c>
      <c r="N193" s="662">
        <v>23.311622440000001</v>
      </c>
      <c r="O193" s="662">
        <v>36.924150759999996</v>
      </c>
      <c r="P193" s="662"/>
    </row>
    <row r="194" spans="1:16" s="174" customFormat="1" ht="12.75">
      <c r="A194" s="219"/>
      <c r="B194" s="236"/>
      <c r="C194" s="236"/>
      <c r="D194" s="236"/>
      <c r="E194" s="236"/>
      <c r="F194" s="236"/>
      <c r="G194" s="236"/>
      <c r="H194" s="236"/>
      <c r="I194" s="236"/>
      <c r="J194" s="261"/>
      <c r="K194" s="167"/>
      <c r="M194" s="662" t="s">
        <v>186</v>
      </c>
      <c r="N194" s="662">
        <v>23.597600660000001</v>
      </c>
      <c r="O194" s="662">
        <v>37.108076830000002</v>
      </c>
      <c r="P194" s="662"/>
    </row>
    <row r="195" spans="1:16" s="174" customFormat="1" ht="12.75">
      <c r="A195" s="219"/>
      <c r="B195" s="236"/>
      <c r="C195" s="236"/>
      <c r="D195" s="236"/>
      <c r="E195" s="236"/>
      <c r="F195" s="236"/>
      <c r="G195" s="236"/>
      <c r="H195" s="236"/>
      <c r="I195" s="236"/>
      <c r="J195" s="261"/>
      <c r="K195" s="167"/>
      <c r="M195" s="662" t="s">
        <v>155</v>
      </c>
      <c r="N195" s="662">
        <v>27.897364959999997</v>
      </c>
      <c r="O195" s="662">
        <v>27.872673219999999</v>
      </c>
      <c r="P195" s="662"/>
    </row>
    <row r="196" spans="1:16" s="174" customFormat="1" ht="12.75">
      <c r="A196" s="219"/>
      <c r="B196" s="236"/>
      <c r="C196" s="236"/>
      <c r="D196" s="236"/>
      <c r="E196" s="236"/>
      <c r="F196" s="236"/>
      <c r="G196" s="236"/>
      <c r="H196" s="236"/>
      <c r="I196" s="236"/>
      <c r="J196" s="261"/>
      <c r="K196" s="167"/>
      <c r="M196" s="662" t="s">
        <v>54</v>
      </c>
      <c r="N196" s="662">
        <v>27.997365500000001</v>
      </c>
      <c r="O196" s="662">
        <v>1.7320684020000001</v>
      </c>
      <c r="P196" s="662"/>
    </row>
    <row r="197" spans="1:16" s="174" customFormat="1" ht="12.75">
      <c r="A197" s="219"/>
      <c r="B197" s="236"/>
      <c r="C197" s="236"/>
      <c r="D197" s="236"/>
      <c r="E197" s="236"/>
      <c r="F197" s="236"/>
      <c r="G197" s="236"/>
      <c r="H197" s="236"/>
      <c r="I197" s="236"/>
      <c r="J197" s="261"/>
      <c r="K197" s="167"/>
      <c r="M197" s="662" t="s">
        <v>396</v>
      </c>
      <c r="N197" s="662">
        <v>29.811042689999997</v>
      </c>
      <c r="O197" s="662">
        <v>68.807550109999994</v>
      </c>
      <c r="P197" s="662"/>
    </row>
    <row r="198" spans="1:16" s="174" customFormat="1" ht="12.75">
      <c r="A198" s="219"/>
      <c r="B198" s="236"/>
      <c r="C198" s="236"/>
      <c r="D198" s="236"/>
      <c r="E198" s="236"/>
      <c r="F198" s="236"/>
      <c r="G198" s="236"/>
      <c r="H198" s="236"/>
      <c r="I198" s="236"/>
      <c r="J198" s="261"/>
      <c r="K198" s="167"/>
      <c r="M198" s="662" t="s">
        <v>160</v>
      </c>
      <c r="N198" s="662">
        <v>30.811290410000002</v>
      </c>
      <c r="O198" s="662">
        <v>38.871129090000004</v>
      </c>
      <c r="P198" s="662"/>
    </row>
    <row r="199" spans="1:16" s="174" customFormat="1" ht="12.75">
      <c r="A199" s="219"/>
      <c r="B199" s="236"/>
      <c r="C199" s="236"/>
      <c r="D199" s="236"/>
      <c r="E199" s="236"/>
      <c r="F199" s="236"/>
      <c r="G199" s="236"/>
      <c r="H199" s="236"/>
      <c r="I199" s="236"/>
      <c r="J199" s="261"/>
      <c r="K199" s="167"/>
      <c r="M199" s="662" t="s">
        <v>167</v>
      </c>
      <c r="N199" s="662">
        <v>66.156715790000007</v>
      </c>
      <c r="O199" s="662">
        <v>65.738493030000001</v>
      </c>
      <c r="P199" s="662"/>
    </row>
    <row r="200" spans="1:16" s="174" customFormat="1" ht="12.75">
      <c r="A200" s="219"/>
      <c r="B200" s="236"/>
      <c r="C200" s="236"/>
      <c r="D200" s="236"/>
      <c r="E200" s="236"/>
      <c r="F200" s="236"/>
      <c r="G200" s="236"/>
      <c r="H200" s="236"/>
      <c r="I200" s="236"/>
      <c r="J200" s="261"/>
      <c r="K200" s="167"/>
      <c r="M200" s="662" t="s">
        <v>177</v>
      </c>
      <c r="N200" s="662">
        <v>81.199021189999996</v>
      </c>
      <c r="O200" s="662">
        <v>79.638048800000007</v>
      </c>
      <c r="P200" s="662"/>
    </row>
    <row r="201" spans="1:16" s="174" customFormat="1" ht="12.75">
      <c r="A201" s="219"/>
      <c r="B201" s="236"/>
      <c r="C201" s="236"/>
      <c r="D201" s="236"/>
      <c r="E201" s="236"/>
      <c r="F201" s="236"/>
      <c r="G201" s="236"/>
      <c r="H201" s="236"/>
      <c r="I201" s="236"/>
      <c r="J201" s="261"/>
      <c r="K201" s="167"/>
      <c r="M201" s="662" t="s">
        <v>152</v>
      </c>
      <c r="N201" s="662">
        <v>99.026510299999998</v>
      </c>
      <c r="O201" s="662">
        <v>100.1931482</v>
      </c>
      <c r="P201" s="662"/>
    </row>
    <row r="202" spans="1:16" s="174" customFormat="1" ht="12.75">
      <c r="A202" s="219"/>
      <c r="B202" s="236"/>
      <c r="C202" s="236"/>
      <c r="D202" s="236"/>
      <c r="E202" s="236"/>
      <c r="F202" s="236"/>
      <c r="G202" s="236"/>
      <c r="H202" s="236"/>
      <c r="I202" s="236"/>
      <c r="J202" s="261"/>
      <c r="K202" s="167"/>
      <c r="M202" s="662" t="s">
        <v>150</v>
      </c>
      <c r="N202" s="662">
        <v>122.6832953</v>
      </c>
      <c r="O202" s="662">
        <v>128.6336379</v>
      </c>
      <c r="P202" s="662"/>
    </row>
    <row r="203" spans="1:16" s="174" customFormat="1" ht="12.75">
      <c r="A203" s="219"/>
      <c r="B203" s="236"/>
      <c r="C203" s="236"/>
      <c r="D203" s="236"/>
      <c r="E203" s="236"/>
      <c r="F203" s="236"/>
      <c r="G203" s="236"/>
      <c r="H203" s="236"/>
      <c r="I203" s="236"/>
      <c r="J203" s="261"/>
      <c r="K203" s="167"/>
      <c r="M203" s="662" t="s">
        <v>156</v>
      </c>
      <c r="N203" s="662">
        <v>124.996897</v>
      </c>
      <c r="O203" s="662">
        <v>123.3734295</v>
      </c>
      <c r="P203" s="662"/>
    </row>
    <row r="204" spans="1:16" s="174" customFormat="1" ht="12.75">
      <c r="A204" s="219"/>
      <c r="B204" s="236"/>
      <c r="C204" s="236"/>
      <c r="D204" s="236"/>
      <c r="E204" s="236"/>
      <c r="F204" s="236"/>
      <c r="G204" s="236"/>
      <c r="H204" s="236"/>
      <c r="I204" s="236"/>
      <c r="J204" s="261"/>
      <c r="K204" s="167"/>
      <c r="M204" s="662" t="s">
        <v>149</v>
      </c>
      <c r="N204" s="662">
        <v>141.44675080000002</v>
      </c>
      <c r="O204" s="662">
        <v>87.835759349999989</v>
      </c>
      <c r="P204" s="662"/>
    </row>
    <row r="205" spans="1:16" s="174" customFormat="1" ht="12.75">
      <c r="A205" s="219"/>
      <c r="B205" s="236"/>
      <c r="C205" s="236"/>
      <c r="D205" s="236"/>
      <c r="E205" s="236"/>
      <c r="F205" s="236"/>
      <c r="G205" s="236"/>
      <c r="H205" s="236"/>
      <c r="I205" s="236"/>
      <c r="J205" s="261"/>
      <c r="K205" s="167"/>
      <c r="M205" s="662" t="s">
        <v>166</v>
      </c>
      <c r="N205" s="662">
        <v>222.88428330000002</v>
      </c>
      <c r="O205" s="662">
        <v>478.97459779999997</v>
      </c>
      <c r="P205" s="662"/>
    </row>
    <row r="206" spans="1:16" s="174" customFormat="1" ht="12.75">
      <c r="A206" s="219"/>
      <c r="B206" s="236"/>
      <c r="C206" s="236"/>
      <c r="D206" s="236"/>
      <c r="E206" s="236"/>
      <c r="F206" s="236"/>
      <c r="G206" s="236"/>
      <c r="H206" s="236"/>
      <c r="I206" s="236"/>
      <c r="J206" s="261"/>
      <c r="K206" s="167"/>
      <c r="M206" s="662" t="s">
        <v>184</v>
      </c>
      <c r="N206" s="662">
        <v>231.4918481</v>
      </c>
      <c r="O206" s="662">
        <v>213.20573689999998</v>
      </c>
      <c r="P206" s="662"/>
    </row>
    <row r="207" spans="1:16" s="174" customFormat="1" ht="12.75">
      <c r="A207" s="219"/>
      <c r="B207" s="236"/>
      <c r="C207" s="236"/>
      <c r="D207" s="236"/>
      <c r="E207" s="236"/>
      <c r="F207" s="236"/>
      <c r="G207" s="236"/>
      <c r="H207" s="236"/>
      <c r="I207" s="236"/>
      <c r="J207" s="261"/>
      <c r="K207" s="167"/>
      <c r="M207" s="662" t="s">
        <v>157</v>
      </c>
      <c r="N207" s="662">
        <v>239.50898999999998</v>
      </c>
      <c r="O207" s="662">
        <v>239.78281760000002</v>
      </c>
      <c r="P207" s="662"/>
    </row>
    <row r="208" spans="1:16" s="174" customFormat="1" ht="12.75">
      <c r="A208" s="219"/>
      <c r="B208" s="236"/>
      <c r="C208" s="236"/>
      <c r="D208" s="236"/>
      <c r="E208" s="236"/>
      <c r="F208" s="236"/>
      <c r="G208" s="236"/>
      <c r="H208" s="236"/>
      <c r="I208" s="236"/>
      <c r="J208" s="261"/>
      <c r="K208" s="167"/>
      <c r="M208" s="662" t="s">
        <v>759</v>
      </c>
      <c r="N208" s="662">
        <v>242.97964039999999</v>
      </c>
      <c r="O208" s="662">
        <v>0</v>
      </c>
      <c r="P208" s="662"/>
    </row>
    <row r="209" spans="1:16" s="174" customFormat="1" ht="12.75">
      <c r="A209" s="219"/>
      <c r="B209" s="236"/>
      <c r="C209" s="236"/>
      <c r="D209" s="236"/>
      <c r="E209" s="236"/>
      <c r="F209" s="236"/>
      <c r="G209" s="236"/>
      <c r="H209" s="236"/>
      <c r="I209" s="236"/>
      <c r="J209" s="261"/>
      <c r="K209" s="167"/>
      <c r="M209" s="662" t="s">
        <v>762</v>
      </c>
      <c r="N209" s="662">
        <v>299.2731493</v>
      </c>
      <c r="O209" s="662">
        <v>1.241119437</v>
      </c>
      <c r="P209" s="662"/>
    </row>
    <row r="210" spans="1:16" s="174" customFormat="1" ht="12.75">
      <c r="A210" s="219"/>
      <c r="B210" s="236"/>
      <c r="C210" s="236"/>
      <c r="D210" s="236"/>
      <c r="E210" s="236"/>
      <c r="F210" s="236"/>
      <c r="G210" s="236"/>
      <c r="H210" s="236"/>
      <c r="I210" s="236"/>
      <c r="J210" s="261"/>
      <c r="K210" s="167"/>
      <c r="M210" s="662" t="s">
        <v>162</v>
      </c>
      <c r="N210" s="662">
        <v>369.0456848</v>
      </c>
      <c r="O210" s="662">
        <v>253.12366550000002</v>
      </c>
      <c r="P210" s="662"/>
    </row>
    <row r="211" spans="1:16" s="174" customFormat="1" ht="12.75">
      <c r="A211" s="219"/>
      <c r="B211" s="236"/>
      <c r="C211" s="236"/>
      <c r="D211" s="236"/>
      <c r="E211" s="236"/>
      <c r="F211" s="236"/>
      <c r="G211" s="236"/>
      <c r="H211" s="236"/>
      <c r="I211" s="236"/>
      <c r="J211" s="261"/>
      <c r="K211" s="167"/>
      <c r="M211" s="662" t="s">
        <v>760</v>
      </c>
      <c r="N211" s="662">
        <v>447.12567369999999</v>
      </c>
      <c r="O211" s="662">
        <v>577.5328591</v>
      </c>
      <c r="P211" s="662"/>
    </row>
    <row r="212" spans="1:16" s="174" customFormat="1" ht="12.75">
      <c r="A212" s="219"/>
      <c r="B212" s="236"/>
      <c r="C212" s="236"/>
      <c r="D212" s="236"/>
      <c r="E212" s="236"/>
      <c r="F212" s="236"/>
      <c r="G212" s="236"/>
      <c r="H212" s="236"/>
      <c r="I212" s="236"/>
      <c r="J212" s="261"/>
      <c r="K212" s="167"/>
      <c r="M212" s="662" t="s">
        <v>159</v>
      </c>
      <c r="N212" s="662">
        <v>587.77341319999994</v>
      </c>
      <c r="O212" s="662">
        <v>629.89459880000004</v>
      </c>
      <c r="P212" s="662"/>
    </row>
    <row r="213" spans="1:16" s="174" customFormat="1" ht="12.75">
      <c r="A213" s="219"/>
      <c r="B213" s="236"/>
      <c r="C213" s="236"/>
      <c r="D213" s="236"/>
      <c r="E213" s="236"/>
      <c r="F213" s="236"/>
      <c r="G213" s="236"/>
      <c r="H213" s="236"/>
      <c r="I213" s="236"/>
      <c r="J213" s="261"/>
      <c r="K213" s="167"/>
      <c r="M213" s="662" t="s">
        <v>354</v>
      </c>
      <c r="N213" s="662">
        <v>643.81438400000002</v>
      </c>
      <c r="O213" s="662">
        <v>584.84224430000006</v>
      </c>
      <c r="P213" s="662"/>
    </row>
    <row r="214" spans="1:16" s="174" customFormat="1" ht="12.75">
      <c r="A214" s="219"/>
      <c r="B214" s="236"/>
      <c r="C214" s="236"/>
      <c r="D214" s="236"/>
      <c r="E214" s="236"/>
      <c r="F214" s="236"/>
      <c r="G214" s="236"/>
      <c r="H214" s="236"/>
      <c r="I214" s="236"/>
      <c r="J214" s="261"/>
      <c r="K214" s="167"/>
      <c r="M214" s="662"/>
      <c r="N214" s="662"/>
      <c r="O214" s="662"/>
      <c r="P214" s="662"/>
    </row>
    <row r="215" spans="1:16" s="174" customFormat="1" ht="12.75">
      <c r="A215" s="219"/>
      <c r="B215" s="236"/>
      <c r="C215" s="236"/>
      <c r="D215" s="236"/>
      <c r="E215" s="236"/>
      <c r="F215" s="236"/>
      <c r="G215" s="236"/>
      <c r="H215" s="236"/>
      <c r="I215" s="236"/>
      <c r="J215" s="261"/>
      <c r="K215" s="167"/>
      <c r="M215" s="662"/>
      <c r="N215" s="662"/>
      <c r="O215" s="662"/>
      <c r="P215" s="662"/>
    </row>
    <row r="216" spans="1:16" s="174" customFormat="1" ht="12.75">
      <c r="A216" s="219"/>
      <c r="B216" s="236"/>
      <c r="C216" s="236"/>
      <c r="D216" s="236"/>
      <c r="E216" s="236"/>
      <c r="F216" s="236"/>
      <c r="G216" s="236"/>
      <c r="H216" s="236"/>
      <c r="I216" s="236"/>
      <c r="J216" s="261"/>
      <c r="K216" s="167"/>
      <c r="M216" s="662"/>
      <c r="N216" s="662"/>
      <c r="O216" s="662"/>
      <c r="P216" s="662"/>
    </row>
    <row r="217" spans="1:16" s="174" customFormat="1" ht="12.75">
      <c r="A217" s="219"/>
      <c r="B217" s="236"/>
      <c r="C217" s="236"/>
      <c r="D217" s="236"/>
      <c r="E217" s="236"/>
      <c r="F217" s="236"/>
      <c r="G217" s="236"/>
      <c r="H217" s="236"/>
      <c r="I217" s="236"/>
      <c r="J217" s="261"/>
      <c r="K217" s="167"/>
      <c r="M217" s="662"/>
      <c r="N217" s="662"/>
      <c r="O217" s="662"/>
      <c r="P217" s="662"/>
    </row>
    <row r="218" spans="1:16" s="183" customFormat="1" ht="12" customHeight="1">
      <c r="A218" s="257"/>
      <c r="B218" s="236"/>
      <c r="C218" s="236"/>
      <c r="D218" s="236"/>
      <c r="E218" s="239"/>
      <c r="F218" s="239"/>
      <c r="G218" s="239"/>
      <c r="H218" s="241"/>
      <c r="I218" s="241"/>
      <c r="J218" s="241"/>
      <c r="K218" s="182"/>
      <c r="M218" s="664"/>
      <c r="N218" s="664"/>
      <c r="O218" s="664"/>
      <c r="P218" s="664"/>
    </row>
    <row r="219" spans="1:16" s="181" customFormat="1" ht="14.1" customHeight="1">
      <c r="A219" s="184"/>
      <c r="B219" s="185"/>
      <c r="C219" s="185"/>
      <c r="D219" s="185"/>
      <c r="E219" s="185"/>
      <c r="F219" s="183"/>
      <c r="G219" s="185"/>
      <c r="H219" s="182"/>
      <c r="I219" s="182"/>
      <c r="J219" s="239"/>
      <c r="K219" s="186"/>
      <c r="M219" s="665"/>
      <c r="N219" s="665"/>
      <c r="O219" s="665"/>
      <c r="P219" s="665"/>
    </row>
    <row r="220" spans="1:16" s="146" customFormat="1" ht="12" customHeight="1">
      <c r="A220" s="187"/>
      <c r="B220" s="188"/>
      <c r="C220" s="188"/>
      <c r="D220" s="188"/>
      <c r="E220" s="189"/>
      <c r="H220" s="167"/>
      <c r="I220" s="167"/>
      <c r="J220" s="261"/>
      <c r="K220" s="167"/>
      <c r="M220" s="666"/>
      <c r="N220" s="666"/>
      <c r="O220" s="666"/>
      <c r="P220" s="666"/>
    </row>
    <row r="221" spans="1:16" s="146" customFormat="1" ht="12" customHeight="1">
      <c r="B221" s="188"/>
      <c r="C221" s="188"/>
      <c r="D221" s="188"/>
      <c r="E221" s="188"/>
      <c r="F221" s="188"/>
      <c r="G221" s="188"/>
      <c r="H221" s="167"/>
      <c r="I221" s="167"/>
      <c r="J221" s="261"/>
      <c r="K221" s="167"/>
      <c r="M221" s="666"/>
      <c r="N221" s="666"/>
      <c r="O221" s="666"/>
      <c r="P221" s="666"/>
    </row>
    <row r="222" spans="1:16" s="146" customFormat="1" ht="12" customHeight="1">
      <c r="B222" s="190"/>
      <c r="C222" s="190"/>
      <c r="D222" s="190"/>
      <c r="E222" s="190"/>
      <c r="F222" s="190"/>
      <c r="H222" s="167"/>
      <c r="I222" s="167"/>
      <c r="J222" s="261"/>
      <c r="K222" s="167"/>
      <c r="M222" s="666"/>
      <c r="N222" s="666"/>
      <c r="O222" s="666"/>
      <c r="P222" s="666"/>
    </row>
    <row r="223" spans="1:16" s="191" customFormat="1" ht="12" customHeight="1">
      <c r="J223" s="262"/>
      <c r="M223" s="667"/>
      <c r="N223" s="667"/>
      <c r="O223" s="667"/>
      <c r="P223" s="667"/>
    </row>
    <row r="224" spans="1:16" s="146" customFormat="1" ht="12" customHeight="1">
      <c r="A224" s="192"/>
      <c r="B224" s="190"/>
      <c r="C224" s="190"/>
      <c r="D224" s="190"/>
      <c r="E224" s="190"/>
      <c r="F224" s="190"/>
      <c r="H224" s="167"/>
      <c r="I224" s="167"/>
      <c r="J224" s="261"/>
      <c r="K224" s="167"/>
      <c r="M224" s="666"/>
      <c r="N224" s="666"/>
      <c r="O224" s="666"/>
      <c r="P224" s="666"/>
    </row>
    <row r="225" spans="1:16" s="146" customFormat="1" ht="12" customHeight="1">
      <c r="H225" s="150"/>
      <c r="I225" s="150"/>
      <c r="J225" s="264"/>
      <c r="K225" s="150"/>
      <c r="M225" s="666"/>
      <c r="N225" s="666"/>
      <c r="O225" s="666"/>
      <c r="P225" s="666"/>
    </row>
    <row r="226" spans="1:16" s="146" customFormat="1" ht="12" customHeight="1">
      <c r="A226" s="145"/>
      <c r="B226" s="145"/>
      <c r="C226" s="145"/>
      <c r="D226" s="145"/>
      <c r="E226" s="145"/>
      <c r="F226" s="145"/>
      <c r="G226" s="145"/>
      <c r="J226" s="209"/>
      <c r="M226" s="666"/>
      <c r="N226" s="666"/>
      <c r="O226" s="666"/>
      <c r="P226" s="666"/>
    </row>
    <row r="227" spans="1:16" s="146" customFormat="1" ht="12" customHeight="1">
      <c r="A227" s="145"/>
      <c r="B227" s="145"/>
      <c r="C227" s="145"/>
      <c r="D227" s="145"/>
      <c r="E227" s="145"/>
      <c r="F227" s="145"/>
      <c r="G227" s="145"/>
      <c r="J227" s="209"/>
      <c r="M227" s="666"/>
      <c r="N227" s="666"/>
      <c r="O227" s="666"/>
      <c r="P227" s="666"/>
    </row>
    <row r="228" spans="1:16" s="146" customFormat="1" ht="12" customHeight="1">
      <c r="A228" s="145"/>
      <c r="B228" s="145"/>
      <c r="C228" s="145"/>
      <c r="D228" s="145"/>
      <c r="E228" s="145"/>
      <c r="F228" s="145"/>
      <c r="G228" s="145"/>
      <c r="J228" s="209"/>
      <c r="M228" s="666"/>
      <c r="N228" s="666"/>
      <c r="O228" s="666"/>
      <c r="P228" s="666"/>
    </row>
    <row r="229" spans="1:16" s="146" customFormat="1" ht="12" customHeight="1">
      <c r="A229" s="145"/>
      <c r="B229" s="145"/>
      <c r="C229" s="145"/>
      <c r="D229" s="145"/>
      <c r="E229" s="145"/>
      <c r="F229" s="145"/>
      <c r="G229" s="145"/>
      <c r="J229" s="209"/>
      <c r="M229" s="666"/>
      <c r="N229" s="666"/>
      <c r="O229" s="666"/>
      <c r="P229" s="666"/>
    </row>
    <row r="230" spans="1:16" s="146" customFormat="1" ht="12" customHeight="1">
      <c r="A230" s="145"/>
      <c r="B230" s="145"/>
      <c r="C230" s="145"/>
      <c r="D230" s="145"/>
      <c r="E230" s="145"/>
      <c r="F230" s="145"/>
      <c r="G230" s="145"/>
      <c r="J230" s="209"/>
      <c r="M230" s="666"/>
      <c r="N230" s="666"/>
      <c r="O230" s="666"/>
      <c r="P230" s="666"/>
    </row>
    <row r="231" spans="1:16" s="146" customFormat="1" ht="12" customHeight="1">
      <c r="A231" s="145"/>
      <c r="B231" s="145"/>
      <c r="C231" s="145"/>
      <c r="D231" s="145"/>
      <c r="E231" s="145"/>
      <c r="F231" s="145"/>
      <c r="G231" s="145"/>
      <c r="J231" s="209"/>
      <c r="M231" s="666"/>
      <c r="N231" s="666"/>
      <c r="O231" s="666"/>
      <c r="P231" s="666"/>
    </row>
    <row r="232" spans="1:16" s="191" customFormat="1" ht="12" customHeight="1">
      <c r="A232" s="145"/>
      <c r="B232" s="145"/>
      <c r="C232" s="145"/>
      <c r="D232" s="145"/>
      <c r="E232" s="145"/>
      <c r="F232" s="145"/>
      <c r="G232" s="145"/>
      <c r="J232" s="262"/>
      <c r="M232" s="667"/>
      <c r="N232" s="667"/>
      <c r="O232" s="667"/>
      <c r="P232" s="667"/>
    </row>
    <row r="233" spans="1:16" s="146" customFormat="1" ht="12" customHeight="1">
      <c r="A233" s="145"/>
      <c r="B233" s="145"/>
      <c r="C233" s="145"/>
      <c r="D233" s="145"/>
      <c r="E233" s="145"/>
      <c r="F233" s="145"/>
      <c r="G233" s="145"/>
      <c r="J233" s="209"/>
      <c r="M233" s="666"/>
      <c r="N233" s="666"/>
      <c r="O233" s="666"/>
      <c r="P233" s="666"/>
    </row>
    <row r="234" spans="1:16" s="191" customFormat="1" ht="12" customHeight="1">
      <c r="A234" s="145"/>
      <c r="B234" s="145"/>
      <c r="C234" s="145"/>
      <c r="D234" s="145"/>
      <c r="E234" s="145"/>
      <c r="F234" s="145"/>
      <c r="G234" s="145"/>
      <c r="H234" s="188"/>
      <c r="I234" s="188"/>
      <c r="J234" s="260"/>
      <c r="K234" s="188"/>
      <c r="M234" s="667"/>
      <c r="N234" s="667"/>
      <c r="O234" s="667"/>
      <c r="P234" s="667"/>
    </row>
    <row r="235" spans="1:16" s="146" customFormat="1" ht="12" customHeight="1">
      <c r="A235" s="145"/>
      <c r="B235" s="145"/>
      <c r="C235" s="145"/>
      <c r="D235" s="145"/>
      <c r="E235" s="145"/>
      <c r="F235" s="145"/>
      <c r="G235" s="145"/>
      <c r="H235" s="193"/>
      <c r="I235" s="193"/>
      <c r="J235" s="265"/>
      <c r="K235" s="193"/>
      <c r="M235" s="666"/>
      <c r="N235" s="666"/>
      <c r="O235" s="666"/>
      <c r="P235" s="666"/>
    </row>
    <row r="236" spans="1:16" ht="12" customHeight="1">
      <c r="M236" s="668"/>
      <c r="N236" s="668"/>
      <c r="O236" s="668"/>
      <c r="P236" s="668"/>
    </row>
    <row r="237" spans="1:16" ht="12" customHeight="1">
      <c r="M237" s="668"/>
      <c r="N237" s="668"/>
      <c r="O237" s="668"/>
      <c r="P237" s="668"/>
    </row>
    <row r="238" spans="1:16" ht="12" customHeight="1">
      <c r="M238" s="668"/>
      <c r="N238" s="668"/>
      <c r="O238" s="668"/>
      <c r="P238" s="668"/>
    </row>
    <row r="239" spans="1:16" ht="12" customHeight="1">
      <c r="M239" s="668"/>
      <c r="N239" s="668"/>
      <c r="O239" s="668"/>
      <c r="P239" s="668"/>
    </row>
    <row r="240" spans="1:16" ht="12" customHeight="1">
      <c r="M240" s="668"/>
      <c r="N240" s="668"/>
      <c r="O240" s="668"/>
      <c r="P240" s="668"/>
    </row>
    <row r="241" spans="1:16" ht="12" customHeight="1">
      <c r="M241" s="668"/>
      <c r="N241" s="668"/>
      <c r="O241" s="668"/>
      <c r="P241" s="668"/>
    </row>
    <row r="242" spans="1:16" ht="12" customHeight="1">
      <c r="M242" s="668"/>
      <c r="N242" s="668"/>
      <c r="O242" s="668"/>
      <c r="P242" s="668"/>
    </row>
    <row r="243" spans="1:16" ht="12" customHeight="1">
      <c r="M243" s="668"/>
      <c r="N243" s="668"/>
      <c r="O243" s="668"/>
      <c r="P243" s="668"/>
    </row>
    <row r="244" spans="1:16" ht="12" customHeight="1">
      <c r="A244" s="174"/>
      <c r="M244" s="668"/>
      <c r="N244" s="668"/>
      <c r="O244" s="668"/>
      <c r="P244" s="668"/>
    </row>
    <row r="245" spans="1:16" ht="12" customHeight="1">
      <c r="M245" s="668"/>
      <c r="N245" s="668"/>
      <c r="O245" s="668"/>
      <c r="P245" s="668"/>
    </row>
    <row r="246" spans="1:16" ht="12" customHeight="1">
      <c r="M246" s="668"/>
      <c r="N246" s="668"/>
      <c r="O246" s="668"/>
      <c r="P246" s="668"/>
    </row>
    <row r="247" spans="1:16" ht="12" customHeight="1">
      <c r="M247" s="668"/>
      <c r="N247" s="668"/>
      <c r="O247" s="668"/>
      <c r="P247" s="668"/>
    </row>
    <row r="248" spans="1:16" ht="12" customHeight="1">
      <c r="M248" s="668"/>
      <c r="N248" s="668"/>
      <c r="O248" s="668"/>
      <c r="P248" s="668"/>
    </row>
    <row r="249" spans="1:16" ht="12" customHeight="1">
      <c r="M249" s="668"/>
      <c r="N249" s="668"/>
      <c r="O249" s="668"/>
      <c r="P249" s="668"/>
    </row>
    <row r="250" spans="1:16" ht="12" customHeight="1">
      <c r="M250" s="668"/>
      <c r="N250" s="668"/>
      <c r="O250" s="668"/>
      <c r="P250" s="668"/>
    </row>
    <row r="251" spans="1:16" ht="12" customHeight="1"/>
    <row r="252" spans="1:16" ht="12" customHeight="1"/>
    <row r="253" spans="1:16" ht="12" customHeight="1"/>
    <row r="254" spans="1:16" ht="12" customHeight="1"/>
    <row r="255" spans="1:16" ht="8.25" customHeight="1"/>
    <row r="256" spans="1:16" ht="8.25" customHeight="1"/>
    <row r="257" ht="8.25" customHeight="1"/>
    <row r="258" ht="8.25" customHeight="1"/>
    <row r="259" ht="8.25" customHeight="1"/>
    <row r="260" ht="8.25" customHeight="1"/>
    <row r="261" ht="11.45" customHeight="1"/>
    <row r="262" ht="11.45" customHeight="1"/>
    <row r="263" ht="11.45" customHeight="1"/>
    <row r="264" ht="9"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row r="491"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B46:D46"/>
    <mergeCell ref="E46:G46"/>
    <mergeCell ref="H46:I46"/>
    <mergeCell ref="A4:I4"/>
    <mergeCell ref="B7:D7"/>
    <mergeCell ref="E7:G7"/>
    <mergeCell ref="H7:I7"/>
    <mergeCell ref="A23:H23"/>
    <mergeCell ref="A71:I71"/>
    <mergeCell ref="B108:D108"/>
    <mergeCell ref="E108:G108"/>
    <mergeCell ref="H108:I108"/>
    <mergeCell ref="G160:I160"/>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&amp;R&amp;"Tahoma,Negrita"&amp;9Informe de la Operación Mensual - Enero 2017
INFSGI-MES-01-2017
08/02/2017
Versión: 01</oddHeader>
    <oddFooter>&amp;L&amp;"Calibri Light,Regular"&amp;10COES SINAC, 2017&amp;C&amp;"Calibri Light,Regular"&amp;10 3&amp;R&amp;"Calibri Light,Regular"&amp;10Dirección Ejecutiva
Sub Dirección de Gestión de Información</oddFooter>
  </headerFooter>
  <rowBreaks count="3" manualBreakCount="3">
    <brk id="43" max="9" man="1"/>
    <brk id="103" max="9" man="1"/>
    <brk id="158" max="9" man="1"/>
  </rowBreak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454"/>
  <sheetViews>
    <sheetView view="pageBreakPreview" zoomScale="85" zoomScaleNormal="100" zoomScaleSheetLayoutView="85" workbookViewId="0"/>
  </sheetViews>
  <sheetFormatPr defaultRowHeight="11.25"/>
  <cols>
    <col min="1" max="1" width="29.66406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1.5" style="145" customWidth="1"/>
    <col min="10" max="10" width="12.83203125" style="211" customWidth="1"/>
    <col min="11" max="11" width="1.5" style="145" customWidth="1"/>
    <col min="12" max="12" width="9.33203125" style="145"/>
    <col min="13" max="13" width="52.6640625" style="145" bestFit="1" customWidth="1"/>
    <col min="14" max="22" width="9.33203125" style="145"/>
    <col min="23" max="23" width="52.6640625" style="145" bestFit="1" customWidth="1"/>
    <col min="24" max="16384" width="9.33203125" style="145"/>
  </cols>
  <sheetData>
    <row r="1" spans="1:16" ht="14.1" customHeight="1">
      <c r="A1" s="204"/>
      <c r="B1" s="205"/>
      <c r="C1" s="205"/>
      <c r="D1" s="205"/>
      <c r="E1" s="205"/>
      <c r="F1" s="205"/>
      <c r="G1" s="206"/>
      <c r="H1" s="206"/>
      <c r="I1" s="207"/>
      <c r="J1" s="207"/>
      <c r="K1" s="144"/>
    </row>
    <row r="2" spans="1:16" ht="14.1" customHeight="1">
      <c r="A2" s="208"/>
      <c r="B2" s="209"/>
      <c r="C2" s="209"/>
      <c r="D2" s="209"/>
      <c r="E2" s="209"/>
      <c r="F2" s="209"/>
      <c r="G2" s="210"/>
      <c r="H2" s="210"/>
      <c r="I2" s="210"/>
      <c r="J2" s="210"/>
      <c r="K2" s="147"/>
    </row>
    <row r="3" spans="1:16" ht="14.1" customHeight="1">
      <c r="A3" s="208"/>
      <c r="B3" s="209"/>
      <c r="C3" s="209"/>
      <c r="D3" s="209"/>
      <c r="E3" s="209"/>
      <c r="F3" s="209"/>
      <c r="G3" s="210"/>
      <c r="H3" s="210"/>
      <c r="I3" s="210"/>
      <c r="J3" s="210"/>
      <c r="K3" s="147"/>
    </row>
    <row r="4" spans="1:16" ht="24" customHeight="1">
      <c r="A4" s="877" t="s">
        <v>139</v>
      </c>
      <c r="B4" s="877"/>
      <c r="C4" s="877"/>
      <c r="D4" s="877"/>
      <c r="E4" s="877"/>
      <c r="F4" s="877"/>
      <c r="G4" s="877"/>
      <c r="H4" s="877"/>
      <c r="I4" s="877"/>
      <c r="J4" s="213"/>
      <c r="K4" s="148"/>
    </row>
    <row r="5" spans="1:16" ht="15.95" customHeight="1">
      <c r="A5" s="211"/>
      <c r="B5" s="212"/>
      <c r="C5" s="214"/>
      <c r="D5" s="215"/>
      <c r="E5" s="215"/>
      <c r="F5" s="213"/>
      <c r="G5" s="216"/>
      <c r="H5" s="216"/>
      <c r="I5" s="217"/>
      <c r="J5" s="213"/>
      <c r="K5" s="148"/>
    </row>
    <row r="6" spans="1:16" ht="6" customHeight="1">
      <c r="A6" s="807"/>
      <c r="B6" s="808"/>
      <c r="C6" s="809"/>
      <c r="D6" s="810"/>
      <c r="E6" s="811"/>
      <c r="F6" s="811"/>
      <c r="G6" s="811"/>
      <c r="H6" s="807"/>
      <c r="I6" s="807"/>
      <c r="J6" s="209"/>
      <c r="K6" s="149"/>
    </row>
    <row r="7" spans="1:16" s="174" customFormat="1" ht="12.75">
      <c r="A7" s="219"/>
      <c r="B7" s="236"/>
      <c r="C7" s="236"/>
      <c r="D7" s="236"/>
      <c r="E7" s="236"/>
      <c r="F7" s="236"/>
      <c r="G7" s="236"/>
      <c r="H7" s="236"/>
      <c r="I7" s="236"/>
      <c r="J7" s="261"/>
      <c r="K7" s="167"/>
    </row>
    <row r="8" spans="1:16" s="174" customFormat="1" ht="12.75">
      <c r="A8" s="219"/>
      <c r="B8" s="236"/>
      <c r="C8" s="236"/>
      <c r="D8" s="236"/>
      <c r="E8" s="236"/>
      <c r="F8" s="236"/>
      <c r="G8" s="236"/>
      <c r="H8" s="236"/>
      <c r="I8" s="236"/>
      <c r="J8" s="261"/>
      <c r="K8" s="167"/>
    </row>
    <row r="9" spans="1:16" s="174" customFormat="1" ht="12.75">
      <c r="A9" s="359" t="s">
        <v>191</v>
      </c>
      <c r="B9" s="894" t="s">
        <v>122</v>
      </c>
      <c r="C9" s="895"/>
      <c r="D9" s="895"/>
      <c r="E9" s="896" t="s">
        <v>123</v>
      </c>
      <c r="F9" s="897"/>
      <c r="G9" s="898"/>
      <c r="H9" s="897" t="s">
        <v>130</v>
      </c>
      <c r="I9" s="897"/>
      <c r="J9" s="261"/>
      <c r="K9" s="167"/>
      <c r="M9" s="662"/>
      <c r="N9" s="662"/>
      <c r="O9" s="662"/>
      <c r="P9" s="662"/>
    </row>
    <row r="10" spans="1:16" s="174" customFormat="1" ht="12">
      <c r="A10" s="360"/>
      <c r="B10" s="367">
        <v>42675</v>
      </c>
      <c r="C10" s="368">
        <v>42705</v>
      </c>
      <c r="D10" s="368">
        <v>42736</v>
      </c>
      <c r="E10" s="369">
        <v>2017</v>
      </c>
      <c r="F10" s="370">
        <v>2016</v>
      </c>
      <c r="G10" s="371" t="s">
        <v>124</v>
      </c>
      <c r="H10" s="370">
        <v>2015</v>
      </c>
      <c r="I10" s="370" t="s">
        <v>124</v>
      </c>
      <c r="J10" s="261"/>
      <c r="K10" s="167"/>
      <c r="M10" s="662"/>
      <c r="N10" s="662"/>
      <c r="O10" s="662"/>
      <c r="P10" s="662"/>
    </row>
    <row r="11" spans="1:16" s="174" customFormat="1" ht="12.75">
      <c r="A11" s="273"/>
      <c r="B11" s="372"/>
      <c r="C11" s="373"/>
      <c r="D11" s="373"/>
      <c r="E11" s="374"/>
      <c r="F11" s="373"/>
      <c r="G11" s="375"/>
      <c r="H11" s="373"/>
      <c r="I11" s="373"/>
      <c r="J11" s="261"/>
      <c r="K11" s="167"/>
      <c r="M11" s="662"/>
      <c r="N11" s="662"/>
      <c r="O11" s="662"/>
      <c r="P11" s="662"/>
    </row>
    <row r="12" spans="1:16" s="174" customFormat="1" ht="12.75">
      <c r="A12" s="153" t="s">
        <v>91</v>
      </c>
      <c r="B12" s="154">
        <v>1659.8530000000001</v>
      </c>
      <c r="C12" s="155">
        <v>2083.538</v>
      </c>
      <c r="D12" s="155">
        <v>2868.558</v>
      </c>
      <c r="E12" s="348">
        <v>2868.558</v>
      </c>
      <c r="F12" s="376">
        <v>2181.1729999999998</v>
      </c>
      <c r="G12" s="378">
        <f>+E12/F12-1</f>
        <v>0.31514464923231689</v>
      </c>
      <c r="H12" s="155">
        <v>2105.9940000000001</v>
      </c>
      <c r="I12" s="381">
        <f>+F12/H12-1</f>
        <v>3.569763256685432E-2</v>
      </c>
      <c r="J12" s="261"/>
      <c r="K12" s="167"/>
      <c r="M12" s="714" t="s">
        <v>91</v>
      </c>
      <c r="N12" s="662">
        <f>+ROUND((D12/$D$25)*100,2)</f>
        <v>67.150000000000006</v>
      </c>
      <c r="O12" s="715">
        <f>ROUND(((D14+D15+D16)/D25)*100,2)</f>
        <v>0.84</v>
      </c>
      <c r="P12" s="662"/>
    </row>
    <row r="13" spans="1:16" s="174" customFormat="1" ht="12.75">
      <c r="A13" s="275" t="s">
        <v>113</v>
      </c>
      <c r="B13" s="276">
        <v>2071.0529999999999</v>
      </c>
      <c r="C13" s="277">
        <v>1876.355</v>
      </c>
      <c r="D13" s="277">
        <v>1200.2090000000001</v>
      </c>
      <c r="E13" s="361">
        <v>1200.2090000000001</v>
      </c>
      <c r="F13" s="276">
        <v>1374.913</v>
      </c>
      <c r="G13" s="379">
        <f t="shared" ref="G13:G25" si="0">+E13/F13-1</f>
        <v>-0.12706549432582281</v>
      </c>
      <c r="H13" s="277">
        <v>1379.4649999999999</v>
      </c>
      <c r="I13" s="382">
        <f t="shared" ref="I13:I25" si="1">+F13/H13-1</f>
        <v>-3.2998300065604225E-3</v>
      </c>
      <c r="J13" s="261"/>
      <c r="K13" s="167"/>
      <c r="M13" s="714" t="s">
        <v>113</v>
      </c>
      <c r="N13" s="662">
        <f t="shared" ref="N13:N24" si="2">+ROUND((D13/$D$25)*100,2)</f>
        <v>28.1</v>
      </c>
      <c r="O13" s="715">
        <f>ROUND(((D17+D20+D18)/D25)*100,2)</f>
        <v>1.84</v>
      </c>
      <c r="P13" s="662"/>
    </row>
    <row r="14" spans="1:16" s="174" customFormat="1" ht="12.75">
      <c r="A14" s="157" t="s">
        <v>131</v>
      </c>
      <c r="B14" s="158">
        <v>16.219069999999999</v>
      </c>
      <c r="C14" s="159">
        <v>0</v>
      </c>
      <c r="D14" s="159">
        <v>0</v>
      </c>
      <c r="E14" s="349">
        <v>0</v>
      </c>
      <c r="F14" s="158">
        <v>74.935130000000001</v>
      </c>
      <c r="G14" s="380">
        <f t="shared" si="0"/>
        <v>-1</v>
      </c>
      <c r="H14" s="159">
        <v>27.36458</v>
      </c>
      <c r="I14" s="383">
        <f t="shared" si="1"/>
        <v>1.7383986891083292</v>
      </c>
      <c r="J14" s="261"/>
      <c r="K14" s="167"/>
      <c r="M14" s="714" t="s">
        <v>131</v>
      </c>
      <c r="N14" s="662">
        <f t="shared" si="2"/>
        <v>0</v>
      </c>
      <c r="O14" s="662"/>
      <c r="P14" s="662"/>
    </row>
    <row r="15" spans="1:16" s="174" customFormat="1" ht="12.75">
      <c r="A15" s="275" t="s">
        <v>132</v>
      </c>
      <c r="B15" s="276">
        <v>55.561999999999998</v>
      </c>
      <c r="C15" s="277">
        <v>58.620249999999999</v>
      </c>
      <c r="D15" s="277">
        <v>29.811039999999998</v>
      </c>
      <c r="E15" s="361">
        <v>29.811039999999998</v>
      </c>
      <c r="F15" s="276">
        <v>48.921849999999999</v>
      </c>
      <c r="G15" s="379">
        <f t="shared" si="0"/>
        <v>-0.39063956085062201</v>
      </c>
      <c r="H15" s="277">
        <v>16.185649999999999</v>
      </c>
      <c r="I15" s="382">
        <f t="shared" si="1"/>
        <v>2.022544661474825</v>
      </c>
      <c r="J15" s="261"/>
      <c r="K15" s="167"/>
      <c r="M15" s="714" t="s">
        <v>132</v>
      </c>
      <c r="N15" s="662">
        <f t="shared" si="2"/>
        <v>0.7</v>
      </c>
      <c r="O15" s="662"/>
      <c r="P15" s="662"/>
    </row>
    <row r="16" spans="1:16" s="174" customFormat="1" ht="12.75">
      <c r="A16" s="157" t="s">
        <v>133</v>
      </c>
      <c r="B16" s="158">
        <v>7.8174400000000004</v>
      </c>
      <c r="C16" s="159">
        <v>6.5148599999999997</v>
      </c>
      <c r="D16" s="159">
        <v>5.9549669999999999</v>
      </c>
      <c r="E16" s="349">
        <v>5.9549669999999999</v>
      </c>
      <c r="F16" s="158">
        <v>11.05772</v>
      </c>
      <c r="G16" s="380">
        <f t="shared" si="0"/>
        <v>-0.4614652025914926</v>
      </c>
      <c r="H16" s="159">
        <v>40.273249999999997</v>
      </c>
      <c r="I16" s="383">
        <f t="shared" si="1"/>
        <v>-0.72543263828968363</v>
      </c>
      <c r="J16" s="261"/>
      <c r="K16" s="167"/>
      <c r="M16" s="714" t="s">
        <v>133</v>
      </c>
      <c r="N16" s="662">
        <f t="shared" si="2"/>
        <v>0.14000000000000001</v>
      </c>
      <c r="O16" s="662"/>
      <c r="P16" s="662"/>
    </row>
    <row r="17" spans="1:16" s="174" customFormat="1" ht="12.75">
      <c r="A17" s="275" t="s">
        <v>134</v>
      </c>
      <c r="B17" s="276">
        <v>69.072100000000006</v>
      </c>
      <c r="C17" s="277">
        <v>55.322940000000003</v>
      </c>
      <c r="D17" s="277">
        <v>68.854990000000001</v>
      </c>
      <c r="E17" s="361">
        <v>68.854990000000001</v>
      </c>
      <c r="F17" s="276">
        <v>84.165850000000006</v>
      </c>
      <c r="G17" s="379">
        <f t="shared" si="0"/>
        <v>-0.18191297301696596</v>
      </c>
      <c r="H17" s="277">
        <v>5.7810899999999998</v>
      </c>
      <c r="I17" s="382">
        <f t="shared" si="1"/>
        <v>13.558820222483996</v>
      </c>
      <c r="J17" s="261"/>
      <c r="K17" s="167"/>
      <c r="M17" s="714" t="s">
        <v>134</v>
      </c>
      <c r="N17" s="662">
        <f t="shared" si="2"/>
        <v>1.61</v>
      </c>
      <c r="O17" s="662"/>
      <c r="P17" s="662"/>
    </row>
    <row r="18" spans="1:16" s="174" customFormat="1" ht="12.75">
      <c r="A18" s="157" t="s">
        <v>135</v>
      </c>
      <c r="B18" s="158">
        <v>10.58333</v>
      </c>
      <c r="C18" s="159">
        <v>3.0967699999999998</v>
      </c>
      <c r="D18" s="159">
        <v>0.73097100000000004</v>
      </c>
      <c r="E18" s="349">
        <v>0.73097100000000004</v>
      </c>
      <c r="F18" s="158">
        <v>29.564589999999999</v>
      </c>
      <c r="G18" s="380">
        <f t="shared" si="0"/>
        <v>-0.97527545621298994</v>
      </c>
      <c r="H18" s="159">
        <v>4.2399999999999998E-3</v>
      </c>
      <c r="I18" s="383"/>
      <c r="J18" s="261"/>
      <c r="K18" s="167"/>
      <c r="M18" s="714" t="s">
        <v>135</v>
      </c>
      <c r="N18" s="662">
        <f t="shared" si="2"/>
        <v>0.02</v>
      </c>
      <c r="O18" s="662"/>
      <c r="P18" s="662"/>
    </row>
    <row r="19" spans="1:16" s="174" customFormat="1" ht="12.75">
      <c r="A19" s="275" t="s">
        <v>136</v>
      </c>
      <c r="B19" s="276">
        <v>1.502E-2</v>
      </c>
      <c r="C19" s="277">
        <v>0</v>
      </c>
      <c r="D19" s="277"/>
      <c r="E19" s="361"/>
      <c r="F19" s="276">
        <v>2.08962</v>
      </c>
      <c r="G19" s="379">
        <f t="shared" si="0"/>
        <v>-1</v>
      </c>
      <c r="H19" s="277">
        <v>0.39756999999999998</v>
      </c>
      <c r="I19" s="382">
        <f t="shared" si="1"/>
        <v>4.2559800789798024</v>
      </c>
      <c r="J19" s="261"/>
      <c r="K19" s="167"/>
      <c r="M19" s="714" t="s">
        <v>136</v>
      </c>
      <c r="N19" s="662">
        <f t="shared" si="2"/>
        <v>0</v>
      </c>
      <c r="O19" s="662"/>
      <c r="P19" s="662"/>
    </row>
    <row r="20" spans="1:16" s="174" customFormat="1" ht="12.75">
      <c r="A20" s="157" t="s">
        <v>94</v>
      </c>
      <c r="B20" s="158">
        <v>26.144290000000002</v>
      </c>
      <c r="C20" s="159">
        <v>18.425640000000001</v>
      </c>
      <c r="D20" s="159">
        <v>9.1621369999999995</v>
      </c>
      <c r="E20" s="349">
        <v>9.1621369999999995</v>
      </c>
      <c r="F20" s="158">
        <v>134.9847</v>
      </c>
      <c r="G20" s="380">
        <f t="shared" si="0"/>
        <v>-0.93212462597612911</v>
      </c>
      <c r="H20" s="159">
        <v>2.1347999999999998</v>
      </c>
      <c r="I20" s="383">
        <f t="shared" si="1"/>
        <v>62.230607082630698</v>
      </c>
      <c r="J20" s="261"/>
      <c r="K20" s="167"/>
      <c r="M20" s="714" t="s">
        <v>94</v>
      </c>
      <c r="N20" s="662">
        <f t="shared" si="2"/>
        <v>0.21</v>
      </c>
      <c r="O20" s="662"/>
      <c r="P20" s="662"/>
    </row>
    <row r="21" spans="1:16" s="174" customFormat="1" ht="12.75">
      <c r="A21" s="275" t="s">
        <v>137</v>
      </c>
      <c r="B21" s="276">
        <v>6.5992499999999996</v>
      </c>
      <c r="C21" s="277">
        <v>3.2089400000000001</v>
      </c>
      <c r="D21" s="277">
        <v>7.1225860000000001</v>
      </c>
      <c r="E21" s="361">
        <v>7.1225860000000001</v>
      </c>
      <c r="F21" s="276">
        <v>7.6777899999999999</v>
      </c>
      <c r="G21" s="379">
        <f t="shared" si="0"/>
        <v>-7.2312996317950851E-2</v>
      </c>
      <c r="H21" s="277">
        <v>7.99329</v>
      </c>
      <c r="I21" s="382">
        <f t="shared" si="1"/>
        <v>-3.9470605970758021E-2</v>
      </c>
      <c r="J21" s="261"/>
      <c r="K21" s="167"/>
      <c r="M21" s="714" t="s">
        <v>137</v>
      </c>
      <c r="N21" s="662">
        <f t="shared" si="2"/>
        <v>0.17</v>
      </c>
      <c r="O21" s="662"/>
      <c r="P21" s="662"/>
    </row>
    <row r="22" spans="1:16" s="174" customFormat="1" ht="12.75">
      <c r="A22" s="157" t="s">
        <v>138</v>
      </c>
      <c r="B22" s="158">
        <v>4.8055099999999999</v>
      </c>
      <c r="C22" s="159">
        <v>4.7707199999999998</v>
      </c>
      <c r="D22" s="159">
        <v>3.503857</v>
      </c>
      <c r="E22" s="349">
        <v>3.503857</v>
      </c>
      <c r="F22" s="158">
        <v>4.1495899999999999</v>
      </c>
      <c r="G22" s="380">
        <f t="shared" si="0"/>
        <v>-0.15561368713535551</v>
      </c>
      <c r="H22" s="159">
        <v>2.7145199999999998</v>
      </c>
      <c r="I22" s="383">
        <f t="shared" si="1"/>
        <v>0.52866436791771654</v>
      </c>
      <c r="J22" s="261"/>
      <c r="K22" s="167"/>
      <c r="M22" s="714" t="s">
        <v>138</v>
      </c>
      <c r="N22" s="662">
        <f t="shared" si="2"/>
        <v>0.08</v>
      </c>
      <c r="O22" s="662"/>
      <c r="P22" s="662"/>
    </row>
    <row r="23" spans="1:16" s="174" customFormat="1" ht="12.75">
      <c r="A23" s="275" t="s">
        <v>109</v>
      </c>
      <c r="B23" s="276">
        <v>23.065570000000001</v>
      </c>
      <c r="C23" s="277">
        <v>22.486730000000001</v>
      </c>
      <c r="D23" s="277">
        <v>17.64659</v>
      </c>
      <c r="E23" s="361">
        <v>17.64659</v>
      </c>
      <c r="F23" s="276">
        <v>22.625869999999999</v>
      </c>
      <c r="G23" s="379">
        <f t="shared" si="0"/>
        <v>-0.22007021166478902</v>
      </c>
      <c r="H23" s="277">
        <v>21.570979999999999</v>
      </c>
      <c r="I23" s="382">
        <f t="shared" si="1"/>
        <v>4.8903202357982734E-2</v>
      </c>
      <c r="J23" s="261"/>
      <c r="K23" s="167"/>
      <c r="M23" s="714" t="s">
        <v>109</v>
      </c>
      <c r="N23" s="662">
        <f t="shared" si="2"/>
        <v>0.41</v>
      </c>
      <c r="O23" s="662"/>
      <c r="P23" s="662"/>
    </row>
    <row r="24" spans="1:16" s="174" customFormat="1" ht="12.75">
      <c r="A24" s="157" t="s">
        <v>110</v>
      </c>
      <c r="B24" s="158">
        <v>96.422340000000005</v>
      </c>
      <c r="C24" s="159">
        <v>103.5286</v>
      </c>
      <c r="D24" s="159">
        <v>60.372799999999998</v>
      </c>
      <c r="E24" s="349">
        <v>60.372799999999998</v>
      </c>
      <c r="F24" s="158">
        <v>47.238109999999999</v>
      </c>
      <c r="G24" s="380">
        <f t="shared" si="0"/>
        <v>0.27805282641494333</v>
      </c>
      <c r="H24" s="159">
        <v>52.919980000000002</v>
      </c>
      <c r="I24" s="383">
        <f t="shared" si="1"/>
        <v>-0.10736719855147348</v>
      </c>
      <c r="J24" s="261"/>
      <c r="K24" s="167"/>
      <c r="M24" s="714" t="s">
        <v>110</v>
      </c>
      <c r="N24" s="662">
        <f t="shared" si="2"/>
        <v>1.41</v>
      </c>
      <c r="O24" s="662"/>
      <c r="P24" s="662"/>
    </row>
    <row r="25" spans="1:16" s="174" customFormat="1" ht="12.75">
      <c r="A25" s="162" t="s">
        <v>127</v>
      </c>
      <c r="B25" s="163">
        <f>SUM(B12:B24)</f>
        <v>4047.2119200000002</v>
      </c>
      <c r="C25" s="164">
        <f>SUM(C12:C24)</f>
        <v>4235.8684500000008</v>
      </c>
      <c r="D25" s="164">
        <f>SUM(D12:D24)</f>
        <v>4271.9269379999996</v>
      </c>
      <c r="E25" s="350">
        <f>SUM(E12:E24)</f>
        <v>4271.9269379999996</v>
      </c>
      <c r="F25" s="164">
        <f>SUM(F12:F24)</f>
        <v>4023.4968199999994</v>
      </c>
      <c r="G25" s="351">
        <f t="shared" si="0"/>
        <v>6.1744827724258045E-2</v>
      </c>
      <c r="H25" s="164">
        <f>SUM(H12:H24)</f>
        <v>3662.7989499999999</v>
      </c>
      <c r="I25" s="165">
        <f t="shared" si="1"/>
        <v>9.8476022004974961E-2</v>
      </c>
      <c r="J25" s="261"/>
      <c r="K25" s="167"/>
      <c r="M25" s="662"/>
      <c r="N25" s="662"/>
      <c r="O25" s="662"/>
      <c r="P25" s="662"/>
    </row>
    <row r="26" spans="1:16" s="174" customFormat="1" ht="12.75">
      <c r="A26" s="343"/>
      <c r="B26" s="344"/>
      <c r="C26" s="345"/>
      <c r="D26" s="345"/>
      <c r="E26" s="345"/>
      <c r="F26" s="346"/>
      <c r="G26" s="346"/>
      <c r="H26" s="344"/>
      <c r="I26" s="347"/>
      <c r="J26" s="261"/>
      <c r="K26" s="167"/>
      <c r="M26" s="662"/>
      <c r="N26" s="662"/>
      <c r="O26" s="662"/>
      <c r="P26" s="662"/>
    </row>
    <row r="27" spans="1:16" s="174" customFormat="1" ht="12.75">
      <c r="A27" s="275" t="s">
        <v>129</v>
      </c>
      <c r="B27" s="276"/>
      <c r="C27" s="277"/>
      <c r="D27" s="277"/>
      <c r="E27" s="277"/>
      <c r="F27" s="277"/>
      <c r="G27" s="379"/>
      <c r="H27" s="276">
        <v>0.45898245999999998</v>
      </c>
      <c r="I27" s="278">
        <f t="shared" ref="I27:I28" si="3">+F27/H27-1</f>
        <v>-1</v>
      </c>
      <c r="J27" s="261"/>
      <c r="K27" s="167"/>
      <c r="M27" s="662"/>
      <c r="N27" s="662"/>
      <c r="O27" s="662"/>
      <c r="P27" s="662"/>
    </row>
    <row r="28" spans="1:16" s="174" customFormat="1" ht="12.75">
      <c r="A28" s="157" t="s">
        <v>15</v>
      </c>
      <c r="B28" s="158"/>
      <c r="C28" s="159"/>
      <c r="D28" s="159"/>
      <c r="E28" s="159"/>
      <c r="F28" s="159">
        <v>15.02316993</v>
      </c>
      <c r="G28" s="384"/>
      <c r="H28" s="158">
        <v>3.0678281799999998</v>
      </c>
      <c r="I28" s="161">
        <f t="shared" si="3"/>
        <v>3.8970049978483479</v>
      </c>
      <c r="J28" s="261"/>
      <c r="K28" s="167"/>
      <c r="M28" s="662"/>
      <c r="N28" s="662"/>
      <c r="O28" s="662"/>
      <c r="P28" s="662"/>
    </row>
    <row r="29" spans="1:16" s="174" customFormat="1" ht="10.5" customHeight="1">
      <c r="A29" s="166"/>
      <c r="B29" s="158"/>
      <c r="C29" s="159"/>
      <c r="D29" s="159"/>
      <c r="E29" s="159"/>
      <c r="F29" s="160"/>
      <c r="G29" s="160"/>
      <c r="H29" s="158"/>
      <c r="I29" s="161"/>
      <c r="J29" s="261"/>
      <c r="K29" s="167"/>
      <c r="M29" s="662"/>
      <c r="N29" s="662"/>
      <c r="O29" s="662"/>
      <c r="P29" s="662"/>
    </row>
    <row r="30" spans="1:16" s="174" customFormat="1" ht="3.75" customHeight="1">
      <c r="A30" s="168"/>
      <c r="B30" s="169"/>
      <c r="C30" s="170"/>
      <c r="D30" s="170"/>
      <c r="E30" s="170"/>
      <c r="F30" s="171"/>
      <c r="G30" s="171"/>
      <c r="H30" s="169"/>
      <c r="I30" s="172"/>
      <c r="J30" s="261"/>
      <c r="K30" s="167"/>
      <c r="M30" s="662"/>
      <c r="N30" s="662"/>
      <c r="O30" s="662"/>
      <c r="P30" s="662"/>
    </row>
    <row r="31" spans="1:16" s="174" customFormat="1" ht="13.5" customHeight="1">
      <c r="A31" s="362" t="s">
        <v>128</v>
      </c>
      <c r="B31" s="363">
        <f>+B27-B28</f>
        <v>0</v>
      </c>
      <c r="C31" s="364">
        <f>+C27-C28</f>
        <v>0</v>
      </c>
      <c r="D31" s="364">
        <f>+D27-D28</f>
        <v>0</v>
      </c>
      <c r="E31" s="364">
        <f>+E27-E28</f>
        <v>0</v>
      </c>
      <c r="F31" s="716">
        <f>+F27-F28</f>
        <v>-15.02316993</v>
      </c>
      <c r="G31" s="365"/>
      <c r="H31" s="363">
        <f>+H27-H28</f>
        <v>-2.6088457199999997</v>
      </c>
      <c r="I31" s="366">
        <f>+F31/H31-1</f>
        <v>4.7585505401216297</v>
      </c>
      <c r="J31" s="261"/>
      <c r="K31" s="167"/>
      <c r="M31" s="662"/>
      <c r="N31" s="662"/>
      <c r="O31" s="662"/>
      <c r="P31" s="662"/>
    </row>
    <row r="32" spans="1:16" s="174" customFormat="1" ht="12.75">
      <c r="A32" s="389"/>
      <c r="B32" s="390"/>
      <c r="C32" s="390"/>
      <c r="D32" s="390"/>
      <c r="E32" s="390"/>
      <c r="F32" s="391"/>
      <c r="G32" s="391"/>
      <c r="H32" s="390"/>
      <c r="I32" s="392"/>
      <c r="J32" s="261"/>
      <c r="K32" s="167"/>
      <c r="M32" s="662"/>
      <c r="N32" s="662"/>
      <c r="O32" s="662"/>
      <c r="P32" s="662"/>
    </row>
    <row r="33" spans="1:16" s="174" customFormat="1" ht="12.75">
      <c r="A33" s="389"/>
      <c r="B33" s="390"/>
      <c r="C33" s="390"/>
      <c r="D33" s="390"/>
      <c r="E33" s="390"/>
      <c r="F33" s="391"/>
      <c r="G33" s="391"/>
      <c r="H33" s="390"/>
      <c r="I33" s="392"/>
      <c r="J33" s="261"/>
      <c r="K33" s="167"/>
      <c r="M33" s="662"/>
      <c r="N33" s="662"/>
      <c r="O33" s="662"/>
      <c r="P33" s="662"/>
    </row>
    <row r="34" spans="1:16" s="174" customFormat="1" ht="12.75">
      <c r="A34" s="889" t="s">
        <v>190</v>
      </c>
      <c r="B34" s="889"/>
      <c r="C34" s="889"/>
      <c r="D34" s="889"/>
      <c r="E34" s="889"/>
      <c r="F34" s="889"/>
      <c r="G34" s="889"/>
      <c r="H34" s="889"/>
      <c r="I34" s="889"/>
      <c r="J34" s="261"/>
      <c r="K34" s="167"/>
    </row>
    <row r="35" spans="1:16" s="174" customFormat="1" ht="12.75">
      <c r="A35" s="219"/>
      <c r="B35" s="236"/>
      <c r="C35" s="236"/>
      <c r="D35" s="236"/>
      <c r="E35" s="236"/>
      <c r="F35" s="236"/>
      <c r="G35" s="236"/>
      <c r="H35" s="236"/>
      <c r="I35" s="236"/>
      <c r="J35" s="261"/>
      <c r="K35" s="167"/>
    </row>
    <row r="36" spans="1:16" s="174" customFormat="1" ht="12.75">
      <c r="A36" s="219"/>
      <c r="B36" s="236"/>
      <c r="C36" s="236"/>
      <c r="D36" s="236"/>
      <c r="E36" s="236"/>
      <c r="F36" s="236"/>
      <c r="G36" s="236"/>
      <c r="H36" s="236"/>
      <c r="I36" s="236"/>
      <c r="J36" s="261"/>
      <c r="K36" s="167"/>
    </row>
    <row r="37" spans="1:16" s="174" customFormat="1" ht="12.75">
      <c r="A37" s="219"/>
      <c r="B37" s="236"/>
      <c r="C37" s="236"/>
      <c r="D37" s="236"/>
      <c r="E37" s="236"/>
      <c r="F37" s="236"/>
      <c r="G37" s="236"/>
      <c r="H37" s="236"/>
      <c r="I37" s="236"/>
      <c r="J37" s="261"/>
      <c r="K37" s="167"/>
    </row>
    <row r="38" spans="1:16" s="174" customFormat="1" ht="12.75">
      <c r="A38" s="219"/>
      <c r="B38" s="236"/>
      <c r="C38" s="236"/>
      <c r="D38" s="236"/>
      <c r="E38" s="236"/>
      <c r="F38" s="236"/>
      <c r="G38" s="236"/>
      <c r="H38" s="236"/>
      <c r="I38" s="236"/>
      <c r="J38" s="261"/>
      <c r="K38" s="167"/>
    </row>
    <row r="39" spans="1:16" s="174" customFormat="1" ht="12.75">
      <c r="A39" s="219"/>
      <c r="B39" s="236"/>
      <c r="C39" s="236"/>
      <c r="D39" s="236"/>
      <c r="E39" s="236"/>
      <c r="F39" s="236"/>
      <c r="G39" s="236"/>
      <c r="H39" s="236"/>
      <c r="I39" s="236"/>
      <c r="J39" s="261"/>
      <c r="K39" s="167"/>
    </row>
    <row r="40" spans="1:16" s="174" customFormat="1" ht="12.75">
      <c r="A40" s="219"/>
      <c r="B40" s="236"/>
      <c r="C40" s="236"/>
      <c r="D40" s="236"/>
      <c r="E40" s="236"/>
      <c r="F40" s="236"/>
      <c r="G40" s="236"/>
      <c r="H40" s="236"/>
      <c r="I40" s="236"/>
      <c r="J40" s="261"/>
      <c r="K40" s="167"/>
    </row>
    <row r="41" spans="1:16" s="174" customFormat="1" ht="12.75">
      <c r="A41" s="219"/>
      <c r="B41" s="236"/>
      <c r="C41" s="236"/>
      <c r="D41" s="236"/>
      <c r="E41" s="236"/>
      <c r="F41" s="236"/>
      <c r="G41" s="236"/>
      <c r="H41" s="236"/>
      <c r="I41" s="236"/>
      <c r="J41" s="261"/>
      <c r="K41" s="167"/>
    </row>
    <row r="42" spans="1:16" s="174" customFormat="1" ht="12.75">
      <c r="A42" s="219"/>
      <c r="B42" s="236"/>
      <c r="C42" s="236"/>
      <c r="D42" s="236"/>
      <c r="E42" s="236"/>
      <c r="F42" s="236"/>
      <c r="G42" s="236"/>
      <c r="H42" s="236"/>
      <c r="I42" s="236"/>
      <c r="J42" s="261"/>
      <c r="K42" s="167"/>
    </row>
    <row r="43" spans="1:16" s="174" customFormat="1" ht="12.75">
      <c r="A43" s="219"/>
      <c r="B43" s="236"/>
      <c r="C43" s="236"/>
      <c r="D43" s="236"/>
      <c r="E43" s="236"/>
      <c r="F43" s="236"/>
      <c r="G43" s="236"/>
      <c r="H43" s="236"/>
      <c r="I43" s="236"/>
      <c r="J43" s="261"/>
      <c r="K43" s="167"/>
    </row>
    <row r="44" spans="1:16" s="174" customFormat="1" ht="12.75">
      <c r="A44" s="219"/>
      <c r="B44" s="236"/>
      <c r="C44" s="236"/>
      <c r="D44" s="236"/>
      <c r="E44" s="236"/>
      <c r="F44" s="236"/>
      <c r="G44" s="236"/>
      <c r="H44" s="236"/>
      <c r="I44" s="236"/>
      <c r="J44" s="261"/>
      <c r="K44" s="167"/>
    </row>
    <row r="45" spans="1:16" s="174" customFormat="1" ht="12.75">
      <c r="A45" s="219"/>
      <c r="B45" s="236"/>
      <c r="C45" s="236"/>
      <c r="D45" s="236"/>
      <c r="E45" s="236"/>
      <c r="F45" s="236"/>
      <c r="G45" s="236"/>
      <c r="H45" s="236"/>
      <c r="I45" s="236"/>
      <c r="J45" s="261"/>
      <c r="K45" s="167"/>
    </row>
    <row r="46" spans="1:16" s="174" customFormat="1" ht="12.75">
      <c r="A46" s="219"/>
      <c r="B46" s="236"/>
      <c r="C46" s="236"/>
      <c r="D46" s="236"/>
      <c r="E46" s="236"/>
      <c r="F46" s="236"/>
      <c r="G46" s="236"/>
      <c r="H46" s="236"/>
      <c r="I46" s="236"/>
      <c r="J46" s="261"/>
      <c r="K46" s="167"/>
    </row>
    <row r="47" spans="1:16" s="174" customFormat="1" ht="12.75">
      <c r="A47" s="219"/>
      <c r="B47" s="236"/>
      <c r="C47" s="236"/>
      <c r="D47" s="236"/>
      <c r="E47" s="236"/>
      <c r="F47" s="236"/>
      <c r="G47" s="236"/>
      <c r="H47" s="236"/>
      <c r="I47" s="236"/>
      <c r="J47" s="261"/>
      <c r="K47" s="167"/>
    </row>
    <row r="48" spans="1:16" s="174" customFormat="1" ht="12.75">
      <c r="A48" s="219"/>
      <c r="B48" s="236"/>
      <c r="C48" s="236"/>
      <c r="D48" s="236"/>
      <c r="E48" s="236"/>
      <c r="F48" s="236"/>
      <c r="G48" s="236"/>
      <c r="H48" s="236"/>
      <c r="I48" s="236"/>
      <c r="J48" s="261"/>
      <c r="K48" s="167"/>
    </row>
    <row r="49" spans="1:11" s="174" customFormat="1" ht="12.75">
      <c r="A49" s="219"/>
      <c r="B49" s="236"/>
      <c r="C49" s="236"/>
      <c r="D49" s="236"/>
      <c r="E49" s="236"/>
      <c r="F49" s="236"/>
      <c r="G49" s="236"/>
      <c r="H49" s="236"/>
      <c r="I49" s="236"/>
      <c r="J49" s="261"/>
      <c r="K49" s="167"/>
    </row>
    <row r="50" spans="1:11" s="174" customFormat="1" ht="12.75">
      <c r="A50" s="219"/>
      <c r="B50" s="236"/>
      <c r="C50" s="236"/>
      <c r="D50" s="236"/>
      <c r="E50" s="236"/>
      <c r="F50" s="236"/>
      <c r="G50" s="236"/>
      <c r="H50" s="236"/>
      <c r="I50" s="236"/>
      <c r="J50" s="261"/>
      <c r="K50" s="167"/>
    </row>
    <row r="51" spans="1:11" s="174" customFormat="1" ht="12.75">
      <c r="A51" s="219"/>
      <c r="B51" s="236"/>
      <c r="C51" s="236"/>
      <c r="D51" s="236"/>
      <c r="E51" s="236"/>
      <c r="F51" s="236"/>
      <c r="G51" s="236"/>
      <c r="H51" s="236"/>
      <c r="I51" s="236"/>
      <c r="J51" s="261"/>
      <c r="K51" s="167"/>
    </row>
    <row r="52" spans="1:11" s="174" customFormat="1" ht="12.75">
      <c r="A52" s="219"/>
      <c r="B52" s="236"/>
      <c r="C52" s="236"/>
      <c r="D52" s="236"/>
      <c r="E52" s="236"/>
      <c r="F52" s="236"/>
      <c r="G52" s="236"/>
      <c r="H52" s="236"/>
      <c r="I52" s="236"/>
      <c r="J52" s="261"/>
      <c r="K52" s="167"/>
    </row>
    <row r="53" spans="1:11" s="174" customFormat="1" ht="12.75">
      <c r="A53" s="219"/>
      <c r="B53" s="236"/>
      <c r="C53" s="236"/>
      <c r="D53" s="236"/>
      <c r="E53" s="236"/>
      <c r="F53" s="236"/>
      <c r="G53" s="236"/>
      <c r="H53" s="236"/>
      <c r="I53" s="236"/>
      <c r="J53" s="261"/>
      <c r="K53" s="167"/>
    </row>
    <row r="54" spans="1:11" s="174" customFormat="1" ht="12.75">
      <c r="A54" s="219"/>
      <c r="B54" s="236"/>
      <c r="C54" s="236"/>
      <c r="D54" s="236"/>
      <c r="E54" s="236"/>
      <c r="F54" s="236"/>
      <c r="G54" s="236"/>
      <c r="H54" s="236"/>
      <c r="I54" s="236"/>
      <c r="J54" s="261"/>
      <c r="K54" s="167"/>
    </row>
    <row r="55" spans="1:11" s="174" customFormat="1" ht="12.75">
      <c r="A55" s="219"/>
      <c r="B55" s="236"/>
      <c r="C55" s="236"/>
      <c r="D55" s="236"/>
      <c r="E55" s="236"/>
      <c r="F55" s="236"/>
      <c r="G55" s="236"/>
      <c r="H55" s="236"/>
      <c r="I55" s="236"/>
      <c r="J55" s="261"/>
      <c r="K55" s="167"/>
    </row>
    <row r="56" spans="1:11" s="174" customFormat="1" ht="12.75">
      <c r="A56" s="219"/>
      <c r="B56" s="236"/>
      <c r="C56" s="236"/>
      <c r="D56" s="236"/>
      <c r="E56" s="236"/>
      <c r="F56" s="236"/>
      <c r="G56" s="236"/>
      <c r="H56" s="236"/>
      <c r="I56" s="236"/>
      <c r="J56" s="261"/>
      <c r="K56" s="167"/>
    </row>
    <row r="57" spans="1:11" s="174" customFormat="1" ht="12.75">
      <c r="A57" s="219"/>
      <c r="B57" s="236"/>
      <c r="C57" s="236"/>
      <c r="D57" s="236"/>
      <c r="E57" s="236"/>
      <c r="F57" s="236"/>
      <c r="G57" s="236"/>
      <c r="H57" s="236"/>
      <c r="I57" s="236"/>
      <c r="J57" s="261"/>
      <c r="K57" s="167"/>
    </row>
    <row r="58" spans="1:11" s="174" customFormat="1" ht="12.75">
      <c r="A58" s="219"/>
      <c r="B58" s="236"/>
      <c r="C58" s="236"/>
      <c r="D58" s="236"/>
      <c r="E58" s="236"/>
      <c r="F58" s="236"/>
      <c r="G58" s="236"/>
      <c r="H58" s="236"/>
      <c r="I58" s="236"/>
      <c r="J58" s="261"/>
      <c r="K58" s="167"/>
    </row>
    <row r="59" spans="1:11" s="174" customFormat="1" ht="12.75">
      <c r="A59" s="219"/>
      <c r="B59" s="236"/>
      <c r="C59" s="236"/>
      <c r="D59" s="236"/>
      <c r="E59" s="236"/>
      <c r="F59" s="236"/>
      <c r="G59" s="236"/>
      <c r="H59" s="236"/>
      <c r="I59" s="236"/>
      <c r="J59" s="261"/>
      <c r="K59" s="167"/>
    </row>
    <row r="60" spans="1:11" s="174" customFormat="1" ht="12.75">
      <c r="A60" s="219"/>
      <c r="B60" s="236"/>
      <c r="C60" s="236"/>
      <c r="D60" s="236"/>
      <c r="E60" s="236"/>
      <c r="F60" s="236"/>
      <c r="G60" s="236"/>
      <c r="H60" s="236"/>
      <c r="I60" s="236"/>
      <c r="J60" s="261"/>
      <c r="K60" s="167"/>
    </row>
    <row r="61" spans="1:11" s="174" customFormat="1" ht="12.75">
      <c r="A61" s="219"/>
      <c r="B61" s="236"/>
      <c r="C61" s="236"/>
      <c r="D61" s="236"/>
      <c r="E61" s="236"/>
      <c r="F61" s="236"/>
      <c r="G61" s="236"/>
      <c r="H61" s="236"/>
      <c r="I61" s="236"/>
      <c r="J61" s="261"/>
      <c r="K61" s="167"/>
    </row>
    <row r="62" spans="1:11" s="174" customFormat="1" ht="12.75">
      <c r="A62" s="219"/>
      <c r="B62" s="236"/>
      <c r="C62" s="236"/>
      <c r="D62" s="236"/>
      <c r="E62" s="236"/>
      <c r="F62" s="236"/>
      <c r="G62" s="236"/>
      <c r="H62" s="236"/>
      <c r="I62" s="236"/>
      <c r="J62" s="261"/>
      <c r="K62" s="167"/>
    </row>
    <row r="63" spans="1:11" s="174" customFormat="1" ht="12.75">
      <c r="A63" s="219"/>
      <c r="B63" s="236"/>
      <c r="C63" s="236"/>
      <c r="D63" s="236"/>
      <c r="E63" s="236"/>
      <c r="F63" s="236"/>
      <c r="G63" s="236"/>
      <c r="H63" s="236"/>
      <c r="I63" s="236"/>
      <c r="J63" s="261"/>
      <c r="K63" s="167"/>
    </row>
    <row r="64" spans="1:11" s="174" customFormat="1" ht="12.75">
      <c r="A64" s="219"/>
      <c r="B64" s="236"/>
      <c r="C64" s="236"/>
      <c r="D64" s="236"/>
      <c r="E64" s="236"/>
      <c r="F64" s="236"/>
      <c r="G64" s="236"/>
      <c r="H64" s="236"/>
      <c r="I64" s="236"/>
      <c r="J64" s="261"/>
      <c r="K64" s="167"/>
    </row>
    <row r="65" spans="1:12" s="174" customFormat="1" ht="12.75">
      <c r="A65" s="219"/>
      <c r="B65" s="236"/>
      <c r="C65" s="236"/>
      <c r="D65" s="236"/>
      <c r="E65" s="236"/>
      <c r="F65" s="236"/>
      <c r="G65" s="236"/>
      <c r="H65" s="236"/>
      <c r="I65" s="236"/>
      <c r="J65" s="261"/>
      <c r="K65" s="167"/>
    </row>
    <row r="66" spans="1:12" s="174" customFormat="1" ht="12.75">
      <c r="A66" s="219"/>
      <c r="B66" s="236"/>
      <c r="C66" s="236"/>
      <c r="D66" s="236"/>
      <c r="E66" s="236"/>
      <c r="F66" s="236"/>
      <c r="G66" s="236"/>
      <c r="H66" s="236"/>
      <c r="I66" s="236"/>
      <c r="J66" s="261"/>
      <c r="K66" s="167"/>
    </row>
    <row r="67" spans="1:12" s="174" customFormat="1" ht="12.75">
      <c r="A67" s="219"/>
      <c r="B67" s="236"/>
      <c r="C67" s="236"/>
      <c r="D67" s="236"/>
      <c r="E67" s="236"/>
      <c r="F67" s="236"/>
      <c r="G67" s="236"/>
      <c r="H67" s="236"/>
      <c r="I67" s="236"/>
      <c r="J67" s="261"/>
      <c r="K67" s="167"/>
    </row>
    <row r="68" spans="1:12" s="174" customFormat="1" ht="12.75">
      <c r="A68" s="219"/>
      <c r="B68" s="236"/>
      <c r="C68" s="236"/>
      <c r="D68" s="236"/>
      <c r="E68" s="236"/>
      <c r="F68" s="236"/>
      <c r="G68" s="236"/>
      <c r="H68" s="236"/>
      <c r="I68" s="236"/>
      <c r="J68" s="261"/>
      <c r="K68" s="167"/>
    </row>
    <row r="69" spans="1:12" s="174" customFormat="1" ht="12.75">
      <c r="A69" s="219"/>
      <c r="B69" s="236"/>
      <c r="C69" s="236"/>
      <c r="D69" s="236"/>
      <c r="E69" s="236"/>
      <c r="F69" s="236"/>
      <c r="G69" s="236"/>
      <c r="H69" s="236"/>
      <c r="I69" s="236"/>
      <c r="J69" s="261"/>
      <c r="K69" s="167"/>
    </row>
    <row r="70" spans="1:12" s="174" customFormat="1" ht="7.5" customHeight="1">
      <c r="A70" s="807"/>
      <c r="B70" s="808"/>
      <c r="C70" s="809"/>
      <c r="D70" s="810"/>
      <c r="E70" s="811"/>
      <c r="F70" s="811"/>
      <c r="G70" s="811"/>
      <c r="H70" s="807"/>
      <c r="I70" s="807"/>
      <c r="J70" s="261"/>
      <c r="K70" s="167"/>
    </row>
    <row r="71" spans="1:12" s="174" customFormat="1" ht="12.75">
      <c r="A71" s="797"/>
      <c r="B71" s="890"/>
      <c r="C71" s="890"/>
      <c r="D71" s="890"/>
      <c r="E71" s="891"/>
      <c r="F71" s="891"/>
      <c r="G71" s="891"/>
      <c r="H71" s="891"/>
      <c r="I71" s="891"/>
      <c r="J71" s="261"/>
      <c r="K71" s="167"/>
    </row>
    <row r="72" spans="1:12" s="174" customFormat="1" ht="12">
      <c r="A72" s="798"/>
      <c r="B72" s="799"/>
      <c r="C72" s="799"/>
      <c r="D72" s="799"/>
      <c r="E72" s="800"/>
      <c r="F72" s="800"/>
      <c r="G72" s="812"/>
      <c r="H72" s="800"/>
      <c r="I72" s="800"/>
      <c r="J72" s="261"/>
      <c r="K72" s="167"/>
    </row>
    <row r="73" spans="1:12" s="174" customFormat="1" ht="8.25" customHeight="1">
      <c r="A73" s="813"/>
      <c r="B73" s="814"/>
      <c r="C73" s="815"/>
      <c r="D73" s="815"/>
      <c r="E73" s="815"/>
      <c r="F73" s="815"/>
      <c r="G73" s="815"/>
      <c r="H73" s="815"/>
      <c r="I73" s="815"/>
      <c r="J73" s="261"/>
      <c r="K73" s="167"/>
    </row>
    <row r="74" spans="1:12" s="174" customFormat="1" ht="12.75">
      <c r="A74" s="801"/>
      <c r="B74" s="802"/>
      <c r="C74" s="802"/>
      <c r="D74" s="802"/>
      <c r="E74" s="802"/>
      <c r="F74" s="802"/>
      <c r="G74" s="816"/>
      <c r="H74" s="802"/>
      <c r="I74" s="803"/>
      <c r="J74" s="411"/>
      <c r="K74" s="167"/>
    </row>
    <row r="75" spans="1:12" s="174" customFormat="1" ht="12.75">
      <c r="A75" s="804"/>
      <c r="B75" s="805"/>
      <c r="C75" s="805"/>
      <c r="D75" s="805"/>
      <c r="E75" s="805"/>
      <c r="F75" s="805"/>
      <c r="G75" s="817"/>
      <c r="H75" s="805"/>
      <c r="I75" s="806"/>
      <c r="J75" s="261"/>
      <c r="K75" s="167"/>
    </row>
    <row r="76" spans="1:12" s="174" customFormat="1" ht="12.75">
      <c r="A76" s="801"/>
      <c r="B76" s="802"/>
      <c r="C76" s="802"/>
      <c r="D76" s="802"/>
      <c r="E76" s="802"/>
      <c r="F76" s="802"/>
      <c r="G76" s="816"/>
      <c r="H76" s="802"/>
      <c r="I76" s="803"/>
      <c r="J76" s="261"/>
      <c r="K76" s="167"/>
    </row>
    <row r="77" spans="1:12" s="174" customFormat="1" ht="12.75">
      <c r="A77" s="804"/>
      <c r="B77" s="805"/>
      <c r="C77" s="805"/>
      <c r="D77" s="805"/>
      <c r="E77" s="805"/>
      <c r="F77" s="805"/>
      <c r="G77" s="817"/>
      <c r="H77" s="805"/>
      <c r="I77" s="806"/>
      <c r="J77" s="261"/>
      <c r="K77" s="167"/>
    </row>
    <row r="78" spans="1:12" s="174" customFormat="1" ht="12.75">
      <c r="A78" s="801"/>
      <c r="B78" s="802"/>
      <c r="C78" s="802"/>
      <c r="D78" s="802"/>
      <c r="E78" s="802"/>
      <c r="F78" s="802"/>
      <c r="G78" s="816"/>
      <c r="H78" s="802"/>
      <c r="I78" s="803"/>
      <c r="J78" s="261"/>
      <c r="K78" s="167"/>
      <c r="L78" s="717"/>
    </row>
    <row r="79" spans="1:12" s="174" customFormat="1" ht="12.75">
      <c r="A79" s="389"/>
      <c r="B79" s="390"/>
      <c r="C79" s="390"/>
      <c r="D79" s="390"/>
      <c r="E79" s="390"/>
      <c r="F79" s="390"/>
      <c r="G79" s="391"/>
      <c r="H79" s="390"/>
      <c r="I79" s="392"/>
      <c r="J79" s="261"/>
      <c r="K79" s="167"/>
      <c r="L79" s="717"/>
    </row>
    <row r="80" spans="1:12" s="174" customFormat="1" ht="12.75">
      <c r="A80" s="389"/>
      <c r="B80" s="818"/>
      <c r="C80" s="818"/>
      <c r="D80" s="818"/>
      <c r="E80" s="818"/>
      <c r="F80" s="818"/>
      <c r="G80" s="391"/>
      <c r="H80" s="818"/>
      <c r="I80" s="392"/>
      <c r="J80" s="261"/>
      <c r="K80" s="167"/>
      <c r="L80" s="717"/>
    </row>
    <row r="81" spans="1:12" s="174" customFormat="1" ht="12.75">
      <c r="A81" s="219"/>
      <c r="B81" s="236"/>
      <c r="C81" s="236"/>
      <c r="D81" s="236"/>
      <c r="E81" s="236"/>
      <c r="F81" s="236"/>
      <c r="G81" s="236"/>
      <c r="H81" s="236"/>
      <c r="I81" s="236"/>
      <c r="J81" s="261"/>
      <c r="K81" s="167"/>
      <c r="L81" s="717"/>
    </row>
    <row r="82" spans="1:12" s="174" customFormat="1" ht="12.75">
      <c r="A82" s="219"/>
      <c r="B82" s="236"/>
      <c r="C82" s="236"/>
      <c r="D82" s="236"/>
      <c r="E82" s="236"/>
      <c r="F82" s="236"/>
      <c r="G82" s="236"/>
      <c r="H82" s="236"/>
      <c r="I82" s="236"/>
      <c r="J82" s="412"/>
      <c r="K82" s="167"/>
      <c r="L82" s="717"/>
    </row>
    <row r="83" spans="1:12" s="174" customFormat="1" ht="12.75">
      <c r="A83" s="219"/>
      <c r="B83" s="236"/>
      <c r="C83" s="236"/>
      <c r="D83" s="236"/>
      <c r="E83" s="236"/>
      <c r="F83" s="236"/>
      <c r="G83" s="236"/>
      <c r="H83" s="236"/>
      <c r="I83" s="236"/>
      <c r="J83" s="261"/>
      <c r="K83" s="167"/>
    </row>
    <row r="84" spans="1:12" s="174" customFormat="1" ht="12.75">
      <c r="A84" s="219"/>
      <c r="B84" s="236"/>
      <c r="C84" s="236"/>
      <c r="D84" s="236"/>
      <c r="E84" s="236"/>
      <c r="F84" s="236"/>
      <c r="G84" s="236"/>
      <c r="H84" s="236"/>
      <c r="I84" s="236"/>
      <c r="J84" s="261"/>
      <c r="K84" s="167"/>
    </row>
    <row r="85" spans="1:12" s="174" customFormat="1" ht="12.75">
      <c r="A85" s="219"/>
      <c r="B85" s="236"/>
      <c r="C85" s="236"/>
      <c r="D85" s="236"/>
      <c r="E85" s="236"/>
      <c r="F85" s="236"/>
      <c r="G85" s="236"/>
      <c r="H85" s="236"/>
      <c r="I85" s="236"/>
      <c r="J85" s="261"/>
      <c r="K85" s="167"/>
    </row>
    <row r="86" spans="1:12" s="174" customFormat="1" ht="12.75">
      <c r="A86" s="219"/>
      <c r="B86" s="236"/>
      <c r="C86" s="236"/>
      <c r="D86" s="236"/>
      <c r="E86" s="236"/>
      <c r="F86" s="236"/>
      <c r="G86" s="236"/>
      <c r="H86" s="236"/>
      <c r="I86" s="236"/>
      <c r="J86" s="261"/>
      <c r="K86" s="167"/>
    </row>
    <row r="87" spans="1:12" s="174" customFormat="1" ht="12.75">
      <c r="A87" s="219"/>
      <c r="B87" s="236"/>
      <c r="C87" s="236"/>
      <c r="D87" s="236"/>
      <c r="E87" s="236"/>
      <c r="F87" s="236"/>
      <c r="G87" s="236"/>
      <c r="H87" s="236"/>
      <c r="I87" s="236"/>
      <c r="J87" s="261"/>
      <c r="K87" s="167"/>
    </row>
    <row r="88" spans="1:12" s="174" customFormat="1" ht="12.75">
      <c r="A88" s="219"/>
      <c r="B88" s="236"/>
      <c r="C88" s="236"/>
      <c r="D88" s="236"/>
      <c r="E88" s="236"/>
      <c r="F88" s="236"/>
      <c r="G88" s="236"/>
      <c r="H88" s="236"/>
      <c r="I88" s="236"/>
      <c r="J88" s="261"/>
      <c r="K88" s="167"/>
    </row>
    <row r="89" spans="1:12" s="174" customFormat="1" ht="12.75">
      <c r="A89" s="219"/>
      <c r="B89" s="236"/>
      <c r="C89" s="236"/>
      <c r="D89" s="236"/>
      <c r="E89" s="236"/>
      <c r="F89" s="236"/>
      <c r="G89" s="236"/>
      <c r="H89" s="236"/>
      <c r="I89" s="236"/>
      <c r="J89" s="261"/>
      <c r="K89" s="167"/>
    </row>
    <row r="90" spans="1:12" s="174" customFormat="1" ht="12.75">
      <c r="A90" s="219"/>
      <c r="B90" s="236"/>
      <c r="C90" s="236"/>
      <c r="D90" s="236"/>
      <c r="E90" s="236"/>
      <c r="F90" s="236"/>
      <c r="G90" s="236"/>
      <c r="H90" s="236"/>
      <c r="I90" s="236"/>
      <c r="J90" s="261"/>
      <c r="K90" s="167"/>
    </row>
    <row r="91" spans="1:12" s="174" customFormat="1" ht="12.75">
      <c r="A91" s="219"/>
      <c r="B91" s="236"/>
      <c r="C91" s="236"/>
      <c r="D91" s="236"/>
      <c r="E91" s="236"/>
      <c r="F91" s="236"/>
      <c r="G91" s="236"/>
      <c r="H91" s="236"/>
      <c r="I91" s="236"/>
      <c r="J91" s="261"/>
      <c r="K91" s="167"/>
    </row>
    <row r="92" spans="1:12" s="174" customFormat="1" ht="12.75">
      <c r="A92" s="219"/>
      <c r="B92" s="236"/>
      <c r="C92" s="236"/>
      <c r="D92" s="236"/>
      <c r="E92" s="236"/>
      <c r="F92" s="236"/>
      <c r="G92" s="236"/>
      <c r="H92" s="236"/>
      <c r="I92" s="236"/>
      <c r="J92" s="261"/>
      <c r="K92" s="167"/>
    </row>
    <row r="93" spans="1:12" s="174" customFormat="1" ht="12.75">
      <c r="A93" s="219"/>
      <c r="B93" s="236"/>
      <c r="C93" s="236"/>
      <c r="D93" s="236"/>
      <c r="E93" s="236"/>
      <c r="F93" s="236"/>
      <c r="G93" s="236"/>
      <c r="H93" s="236"/>
      <c r="I93" s="236"/>
      <c r="J93" s="261"/>
      <c r="K93" s="167"/>
    </row>
    <row r="94" spans="1:12" s="174" customFormat="1" ht="12.75">
      <c r="A94" s="219"/>
      <c r="B94" s="236"/>
      <c r="C94" s="236"/>
      <c r="D94" s="236"/>
      <c r="E94" s="236"/>
      <c r="F94" s="236"/>
      <c r="G94" s="236"/>
      <c r="H94" s="236"/>
      <c r="I94" s="236"/>
      <c r="J94" s="261"/>
      <c r="K94" s="167"/>
    </row>
    <row r="95" spans="1:12" s="174" customFormat="1" ht="12.75">
      <c r="A95" s="219"/>
      <c r="B95" s="236"/>
      <c r="C95" s="236"/>
      <c r="D95" s="236"/>
      <c r="E95" s="236"/>
      <c r="F95" s="236"/>
      <c r="G95" s="236"/>
      <c r="H95" s="236"/>
      <c r="I95" s="236"/>
      <c r="J95" s="261"/>
      <c r="K95" s="167"/>
    </row>
    <row r="96" spans="1:12" s="174" customFormat="1" ht="12.75">
      <c r="A96" s="219"/>
      <c r="B96" s="236"/>
      <c r="C96" s="236"/>
      <c r="D96" s="236"/>
      <c r="E96" s="236"/>
      <c r="F96" s="236"/>
      <c r="G96" s="236"/>
      <c r="H96" s="236"/>
      <c r="I96" s="236"/>
      <c r="J96" s="261"/>
      <c r="K96" s="167"/>
    </row>
    <row r="97" spans="1:11" s="174" customFormat="1" ht="12.75">
      <c r="A97" s="219"/>
      <c r="B97" s="236"/>
      <c r="C97" s="236"/>
      <c r="D97" s="236"/>
      <c r="E97" s="236"/>
      <c r="F97" s="236"/>
      <c r="G97" s="236"/>
      <c r="H97" s="236"/>
      <c r="I97" s="236"/>
      <c r="J97" s="261"/>
      <c r="K97" s="167"/>
    </row>
    <row r="98" spans="1:11" s="174" customFormat="1" ht="12.75">
      <c r="A98" s="219"/>
      <c r="B98" s="236"/>
      <c r="C98" s="236"/>
      <c r="D98" s="236"/>
      <c r="E98" s="236"/>
      <c r="F98" s="236"/>
      <c r="G98" s="236"/>
      <c r="H98" s="236"/>
      <c r="I98" s="236"/>
      <c r="J98" s="261"/>
      <c r="K98" s="167"/>
    </row>
    <row r="99" spans="1:11" s="174" customFormat="1" ht="12.75">
      <c r="A99" s="219"/>
      <c r="B99" s="236"/>
      <c r="C99" s="236"/>
      <c r="D99" s="236"/>
      <c r="E99" s="236"/>
      <c r="F99" s="236"/>
      <c r="G99" s="236"/>
      <c r="H99" s="236"/>
      <c r="I99" s="236"/>
      <c r="J99" s="261"/>
      <c r="K99" s="167"/>
    </row>
    <row r="100" spans="1:11" s="174" customFormat="1" ht="12.75">
      <c r="A100" s="219"/>
      <c r="B100" s="236"/>
      <c r="C100" s="236"/>
      <c r="D100" s="236"/>
      <c r="E100" s="236"/>
      <c r="F100" s="236"/>
      <c r="G100" s="236"/>
      <c r="H100" s="236"/>
      <c r="I100" s="236"/>
      <c r="J100" s="261"/>
      <c r="K100" s="167"/>
    </row>
    <row r="101" spans="1:11" s="174" customFormat="1" ht="12.75">
      <c r="A101" s="219"/>
      <c r="B101" s="236"/>
      <c r="C101" s="236"/>
      <c r="D101" s="236"/>
      <c r="E101" s="236"/>
      <c r="F101" s="236"/>
      <c r="G101" s="236"/>
      <c r="H101" s="236"/>
      <c r="I101" s="236"/>
      <c r="J101" s="261"/>
      <c r="K101" s="167"/>
    </row>
    <row r="102" spans="1:11" s="174" customFormat="1" ht="12.75">
      <c r="A102" s="219"/>
      <c r="B102" s="236"/>
      <c r="C102" s="236"/>
      <c r="D102" s="236"/>
      <c r="E102" s="236"/>
      <c r="F102" s="236"/>
      <c r="G102" s="236"/>
      <c r="H102" s="236"/>
      <c r="I102" s="236"/>
      <c r="J102" s="261"/>
      <c r="K102" s="167"/>
    </row>
    <row r="103" spans="1:11" s="174" customFormat="1" ht="12.75">
      <c r="A103" s="219"/>
      <c r="B103" s="236"/>
      <c r="C103" s="236"/>
      <c r="D103" s="236"/>
      <c r="E103" s="236"/>
      <c r="F103" s="236"/>
      <c r="G103" s="236"/>
      <c r="H103" s="236"/>
      <c r="I103" s="236"/>
      <c r="J103" s="261"/>
      <c r="K103" s="167"/>
    </row>
    <row r="104" spans="1:11" s="174" customFormat="1" ht="12.75">
      <c r="A104" s="219"/>
      <c r="B104" s="236"/>
      <c r="C104" s="236"/>
      <c r="D104" s="236"/>
      <c r="E104" s="236"/>
      <c r="F104" s="236"/>
      <c r="G104" s="236"/>
      <c r="H104" s="236"/>
      <c r="I104" s="236"/>
      <c r="J104" s="261"/>
      <c r="K104" s="167"/>
    </row>
    <row r="105" spans="1:11" s="174" customFormat="1" ht="12.75">
      <c r="A105" s="219"/>
      <c r="B105" s="236"/>
      <c r="C105" s="236"/>
      <c r="D105" s="236"/>
      <c r="E105" s="236"/>
      <c r="F105" s="236"/>
      <c r="G105" s="236"/>
      <c r="H105" s="236"/>
      <c r="I105" s="236"/>
      <c r="J105" s="261"/>
      <c r="K105" s="167"/>
    </row>
    <row r="106" spans="1:11" s="174" customFormat="1" ht="12.75">
      <c r="A106" s="219"/>
      <c r="B106" s="236"/>
      <c r="C106" s="236"/>
      <c r="D106" s="236"/>
      <c r="E106" s="236"/>
      <c r="F106" s="236"/>
      <c r="G106" s="236"/>
      <c r="H106" s="236"/>
      <c r="I106" s="236"/>
      <c r="J106" s="261"/>
      <c r="K106" s="167"/>
    </row>
    <row r="107" spans="1:11" s="174" customFormat="1" ht="12.75">
      <c r="A107" s="219"/>
      <c r="B107" s="236"/>
      <c r="C107" s="236"/>
      <c r="D107" s="236"/>
      <c r="E107" s="236"/>
      <c r="F107" s="236"/>
      <c r="G107" s="236"/>
      <c r="H107" s="236"/>
      <c r="I107" s="236"/>
      <c r="J107" s="261"/>
      <c r="K107" s="167"/>
    </row>
    <row r="108" spans="1:11" s="174" customFormat="1" ht="12.75">
      <c r="A108" s="219"/>
      <c r="B108" s="236"/>
      <c r="C108" s="236"/>
      <c r="D108" s="236"/>
      <c r="E108" s="236"/>
      <c r="F108" s="236"/>
      <c r="G108" s="236"/>
      <c r="H108" s="236"/>
      <c r="I108" s="236"/>
      <c r="J108" s="261"/>
      <c r="K108" s="167"/>
    </row>
    <row r="109" spans="1:11" s="174" customFormat="1" ht="12.75">
      <c r="A109" s="219"/>
      <c r="B109" s="236"/>
      <c r="C109" s="236"/>
      <c r="D109" s="236"/>
      <c r="E109" s="236"/>
      <c r="F109" s="236"/>
      <c r="G109" s="236"/>
      <c r="H109" s="236"/>
      <c r="I109" s="236"/>
      <c r="J109" s="261"/>
      <c r="K109" s="167"/>
    </row>
    <row r="110" spans="1:11" s="174" customFormat="1" ht="12.75">
      <c r="A110" s="219"/>
      <c r="B110" s="236"/>
      <c r="C110" s="236"/>
      <c r="D110" s="236"/>
      <c r="E110" s="236"/>
      <c r="F110" s="236"/>
      <c r="G110" s="236"/>
      <c r="H110" s="236"/>
      <c r="I110" s="236"/>
      <c r="J110" s="261"/>
      <c r="K110" s="167"/>
    </row>
    <row r="111" spans="1:11" s="174" customFormat="1" ht="12.75">
      <c r="A111" s="219"/>
      <c r="B111" s="236"/>
      <c r="C111" s="236"/>
      <c r="D111" s="236"/>
      <c r="E111" s="236"/>
      <c r="F111" s="236"/>
      <c r="G111" s="236"/>
      <c r="H111" s="236"/>
      <c r="I111" s="236"/>
      <c r="J111" s="261"/>
      <c r="K111" s="167"/>
    </row>
    <row r="112" spans="1:11" s="174" customFormat="1" ht="12.75">
      <c r="A112" s="219"/>
      <c r="B112" s="236"/>
      <c r="C112" s="236"/>
      <c r="D112" s="236"/>
      <c r="E112" s="236"/>
      <c r="F112" s="236"/>
      <c r="G112" s="236"/>
      <c r="H112" s="236"/>
      <c r="I112" s="236"/>
      <c r="J112" s="261"/>
      <c r="K112" s="167"/>
    </row>
    <row r="113" spans="1:16" s="174" customFormat="1" ht="12.75">
      <c r="A113" s="219"/>
      <c r="B113" s="236"/>
      <c r="C113" s="236"/>
      <c r="D113" s="236"/>
      <c r="E113" s="236"/>
      <c r="F113" s="236"/>
      <c r="G113" s="236"/>
      <c r="H113" s="236"/>
      <c r="I113" s="236"/>
      <c r="J113" s="261"/>
      <c r="K113" s="167"/>
    </row>
    <row r="114" spans="1:16" s="174" customFormat="1" ht="12.75">
      <c r="A114" s="219"/>
      <c r="B114" s="236"/>
      <c r="C114" s="236"/>
      <c r="D114" s="236"/>
      <c r="E114" s="236"/>
      <c r="F114" s="236"/>
      <c r="G114" s="236"/>
      <c r="H114" s="236"/>
      <c r="I114" s="236"/>
      <c r="J114" s="261"/>
      <c r="K114" s="167"/>
    </row>
    <row r="115" spans="1:16" s="174" customFormat="1" ht="12.75">
      <c r="A115" s="219"/>
      <c r="B115" s="236"/>
      <c r="C115" s="236"/>
      <c r="D115" s="236"/>
      <c r="E115" s="236"/>
      <c r="F115" s="236"/>
      <c r="G115" s="236"/>
      <c r="H115" s="236"/>
      <c r="I115" s="236"/>
      <c r="J115" s="261"/>
      <c r="K115" s="167"/>
    </row>
    <row r="116" spans="1:16" s="174" customFormat="1" ht="12.75">
      <c r="A116" s="219"/>
      <c r="B116" s="236"/>
      <c r="C116" s="236"/>
      <c r="D116" s="236"/>
      <c r="E116" s="236"/>
      <c r="F116" s="236"/>
      <c r="G116" s="236"/>
      <c r="H116" s="236"/>
      <c r="I116" s="236"/>
      <c r="J116" s="261"/>
      <c r="K116" s="167"/>
    </row>
    <row r="117" spans="1:16" s="174" customFormat="1" ht="12.75">
      <c r="A117" s="219"/>
      <c r="B117" s="236"/>
      <c r="C117" s="236"/>
      <c r="D117" s="236"/>
      <c r="E117" s="236"/>
      <c r="F117" s="236"/>
      <c r="G117" s="236"/>
      <c r="H117" s="236"/>
      <c r="I117" s="236"/>
      <c r="J117" s="261"/>
      <c r="K117" s="167"/>
    </row>
    <row r="118" spans="1:16" s="174" customFormat="1" ht="12.75">
      <c r="A118" s="219"/>
      <c r="B118" s="236"/>
      <c r="C118" s="236"/>
      <c r="D118" s="236"/>
      <c r="E118" s="236"/>
      <c r="F118" s="236"/>
      <c r="G118" s="236"/>
      <c r="H118" s="236"/>
      <c r="I118" s="236"/>
      <c r="J118" s="261"/>
      <c r="K118" s="167"/>
    </row>
    <row r="119" spans="1:16" s="174" customFormat="1" ht="12.75">
      <c r="A119" s="219"/>
      <c r="B119" s="236"/>
      <c r="C119" s="236"/>
      <c r="D119" s="236"/>
      <c r="E119" s="236"/>
      <c r="F119" s="236"/>
      <c r="G119" s="236"/>
      <c r="H119" s="236"/>
      <c r="I119" s="236"/>
      <c r="J119" s="261"/>
      <c r="K119" s="167"/>
    </row>
    <row r="120" spans="1:16" s="174" customFormat="1" ht="12.75">
      <c r="A120" s="219"/>
      <c r="B120" s="236"/>
      <c r="C120" s="236"/>
      <c r="D120" s="236"/>
      <c r="E120" s="236"/>
      <c r="F120" s="236"/>
      <c r="G120" s="236"/>
      <c r="H120" s="236"/>
      <c r="I120" s="236"/>
      <c r="J120" s="261"/>
      <c r="K120" s="167"/>
    </row>
    <row r="121" spans="1:16" s="174" customFormat="1" ht="12.75">
      <c r="A121" s="219"/>
      <c r="B121" s="236"/>
      <c r="C121" s="236"/>
      <c r="D121" s="236"/>
      <c r="E121" s="236"/>
      <c r="F121" s="236"/>
      <c r="G121" s="236"/>
      <c r="H121" s="236"/>
      <c r="I121" s="236"/>
      <c r="J121" s="261"/>
      <c r="K121" s="167"/>
    </row>
    <row r="122" spans="1:16" s="174" customFormat="1" ht="12.75">
      <c r="A122" s="219"/>
      <c r="B122" s="236"/>
      <c r="C122" s="236"/>
      <c r="D122" s="236"/>
      <c r="E122" s="236"/>
      <c r="F122" s="236"/>
      <c r="G122" s="236"/>
      <c r="H122" s="236"/>
      <c r="I122" s="236"/>
      <c r="J122" s="261"/>
      <c r="K122" s="167"/>
      <c r="M122" s="662"/>
      <c r="N122" s="662"/>
      <c r="O122" s="662"/>
      <c r="P122" s="662"/>
    </row>
    <row r="123" spans="1:16" s="174" customFormat="1" ht="12.75">
      <c r="A123" s="900"/>
      <c r="B123" s="901"/>
      <c r="C123" s="901"/>
      <c r="D123" s="901"/>
      <c r="E123" s="236"/>
      <c r="F123" s="236"/>
      <c r="G123" s="889"/>
      <c r="H123" s="889"/>
      <c r="I123" s="889"/>
      <c r="J123" s="261"/>
      <c r="K123" s="167"/>
      <c r="M123" s="662"/>
      <c r="N123" s="662"/>
      <c r="O123" s="662"/>
      <c r="P123" s="662"/>
    </row>
    <row r="124" spans="1:16" s="174" customFormat="1" ht="12.75">
      <c r="A124" s="900"/>
      <c r="B124" s="827"/>
      <c r="C124" s="827"/>
      <c r="D124" s="827"/>
      <c r="E124" s="236"/>
      <c r="F124" s="236"/>
      <c r="G124" s="236"/>
      <c r="H124" s="236"/>
      <c r="I124" s="236"/>
      <c r="J124" s="261"/>
      <c r="K124" s="167"/>
      <c r="M124" s="663" t="s">
        <v>39</v>
      </c>
      <c r="N124" s="663">
        <v>2017</v>
      </c>
      <c r="O124" s="663">
        <v>2016</v>
      </c>
      <c r="P124" s="662"/>
    </row>
    <row r="125" spans="1:16" s="174" customFormat="1" ht="12.75">
      <c r="A125" s="828"/>
      <c r="B125" s="829"/>
      <c r="C125" s="829"/>
      <c r="D125" s="830"/>
      <c r="E125" s="236"/>
      <c r="F125" s="236"/>
      <c r="G125" s="236"/>
      <c r="H125" s="236"/>
      <c r="I125" s="236"/>
      <c r="J125" s="261"/>
      <c r="K125" s="167"/>
      <c r="M125" s="662" t="s">
        <v>147</v>
      </c>
      <c r="N125" s="662">
        <v>0</v>
      </c>
      <c r="O125" s="662">
        <v>0.48958736359999999</v>
      </c>
      <c r="P125" s="662"/>
    </row>
    <row r="126" spans="1:16" s="174" customFormat="1" ht="12.75">
      <c r="A126" s="828"/>
      <c r="B126" s="829"/>
      <c r="C126" s="829"/>
      <c r="D126" s="830"/>
      <c r="E126" s="236"/>
      <c r="F126" s="236"/>
      <c r="G126" s="236"/>
      <c r="H126" s="236"/>
      <c r="I126" s="236"/>
      <c r="J126" s="261"/>
      <c r="K126" s="167"/>
      <c r="M126" s="662" t="s">
        <v>187</v>
      </c>
      <c r="N126" s="662">
        <v>0</v>
      </c>
      <c r="O126" s="662">
        <v>74.935131559999988</v>
      </c>
      <c r="P126" s="662"/>
    </row>
    <row r="127" spans="1:16" s="174" customFormat="1" ht="12.75">
      <c r="A127" s="828"/>
      <c r="B127" s="829"/>
      <c r="C127" s="829"/>
      <c r="D127" s="830"/>
      <c r="E127" s="236"/>
      <c r="F127" s="236"/>
      <c r="G127" s="236"/>
      <c r="H127" s="236"/>
      <c r="I127" s="236"/>
      <c r="J127" s="261"/>
      <c r="K127" s="167"/>
      <c r="M127" s="662" t="s">
        <v>174</v>
      </c>
      <c r="N127" s="662">
        <v>8.0911759400000005E-4</v>
      </c>
      <c r="O127" s="662">
        <v>2.8990254900000001</v>
      </c>
      <c r="P127" s="662"/>
    </row>
    <row r="128" spans="1:16" s="174" customFormat="1" ht="12.75">
      <c r="A128" s="828"/>
      <c r="B128" s="829"/>
      <c r="C128" s="829"/>
      <c r="D128" s="830"/>
      <c r="E128" s="236"/>
      <c r="F128" s="236"/>
      <c r="G128" s="236"/>
      <c r="H128" s="236"/>
      <c r="I128" s="236"/>
      <c r="J128" s="261"/>
      <c r="K128" s="167"/>
      <c r="M128" s="662" t="s">
        <v>182</v>
      </c>
      <c r="N128" s="662">
        <v>6.2039141020000001E-3</v>
      </c>
      <c r="O128" s="662">
        <v>8.8356278669999995</v>
      </c>
      <c r="P128" s="662"/>
    </row>
    <row r="129" spans="1:16" s="174" customFormat="1" ht="12.75">
      <c r="A129" s="828"/>
      <c r="B129" s="829"/>
      <c r="C129" s="829"/>
      <c r="D129" s="830"/>
      <c r="E129" s="236"/>
      <c r="F129" s="236"/>
      <c r="G129" s="236"/>
      <c r="H129" s="236"/>
      <c r="I129" s="236"/>
      <c r="J129" s="261"/>
      <c r="K129" s="167"/>
      <c r="M129" s="662" t="s">
        <v>179</v>
      </c>
      <c r="N129" s="662">
        <v>0.211693405</v>
      </c>
      <c r="O129" s="662">
        <v>0.512739795</v>
      </c>
      <c r="P129" s="662"/>
    </row>
    <row r="130" spans="1:16" s="174" customFormat="1" ht="12.75">
      <c r="A130" s="828"/>
      <c r="B130" s="829"/>
      <c r="C130" s="829"/>
      <c r="D130" s="830"/>
      <c r="E130" s="236"/>
      <c r="F130" s="236"/>
      <c r="G130" s="236"/>
      <c r="H130" s="236"/>
      <c r="I130" s="236"/>
      <c r="J130" s="261"/>
      <c r="K130" s="167"/>
      <c r="M130" s="662" t="s">
        <v>763</v>
      </c>
      <c r="N130" s="662">
        <v>0.35962152550000004</v>
      </c>
      <c r="O130" s="662">
        <v>0</v>
      </c>
      <c r="P130" s="662"/>
    </row>
    <row r="131" spans="1:16" s="174" customFormat="1" ht="12.75">
      <c r="A131" s="828"/>
      <c r="B131" s="829"/>
      <c r="C131" s="829"/>
      <c r="D131" s="830"/>
      <c r="E131" s="236"/>
      <c r="F131" s="236"/>
      <c r="G131" s="236"/>
      <c r="H131" s="236"/>
      <c r="I131" s="236"/>
      <c r="J131" s="261"/>
      <c r="K131" s="167"/>
      <c r="M131" s="662" t="s">
        <v>151</v>
      </c>
      <c r="N131" s="662">
        <v>0.43043808209999995</v>
      </c>
      <c r="O131" s="662">
        <v>16.26452325</v>
      </c>
      <c r="P131" s="662"/>
    </row>
    <row r="132" spans="1:16" s="174" customFormat="1" ht="12.75">
      <c r="A132" s="828"/>
      <c r="B132" s="829"/>
      <c r="C132" s="829"/>
      <c r="D132" s="830"/>
      <c r="E132" s="236"/>
      <c r="F132" s="236"/>
      <c r="G132" s="236"/>
      <c r="H132" s="236"/>
      <c r="I132" s="236"/>
      <c r="J132" s="261"/>
      <c r="K132" s="167"/>
      <c r="M132" s="662" t="s">
        <v>153</v>
      </c>
      <c r="N132" s="662">
        <v>1.0978879750000001</v>
      </c>
      <c r="O132" s="662">
        <v>1.2067421999999999</v>
      </c>
      <c r="P132" s="662"/>
    </row>
    <row r="133" spans="1:16" s="174" customFormat="1" ht="12.75">
      <c r="A133" s="828"/>
      <c r="B133" s="829"/>
      <c r="C133" s="829"/>
      <c r="D133" s="830"/>
      <c r="E133" s="236"/>
      <c r="F133" s="236"/>
      <c r="G133" s="236"/>
      <c r="H133" s="236"/>
      <c r="I133" s="236"/>
      <c r="J133" s="261"/>
      <c r="K133" s="167"/>
      <c r="M133" s="662" t="s">
        <v>164</v>
      </c>
      <c r="N133" s="662">
        <v>2.0038</v>
      </c>
      <c r="O133" s="662">
        <v>2.3403</v>
      </c>
      <c r="P133" s="662"/>
    </row>
    <row r="134" spans="1:16" s="174" customFormat="1" ht="12.75">
      <c r="A134" s="828"/>
      <c r="B134" s="829"/>
      <c r="C134" s="829"/>
      <c r="D134" s="830"/>
      <c r="E134" s="236"/>
      <c r="F134" s="236"/>
      <c r="G134" s="236"/>
      <c r="H134" s="236"/>
      <c r="I134" s="236"/>
      <c r="J134" s="261"/>
      <c r="K134" s="167"/>
      <c r="M134" s="662" t="s">
        <v>188</v>
      </c>
      <c r="N134" s="662">
        <v>2.3708424839999998</v>
      </c>
      <c r="O134" s="662">
        <v>2.1070567979999999</v>
      </c>
      <c r="P134" s="662"/>
    </row>
    <row r="135" spans="1:16" s="174" customFormat="1" ht="12.75">
      <c r="A135" s="828"/>
      <c r="B135" s="829"/>
      <c r="C135" s="829"/>
      <c r="D135" s="830"/>
      <c r="E135" s="236"/>
      <c r="F135" s="236"/>
      <c r="G135" s="236"/>
      <c r="H135" s="236"/>
      <c r="I135" s="236"/>
      <c r="J135" s="261"/>
      <c r="K135" s="167"/>
      <c r="M135" s="662" t="s">
        <v>168</v>
      </c>
      <c r="N135" s="662">
        <v>2.3849399999999998</v>
      </c>
      <c r="O135" s="662">
        <v>2.4827305000000002</v>
      </c>
      <c r="P135" s="662"/>
    </row>
    <row r="136" spans="1:16" s="174" customFormat="1" ht="12.75">
      <c r="A136" s="828"/>
      <c r="B136" s="829"/>
      <c r="C136" s="829"/>
      <c r="D136" s="830"/>
      <c r="E136" s="236"/>
      <c r="F136" s="236"/>
      <c r="G136" s="236"/>
      <c r="H136" s="236"/>
      <c r="I136" s="236"/>
      <c r="J136" s="261"/>
      <c r="K136" s="167"/>
      <c r="M136" s="662" t="s">
        <v>173</v>
      </c>
      <c r="N136" s="662">
        <v>2.4059694249999999</v>
      </c>
      <c r="O136" s="662">
        <v>2.9428516089999999</v>
      </c>
      <c r="P136" s="662"/>
    </row>
    <row r="137" spans="1:16" s="174" customFormat="1" ht="12.75">
      <c r="A137" s="828"/>
      <c r="B137" s="829"/>
      <c r="C137" s="829"/>
      <c r="D137" s="830"/>
      <c r="E137" s="236"/>
      <c r="F137" s="236"/>
      <c r="G137" s="236"/>
      <c r="H137" s="236"/>
      <c r="I137" s="236"/>
      <c r="J137" s="261"/>
      <c r="K137" s="167"/>
      <c r="M137" s="662" t="s">
        <v>154</v>
      </c>
      <c r="N137" s="662">
        <v>2.6561527500000004</v>
      </c>
      <c r="O137" s="662">
        <v>0.84775250000000002</v>
      </c>
      <c r="P137" s="662"/>
    </row>
    <row r="138" spans="1:16" s="174" customFormat="1" ht="12.75">
      <c r="A138" s="828"/>
      <c r="B138" s="829"/>
      <c r="C138" s="829"/>
      <c r="D138" s="830"/>
      <c r="E138" s="236"/>
      <c r="F138" s="236"/>
      <c r="G138" s="236"/>
      <c r="H138" s="236"/>
      <c r="I138" s="236"/>
      <c r="J138" s="261"/>
      <c r="K138" s="167"/>
      <c r="M138" s="662" t="s">
        <v>175</v>
      </c>
      <c r="N138" s="662">
        <v>2.8725040600000002</v>
      </c>
      <c r="O138" s="662">
        <v>4.2691233659999996</v>
      </c>
      <c r="P138" s="662"/>
    </row>
    <row r="139" spans="1:16" s="174" customFormat="1" ht="12.75">
      <c r="A139" s="828"/>
      <c r="B139" s="829"/>
      <c r="C139" s="829"/>
      <c r="D139" s="830"/>
      <c r="E139" s="236"/>
      <c r="F139" s="236"/>
      <c r="G139" s="236"/>
      <c r="H139" s="236"/>
      <c r="I139" s="236"/>
      <c r="J139" s="261"/>
      <c r="K139" s="167"/>
      <c r="M139" s="662" t="s">
        <v>170</v>
      </c>
      <c r="N139" s="662">
        <v>3.4074816559999999</v>
      </c>
      <c r="O139" s="662">
        <v>4.5872450000000002</v>
      </c>
      <c r="P139" s="662"/>
    </row>
    <row r="140" spans="1:16" s="174" customFormat="1" ht="12.75">
      <c r="A140" s="828"/>
      <c r="B140" s="829"/>
      <c r="C140" s="829"/>
      <c r="D140" s="830"/>
      <c r="E140" s="236"/>
      <c r="F140" s="236"/>
      <c r="G140" s="236"/>
      <c r="H140" s="236"/>
      <c r="I140" s="236"/>
      <c r="J140" s="261"/>
      <c r="K140" s="167"/>
      <c r="M140" s="662" t="s">
        <v>169</v>
      </c>
      <c r="N140" s="662">
        <v>3.5058536029999998</v>
      </c>
      <c r="O140" s="662">
        <v>4.3726477880000001</v>
      </c>
      <c r="P140" s="662"/>
    </row>
    <row r="141" spans="1:16" s="174" customFormat="1" ht="12.75">
      <c r="A141" s="828"/>
      <c r="B141" s="829"/>
      <c r="C141" s="829"/>
      <c r="D141" s="830"/>
      <c r="E141" s="236"/>
      <c r="F141" s="236"/>
      <c r="G141" s="236"/>
      <c r="H141" s="236"/>
      <c r="I141" s="236"/>
      <c r="J141" s="261"/>
      <c r="K141" s="167"/>
      <c r="M141" s="662" t="s">
        <v>163</v>
      </c>
      <c r="N141" s="662">
        <v>3.7117280720000001</v>
      </c>
      <c r="O141" s="662">
        <v>3.7274813500000001</v>
      </c>
      <c r="P141" s="662"/>
    </row>
    <row r="142" spans="1:16" s="174" customFormat="1" ht="12.75">
      <c r="A142" s="828"/>
      <c r="B142" s="829"/>
      <c r="C142" s="829"/>
      <c r="D142" s="830"/>
      <c r="E142" s="236"/>
      <c r="F142" s="236"/>
      <c r="G142" s="236"/>
      <c r="H142" s="236"/>
      <c r="I142" s="236"/>
      <c r="J142" s="261"/>
      <c r="K142" s="167"/>
      <c r="M142" s="662" t="s">
        <v>171</v>
      </c>
      <c r="N142" s="662">
        <v>3.7158172500000002</v>
      </c>
      <c r="O142" s="662">
        <v>4.917109</v>
      </c>
      <c r="P142" s="662"/>
    </row>
    <row r="143" spans="1:16" s="174" customFormat="1" ht="12.75">
      <c r="A143" s="828"/>
      <c r="B143" s="829"/>
      <c r="C143" s="829"/>
      <c r="D143" s="830"/>
      <c r="E143" s="236"/>
      <c r="F143" s="236"/>
      <c r="G143" s="236"/>
      <c r="H143" s="236"/>
      <c r="I143" s="236"/>
      <c r="J143" s="261"/>
      <c r="K143" s="167"/>
      <c r="M143" s="662" t="s">
        <v>185</v>
      </c>
      <c r="N143" s="662">
        <v>4.1449303430000004</v>
      </c>
      <c r="O143" s="662">
        <v>4.4797399999999996</v>
      </c>
      <c r="P143" s="662"/>
    </row>
    <row r="144" spans="1:16" s="174" customFormat="1" ht="12.75">
      <c r="A144" s="828"/>
      <c r="B144" s="829"/>
      <c r="C144" s="829"/>
      <c r="D144" s="830"/>
      <c r="E144" s="236"/>
      <c r="F144" s="236"/>
      <c r="G144" s="236"/>
      <c r="H144" s="236"/>
      <c r="I144" s="236"/>
      <c r="J144" s="261"/>
      <c r="K144" s="167"/>
      <c r="M144" s="662" t="s">
        <v>764</v>
      </c>
      <c r="N144" s="662">
        <v>5.6294966659999996</v>
      </c>
      <c r="O144" s="662">
        <v>0</v>
      </c>
      <c r="P144" s="662"/>
    </row>
    <row r="145" spans="1:16" s="174" customFormat="1" ht="12.75">
      <c r="A145" s="828"/>
      <c r="B145" s="829"/>
      <c r="C145" s="829"/>
      <c r="D145" s="830"/>
      <c r="E145" s="236"/>
      <c r="F145" s="236"/>
      <c r="G145" s="236"/>
      <c r="H145" s="236"/>
      <c r="I145" s="236"/>
      <c r="J145" s="261"/>
      <c r="K145" s="167"/>
      <c r="M145" s="662" t="s">
        <v>180</v>
      </c>
      <c r="N145" s="662">
        <v>5.9549669949999995</v>
      </c>
      <c r="O145" s="662">
        <v>11.057720079999999</v>
      </c>
      <c r="P145" s="662"/>
    </row>
    <row r="146" spans="1:16" s="174" customFormat="1" ht="12.75">
      <c r="A146" s="828"/>
      <c r="B146" s="829"/>
      <c r="C146" s="829"/>
      <c r="D146" s="830"/>
      <c r="E146" s="236"/>
      <c r="F146" s="236"/>
      <c r="G146" s="236"/>
      <c r="H146" s="236"/>
      <c r="I146" s="236"/>
      <c r="J146" s="261"/>
      <c r="K146" s="167"/>
      <c r="M146" s="662" t="s">
        <v>146</v>
      </c>
      <c r="N146" s="662">
        <v>7.1225864350000005</v>
      </c>
      <c r="O146" s="662">
        <v>7.1882044790000004</v>
      </c>
      <c r="P146" s="662"/>
    </row>
    <row r="147" spans="1:16" s="174" customFormat="1" ht="12.75">
      <c r="A147" s="828"/>
      <c r="B147" s="829"/>
      <c r="C147" s="829"/>
      <c r="D147" s="830"/>
      <c r="E147" s="236"/>
      <c r="F147" s="236"/>
      <c r="G147" s="236"/>
      <c r="H147" s="236"/>
      <c r="I147" s="236"/>
      <c r="J147" s="261"/>
      <c r="K147" s="167"/>
      <c r="M147" s="662" t="s">
        <v>148</v>
      </c>
      <c r="N147" s="662">
        <v>8.6500665160000008</v>
      </c>
      <c r="O147" s="662">
        <v>5.9460542500000004</v>
      </c>
      <c r="P147" s="662"/>
    </row>
    <row r="148" spans="1:16" s="174" customFormat="1" ht="12.75">
      <c r="A148" s="828"/>
      <c r="B148" s="829"/>
      <c r="C148" s="829"/>
      <c r="D148" s="830"/>
      <c r="E148" s="236"/>
      <c r="F148" s="236"/>
      <c r="G148" s="236"/>
      <c r="H148" s="236"/>
      <c r="I148" s="236"/>
      <c r="J148" s="261"/>
      <c r="K148" s="167"/>
      <c r="M148" s="662" t="s">
        <v>172</v>
      </c>
      <c r="N148" s="662">
        <v>9.0638140860000007</v>
      </c>
      <c r="O148" s="662">
        <v>8.5818910580000001</v>
      </c>
      <c r="P148" s="662"/>
    </row>
    <row r="149" spans="1:16" s="174" customFormat="1" ht="12.75">
      <c r="A149" s="828"/>
      <c r="B149" s="829"/>
      <c r="C149" s="829"/>
      <c r="D149" s="830"/>
      <c r="E149" s="236"/>
      <c r="F149" s="236"/>
      <c r="G149" s="236"/>
      <c r="H149" s="236"/>
      <c r="I149" s="236"/>
      <c r="J149" s="261"/>
      <c r="K149" s="167"/>
      <c r="M149" s="662" t="s">
        <v>176</v>
      </c>
      <c r="N149" s="662">
        <v>11.652051779999999</v>
      </c>
      <c r="O149" s="662">
        <v>8.100865563000001</v>
      </c>
      <c r="P149" s="662"/>
    </row>
    <row r="150" spans="1:16" s="174" customFormat="1" ht="12.75">
      <c r="A150" s="828"/>
      <c r="B150" s="829"/>
      <c r="C150" s="829"/>
      <c r="D150" s="830"/>
      <c r="E150" s="236"/>
      <c r="F150" s="236"/>
      <c r="G150" s="236"/>
      <c r="H150" s="236"/>
      <c r="I150" s="236"/>
      <c r="J150" s="261"/>
      <c r="K150" s="167"/>
      <c r="M150" s="662" t="s">
        <v>165</v>
      </c>
      <c r="N150" s="662">
        <v>14.138608</v>
      </c>
      <c r="O150" s="662">
        <v>8.8260170000000002</v>
      </c>
      <c r="P150" s="662"/>
    </row>
    <row r="151" spans="1:16" s="174" customFormat="1" ht="12.75">
      <c r="A151" s="828"/>
      <c r="B151" s="829"/>
      <c r="C151" s="829"/>
      <c r="D151" s="830"/>
      <c r="E151" s="236"/>
      <c r="F151" s="236"/>
      <c r="G151" s="236"/>
      <c r="H151" s="236"/>
      <c r="I151" s="236"/>
      <c r="J151" s="261"/>
      <c r="K151" s="167"/>
      <c r="M151" s="662" t="s">
        <v>761</v>
      </c>
      <c r="N151" s="662">
        <v>14.35544694</v>
      </c>
      <c r="O151" s="662">
        <v>0</v>
      </c>
      <c r="P151" s="662"/>
    </row>
    <row r="152" spans="1:16" s="174" customFormat="1" ht="12.75">
      <c r="A152" s="828"/>
      <c r="B152" s="829"/>
      <c r="C152" s="829"/>
      <c r="D152" s="830"/>
      <c r="E152" s="236"/>
      <c r="F152" s="236"/>
      <c r="G152" s="236"/>
      <c r="H152" s="236"/>
      <c r="I152" s="236"/>
      <c r="J152" s="261"/>
      <c r="K152" s="167"/>
      <c r="M152" s="662" t="s">
        <v>183</v>
      </c>
      <c r="N152" s="662">
        <v>15.356599449999999</v>
      </c>
      <c r="O152" s="662">
        <v>2.2994750490000002</v>
      </c>
      <c r="P152" s="662"/>
    </row>
    <row r="153" spans="1:16" s="174" customFormat="1" ht="12.75">
      <c r="A153" s="828"/>
      <c r="B153" s="829"/>
      <c r="C153" s="829"/>
      <c r="D153" s="830"/>
      <c r="E153" s="236"/>
      <c r="F153" s="236"/>
      <c r="G153" s="236"/>
      <c r="H153" s="236"/>
      <c r="I153" s="236"/>
      <c r="J153" s="261"/>
      <c r="K153" s="167"/>
      <c r="M153" s="662" t="s">
        <v>158</v>
      </c>
      <c r="N153" s="662">
        <v>19.51324889</v>
      </c>
      <c r="O153" s="662">
        <v>20.836800409999999</v>
      </c>
      <c r="P153" s="662"/>
    </row>
    <row r="154" spans="1:16" s="174" customFormat="1" ht="12.75">
      <c r="A154" s="828"/>
      <c r="B154" s="829"/>
      <c r="C154" s="829"/>
      <c r="D154" s="830"/>
      <c r="E154" s="236"/>
      <c r="F154" s="236"/>
      <c r="G154" s="236"/>
      <c r="H154" s="236"/>
      <c r="I154" s="236"/>
      <c r="J154" s="261"/>
      <c r="K154" s="167"/>
      <c r="M154" s="662" t="s">
        <v>181</v>
      </c>
      <c r="N154" s="662">
        <v>19.90328805</v>
      </c>
      <c r="O154" s="662">
        <v>13.75618551</v>
      </c>
      <c r="P154" s="662"/>
    </row>
    <row r="155" spans="1:16" s="174" customFormat="1" ht="12.75">
      <c r="A155" s="828"/>
      <c r="B155" s="829"/>
      <c r="C155" s="829"/>
      <c r="D155" s="830"/>
      <c r="E155" s="236"/>
      <c r="F155" s="236"/>
      <c r="G155" s="236"/>
      <c r="H155" s="236"/>
      <c r="I155" s="236"/>
      <c r="J155" s="261"/>
      <c r="K155" s="167"/>
      <c r="M155" s="662" t="s">
        <v>178</v>
      </c>
      <c r="N155" s="662">
        <v>22.46754795</v>
      </c>
      <c r="O155" s="662">
        <v>19.35974465</v>
      </c>
      <c r="P155" s="662"/>
    </row>
    <row r="156" spans="1:16" s="174" customFormat="1" ht="12.75">
      <c r="A156" s="828"/>
      <c r="B156" s="829"/>
      <c r="C156" s="829"/>
      <c r="D156" s="830"/>
      <c r="E156" s="236"/>
      <c r="F156" s="236"/>
      <c r="G156" s="236"/>
      <c r="H156" s="236"/>
      <c r="I156" s="236"/>
      <c r="J156" s="261"/>
      <c r="K156" s="167"/>
      <c r="M156" s="662" t="s">
        <v>161</v>
      </c>
      <c r="N156" s="662">
        <v>23.311622440000001</v>
      </c>
      <c r="O156" s="662">
        <v>36.924150759999996</v>
      </c>
      <c r="P156" s="662"/>
    </row>
    <row r="157" spans="1:16" s="174" customFormat="1" ht="12.75">
      <c r="A157" s="828"/>
      <c r="B157" s="829"/>
      <c r="C157" s="829"/>
      <c r="D157" s="830"/>
      <c r="E157" s="236"/>
      <c r="F157" s="236"/>
      <c r="G157" s="236"/>
      <c r="H157" s="236"/>
      <c r="I157" s="236"/>
      <c r="J157" s="261"/>
      <c r="K157" s="167"/>
      <c r="M157" s="662" t="s">
        <v>186</v>
      </c>
      <c r="N157" s="662">
        <v>23.597600660000001</v>
      </c>
      <c r="O157" s="662">
        <v>37.108076830000002</v>
      </c>
      <c r="P157" s="662"/>
    </row>
    <row r="158" spans="1:16" s="174" customFormat="1" ht="12.75">
      <c r="A158" s="828"/>
      <c r="B158" s="829"/>
      <c r="C158" s="829"/>
      <c r="D158" s="830"/>
      <c r="E158" s="236"/>
      <c r="F158" s="236"/>
      <c r="G158" s="236"/>
      <c r="H158" s="236"/>
      <c r="I158" s="236"/>
      <c r="J158" s="261"/>
      <c r="K158" s="167"/>
      <c r="M158" s="662" t="s">
        <v>155</v>
      </c>
      <c r="N158" s="662">
        <v>27.897364959999997</v>
      </c>
      <c r="O158" s="662">
        <v>27.872673219999999</v>
      </c>
      <c r="P158" s="662"/>
    </row>
    <row r="159" spans="1:16" s="174" customFormat="1" ht="12.75">
      <c r="A159" s="828"/>
      <c r="B159" s="829"/>
      <c r="C159" s="829"/>
      <c r="D159" s="830"/>
      <c r="E159" s="236"/>
      <c r="F159" s="236"/>
      <c r="G159" s="236"/>
      <c r="H159" s="236"/>
      <c r="I159" s="236"/>
      <c r="J159" s="261"/>
      <c r="K159" s="167"/>
      <c r="M159" s="662" t="s">
        <v>54</v>
      </c>
      <c r="N159" s="662">
        <v>27.997365500000001</v>
      </c>
      <c r="O159" s="662">
        <v>1.7320684020000001</v>
      </c>
      <c r="P159" s="662"/>
    </row>
    <row r="160" spans="1:16" s="174" customFormat="1" ht="12.75">
      <c r="A160" s="828"/>
      <c r="B160" s="829"/>
      <c r="C160" s="829"/>
      <c r="D160" s="830"/>
      <c r="E160" s="236"/>
      <c r="F160" s="236"/>
      <c r="G160" s="236"/>
      <c r="H160" s="236"/>
      <c r="I160" s="236"/>
      <c r="J160" s="261"/>
      <c r="K160" s="167"/>
      <c r="M160" s="662" t="s">
        <v>396</v>
      </c>
      <c r="N160" s="662">
        <v>29.811042689999997</v>
      </c>
      <c r="O160" s="662">
        <v>68.807550109999994</v>
      </c>
      <c r="P160" s="662"/>
    </row>
    <row r="161" spans="1:16" s="174" customFormat="1" ht="12.75">
      <c r="A161" s="828"/>
      <c r="B161" s="829"/>
      <c r="C161" s="829"/>
      <c r="D161" s="830"/>
      <c r="E161" s="236"/>
      <c r="F161" s="236"/>
      <c r="G161" s="236"/>
      <c r="H161" s="236"/>
      <c r="I161" s="236"/>
      <c r="J161" s="261"/>
      <c r="K161" s="167"/>
      <c r="M161" s="662" t="s">
        <v>160</v>
      </c>
      <c r="N161" s="662">
        <v>30.811290410000002</v>
      </c>
      <c r="O161" s="662">
        <v>38.871129090000004</v>
      </c>
      <c r="P161" s="662"/>
    </row>
    <row r="162" spans="1:16" s="174" customFormat="1" ht="12.75">
      <c r="A162" s="828"/>
      <c r="B162" s="829"/>
      <c r="C162" s="829"/>
      <c r="D162" s="830"/>
      <c r="E162" s="236"/>
      <c r="F162" s="236"/>
      <c r="G162" s="236"/>
      <c r="H162" s="236"/>
      <c r="I162" s="236"/>
      <c r="J162" s="261"/>
      <c r="K162" s="167"/>
      <c r="M162" s="662" t="s">
        <v>167</v>
      </c>
      <c r="N162" s="662">
        <v>66.156715790000007</v>
      </c>
      <c r="O162" s="662">
        <v>65.738493030000001</v>
      </c>
      <c r="P162" s="662"/>
    </row>
    <row r="163" spans="1:16" s="174" customFormat="1" ht="12.75">
      <c r="A163" s="828"/>
      <c r="B163" s="829"/>
      <c r="C163" s="829"/>
      <c r="D163" s="830"/>
      <c r="E163" s="236"/>
      <c r="F163" s="236"/>
      <c r="G163" s="236"/>
      <c r="H163" s="236"/>
      <c r="I163" s="236"/>
      <c r="J163" s="261"/>
      <c r="K163" s="167"/>
      <c r="M163" s="662" t="s">
        <v>177</v>
      </c>
      <c r="N163" s="662">
        <v>81.199021189999996</v>
      </c>
      <c r="O163" s="662">
        <v>79.638048800000007</v>
      </c>
      <c r="P163" s="662"/>
    </row>
    <row r="164" spans="1:16" s="174" customFormat="1" ht="12.75">
      <c r="A164" s="828"/>
      <c r="B164" s="829"/>
      <c r="C164" s="829"/>
      <c r="D164" s="830"/>
      <c r="E164" s="236"/>
      <c r="F164" s="236"/>
      <c r="G164" s="236"/>
      <c r="H164" s="236"/>
      <c r="I164" s="236"/>
      <c r="J164" s="261"/>
      <c r="K164" s="167"/>
      <c r="M164" s="662" t="s">
        <v>152</v>
      </c>
      <c r="N164" s="662">
        <v>99.026510299999998</v>
      </c>
      <c r="O164" s="662">
        <v>100.1931482</v>
      </c>
      <c r="P164" s="662"/>
    </row>
    <row r="165" spans="1:16" s="174" customFormat="1" ht="12.75">
      <c r="A165" s="828"/>
      <c r="B165" s="829"/>
      <c r="C165" s="829"/>
      <c r="D165" s="830"/>
      <c r="E165" s="236"/>
      <c r="F165" s="236"/>
      <c r="G165" s="236"/>
      <c r="H165" s="236"/>
      <c r="I165" s="236"/>
      <c r="J165" s="261"/>
      <c r="K165" s="167"/>
      <c r="M165" s="662" t="s">
        <v>150</v>
      </c>
      <c r="N165" s="662">
        <v>122.6832953</v>
      </c>
      <c r="O165" s="662">
        <v>128.6336379</v>
      </c>
      <c r="P165" s="662"/>
    </row>
    <row r="166" spans="1:16" s="174" customFormat="1" ht="12.75">
      <c r="A166" s="828"/>
      <c r="B166" s="829"/>
      <c r="C166" s="829"/>
      <c r="D166" s="830"/>
      <c r="E166" s="236"/>
      <c r="F166" s="236"/>
      <c r="G166" s="236"/>
      <c r="H166" s="236"/>
      <c r="I166" s="236"/>
      <c r="J166" s="261"/>
      <c r="K166" s="167"/>
      <c r="M166" s="662" t="s">
        <v>156</v>
      </c>
      <c r="N166" s="662">
        <v>124.996897</v>
      </c>
      <c r="O166" s="662">
        <v>123.3734295</v>
      </c>
      <c r="P166" s="662"/>
    </row>
    <row r="167" spans="1:16" s="174" customFormat="1" ht="12.75">
      <c r="A167" s="828"/>
      <c r="B167" s="829"/>
      <c r="C167" s="829"/>
      <c r="D167" s="830"/>
      <c r="E167" s="236"/>
      <c r="F167" s="236"/>
      <c r="G167" s="236"/>
      <c r="H167" s="236"/>
      <c r="I167" s="236"/>
      <c r="J167" s="261"/>
      <c r="K167" s="167"/>
      <c r="M167" s="662" t="s">
        <v>149</v>
      </c>
      <c r="N167" s="662">
        <v>141.44675080000002</v>
      </c>
      <c r="O167" s="662">
        <v>87.835759349999989</v>
      </c>
      <c r="P167" s="662"/>
    </row>
    <row r="168" spans="1:16" s="174" customFormat="1" ht="12.75">
      <c r="A168" s="828"/>
      <c r="B168" s="829"/>
      <c r="C168" s="829"/>
      <c r="D168" s="830"/>
      <c r="E168" s="236"/>
      <c r="F168" s="236"/>
      <c r="G168" s="236"/>
      <c r="H168" s="236"/>
      <c r="I168" s="236"/>
      <c r="J168" s="261"/>
      <c r="K168" s="167"/>
      <c r="M168" s="662" t="s">
        <v>166</v>
      </c>
      <c r="N168" s="662">
        <v>222.88428330000002</v>
      </c>
      <c r="O168" s="662">
        <v>478.97459779999997</v>
      </c>
      <c r="P168" s="662"/>
    </row>
    <row r="169" spans="1:16" s="174" customFormat="1" ht="12.75">
      <c r="A169" s="828"/>
      <c r="B169" s="829"/>
      <c r="C169" s="829"/>
      <c r="D169" s="830"/>
      <c r="E169" s="236"/>
      <c r="F169" s="236"/>
      <c r="G169" s="236"/>
      <c r="H169" s="236"/>
      <c r="I169" s="236"/>
      <c r="J169" s="261"/>
      <c r="K169" s="167"/>
      <c r="M169" s="662" t="s">
        <v>184</v>
      </c>
      <c r="N169" s="662">
        <v>231.4918481</v>
      </c>
      <c r="O169" s="662">
        <v>213.20573689999998</v>
      </c>
      <c r="P169" s="662"/>
    </row>
    <row r="170" spans="1:16" s="174" customFormat="1" ht="12.75">
      <c r="A170" s="828"/>
      <c r="B170" s="829"/>
      <c r="C170" s="829"/>
      <c r="D170" s="830"/>
      <c r="E170" s="236"/>
      <c r="F170" s="236"/>
      <c r="G170" s="236"/>
      <c r="H170" s="236"/>
      <c r="I170" s="236"/>
      <c r="J170" s="261"/>
      <c r="K170" s="167"/>
      <c r="M170" s="662" t="s">
        <v>157</v>
      </c>
      <c r="N170" s="662">
        <v>239.50898999999998</v>
      </c>
      <c r="O170" s="662">
        <v>239.78281760000002</v>
      </c>
      <c r="P170" s="662"/>
    </row>
    <row r="171" spans="1:16" s="174" customFormat="1" ht="12.75">
      <c r="A171" s="828"/>
      <c r="B171" s="829"/>
      <c r="C171" s="829"/>
      <c r="D171" s="830"/>
      <c r="E171" s="236"/>
      <c r="F171" s="236"/>
      <c r="G171" s="236"/>
      <c r="H171" s="236"/>
      <c r="I171" s="236"/>
      <c r="J171" s="261"/>
      <c r="K171" s="167"/>
      <c r="M171" s="662" t="s">
        <v>759</v>
      </c>
      <c r="N171" s="662">
        <v>242.97964039999999</v>
      </c>
      <c r="O171" s="662">
        <v>0</v>
      </c>
      <c r="P171" s="662"/>
    </row>
    <row r="172" spans="1:16" s="174" customFormat="1" ht="12.75">
      <c r="A172" s="828"/>
      <c r="B172" s="829"/>
      <c r="C172" s="829"/>
      <c r="D172" s="830"/>
      <c r="E172" s="236"/>
      <c r="F172" s="236"/>
      <c r="G172" s="236"/>
      <c r="H172" s="236"/>
      <c r="I172" s="236"/>
      <c r="J172" s="261"/>
      <c r="K172" s="167"/>
      <c r="M172" s="662" t="s">
        <v>762</v>
      </c>
      <c r="N172" s="662">
        <v>299.2731493</v>
      </c>
      <c r="O172" s="662">
        <v>1.241119437</v>
      </c>
      <c r="P172" s="662"/>
    </row>
    <row r="173" spans="1:16" s="174" customFormat="1" ht="12.75">
      <c r="A173" s="828"/>
      <c r="B173" s="829"/>
      <c r="C173" s="829"/>
      <c r="D173" s="830"/>
      <c r="E173" s="236"/>
      <c r="F173" s="236"/>
      <c r="G173" s="236"/>
      <c r="H173" s="236"/>
      <c r="I173" s="236"/>
      <c r="J173" s="261"/>
      <c r="K173" s="167"/>
      <c r="M173" s="662" t="s">
        <v>162</v>
      </c>
      <c r="N173" s="662">
        <v>369.0456848</v>
      </c>
      <c r="O173" s="662">
        <v>253.12366550000002</v>
      </c>
      <c r="P173" s="662"/>
    </row>
    <row r="174" spans="1:16" s="174" customFormat="1" ht="12.75">
      <c r="A174" s="828"/>
      <c r="B174" s="829"/>
      <c r="C174" s="829"/>
      <c r="D174" s="830"/>
      <c r="E174" s="236"/>
      <c r="F174" s="236"/>
      <c r="G174" s="236"/>
      <c r="H174" s="236"/>
      <c r="I174" s="236"/>
      <c r="J174" s="261"/>
      <c r="K174" s="167"/>
      <c r="M174" s="662" t="s">
        <v>760</v>
      </c>
      <c r="N174" s="662">
        <v>447.12567369999999</v>
      </c>
      <c r="O174" s="662">
        <v>577.5328591</v>
      </c>
      <c r="P174" s="662"/>
    </row>
    <row r="175" spans="1:16" s="174" customFormat="1" ht="12.75">
      <c r="A175" s="828"/>
      <c r="B175" s="829"/>
      <c r="C175" s="829"/>
      <c r="D175" s="830"/>
      <c r="E175" s="236"/>
      <c r="F175" s="236"/>
      <c r="G175" s="236"/>
      <c r="H175" s="236"/>
      <c r="I175" s="236"/>
      <c r="J175" s="261"/>
      <c r="K175" s="167"/>
      <c r="M175" s="662" t="s">
        <v>159</v>
      </c>
      <c r="N175" s="662">
        <v>587.77341319999994</v>
      </c>
      <c r="O175" s="662">
        <v>629.89459880000004</v>
      </c>
      <c r="P175" s="662"/>
    </row>
    <row r="176" spans="1:16" s="174" customFormat="1" ht="12.75">
      <c r="A176" s="828"/>
      <c r="B176" s="829"/>
      <c r="C176" s="829"/>
      <c r="D176" s="830"/>
      <c r="E176" s="236"/>
      <c r="F176" s="236"/>
      <c r="G176" s="236"/>
      <c r="H176" s="236"/>
      <c r="I176" s="236"/>
      <c r="J176" s="261"/>
      <c r="K176" s="167"/>
      <c r="M176" s="662" t="s">
        <v>354</v>
      </c>
      <c r="N176" s="662">
        <v>643.81438400000002</v>
      </c>
      <c r="O176" s="662">
        <v>584.84224430000006</v>
      </c>
      <c r="P176" s="662"/>
    </row>
    <row r="177" spans="1:16" s="174" customFormat="1" ht="12.75">
      <c r="A177" s="824"/>
      <c r="B177" s="825"/>
      <c r="C177" s="825"/>
      <c r="D177" s="826"/>
      <c r="E177" s="236"/>
      <c r="F177" s="236"/>
      <c r="G177" s="236"/>
      <c r="H177" s="236"/>
      <c r="I177" s="236"/>
      <c r="J177" s="261"/>
      <c r="K177" s="167"/>
      <c r="M177" s="662"/>
      <c r="N177" s="662"/>
      <c r="O177" s="662"/>
      <c r="P177" s="662"/>
    </row>
    <row r="178" spans="1:16" s="174" customFormat="1" ht="12.75">
      <c r="A178" s="219"/>
      <c r="B178" s="236"/>
      <c r="C178" s="236"/>
      <c r="D178" s="236"/>
      <c r="E178" s="236"/>
      <c r="F178" s="236"/>
      <c r="G178" s="236"/>
      <c r="H178" s="236"/>
      <c r="I178" s="236"/>
      <c r="J178" s="261"/>
      <c r="K178" s="167"/>
      <c r="M178" s="662"/>
      <c r="N178" s="662"/>
      <c r="O178" s="662"/>
      <c r="P178" s="662"/>
    </row>
    <row r="179" spans="1:16" s="174" customFormat="1" ht="12.75">
      <c r="A179" s="219"/>
      <c r="B179" s="236"/>
      <c r="C179" s="236"/>
      <c r="D179" s="236"/>
      <c r="E179" s="236"/>
      <c r="F179" s="236"/>
      <c r="G179" s="236"/>
      <c r="H179" s="236"/>
      <c r="I179" s="236"/>
      <c r="J179" s="261"/>
      <c r="K179" s="167"/>
      <c r="M179" s="662"/>
      <c r="N179" s="662"/>
      <c r="O179" s="662"/>
      <c r="P179" s="662"/>
    </row>
    <row r="180" spans="1:16" s="174" customFormat="1" ht="12.75">
      <c r="A180" s="219"/>
      <c r="B180" s="236"/>
      <c r="C180" s="236"/>
      <c r="D180" s="236"/>
      <c r="E180" s="236"/>
      <c r="F180" s="236"/>
      <c r="G180" s="236"/>
      <c r="H180" s="236"/>
      <c r="I180" s="236"/>
      <c r="J180" s="261"/>
      <c r="K180" s="167"/>
      <c r="M180" s="662"/>
      <c r="N180" s="662"/>
      <c r="O180" s="662"/>
      <c r="P180" s="662"/>
    </row>
    <row r="181" spans="1:16" s="183" customFormat="1" ht="12" customHeight="1">
      <c r="A181" s="257"/>
      <c r="B181" s="236"/>
      <c r="C181" s="236"/>
      <c r="D181" s="236"/>
      <c r="E181" s="239"/>
      <c r="F181" s="239"/>
      <c r="G181" s="239"/>
      <c r="H181" s="241"/>
      <c r="I181" s="241"/>
      <c r="J181" s="241"/>
      <c r="K181" s="182"/>
      <c r="M181" s="664"/>
      <c r="N181" s="664"/>
      <c r="O181" s="664"/>
      <c r="P181" s="664"/>
    </row>
    <row r="182" spans="1:16" s="181" customFormat="1" ht="14.1" customHeight="1">
      <c r="A182" s="184"/>
      <c r="B182" s="185"/>
      <c r="C182" s="185"/>
      <c r="D182" s="185"/>
      <c r="E182" s="185"/>
      <c r="F182" s="183"/>
      <c r="G182" s="185"/>
      <c r="H182" s="182"/>
      <c r="I182" s="182"/>
      <c r="J182" s="239"/>
      <c r="K182" s="186"/>
      <c r="M182" s="665"/>
      <c r="N182" s="665"/>
      <c r="O182" s="665"/>
      <c r="P182" s="665"/>
    </row>
    <row r="183" spans="1:16" s="146" customFormat="1" ht="12" customHeight="1">
      <c r="A183" s="187"/>
      <c r="B183" s="188"/>
      <c r="C183" s="188"/>
      <c r="D183" s="188"/>
      <c r="E183" s="189"/>
      <c r="H183" s="167"/>
      <c r="I183" s="167"/>
      <c r="J183" s="261"/>
      <c r="K183" s="167"/>
      <c r="M183" s="666"/>
      <c r="N183" s="666"/>
      <c r="O183" s="666"/>
      <c r="P183" s="666"/>
    </row>
    <row r="184" spans="1:16" s="146" customFormat="1" ht="12" customHeight="1">
      <c r="B184" s="188"/>
      <c r="C184" s="188"/>
      <c r="D184" s="188"/>
      <c r="E184" s="188"/>
      <c r="F184" s="188"/>
      <c r="G184" s="188"/>
      <c r="H184" s="167"/>
      <c r="I184" s="167"/>
      <c r="J184" s="261"/>
      <c r="K184" s="167"/>
      <c r="M184" s="666"/>
      <c r="N184" s="666"/>
      <c r="O184" s="666"/>
      <c r="P184" s="666"/>
    </row>
    <row r="185" spans="1:16" s="146" customFormat="1" ht="12" customHeight="1">
      <c r="B185" s="190"/>
      <c r="C185" s="190"/>
      <c r="D185" s="190"/>
      <c r="E185" s="190"/>
      <c r="F185" s="190"/>
      <c r="H185" s="167"/>
      <c r="I185" s="167"/>
      <c r="J185" s="261"/>
      <c r="K185" s="167"/>
      <c r="M185" s="666"/>
      <c r="N185" s="666"/>
      <c r="O185" s="666"/>
      <c r="P185" s="666"/>
    </row>
    <row r="186" spans="1:16" s="191" customFormat="1" ht="12" customHeight="1">
      <c r="J186" s="262"/>
      <c r="M186" s="667"/>
      <c r="N186" s="667"/>
      <c r="O186" s="667"/>
      <c r="P186" s="667"/>
    </row>
    <row r="187" spans="1:16" s="146" customFormat="1" ht="12" customHeight="1">
      <c r="A187" s="192"/>
      <c r="B187" s="190"/>
      <c r="C187" s="190"/>
      <c r="D187" s="190"/>
      <c r="E187" s="190"/>
      <c r="F187" s="190"/>
      <c r="H187" s="167"/>
      <c r="I187" s="167"/>
      <c r="J187" s="261"/>
      <c r="K187" s="167"/>
      <c r="M187" s="666"/>
      <c r="N187" s="666"/>
      <c r="O187" s="666"/>
      <c r="P187" s="666"/>
    </row>
    <row r="188" spans="1:16" s="146" customFormat="1" ht="12" customHeight="1">
      <c r="H188" s="150"/>
      <c r="I188" s="150"/>
      <c r="J188" s="264"/>
      <c r="K188" s="150"/>
      <c r="M188" s="666"/>
      <c r="N188" s="666"/>
      <c r="O188" s="666"/>
      <c r="P188" s="666"/>
    </row>
    <row r="189" spans="1:16" s="146" customFormat="1" ht="12" customHeight="1">
      <c r="A189" s="145"/>
      <c r="B189" s="145"/>
      <c r="C189" s="145"/>
      <c r="D189" s="145"/>
      <c r="E189" s="145"/>
      <c r="F189" s="145"/>
      <c r="G189" s="145"/>
      <c r="J189" s="209"/>
      <c r="M189" s="666"/>
      <c r="N189" s="666"/>
      <c r="O189" s="666"/>
      <c r="P189" s="666"/>
    </row>
    <row r="190" spans="1:16" s="146" customFormat="1" ht="12" customHeight="1">
      <c r="A190" s="145"/>
      <c r="B190" s="145"/>
      <c r="C190" s="145"/>
      <c r="D190" s="145"/>
      <c r="E190" s="145"/>
      <c r="F190" s="145"/>
      <c r="G190" s="145"/>
      <c r="J190" s="209"/>
      <c r="M190" s="666"/>
      <c r="N190" s="666"/>
      <c r="O190" s="666"/>
      <c r="P190" s="666"/>
    </row>
    <row r="191" spans="1:16" s="146" customFormat="1" ht="12" customHeight="1">
      <c r="A191" s="145"/>
      <c r="B191" s="145"/>
      <c r="C191" s="145"/>
      <c r="D191" s="145"/>
      <c r="E191" s="145"/>
      <c r="F191" s="145"/>
      <c r="G191" s="145"/>
      <c r="J191" s="209"/>
      <c r="M191" s="666"/>
      <c r="N191" s="666"/>
      <c r="O191" s="666"/>
      <c r="P191" s="666"/>
    </row>
    <row r="192" spans="1:16" s="146" customFormat="1" ht="12" customHeight="1">
      <c r="A192" s="145"/>
      <c r="B192" s="145"/>
      <c r="C192" s="145"/>
      <c r="D192" s="145"/>
      <c r="E192" s="145"/>
      <c r="F192" s="145"/>
      <c r="G192" s="145"/>
      <c r="J192" s="209"/>
      <c r="M192" s="666"/>
      <c r="N192" s="666"/>
      <c r="O192" s="666"/>
      <c r="P192" s="666"/>
    </row>
    <row r="193" spans="1:16" s="146" customFormat="1" ht="12" customHeight="1">
      <c r="A193" s="145"/>
      <c r="B193" s="145"/>
      <c r="C193" s="145"/>
      <c r="D193" s="145"/>
      <c r="E193" s="145"/>
      <c r="F193" s="145"/>
      <c r="G193" s="145"/>
      <c r="J193" s="209"/>
      <c r="M193" s="666"/>
      <c r="N193" s="666"/>
      <c r="O193" s="666"/>
      <c r="P193" s="666"/>
    </row>
    <row r="194" spans="1:16" s="146" customFormat="1" ht="12" customHeight="1">
      <c r="A194" s="145"/>
      <c r="B194" s="145"/>
      <c r="C194" s="145"/>
      <c r="D194" s="145"/>
      <c r="E194" s="145"/>
      <c r="F194" s="145"/>
      <c r="G194" s="145"/>
      <c r="J194" s="209"/>
      <c r="M194" s="666"/>
      <c r="N194" s="666"/>
      <c r="O194" s="666"/>
      <c r="P194" s="666"/>
    </row>
    <row r="195" spans="1:16" s="191" customFormat="1" ht="12" customHeight="1">
      <c r="A195" s="145"/>
      <c r="B195" s="145"/>
      <c r="C195" s="145"/>
      <c r="D195" s="145"/>
      <c r="E195" s="145"/>
      <c r="F195" s="145"/>
      <c r="G195" s="145"/>
      <c r="J195" s="262"/>
      <c r="M195" s="667"/>
      <c r="N195" s="667"/>
      <c r="O195" s="667"/>
      <c r="P195" s="667"/>
    </row>
    <row r="196" spans="1:16" s="146" customFormat="1" ht="12" customHeight="1">
      <c r="A196" s="145"/>
      <c r="B196" s="145"/>
      <c r="C196" s="145"/>
      <c r="D196" s="145"/>
      <c r="E196" s="145"/>
      <c r="F196" s="145"/>
      <c r="G196" s="145"/>
      <c r="J196" s="209"/>
      <c r="M196" s="666"/>
      <c r="N196" s="666"/>
      <c r="O196" s="666"/>
      <c r="P196" s="666"/>
    </row>
    <row r="197" spans="1:16" s="191" customFormat="1" ht="12" customHeight="1">
      <c r="A197" s="145"/>
      <c r="B197" s="145"/>
      <c r="C197" s="145"/>
      <c r="D197" s="145"/>
      <c r="E197" s="145"/>
      <c r="F197" s="145"/>
      <c r="G197" s="145"/>
      <c r="H197" s="188"/>
      <c r="I197" s="188"/>
      <c r="J197" s="260"/>
      <c r="K197" s="188"/>
      <c r="M197" s="667"/>
      <c r="N197" s="667"/>
      <c r="O197" s="667"/>
      <c r="P197" s="667"/>
    </row>
    <row r="198" spans="1:16" s="146" customFormat="1" ht="12" customHeight="1">
      <c r="A198" s="145"/>
      <c r="B198" s="145"/>
      <c r="C198" s="145"/>
      <c r="D198" s="145"/>
      <c r="E198" s="145"/>
      <c r="F198" s="145"/>
      <c r="G198" s="145"/>
      <c r="H198" s="193"/>
      <c r="I198" s="193"/>
      <c r="J198" s="265"/>
      <c r="K198" s="193"/>
      <c r="M198" s="666"/>
      <c r="N198" s="666"/>
      <c r="O198" s="666"/>
      <c r="P198" s="666"/>
    </row>
    <row r="199" spans="1:16" ht="12" customHeight="1">
      <c r="M199" s="668"/>
      <c r="N199" s="668"/>
      <c r="O199" s="668"/>
      <c r="P199" s="668"/>
    </row>
    <row r="200" spans="1:16" ht="12" customHeight="1">
      <c r="M200" s="668"/>
      <c r="N200" s="668"/>
      <c r="O200" s="668"/>
      <c r="P200" s="668"/>
    </row>
    <row r="201" spans="1:16" ht="12" customHeight="1">
      <c r="M201" s="668"/>
      <c r="N201" s="668"/>
      <c r="O201" s="668"/>
      <c r="P201" s="668"/>
    </row>
    <row r="202" spans="1:16" ht="12" customHeight="1">
      <c r="M202" s="668"/>
      <c r="N202" s="668"/>
      <c r="O202" s="668"/>
      <c r="P202" s="668"/>
    </row>
    <row r="203" spans="1:16" ht="12" customHeight="1">
      <c r="M203" s="668"/>
      <c r="N203" s="668"/>
      <c r="O203" s="668"/>
      <c r="P203" s="668"/>
    </row>
    <row r="204" spans="1:16" ht="12" customHeight="1">
      <c r="M204" s="668"/>
      <c r="N204" s="668"/>
      <c r="O204" s="668"/>
      <c r="P204" s="668"/>
    </row>
    <row r="205" spans="1:16" ht="12" customHeight="1">
      <c r="M205" s="668"/>
      <c r="N205" s="668"/>
      <c r="O205" s="668"/>
      <c r="P205" s="668"/>
    </row>
    <row r="206" spans="1:16" ht="12" customHeight="1">
      <c r="M206" s="668"/>
      <c r="N206" s="668"/>
      <c r="O206" s="668"/>
      <c r="P206" s="668"/>
    </row>
    <row r="207" spans="1:16" ht="12" customHeight="1">
      <c r="A207" s="174"/>
      <c r="M207" s="668"/>
      <c r="N207" s="668"/>
      <c r="O207" s="668"/>
      <c r="P207" s="668"/>
    </row>
    <row r="208" spans="1:16" ht="12" customHeight="1">
      <c r="M208" s="668"/>
      <c r="N208" s="668"/>
      <c r="O208" s="668"/>
      <c r="P208" s="668"/>
    </row>
    <row r="209" spans="13:16" ht="12" customHeight="1">
      <c r="M209" s="668"/>
      <c r="N209" s="668"/>
      <c r="O209" s="668"/>
      <c r="P209" s="668"/>
    </row>
    <row r="210" spans="13:16" ht="12" customHeight="1">
      <c r="M210" s="668"/>
      <c r="N210" s="668"/>
      <c r="O210" s="668"/>
      <c r="P210" s="668"/>
    </row>
    <row r="211" spans="13:16" ht="12" customHeight="1">
      <c r="M211" s="668"/>
      <c r="N211" s="668"/>
      <c r="O211" s="668"/>
      <c r="P211" s="668"/>
    </row>
    <row r="212" spans="13:16" ht="12" customHeight="1">
      <c r="M212" s="668"/>
      <c r="N212" s="668"/>
      <c r="O212" s="668"/>
      <c r="P212" s="668"/>
    </row>
    <row r="213" spans="13:16" ht="12" customHeight="1">
      <c r="M213" s="668"/>
      <c r="N213" s="668"/>
      <c r="O213" s="668"/>
      <c r="P213" s="668"/>
    </row>
    <row r="214" spans="13:16" ht="12" customHeight="1"/>
    <row r="215" spans="13:16" ht="12" customHeight="1"/>
    <row r="216" spans="13:16" ht="12" customHeight="1"/>
    <row r="217" spans="13:16" ht="12" customHeight="1"/>
    <row r="218" spans="13:16" ht="8.25" customHeight="1"/>
    <row r="219" spans="13:16" ht="8.25" customHeight="1"/>
    <row r="220" spans="13:16" ht="8.25" customHeight="1"/>
    <row r="221" spans="13:16" ht="8.25" customHeight="1"/>
    <row r="222" spans="13:16" ht="8.25" customHeight="1"/>
    <row r="223" spans="13:16" ht="8.25" customHeight="1"/>
    <row r="224" spans="13:16" ht="11.45" customHeight="1"/>
    <row r="225" ht="11.45" customHeight="1"/>
    <row r="226" ht="11.45" customHeight="1"/>
    <row r="227" ht="9"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sheetData>
  <mergeCells count="11">
    <mergeCell ref="B71:D71"/>
    <mergeCell ref="E71:G71"/>
    <mergeCell ref="H71:I71"/>
    <mergeCell ref="A123:A124"/>
    <mergeCell ref="B123:D123"/>
    <mergeCell ref="G123:I123"/>
    <mergeCell ref="B9:D9"/>
    <mergeCell ref="E9:G9"/>
    <mergeCell ref="H9:I9"/>
    <mergeCell ref="A4:I4"/>
    <mergeCell ref="A34:I34"/>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Enero 2017
INFSGI-MES-01-2017
08/02/2017
Versión: 01</oddHeader>
    <oddFooter>&amp;L&amp;"Calibri Light,Regular"&amp;10COES SINAC, 2017&amp;C&amp;"Calibri Light,Regular"&amp;10 4&amp;R&amp;"Calibri Light,Regular"&amp;10Dirección Ejecutiva
Sub Dirección de Gestión de Información</oddFooter>
  </headerFooter>
  <rowBreaks count="2" manualBreakCount="2">
    <brk id="66" max="9" man="1"/>
    <brk id="121" max="9"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W391"/>
  <sheetViews>
    <sheetView view="pageBreakPreview" zoomScale="85" zoomScaleNormal="100" zoomScaleSheetLayoutView="85" workbookViewId="0"/>
  </sheetViews>
  <sheetFormatPr defaultRowHeight="11.25"/>
  <cols>
    <col min="1" max="1" width="29.66406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0.1640625" style="145" customWidth="1"/>
    <col min="10" max="10" width="12.83203125" style="211" customWidth="1"/>
    <col min="11" max="11" width="1.5" style="145" customWidth="1"/>
    <col min="12" max="12" width="9.33203125" style="145"/>
    <col min="13" max="13" width="52.6640625" style="145" bestFit="1" customWidth="1"/>
    <col min="14" max="15" width="12.1640625" style="145" bestFit="1" customWidth="1"/>
    <col min="16" max="17" width="10.1640625" style="145" bestFit="1" customWidth="1"/>
    <col min="18" max="18" width="10.5" style="145" bestFit="1" customWidth="1"/>
    <col min="19" max="19" width="7.83203125" style="145" bestFit="1" customWidth="1"/>
    <col min="20" max="20" width="10.5" style="145" bestFit="1" customWidth="1"/>
    <col min="21" max="22" width="9.33203125" style="145"/>
    <col min="23" max="23" width="52.6640625" style="145" bestFit="1" customWidth="1"/>
    <col min="24" max="16384" width="9.33203125" style="145"/>
  </cols>
  <sheetData>
    <row r="1" spans="1:12" ht="14.1" customHeight="1">
      <c r="A1" s="204"/>
      <c r="B1" s="205"/>
      <c r="C1" s="205"/>
      <c r="D1" s="205"/>
      <c r="E1" s="205"/>
      <c r="F1" s="205"/>
      <c r="G1" s="206"/>
      <c r="H1" s="206"/>
      <c r="I1" s="207"/>
      <c r="J1" s="207"/>
      <c r="K1" s="144"/>
    </row>
    <row r="2" spans="1:12" ht="14.1" customHeight="1">
      <c r="A2" s="208"/>
      <c r="B2" s="209"/>
      <c r="C2" s="209"/>
      <c r="D2" s="209"/>
      <c r="E2" s="209"/>
      <c r="F2" s="209"/>
      <c r="G2" s="210"/>
      <c r="H2" s="210"/>
      <c r="I2" s="210"/>
      <c r="J2" s="210"/>
      <c r="K2" s="147"/>
    </row>
    <row r="3" spans="1:12" ht="14.1" customHeight="1">
      <c r="A3" s="208"/>
      <c r="B3" s="209"/>
      <c r="C3" s="209"/>
      <c r="D3" s="209"/>
      <c r="E3" s="209"/>
      <c r="F3" s="209"/>
      <c r="G3" s="210"/>
      <c r="H3" s="210"/>
      <c r="I3" s="210"/>
      <c r="J3" s="210"/>
      <c r="K3" s="147"/>
    </row>
    <row r="4" spans="1:12" ht="24" customHeight="1">
      <c r="A4" s="877" t="s">
        <v>139</v>
      </c>
      <c r="B4" s="877"/>
      <c r="C4" s="877"/>
      <c r="D4" s="877"/>
      <c r="E4" s="877"/>
      <c r="F4" s="877"/>
      <c r="G4" s="877"/>
      <c r="H4" s="877"/>
      <c r="I4" s="877"/>
      <c r="J4" s="213"/>
      <c r="K4" s="148"/>
    </row>
    <row r="5" spans="1:12" s="174" customFormat="1" ht="12.75">
      <c r="A5" s="219"/>
      <c r="B5" s="236"/>
      <c r="C5" s="236"/>
      <c r="D5" s="236"/>
      <c r="E5" s="236"/>
      <c r="F5" s="236"/>
      <c r="G5" s="236"/>
      <c r="H5" s="236"/>
      <c r="I5" s="236"/>
      <c r="J5" s="261"/>
      <c r="K5" s="167"/>
    </row>
    <row r="6" spans="1:12" s="174" customFormat="1" ht="12.75">
      <c r="A6" s="219"/>
      <c r="B6" s="236"/>
      <c r="C6" s="236"/>
      <c r="D6" s="236"/>
      <c r="E6" s="236"/>
      <c r="F6" s="236"/>
      <c r="G6" s="236"/>
      <c r="H6" s="236"/>
      <c r="I6" s="236"/>
      <c r="J6" s="261"/>
      <c r="K6" s="167"/>
    </row>
    <row r="7" spans="1:12" s="174" customFormat="1" ht="7.5" customHeight="1">
      <c r="A7" s="352"/>
      <c r="B7" s="353"/>
      <c r="C7" s="354"/>
      <c r="D7" s="355"/>
      <c r="E7" s="356"/>
      <c r="F7" s="357"/>
      <c r="G7" s="358"/>
      <c r="H7" s="352"/>
      <c r="I7" s="352"/>
      <c r="J7" s="261"/>
      <c r="K7" s="167"/>
    </row>
    <row r="8" spans="1:12" s="174" customFormat="1" ht="24">
      <c r="A8" s="385" t="s">
        <v>140</v>
      </c>
      <c r="B8" s="904" t="s">
        <v>122</v>
      </c>
      <c r="C8" s="905"/>
      <c r="D8" s="905"/>
      <c r="E8" s="906" t="s">
        <v>123</v>
      </c>
      <c r="F8" s="907"/>
      <c r="G8" s="908"/>
      <c r="H8" s="907" t="s">
        <v>130</v>
      </c>
      <c r="I8" s="907"/>
      <c r="J8" s="261"/>
      <c r="K8" s="167"/>
    </row>
    <row r="9" spans="1:12" s="174" customFormat="1" ht="12">
      <c r="A9" s="360"/>
      <c r="B9" s="367">
        <v>42675</v>
      </c>
      <c r="C9" s="368">
        <v>42705</v>
      </c>
      <c r="D9" s="368">
        <v>42736</v>
      </c>
      <c r="E9" s="369">
        <v>2017</v>
      </c>
      <c r="F9" s="370">
        <v>2016</v>
      </c>
      <c r="G9" s="371" t="s">
        <v>124</v>
      </c>
      <c r="H9" s="370">
        <v>2015</v>
      </c>
      <c r="I9" s="370" t="s">
        <v>124</v>
      </c>
      <c r="J9" s="261"/>
      <c r="K9" s="167"/>
    </row>
    <row r="10" spans="1:12" s="174" customFormat="1" ht="8.25" customHeight="1">
      <c r="A10" s="273"/>
      <c r="B10" s="372"/>
      <c r="C10" s="373"/>
      <c r="D10" s="373"/>
      <c r="E10" s="374"/>
      <c r="F10" s="373"/>
      <c r="G10" s="375"/>
      <c r="H10" s="373"/>
      <c r="I10" s="373"/>
      <c r="J10" s="261"/>
      <c r="K10" s="167"/>
    </row>
    <row r="11" spans="1:12" s="174" customFormat="1" ht="12.75">
      <c r="A11" s="153" t="s">
        <v>88</v>
      </c>
      <c r="B11" s="154">
        <v>59.204500000000003</v>
      </c>
      <c r="C11" s="155">
        <v>89.911519999999996</v>
      </c>
      <c r="D11" s="155">
        <v>124.90405737228848</v>
      </c>
      <c r="E11" s="348">
        <v>124.90405737228848</v>
      </c>
      <c r="F11" s="376">
        <v>85.830449999999999</v>
      </c>
      <c r="G11" s="378">
        <f t="shared" ref="G11:G16" si="0">+E11/F11-1</f>
        <v>0.45524178624588907</v>
      </c>
      <c r="H11" s="155">
        <v>100.0719</v>
      </c>
      <c r="I11" s="381">
        <f t="shared" ref="I11:I16" si="1">+F11/H11-1</f>
        <v>-0.14231217754434566</v>
      </c>
      <c r="J11" s="411"/>
      <c r="K11" s="167"/>
      <c r="L11" s="717"/>
    </row>
    <row r="12" spans="1:12" s="174" customFormat="1" ht="12.75">
      <c r="A12" s="275" t="s">
        <v>110</v>
      </c>
      <c r="B12" s="276">
        <v>96.422340000000005</v>
      </c>
      <c r="C12" s="277">
        <v>103.5286</v>
      </c>
      <c r="D12" s="277">
        <v>60.372802024048376</v>
      </c>
      <c r="E12" s="361">
        <v>60.372802024048376</v>
      </c>
      <c r="F12" s="276">
        <v>47.238109999999999</v>
      </c>
      <c r="G12" s="379">
        <f t="shared" si="0"/>
        <v>0.27805286926272821</v>
      </c>
      <c r="H12" s="277">
        <v>52.919980000000002</v>
      </c>
      <c r="I12" s="382">
        <f t="shared" si="1"/>
        <v>-0.10736719855147348</v>
      </c>
      <c r="J12" s="261"/>
      <c r="K12" s="167"/>
      <c r="L12" s="717"/>
    </row>
    <row r="13" spans="1:12" s="174" customFormat="1" ht="12.75">
      <c r="A13" s="153" t="s">
        <v>109</v>
      </c>
      <c r="B13" s="154">
        <v>23.065570000000001</v>
      </c>
      <c r="C13" s="155">
        <v>22.486730000000001</v>
      </c>
      <c r="D13" s="155">
        <v>17.646586911443002</v>
      </c>
      <c r="E13" s="348">
        <v>17.646586911443002</v>
      </c>
      <c r="F13" s="376">
        <v>22.625869999999999</v>
      </c>
      <c r="G13" s="378">
        <f t="shared" si="0"/>
        <v>-0.22007034817034643</v>
      </c>
      <c r="H13" s="155">
        <v>21.570979999999999</v>
      </c>
      <c r="I13" s="381">
        <f t="shared" si="1"/>
        <v>4.8903202357982734E-2</v>
      </c>
      <c r="J13" s="261"/>
      <c r="K13" s="167"/>
      <c r="L13" s="717"/>
    </row>
    <row r="14" spans="1:12" s="174" customFormat="1" ht="12.75">
      <c r="A14" s="275" t="s">
        <v>137</v>
      </c>
      <c r="B14" s="276">
        <v>6.5992499999999996</v>
      </c>
      <c r="C14" s="277">
        <v>3.2089400000000001</v>
      </c>
      <c r="D14" s="277">
        <v>7.1225864350709998</v>
      </c>
      <c r="E14" s="361">
        <v>7.1225864350709998</v>
      </c>
      <c r="F14" s="276">
        <v>7.6777899999999999</v>
      </c>
      <c r="G14" s="379">
        <f t="shared" si="0"/>
        <v>-7.2312939651774766E-2</v>
      </c>
      <c r="H14" s="277">
        <v>7.99329</v>
      </c>
      <c r="I14" s="382">
        <f t="shared" si="1"/>
        <v>-3.9470605970758021E-2</v>
      </c>
      <c r="J14" s="261"/>
      <c r="K14" s="167"/>
      <c r="L14" s="717"/>
    </row>
    <row r="15" spans="1:12" s="174" customFormat="1" ht="12.75">
      <c r="A15" s="153" t="s">
        <v>138</v>
      </c>
      <c r="B15" s="154">
        <v>4.8055099999999999</v>
      </c>
      <c r="C15" s="155">
        <v>4.7707199999999998</v>
      </c>
      <c r="D15" s="155">
        <v>3.5038573999999998</v>
      </c>
      <c r="E15" s="348">
        <v>3.5038573999999998</v>
      </c>
      <c r="F15" s="376">
        <v>4.1495899999999999</v>
      </c>
      <c r="G15" s="378">
        <f t="shared" si="0"/>
        <v>-0.15561359074029002</v>
      </c>
      <c r="H15" s="155">
        <v>2.7145199999999998</v>
      </c>
      <c r="I15" s="381">
        <f t="shared" si="1"/>
        <v>0.52866436791771654</v>
      </c>
      <c r="J15" s="261"/>
      <c r="K15" s="167"/>
      <c r="L15" s="717"/>
    </row>
    <row r="16" spans="1:12" s="174" customFormat="1" ht="12.75">
      <c r="A16" s="162" t="s">
        <v>141</v>
      </c>
      <c r="B16" s="163">
        <f>+SUM(B11:B15)</f>
        <v>190.09717000000003</v>
      </c>
      <c r="C16" s="164">
        <f>+SUM(C11:C15)</f>
        <v>223.90651</v>
      </c>
      <c r="D16" s="164">
        <f>+SUM(D11:D15)</f>
        <v>213.54989014285084</v>
      </c>
      <c r="E16" s="350">
        <f>+SUM(E11:E15)</f>
        <v>213.54989014285084</v>
      </c>
      <c r="F16" s="164">
        <f>+SUM(F11:F15)</f>
        <v>167.52180999999996</v>
      </c>
      <c r="G16" s="351">
        <f t="shared" si="0"/>
        <v>0.27475873226806047</v>
      </c>
      <c r="H16" s="164">
        <f>+SUM(H11:H15)</f>
        <v>185.27067</v>
      </c>
      <c r="I16" s="165">
        <f t="shared" si="1"/>
        <v>-9.5799621170474691E-2</v>
      </c>
      <c r="J16" s="261"/>
      <c r="K16" s="167"/>
      <c r="L16" s="717"/>
    </row>
    <row r="17" spans="1:12" s="174" customFormat="1" ht="12.75">
      <c r="A17" s="162" t="s">
        <v>142</v>
      </c>
      <c r="B17" s="386">
        <f>+B16/N$48</f>
        <v>4.6969907619762108E-2</v>
      </c>
      <c r="C17" s="387">
        <f>+C16/O$48</f>
        <v>5.2859646762637297E-2</v>
      </c>
      <c r="D17" s="387">
        <f>+D16/P$48</f>
        <v>4.9989125104941308E-2</v>
      </c>
      <c r="E17" s="388">
        <f>+E16/Q$48</f>
        <v>4.9989125104941308E-2</v>
      </c>
      <c r="F17" s="387">
        <f>+F16/R$48</f>
        <v>4.1635874835859815E-2</v>
      </c>
      <c r="G17" s="351"/>
      <c r="H17" s="387">
        <f>+H16/T$48</f>
        <v>5.058171975286823E-2</v>
      </c>
      <c r="I17" s="165"/>
      <c r="J17" s="261"/>
      <c r="K17" s="167"/>
      <c r="L17" s="717"/>
    </row>
    <row r="18" spans="1:12" s="174" customFormat="1" ht="12.75">
      <c r="A18" s="219"/>
      <c r="B18" s="236"/>
      <c r="C18" s="236"/>
      <c r="D18" s="236"/>
      <c r="E18" s="236"/>
      <c r="F18" s="236"/>
      <c r="G18" s="236"/>
      <c r="H18" s="236"/>
      <c r="I18" s="236"/>
      <c r="J18" s="261"/>
      <c r="K18" s="167"/>
      <c r="L18" s="717"/>
    </row>
    <row r="19" spans="1:12" s="174" customFormat="1" ht="12.75">
      <c r="A19" s="219"/>
      <c r="B19" s="236"/>
      <c r="C19" s="236"/>
      <c r="D19" s="236"/>
      <c r="E19" s="236"/>
      <c r="F19" s="236"/>
      <c r="G19" s="236"/>
      <c r="H19" s="236"/>
      <c r="I19" s="236"/>
      <c r="J19" s="412"/>
      <c r="K19" s="167"/>
      <c r="L19" s="717"/>
    </row>
    <row r="20" spans="1:12" s="174" customFormat="1" ht="12.75">
      <c r="A20" s="219"/>
      <c r="B20" s="236"/>
      <c r="C20" s="236"/>
      <c r="D20" s="236"/>
      <c r="E20" s="236"/>
      <c r="F20" s="236"/>
      <c r="G20" s="236"/>
      <c r="H20" s="236"/>
      <c r="I20" s="236"/>
      <c r="J20" s="261"/>
      <c r="K20" s="167"/>
    </row>
    <row r="21" spans="1:12" s="174" customFormat="1" ht="12.75">
      <c r="A21" s="219"/>
      <c r="B21" s="236"/>
      <c r="C21" s="236"/>
      <c r="D21" s="236"/>
      <c r="E21" s="236"/>
      <c r="F21" s="236"/>
      <c r="G21" s="236"/>
      <c r="H21" s="236"/>
      <c r="I21" s="236"/>
      <c r="J21" s="261"/>
      <c r="K21" s="167"/>
    </row>
    <row r="22" spans="1:12" s="174" customFormat="1" ht="12.75">
      <c r="A22" s="219"/>
      <c r="B22" s="236"/>
      <c r="C22" s="236"/>
      <c r="D22" s="236"/>
      <c r="E22" s="236"/>
      <c r="F22" s="236"/>
      <c r="G22" s="236"/>
      <c r="H22" s="236"/>
      <c r="I22" s="236"/>
      <c r="J22" s="261"/>
      <c r="K22" s="167"/>
    </row>
    <row r="23" spans="1:12" s="174" customFormat="1" ht="12.75">
      <c r="A23" s="219"/>
      <c r="B23" s="236"/>
      <c r="C23" s="236"/>
      <c r="D23" s="236"/>
      <c r="E23" s="236"/>
      <c r="F23" s="236"/>
      <c r="G23" s="236"/>
      <c r="H23" s="236"/>
      <c r="I23" s="236"/>
      <c r="J23" s="261"/>
      <c r="K23" s="167"/>
    </row>
    <row r="24" spans="1:12" s="174" customFormat="1" ht="12.75">
      <c r="A24" s="219"/>
      <c r="B24" s="236"/>
      <c r="C24" s="236"/>
      <c r="D24" s="236"/>
      <c r="E24" s="236"/>
      <c r="F24" s="236"/>
      <c r="G24" s="236"/>
      <c r="H24" s="236"/>
      <c r="I24" s="236"/>
      <c r="J24" s="261"/>
      <c r="K24" s="167"/>
    </row>
    <row r="25" spans="1:12" s="174" customFormat="1" ht="12.75">
      <c r="A25" s="219"/>
      <c r="B25" s="236"/>
      <c r="C25" s="236"/>
      <c r="D25" s="236"/>
      <c r="E25" s="236"/>
      <c r="F25" s="236"/>
      <c r="G25" s="236"/>
      <c r="H25" s="236"/>
      <c r="I25" s="236"/>
      <c r="J25" s="261"/>
      <c r="K25" s="167"/>
    </row>
    <row r="26" spans="1:12" s="174" customFormat="1" ht="12.75">
      <c r="A26" s="219"/>
      <c r="B26" s="236"/>
      <c r="C26" s="236"/>
      <c r="D26" s="236"/>
      <c r="E26" s="236"/>
      <c r="F26" s="236"/>
      <c r="G26" s="236"/>
      <c r="H26" s="236"/>
      <c r="I26" s="236"/>
      <c r="J26" s="261"/>
      <c r="K26" s="167"/>
    </row>
    <row r="27" spans="1:12" s="174" customFormat="1" ht="12.75">
      <c r="A27" s="219"/>
      <c r="B27" s="236"/>
      <c r="C27" s="236"/>
      <c r="D27" s="236"/>
      <c r="E27" s="236"/>
      <c r="F27" s="236"/>
      <c r="G27" s="236"/>
      <c r="H27" s="236"/>
      <c r="I27" s="236"/>
      <c r="J27" s="261"/>
      <c r="K27" s="167"/>
    </row>
    <row r="28" spans="1:12" s="174" customFormat="1" ht="12.75">
      <c r="A28" s="219"/>
      <c r="B28" s="236"/>
      <c r="C28" s="236"/>
      <c r="D28" s="236"/>
      <c r="E28" s="236"/>
      <c r="F28" s="236"/>
      <c r="G28" s="236"/>
      <c r="H28" s="236"/>
      <c r="I28" s="236"/>
      <c r="J28" s="261"/>
      <c r="K28" s="167"/>
    </row>
    <row r="29" spans="1:12" s="174" customFormat="1" ht="12.75">
      <c r="A29" s="219"/>
      <c r="B29" s="236"/>
      <c r="C29" s="236"/>
      <c r="D29" s="236"/>
      <c r="E29" s="236"/>
      <c r="F29" s="236"/>
      <c r="G29" s="236"/>
      <c r="H29" s="236"/>
      <c r="I29" s="236"/>
      <c r="J29" s="261"/>
      <c r="K29" s="167"/>
    </row>
    <row r="30" spans="1:12" s="174" customFormat="1" ht="12.75">
      <c r="A30" s="219"/>
      <c r="B30" s="236"/>
      <c r="C30" s="236"/>
      <c r="D30" s="236"/>
      <c r="E30" s="236"/>
      <c r="F30" s="236"/>
      <c r="G30" s="236"/>
      <c r="H30" s="236"/>
      <c r="I30" s="236"/>
      <c r="J30" s="261"/>
      <c r="K30" s="167"/>
    </row>
    <row r="31" spans="1:12" s="174" customFormat="1" ht="12.75">
      <c r="A31" s="219"/>
      <c r="B31" s="236"/>
      <c r="C31" s="236"/>
      <c r="D31" s="236"/>
      <c r="E31" s="236"/>
      <c r="F31" s="236"/>
      <c r="G31" s="236"/>
      <c r="H31" s="236"/>
      <c r="I31" s="236"/>
      <c r="J31" s="261"/>
      <c r="K31" s="167"/>
    </row>
    <row r="32" spans="1:12" s="174" customFormat="1" ht="12.75">
      <c r="A32" s="219"/>
      <c r="B32" s="236"/>
      <c r="C32" s="236"/>
      <c r="D32" s="236"/>
      <c r="E32" s="236"/>
      <c r="F32" s="236"/>
      <c r="G32" s="236"/>
      <c r="H32" s="236"/>
      <c r="I32" s="236"/>
      <c r="J32" s="261"/>
      <c r="K32" s="167"/>
    </row>
    <row r="33" spans="1:23" s="174" customFormat="1" ht="12.75">
      <c r="A33" s="219"/>
      <c r="B33" s="236"/>
      <c r="C33" s="236"/>
      <c r="D33" s="236"/>
      <c r="E33" s="236"/>
      <c r="F33" s="236"/>
      <c r="G33" s="236"/>
      <c r="H33" s="236"/>
      <c r="I33" s="236"/>
      <c r="J33" s="261"/>
      <c r="K33" s="167"/>
    </row>
    <row r="34" spans="1:23" s="174" customFormat="1" ht="12.75">
      <c r="A34" s="219"/>
      <c r="B34" s="236"/>
      <c r="C34" s="236"/>
      <c r="D34" s="236"/>
      <c r="E34" s="236"/>
      <c r="F34" s="236"/>
      <c r="G34" s="236"/>
      <c r="H34" s="236"/>
      <c r="I34" s="236"/>
      <c r="J34" s="261"/>
      <c r="K34" s="167"/>
    </row>
    <row r="35" spans="1:23" s="174" customFormat="1" ht="12.75">
      <c r="A35" s="219"/>
      <c r="B35" s="236"/>
      <c r="C35" s="236"/>
      <c r="D35" s="236"/>
      <c r="E35" s="236"/>
      <c r="F35" s="236"/>
      <c r="G35" s="236"/>
      <c r="H35" s="236"/>
      <c r="I35" s="236"/>
      <c r="J35" s="261"/>
      <c r="K35" s="167"/>
    </row>
    <row r="36" spans="1:23" s="174" customFormat="1" ht="12.75">
      <c r="A36" s="219"/>
      <c r="B36" s="236"/>
      <c r="C36" s="236"/>
      <c r="D36" s="236"/>
      <c r="E36" s="236"/>
      <c r="F36" s="236"/>
      <c r="G36" s="236"/>
      <c r="H36" s="236"/>
      <c r="I36" s="236"/>
      <c r="J36" s="261"/>
      <c r="K36" s="167"/>
    </row>
    <row r="37" spans="1:23" s="174" customFormat="1" ht="12.75">
      <c r="A37" s="219"/>
      <c r="B37" s="236"/>
      <c r="C37" s="236"/>
      <c r="D37" s="236"/>
      <c r="E37" s="236"/>
      <c r="F37" s="236"/>
      <c r="G37" s="236"/>
      <c r="H37" s="236"/>
      <c r="I37" s="236"/>
      <c r="J37" s="261"/>
      <c r="K37" s="167"/>
    </row>
    <row r="38" spans="1:23" s="174" customFormat="1" ht="12.75">
      <c r="A38" s="219"/>
      <c r="B38" s="236"/>
      <c r="C38" s="236"/>
      <c r="D38" s="236"/>
      <c r="E38" s="236"/>
      <c r="F38" s="236"/>
      <c r="G38" s="236"/>
      <c r="H38" s="236"/>
      <c r="I38" s="236"/>
      <c r="J38" s="261"/>
      <c r="K38" s="167"/>
    </row>
    <row r="39" spans="1:23" s="174" customFormat="1" ht="12.75">
      <c r="A39" s="219"/>
      <c r="B39" s="236"/>
      <c r="C39" s="236"/>
      <c r="D39" s="236"/>
      <c r="E39" s="236"/>
      <c r="F39" s="236"/>
      <c r="G39" s="236"/>
      <c r="H39" s="236"/>
      <c r="I39" s="236"/>
      <c r="J39" s="261"/>
      <c r="K39" s="167"/>
    </row>
    <row r="40" spans="1:23" s="174" customFormat="1" ht="12.75">
      <c r="A40" s="219"/>
      <c r="B40" s="236"/>
      <c r="C40" s="236"/>
      <c r="D40" s="236"/>
      <c r="E40" s="236"/>
      <c r="F40" s="236"/>
      <c r="G40" s="236"/>
      <c r="H40" s="236"/>
      <c r="I40" s="236"/>
      <c r="J40" s="261"/>
      <c r="K40" s="167"/>
    </row>
    <row r="41" spans="1:23" s="174" customFormat="1" ht="12.75">
      <c r="A41" s="219"/>
      <c r="B41" s="236"/>
      <c r="C41" s="236"/>
      <c r="D41" s="236"/>
      <c r="E41" s="236"/>
      <c r="F41" s="236"/>
      <c r="G41" s="236"/>
      <c r="H41" s="236"/>
      <c r="I41" s="236"/>
      <c r="J41" s="261"/>
      <c r="K41" s="167"/>
      <c r="M41" s="847"/>
      <c r="N41" s="847"/>
      <c r="O41" s="847"/>
      <c r="P41" s="847"/>
      <c r="Q41" s="847"/>
      <c r="R41" s="847"/>
      <c r="S41" s="847"/>
      <c r="T41" s="847"/>
      <c r="U41" s="847"/>
      <c r="V41" s="847"/>
      <c r="W41" s="847"/>
    </row>
    <row r="42" spans="1:23" s="174" customFormat="1" ht="12.75">
      <c r="A42" s="219"/>
      <c r="B42" s="236"/>
      <c r="C42" s="236"/>
      <c r="D42" s="236"/>
      <c r="E42" s="236"/>
      <c r="F42" s="236"/>
      <c r="G42" s="236"/>
      <c r="H42" s="236"/>
      <c r="I42" s="236"/>
      <c r="J42" s="261"/>
      <c r="K42" s="167"/>
      <c r="M42" s="831"/>
      <c r="N42" s="831"/>
      <c r="O42" s="831"/>
      <c r="P42" s="831"/>
      <c r="Q42" s="831"/>
      <c r="R42" s="831"/>
      <c r="S42" s="831"/>
      <c r="T42" s="831"/>
      <c r="U42" s="831"/>
      <c r="V42" s="831"/>
      <c r="W42" s="831"/>
    </row>
    <row r="43" spans="1:23" s="174" customFormat="1" ht="12.75">
      <c r="A43" s="219"/>
      <c r="B43" s="236"/>
      <c r="C43" s="236"/>
      <c r="D43" s="236"/>
      <c r="E43" s="236"/>
      <c r="F43" s="236"/>
      <c r="G43" s="236"/>
      <c r="H43" s="236"/>
      <c r="I43" s="236"/>
      <c r="J43" s="261"/>
      <c r="K43" s="167"/>
      <c r="M43" s="831"/>
      <c r="N43" s="831"/>
      <c r="O43" s="831"/>
      <c r="P43" s="831"/>
      <c r="Q43" s="831"/>
      <c r="R43" s="831"/>
      <c r="S43" s="831"/>
      <c r="T43" s="831"/>
      <c r="U43" s="831"/>
      <c r="V43" s="831"/>
      <c r="W43" s="831"/>
    </row>
    <row r="44" spans="1:23" s="174" customFormat="1" ht="15">
      <c r="A44" s="219"/>
      <c r="B44" s="236"/>
      <c r="C44" s="236"/>
      <c r="D44" s="236"/>
      <c r="E44" s="236"/>
      <c r="F44" s="236"/>
      <c r="G44" s="236"/>
      <c r="H44" s="236"/>
      <c r="I44" s="236"/>
      <c r="J44" s="261"/>
      <c r="K44" s="167"/>
      <c r="M44" s="209"/>
      <c r="N44" s="860"/>
      <c r="O44" s="834"/>
      <c r="P44" s="833"/>
      <c r="Q44" s="861"/>
      <c r="R44" s="861"/>
      <c r="S44" s="861"/>
      <c r="T44" s="209"/>
      <c r="U44" s="209"/>
      <c r="V44" s="831"/>
      <c r="W44" s="831"/>
    </row>
    <row r="45" spans="1:23" s="174" customFormat="1" ht="12.75">
      <c r="A45" s="219"/>
      <c r="B45" s="236"/>
      <c r="C45" s="236"/>
      <c r="D45" s="236"/>
      <c r="E45" s="236"/>
      <c r="F45" s="236"/>
      <c r="G45" s="236"/>
      <c r="H45" s="236"/>
      <c r="I45" s="236"/>
      <c r="J45" s="261"/>
      <c r="K45" s="167"/>
      <c r="M45" s="848" t="s">
        <v>140</v>
      </c>
      <c r="N45" s="903" t="s">
        <v>122</v>
      </c>
      <c r="O45" s="903"/>
      <c r="P45" s="903"/>
      <c r="Q45" s="902" t="s">
        <v>123</v>
      </c>
      <c r="R45" s="902"/>
      <c r="S45" s="902"/>
      <c r="T45" s="902" t="s">
        <v>130</v>
      </c>
      <c r="U45" s="902"/>
      <c r="V45" s="831"/>
      <c r="W45" s="831"/>
    </row>
    <row r="46" spans="1:23" s="174" customFormat="1" ht="12.75">
      <c r="A46" s="219"/>
      <c r="B46" s="236"/>
      <c r="C46" s="236"/>
      <c r="D46" s="236"/>
      <c r="E46" s="236"/>
      <c r="F46" s="236"/>
      <c r="G46" s="236"/>
      <c r="H46" s="236"/>
      <c r="I46" s="236"/>
      <c r="J46" s="261"/>
      <c r="K46" s="167"/>
      <c r="M46" s="849"/>
      <c r="N46" s="850">
        <v>42675</v>
      </c>
      <c r="O46" s="850">
        <v>42705</v>
      </c>
      <c r="P46" s="850">
        <v>42736</v>
      </c>
      <c r="Q46" s="851">
        <v>2017</v>
      </c>
      <c r="R46" s="851">
        <v>2016</v>
      </c>
      <c r="S46" s="852" t="s">
        <v>124</v>
      </c>
      <c r="T46" s="851">
        <v>2015</v>
      </c>
      <c r="U46" s="851" t="s">
        <v>124</v>
      </c>
      <c r="V46" s="831"/>
      <c r="W46" s="831"/>
    </row>
    <row r="47" spans="1:23" s="174" customFormat="1" ht="12.75">
      <c r="A47" s="219"/>
      <c r="B47" s="236"/>
      <c r="C47" s="236"/>
      <c r="D47" s="236"/>
      <c r="E47" s="236"/>
      <c r="F47" s="236"/>
      <c r="G47" s="236"/>
      <c r="H47" s="236"/>
      <c r="I47" s="236"/>
      <c r="J47" s="261"/>
      <c r="K47" s="167"/>
      <c r="M47" s="853"/>
      <c r="N47" s="854"/>
      <c r="O47" s="855"/>
      <c r="P47" s="855"/>
      <c r="Q47" s="855"/>
      <c r="R47" s="855"/>
      <c r="S47" s="855"/>
      <c r="T47" s="855"/>
      <c r="U47" s="855"/>
      <c r="V47" s="831"/>
      <c r="W47" s="831"/>
    </row>
    <row r="48" spans="1:23" s="174" customFormat="1" ht="12.75">
      <c r="A48" s="219"/>
      <c r="B48" s="236"/>
      <c r="C48" s="236"/>
      <c r="D48" s="236"/>
      <c r="E48" s="236"/>
      <c r="F48" s="236"/>
      <c r="G48" s="236"/>
      <c r="H48" s="236"/>
      <c r="I48" s="236"/>
      <c r="J48" s="261"/>
      <c r="K48" s="167"/>
      <c r="M48" s="856" t="s">
        <v>127</v>
      </c>
      <c r="N48" s="857">
        <v>4047.2119200000002</v>
      </c>
      <c r="O48" s="857">
        <v>4235.8684500000008</v>
      </c>
      <c r="P48" s="857">
        <v>4271.9269379999996</v>
      </c>
      <c r="Q48" s="857">
        <v>4271.9269379999996</v>
      </c>
      <c r="R48" s="857">
        <v>4023.4968199999994</v>
      </c>
      <c r="S48" s="858">
        <f>+Q48/R48-1</f>
        <v>6.1744827724258045E-2</v>
      </c>
      <c r="T48" s="857">
        <v>3662.7989499999999</v>
      </c>
      <c r="U48" s="859">
        <f>+R48/T48-1</f>
        <v>9.8476022004974961E-2</v>
      </c>
      <c r="V48" s="831"/>
      <c r="W48" s="831"/>
    </row>
    <row r="49" spans="1:23" s="174" customFormat="1" ht="12.75">
      <c r="A49" s="219"/>
      <c r="B49" s="236"/>
      <c r="C49" s="236"/>
      <c r="D49" s="236"/>
      <c r="E49" s="236"/>
      <c r="F49" s="236"/>
      <c r="G49" s="236"/>
      <c r="H49" s="236"/>
      <c r="I49" s="236"/>
      <c r="J49" s="261"/>
      <c r="K49" s="167"/>
      <c r="M49" s="847"/>
      <c r="N49" s="847"/>
      <c r="O49" s="847"/>
      <c r="P49" s="847"/>
      <c r="Q49" s="847"/>
      <c r="R49" s="847"/>
      <c r="S49" s="847"/>
      <c r="T49" s="847"/>
      <c r="U49" s="847"/>
      <c r="V49" s="831"/>
      <c r="W49" s="831"/>
    </row>
    <row r="50" spans="1:23" s="174" customFormat="1" ht="12.75">
      <c r="A50" s="219"/>
      <c r="B50" s="236"/>
      <c r="C50" s="236"/>
      <c r="D50" s="236"/>
      <c r="E50" s="236"/>
      <c r="F50" s="236"/>
      <c r="G50" s="236"/>
      <c r="H50" s="236"/>
      <c r="I50" s="236"/>
      <c r="J50" s="261"/>
      <c r="K50" s="167"/>
      <c r="M50" s="847"/>
      <c r="N50" s="847"/>
      <c r="O50" s="847"/>
      <c r="P50" s="847"/>
      <c r="Q50" s="847"/>
      <c r="R50" s="847"/>
      <c r="S50" s="847"/>
      <c r="T50" s="847"/>
      <c r="U50" s="847"/>
      <c r="V50" s="831"/>
      <c r="W50" s="831"/>
    </row>
    <row r="51" spans="1:23" s="174" customFormat="1" ht="12.75">
      <c r="A51" s="219"/>
      <c r="B51" s="236"/>
      <c r="C51" s="236"/>
      <c r="D51" s="236"/>
      <c r="E51" s="236"/>
      <c r="F51" s="236"/>
      <c r="G51" s="236"/>
      <c r="H51" s="236"/>
      <c r="I51" s="236"/>
      <c r="J51" s="261"/>
      <c r="K51" s="167"/>
      <c r="M51" s="847"/>
      <c r="N51" s="847"/>
      <c r="O51" s="847"/>
      <c r="P51" s="847"/>
      <c r="Q51" s="847"/>
      <c r="R51" s="847"/>
      <c r="S51" s="847"/>
      <c r="T51" s="847"/>
      <c r="U51" s="847"/>
      <c r="V51" s="831"/>
      <c r="W51" s="831"/>
    </row>
    <row r="52" spans="1:23" s="174" customFormat="1" ht="12.75">
      <c r="A52" s="219"/>
      <c r="B52" s="236"/>
      <c r="C52" s="236"/>
      <c r="D52" s="236"/>
      <c r="E52" s="236"/>
      <c r="F52" s="236"/>
      <c r="G52" s="236"/>
      <c r="H52" s="236"/>
      <c r="I52" s="236"/>
      <c r="J52" s="261"/>
      <c r="K52" s="167"/>
      <c r="M52" s="831"/>
      <c r="N52" s="831"/>
      <c r="O52" s="831"/>
      <c r="P52" s="831"/>
      <c r="Q52" s="831"/>
      <c r="R52" s="831"/>
      <c r="S52" s="831"/>
      <c r="T52" s="831"/>
      <c r="U52" s="831"/>
      <c r="V52" s="831"/>
      <c r="W52" s="831"/>
    </row>
    <row r="53" spans="1:23" s="174" customFormat="1" ht="12.75">
      <c r="A53" s="219"/>
      <c r="B53" s="236"/>
      <c r="C53" s="236"/>
      <c r="D53" s="236"/>
      <c r="E53" s="236"/>
      <c r="F53" s="236"/>
      <c r="G53" s="236"/>
      <c r="H53" s="236"/>
      <c r="I53" s="236"/>
      <c r="J53" s="261"/>
      <c r="K53" s="167"/>
      <c r="M53" s="831"/>
      <c r="N53" s="831"/>
      <c r="O53" s="831"/>
      <c r="P53" s="831"/>
      <c r="Q53" s="831"/>
      <c r="R53" s="831"/>
      <c r="S53" s="831"/>
      <c r="T53" s="831"/>
      <c r="U53" s="831"/>
      <c r="V53" s="831"/>
      <c r="W53" s="831"/>
    </row>
    <row r="54" spans="1:23" s="174" customFormat="1" ht="12.75">
      <c r="A54" s="219"/>
      <c r="B54" s="236"/>
      <c r="C54" s="236"/>
      <c r="D54" s="236"/>
      <c r="E54" s="236"/>
      <c r="F54" s="236"/>
      <c r="G54" s="236"/>
      <c r="H54" s="236"/>
      <c r="I54" s="236"/>
      <c r="J54" s="261"/>
      <c r="K54" s="167"/>
      <c r="M54" s="831"/>
      <c r="N54" s="831"/>
      <c r="O54" s="831"/>
      <c r="P54" s="831"/>
      <c r="Q54" s="831"/>
      <c r="R54" s="831"/>
      <c r="S54" s="831"/>
      <c r="T54" s="831"/>
      <c r="U54" s="831"/>
      <c r="V54" s="831"/>
      <c r="W54" s="831"/>
    </row>
    <row r="55" spans="1:23" s="174" customFormat="1" ht="12.75">
      <c r="A55" s="219"/>
      <c r="B55" s="236"/>
      <c r="C55" s="236"/>
      <c r="D55" s="236"/>
      <c r="E55" s="236"/>
      <c r="F55" s="236"/>
      <c r="G55" s="236"/>
      <c r="H55" s="236"/>
      <c r="I55" s="236"/>
      <c r="J55" s="261"/>
      <c r="K55" s="167"/>
    </row>
    <row r="56" spans="1:23" s="174" customFormat="1" ht="12.75">
      <c r="A56" s="219"/>
      <c r="B56" s="236"/>
      <c r="C56" s="236"/>
      <c r="D56" s="236"/>
      <c r="E56" s="236"/>
      <c r="F56" s="236"/>
      <c r="G56" s="236"/>
      <c r="H56" s="236"/>
      <c r="I56" s="236"/>
      <c r="J56" s="261"/>
      <c r="K56" s="167"/>
    </row>
    <row r="57" spans="1:23" s="174" customFormat="1" ht="12.75">
      <c r="A57" s="219"/>
      <c r="B57" s="236"/>
      <c r="C57" s="236"/>
      <c r="D57" s="236"/>
      <c r="E57" s="236"/>
      <c r="F57" s="236"/>
      <c r="G57" s="236"/>
      <c r="H57" s="236"/>
      <c r="I57" s="236"/>
      <c r="J57" s="261"/>
      <c r="K57" s="167"/>
    </row>
    <row r="58" spans="1:23" s="174" customFormat="1" ht="12.75">
      <c r="A58" s="219"/>
      <c r="B58" s="236"/>
      <c r="C58" s="236"/>
      <c r="D58" s="236"/>
      <c r="E58" s="236"/>
      <c r="F58" s="236"/>
      <c r="G58" s="236"/>
      <c r="H58" s="236"/>
      <c r="I58" s="236"/>
      <c r="J58" s="261"/>
      <c r="K58" s="167"/>
    </row>
    <row r="59" spans="1:23" s="174" customFormat="1" ht="12.75">
      <c r="A59" s="219"/>
      <c r="B59" s="236"/>
      <c r="C59" s="236"/>
      <c r="D59" s="236"/>
      <c r="E59" s="236"/>
      <c r="F59" s="236"/>
      <c r="G59" s="236"/>
      <c r="H59" s="236"/>
      <c r="I59" s="236"/>
      <c r="J59" s="261"/>
      <c r="K59" s="167"/>
      <c r="M59" s="662"/>
      <c r="N59" s="662"/>
      <c r="O59" s="662"/>
      <c r="P59" s="662"/>
    </row>
    <row r="60" spans="1:23" s="174" customFormat="1" ht="12.75">
      <c r="A60" s="900"/>
      <c r="B60" s="901"/>
      <c r="C60" s="901"/>
      <c r="D60" s="901"/>
      <c r="E60" s="236"/>
      <c r="F60" s="236"/>
      <c r="G60" s="889"/>
      <c r="H60" s="889"/>
      <c r="I60" s="889"/>
      <c r="J60" s="261"/>
      <c r="K60" s="167"/>
      <c r="M60" s="662"/>
      <c r="N60" s="662"/>
      <c r="O60" s="662"/>
      <c r="P60" s="662"/>
    </row>
    <row r="61" spans="1:23" s="174" customFormat="1" ht="12.75">
      <c r="A61" s="900"/>
      <c r="B61" s="827"/>
      <c r="C61" s="827"/>
      <c r="D61" s="827"/>
      <c r="E61" s="236"/>
      <c r="F61" s="236"/>
      <c r="G61" s="236"/>
      <c r="H61" s="236"/>
      <c r="I61" s="236"/>
      <c r="J61" s="261"/>
      <c r="K61" s="167"/>
      <c r="M61" s="663" t="s">
        <v>39</v>
      </c>
      <c r="N61" s="663">
        <v>2017</v>
      </c>
      <c r="O61" s="663">
        <v>2016</v>
      </c>
      <c r="P61" s="662"/>
    </row>
    <row r="62" spans="1:23" s="174" customFormat="1" ht="12.75">
      <c r="A62" s="828"/>
      <c r="B62" s="829"/>
      <c r="C62" s="829"/>
      <c r="D62" s="830"/>
      <c r="E62" s="236"/>
      <c r="F62" s="236"/>
      <c r="G62" s="236"/>
      <c r="H62" s="236"/>
      <c r="I62" s="236"/>
      <c r="J62" s="261"/>
      <c r="K62" s="167"/>
      <c r="M62" s="662" t="s">
        <v>147</v>
      </c>
      <c r="N62" s="662">
        <v>0</v>
      </c>
      <c r="O62" s="662">
        <v>0.48958736359999999</v>
      </c>
      <c r="P62" s="662"/>
    </row>
    <row r="63" spans="1:23" s="174" customFormat="1" ht="12.75">
      <c r="A63" s="828"/>
      <c r="B63" s="829"/>
      <c r="C63" s="829"/>
      <c r="D63" s="830"/>
      <c r="E63" s="236"/>
      <c r="F63" s="236"/>
      <c r="G63" s="236"/>
      <c r="H63" s="236"/>
      <c r="I63" s="236"/>
      <c r="J63" s="261"/>
      <c r="K63" s="167"/>
      <c r="M63" s="662" t="s">
        <v>187</v>
      </c>
      <c r="N63" s="662">
        <v>0</v>
      </c>
      <c r="O63" s="662">
        <v>74.935131559999988</v>
      </c>
      <c r="P63" s="662"/>
    </row>
    <row r="64" spans="1:23" s="174" customFormat="1" ht="12.75">
      <c r="A64" s="828"/>
      <c r="B64" s="829"/>
      <c r="C64" s="829"/>
      <c r="D64" s="830"/>
      <c r="E64" s="236"/>
      <c r="F64" s="236"/>
      <c r="G64" s="236"/>
      <c r="H64" s="236"/>
      <c r="I64" s="236"/>
      <c r="J64" s="261"/>
      <c r="K64" s="167"/>
      <c r="M64" s="662" t="s">
        <v>174</v>
      </c>
      <c r="N64" s="662">
        <v>8.0911759400000005E-4</v>
      </c>
      <c r="O64" s="662">
        <v>2.8990254900000001</v>
      </c>
      <c r="P64" s="662"/>
    </row>
    <row r="65" spans="1:16" s="174" customFormat="1" ht="12.75">
      <c r="A65" s="828"/>
      <c r="B65" s="829"/>
      <c r="C65" s="829"/>
      <c r="D65" s="830"/>
      <c r="E65" s="236"/>
      <c r="F65" s="236"/>
      <c r="G65" s="236"/>
      <c r="H65" s="236"/>
      <c r="I65" s="236"/>
      <c r="J65" s="261"/>
      <c r="K65" s="167"/>
      <c r="M65" s="662" t="s">
        <v>182</v>
      </c>
      <c r="N65" s="662">
        <v>6.2039141020000001E-3</v>
      </c>
      <c r="O65" s="662">
        <v>8.8356278669999995</v>
      </c>
      <c r="P65" s="662"/>
    </row>
    <row r="66" spans="1:16" s="174" customFormat="1" ht="12.75">
      <c r="A66" s="828"/>
      <c r="B66" s="829"/>
      <c r="C66" s="829"/>
      <c r="D66" s="830"/>
      <c r="E66" s="236"/>
      <c r="F66" s="236"/>
      <c r="G66" s="236"/>
      <c r="H66" s="236"/>
      <c r="I66" s="236"/>
      <c r="J66" s="261"/>
      <c r="K66" s="167"/>
      <c r="M66" s="662" t="s">
        <v>179</v>
      </c>
      <c r="N66" s="662">
        <v>0.211693405</v>
      </c>
      <c r="O66" s="662">
        <v>0.512739795</v>
      </c>
      <c r="P66" s="662"/>
    </row>
    <row r="67" spans="1:16" s="174" customFormat="1" ht="12.75">
      <c r="A67" s="828"/>
      <c r="B67" s="829"/>
      <c r="C67" s="829"/>
      <c r="D67" s="830"/>
      <c r="E67" s="236"/>
      <c r="F67" s="236"/>
      <c r="G67" s="236"/>
      <c r="H67" s="236"/>
      <c r="I67" s="236"/>
      <c r="J67" s="261"/>
      <c r="K67" s="167"/>
      <c r="M67" s="662" t="s">
        <v>763</v>
      </c>
      <c r="N67" s="662">
        <v>0.35962152550000004</v>
      </c>
      <c r="O67" s="662">
        <v>0</v>
      </c>
      <c r="P67" s="662"/>
    </row>
    <row r="68" spans="1:16" s="174" customFormat="1" ht="12.75">
      <c r="A68" s="828"/>
      <c r="B68" s="829"/>
      <c r="C68" s="829"/>
      <c r="D68" s="830"/>
      <c r="E68" s="236"/>
      <c r="F68" s="236"/>
      <c r="G68" s="236"/>
      <c r="H68" s="236"/>
      <c r="I68" s="236"/>
      <c r="J68" s="261"/>
      <c r="K68" s="167"/>
      <c r="M68" s="662" t="s">
        <v>151</v>
      </c>
      <c r="N68" s="662">
        <v>0.43043808209999995</v>
      </c>
      <c r="O68" s="662">
        <v>16.26452325</v>
      </c>
      <c r="P68" s="662"/>
    </row>
    <row r="69" spans="1:16" s="174" customFormat="1" ht="12.75">
      <c r="A69" s="828"/>
      <c r="B69" s="829"/>
      <c r="C69" s="829"/>
      <c r="D69" s="830"/>
      <c r="E69" s="236"/>
      <c r="F69" s="236"/>
      <c r="G69" s="236"/>
      <c r="H69" s="236"/>
      <c r="I69" s="236"/>
      <c r="J69" s="261"/>
      <c r="K69" s="167"/>
      <c r="M69" s="662" t="s">
        <v>153</v>
      </c>
      <c r="N69" s="662">
        <v>1.0978879750000001</v>
      </c>
      <c r="O69" s="662">
        <v>1.2067421999999999</v>
      </c>
      <c r="P69" s="662"/>
    </row>
    <row r="70" spans="1:16" s="174" customFormat="1" ht="12.75">
      <c r="A70" s="828"/>
      <c r="B70" s="829"/>
      <c r="C70" s="829"/>
      <c r="D70" s="830"/>
      <c r="E70" s="236"/>
      <c r="F70" s="236"/>
      <c r="G70" s="236"/>
      <c r="H70" s="236"/>
      <c r="I70" s="236"/>
      <c r="J70" s="261"/>
      <c r="K70" s="167"/>
      <c r="M70" s="662" t="s">
        <v>164</v>
      </c>
      <c r="N70" s="662">
        <v>2.0038</v>
      </c>
      <c r="O70" s="662">
        <v>2.3403</v>
      </c>
      <c r="P70" s="662"/>
    </row>
    <row r="71" spans="1:16" s="174" customFormat="1" ht="12.75">
      <c r="A71" s="828"/>
      <c r="B71" s="829"/>
      <c r="C71" s="829"/>
      <c r="D71" s="830"/>
      <c r="E71" s="236"/>
      <c r="F71" s="236"/>
      <c r="G71" s="236"/>
      <c r="H71" s="236"/>
      <c r="I71" s="236"/>
      <c r="J71" s="261"/>
      <c r="K71" s="167"/>
      <c r="M71" s="662" t="s">
        <v>188</v>
      </c>
      <c r="N71" s="662">
        <v>2.3708424839999998</v>
      </c>
      <c r="O71" s="662">
        <v>2.1070567979999999</v>
      </c>
      <c r="P71" s="662"/>
    </row>
    <row r="72" spans="1:16" s="174" customFormat="1" ht="12.75">
      <c r="A72" s="828"/>
      <c r="B72" s="829"/>
      <c r="C72" s="829"/>
      <c r="D72" s="830"/>
      <c r="E72" s="236"/>
      <c r="F72" s="236"/>
      <c r="G72" s="236"/>
      <c r="H72" s="236"/>
      <c r="I72" s="236"/>
      <c r="J72" s="261"/>
      <c r="K72" s="167"/>
      <c r="M72" s="662" t="s">
        <v>168</v>
      </c>
      <c r="N72" s="662">
        <v>2.3849399999999998</v>
      </c>
      <c r="O72" s="662">
        <v>2.4827305000000002</v>
      </c>
      <c r="P72" s="662"/>
    </row>
    <row r="73" spans="1:16" s="174" customFormat="1" ht="12.75">
      <c r="A73" s="828"/>
      <c r="B73" s="829"/>
      <c r="C73" s="829"/>
      <c r="D73" s="830"/>
      <c r="E73" s="236"/>
      <c r="F73" s="236"/>
      <c r="G73" s="236"/>
      <c r="H73" s="236"/>
      <c r="I73" s="236"/>
      <c r="J73" s="261"/>
      <c r="K73" s="167"/>
      <c r="M73" s="662" t="s">
        <v>173</v>
      </c>
      <c r="N73" s="662">
        <v>2.4059694249999999</v>
      </c>
      <c r="O73" s="662">
        <v>2.9428516089999999</v>
      </c>
      <c r="P73" s="662"/>
    </row>
    <row r="74" spans="1:16" s="174" customFormat="1" ht="12.75">
      <c r="A74" s="828"/>
      <c r="B74" s="829"/>
      <c r="C74" s="829"/>
      <c r="D74" s="830"/>
      <c r="E74" s="236"/>
      <c r="F74" s="236"/>
      <c r="G74" s="236"/>
      <c r="H74" s="236"/>
      <c r="I74" s="236"/>
      <c r="J74" s="261"/>
      <c r="K74" s="167"/>
      <c r="M74" s="662" t="s">
        <v>154</v>
      </c>
      <c r="N74" s="662">
        <v>2.6561527500000004</v>
      </c>
      <c r="O74" s="662">
        <v>0.84775250000000002</v>
      </c>
      <c r="P74" s="662"/>
    </row>
    <row r="75" spans="1:16" s="174" customFormat="1" ht="12.75">
      <c r="A75" s="828"/>
      <c r="B75" s="829"/>
      <c r="C75" s="829"/>
      <c r="D75" s="830"/>
      <c r="E75" s="236"/>
      <c r="F75" s="236"/>
      <c r="G75" s="236"/>
      <c r="H75" s="236"/>
      <c r="I75" s="236"/>
      <c r="J75" s="261"/>
      <c r="K75" s="167"/>
      <c r="M75" s="662" t="s">
        <v>175</v>
      </c>
      <c r="N75" s="662">
        <v>2.8725040600000002</v>
      </c>
      <c r="O75" s="662">
        <v>4.2691233659999996</v>
      </c>
      <c r="P75" s="662"/>
    </row>
    <row r="76" spans="1:16" s="174" customFormat="1" ht="12.75">
      <c r="A76" s="828"/>
      <c r="B76" s="829"/>
      <c r="C76" s="829"/>
      <c r="D76" s="830"/>
      <c r="E76" s="236"/>
      <c r="F76" s="236"/>
      <c r="G76" s="236"/>
      <c r="H76" s="236"/>
      <c r="I76" s="236"/>
      <c r="J76" s="261"/>
      <c r="K76" s="167"/>
      <c r="M76" s="662" t="s">
        <v>170</v>
      </c>
      <c r="N76" s="662">
        <v>3.4074816559999999</v>
      </c>
      <c r="O76" s="662">
        <v>4.5872450000000002</v>
      </c>
      <c r="P76" s="662"/>
    </row>
    <row r="77" spans="1:16" s="174" customFormat="1" ht="12.75">
      <c r="A77" s="828"/>
      <c r="B77" s="829"/>
      <c r="C77" s="829"/>
      <c r="D77" s="830"/>
      <c r="E77" s="236"/>
      <c r="F77" s="236"/>
      <c r="G77" s="236"/>
      <c r="H77" s="236"/>
      <c r="I77" s="236"/>
      <c r="J77" s="261"/>
      <c r="K77" s="167"/>
      <c r="M77" s="662" t="s">
        <v>169</v>
      </c>
      <c r="N77" s="662">
        <v>3.5058536029999998</v>
      </c>
      <c r="O77" s="662">
        <v>4.3726477880000001</v>
      </c>
      <c r="P77" s="662"/>
    </row>
    <row r="78" spans="1:16" s="174" customFormat="1" ht="12.75">
      <c r="A78" s="828"/>
      <c r="B78" s="829"/>
      <c r="C78" s="829"/>
      <c r="D78" s="830"/>
      <c r="E78" s="236"/>
      <c r="F78" s="236"/>
      <c r="G78" s="236"/>
      <c r="H78" s="236"/>
      <c r="I78" s="236"/>
      <c r="J78" s="261"/>
      <c r="K78" s="167"/>
      <c r="M78" s="662" t="s">
        <v>163</v>
      </c>
      <c r="N78" s="662">
        <v>3.7117280720000001</v>
      </c>
      <c r="O78" s="662">
        <v>3.7274813500000001</v>
      </c>
      <c r="P78" s="662"/>
    </row>
    <row r="79" spans="1:16" s="174" customFormat="1" ht="12.75">
      <c r="A79" s="828"/>
      <c r="B79" s="829"/>
      <c r="C79" s="829"/>
      <c r="D79" s="830"/>
      <c r="E79" s="236"/>
      <c r="F79" s="236"/>
      <c r="G79" s="236"/>
      <c r="H79" s="236"/>
      <c r="I79" s="236"/>
      <c r="J79" s="261"/>
      <c r="K79" s="167"/>
      <c r="M79" s="662" t="s">
        <v>171</v>
      </c>
      <c r="N79" s="662">
        <v>3.7158172500000002</v>
      </c>
      <c r="O79" s="662">
        <v>4.917109</v>
      </c>
      <c r="P79" s="662"/>
    </row>
    <row r="80" spans="1:16" s="174" customFormat="1" ht="12.75">
      <c r="A80" s="828"/>
      <c r="B80" s="829"/>
      <c r="C80" s="829"/>
      <c r="D80" s="830"/>
      <c r="E80" s="236"/>
      <c r="F80" s="236"/>
      <c r="G80" s="236"/>
      <c r="H80" s="236"/>
      <c r="I80" s="236"/>
      <c r="J80" s="261"/>
      <c r="K80" s="167"/>
      <c r="M80" s="662" t="s">
        <v>185</v>
      </c>
      <c r="N80" s="662">
        <v>4.1449303430000004</v>
      </c>
      <c r="O80" s="662">
        <v>4.4797399999999996</v>
      </c>
      <c r="P80" s="662"/>
    </row>
    <row r="81" spans="1:16" s="174" customFormat="1" ht="12.75">
      <c r="A81" s="828"/>
      <c r="B81" s="829"/>
      <c r="C81" s="829"/>
      <c r="D81" s="830"/>
      <c r="E81" s="236"/>
      <c r="F81" s="236"/>
      <c r="G81" s="236"/>
      <c r="H81" s="236"/>
      <c r="I81" s="236"/>
      <c r="J81" s="261"/>
      <c r="K81" s="167"/>
      <c r="M81" s="662" t="s">
        <v>764</v>
      </c>
      <c r="N81" s="662">
        <v>5.6294966659999996</v>
      </c>
      <c r="O81" s="662">
        <v>0</v>
      </c>
      <c r="P81" s="662"/>
    </row>
    <row r="82" spans="1:16" s="174" customFormat="1" ht="12.75">
      <c r="A82" s="828"/>
      <c r="B82" s="829"/>
      <c r="C82" s="829"/>
      <c r="D82" s="830"/>
      <c r="E82" s="236"/>
      <c r="F82" s="236"/>
      <c r="G82" s="236"/>
      <c r="H82" s="236"/>
      <c r="I82" s="236"/>
      <c r="J82" s="261"/>
      <c r="K82" s="167"/>
      <c r="M82" s="662" t="s">
        <v>180</v>
      </c>
      <c r="N82" s="662">
        <v>5.9549669949999995</v>
      </c>
      <c r="O82" s="662">
        <v>11.057720079999999</v>
      </c>
      <c r="P82" s="662"/>
    </row>
    <row r="83" spans="1:16" s="174" customFormat="1" ht="12.75">
      <c r="A83" s="828"/>
      <c r="B83" s="829"/>
      <c r="C83" s="829"/>
      <c r="D83" s="830"/>
      <c r="E83" s="236"/>
      <c r="F83" s="236"/>
      <c r="G83" s="236"/>
      <c r="H83" s="236"/>
      <c r="I83" s="236"/>
      <c r="J83" s="261"/>
      <c r="K83" s="167"/>
      <c r="M83" s="662" t="s">
        <v>146</v>
      </c>
      <c r="N83" s="662">
        <v>7.1225864350000005</v>
      </c>
      <c r="O83" s="662">
        <v>7.1882044790000004</v>
      </c>
      <c r="P83" s="662"/>
    </row>
    <row r="84" spans="1:16" s="174" customFormat="1" ht="12.75">
      <c r="A84" s="828"/>
      <c r="B84" s="829"/>
      <c r="C84" s="829"/>
      <c r="D84" s="830"/>
      <c r="E84" s="236"/>
      <c r="F84" s="236"/>
      <c r="G84" s="236"/>
      <c r="H84" s="236"/>
      <c r="I84" s="236"/>
      <c r="J84" s="261"/>
      <c r="K84" s="167"/>
      <c r="M84" s="662" t="s">
        <v>148</v>
      </c>
      <c r="N84" s="662">
        <v>8.6500665160000008</v>
      </c>
      <c r="O84" s="662">
        <v>5.9460542500000004</v>
      </c>
      <c r="P84" s="662"/>
    </row>
    <row r="85" spans="1:16" s="174" customFormat="1" ht="12.75">
      <c r="A85" s="828"/>
      <c r="B85" s="829"/>
      <c r="C85" s="829"/>
      <c r="D85" s="830"/>
      <c r="E85" s="236"/>
      <c r="F85" s="236"/>
      <c r="G85" s="236"/>
      <c r="H85" s="236"/>
      <c r="I85" s="236"/>
      <c r="J85" s="261"/>
      <c r="K85" s="167"/>
      <c r="M85" s="662" t="s">
        <v>172</v>
      </c>
      <c r="N85" s="662">
        <v>9.0638140860000007</v>
      </c>
      <c r="O85" s="662">
        <v>8.5818910580000001</v>
      </c>
      <c r="P85" s="662"/>
    </row>
    <row r="86" spans="1:16" s="174" customFormat="1" ht="12.75">
      <c r="A86" s="828"/>
      <c r="B86" s="829"/>
      <c r="C86" s="829"/>
      <c r="D86" s="830"/>
      <c r="E86" s="236"/>
      <c r="F86" s="236"/>
      <c r="G86" s="236"/>
      <c r="H86" s="236"/>
      <c r="I86" s="236"/>
      <c r="J86" s="261"/>
      <c r="K86" s="167"/>
      <c r="M86" s="662" t="s">
        <v>176</v>
      </c>
      <c r="N86" s="662">
        <v>11.652051779999999</v>
      </c>
      <c r="O86" s="662">
        <v>8.100865563000001</v>
      </c>
      <c r="P86" s="662"/>
    </row>
    <row r="87" spans="1:16" s="174" customFormat="1" ht="12.75">
      <c r="A87" s="828"/>
      <c r="B87" s="829"/>
      <c r="C87" s="829"/>
      <c r="D87" s="830"/>
      <c r="E87" s="236"/>
      <c r="F87" s="236"/>
      <c r="G87" s="236"/>
      <c r="H87" s="236"/>
      <c r="I87" s="236"/>
      <c r="J87" s="261"/>
      <c r="K87" s="167"/>
      <c r="M87" s="662" t="s">
        <v>165</v>
      </c>
      <c r="N87" s="662">
        <v>14.138608</v>
      </c>
      <c r="O87" s="662">
        <v>8.8260170000000002</v>
      </c>
      <c r="P87" s="662"/>
    </row>
    <row r="88" spans="1:16" s="174" customFormat="1" ht="12.75">
      <c r="A88" s="828"/>
      <c r="B88" s="829"/>
      <c r="C88" s="829"/>
      <c r="D88" s="830"/>
      <c r="E88" s="236"/>
      <c r="F88" s="236"/>
      <c r="G88" s="236"/>
      <c r="H88" s="236"/>
      <c r="I88" s="236"/>
      <c r="J88" s="261"/>
      <c r="K88" s="167"/>
      <c r="M88" s="662" t="s">
        <v>761</v>
      </c>
      <c r="N88" s="662">
        <v>14.35544694</v>
      </c>
      <c r="O88" s="662">
        <v>0</v>
      </c>
      <c r="P88" s="662"/>
    </row>
    <row r="89" spans="1:16" s="174" customFormat="1" ht="12.75">
      <c r="A89" s="828"/>
      <c r="B89" s="829"/>
      <c r="C89" s="829"/>
      <c r="D89" s="830"/>
      <c r="E89" s="236"/>
      <c r="F89" s="236"/>
      <c r="G89" s="236"/>
      <c r="H89" s="236"/>
      <c r="I89" s="236"/>
      <c r="J89" s="261"/>
      <c r="K89" s="167"/>
      <c r="M89" s="662" t="s">
        <v>183</v>
      </c>
      <c r="N89" s="662">
        <v>15.356599449999999</v>
      </c>
      <c r="O89" s="662">
        <v>2.2994750490000002</v>
      </c>
      <c r="P89" s="662"/>
    </row>
    <row r="90" spans="1:16" s="174" customFormat="1" ht="12.75">
      <c r="A90" s="828"/>
      <c r="B90" s="829"/>
      <c r="C90" s="829"/>
      <c r="D90" s="830"/>
      <c r="E90" s="236"/>
      <c r="F90" s="236"/>
      <c r="G90" s="236"/>
      <c r="H90" s="236"/>
      <c r="I90" s="236"/>
      <c r="J90" s="261"/>
      <c r="K90" s="167"/>
      <c r="M90" s="662" t="s">
        <v>158</v>
      </c>
      <c r="N90" s="662">
        <v>19.51324889</v>
      </c>
      <c r="O90" s="662">
        <v>20.836800409999999</v>
      </c>
      <c r="P90" s="662"/>
    </row>
    <row r="91" spans="1:16" s="174" customFormat="1" ht="12.75">
      <c r="A91" s="828"/>
      <c r="B91" s="829"/>
      <c r="C91" s="829"/>
      <c r="D91" s="830"/>
      <c r="E91" s="236"/>
      <c r="F91" s="236"/>
      <c r="G91" s="236"/>
      <c r="H91" s="236"/>
      <c r="I91" s="236"/>
      <c r="J91" s="261"/>
      <c r="K91" s="167"/>
      <c r="M91" s="662" t="s">
        <v>181</v>
      </c>
      <c r="N91" s="662">
        <v>19.90328805</v>
      </c>
      <c r="O91" s="662">
        <v>13.75618551</v>
      </c>
      <c r="P91" s="662"/>
    </row>
    <row r="92" spans="1:16" s="174" customFormat="1" ht="12.75">
      <c r="A92" s="828"/>
      <c r="B92" s="829"/>
      <c r="C92" s="829"/>
      <c r="D92" s="830"/>
      <c r="E92" s="236"/>
      <c r="F92" s="236"/>
      <c r="G92" s="236"/>
      <c r="H92" s="236"/>
      <c r="I92" s="236"/>
      <c r="J92" s="261"/>
      <c r="K92" s="167"/>
      <c r="M92" s="662" t="s">
        <v>178</v>
      </c>
      <c r="N92" s="662">
        <v>22.46754795</v>
      </c>
      <c r="O92" s="662">
        <v>19.35974465</v>
      </c>
      <c r="P92" s="662"/>
    </row>
    <row r="93" spans="1:16" s="174" customFormat="1" ht="12.75">
      <c r="A93" s="828"/>
      <c r="B93" s="829"/>
      <c r="C93" s="829"/>
      <c r="D93" s="830"/>
      <c r="E93" s="236"/>
      <c r="F93" s="236"/>
      <c r="G93" s="236"/>
      <c r="H93" s="236"/>
      <c r="I93" s="236"/>
      <c r="J93" s="261"/>
      <c r="K93" s="167"/>
      <c r="M93" s="662" t="s">
        <v>161</v>
      </c>
      <c r="N93" s="662">
        <v>23.311622440000001</v>
      </c>
      <c r="O93" s="662">
        <v>36.924150759999996</v>
      </c>
      <c r="P93" s="662"/>
    </row>
    <row r="94" spans="1:16" s="174" customFormat="1" ht="12.75">
      <c r="A94" s="828"/>
      <c r="B94" s="829"/>
      <c r="C94" s="829"/>
      <c r="D94" s="830"/>
      <c r="E94" s="236"/>
      <c r="F94" s="236"/>
      <c r="G94" s="236"/>
      <c r="H94" s="236"/>
      <c r="I94" s="236"/>
      <c r="J94" s="261"/>
      <c r="K94" s="167"/>
      <c r="M94" s="662" t="s">
        <v>186</v>
      </c>
      <c r="N94" s="662">
        <v>23.597600660000001</v>
      </c>
      <c r="O94" s="662">
        <v>37.108076830000002</v>
      </c>
      <c r="P94" s="662"/>
    </row>
    <row r="95" spans="1:16" s="174" customFormat="1" ht="12.75">
      <c r="A95" s="828"/>
      <c r="B95" s="829"/>
      <c r="C95" s="829"/>
      <c r="D95" s="830"/>
      <c r="E95" s="236"/>
      <c r="F95" s="236"/>
      <c r="G95" s="236"/>
      <c r="H95" s="236"/>
      <c r="I95" s="236"/>
      <c r="J95" s="261"/>
      <c r="K95" s="167"/>
      <c r="M95" s="662" t="s">
        <v>155</v>
      </c>
      <c r="N95" s="662">
        <v>27.897364959999997</v>
      </c>
      <c r="O95" s="662">
        <v>27.872673219999999</v>
      </c>
      <c r="P95" s="662"/>
    </row>
    <row r="96" spans="1:16" s="174" customFormat="1" ht="12.75">
      <c r="A96" s="828"/>
      <c r="B96" s="829"/>
      <c r="C96" s="829"/>
      <c r="D96" s="830"/>
      <c r="E96" s="236"/>
      <c r="F96" s="236"/>
      <c r="G96" s="236"/>
      <c r="H96" s="236"/>
      <c r="I96" s="236"/>
      <c r="J96" s="261"/>
      <c r="K96" s="167"/>
      <c r="M96" s="662" t="s">
        <v>54</v>
      </c>
      <c r="N96" s="662">
        <v>27.997365500000001</v>
      </c>
      <c r="O96" s="662">
        <v>1.7320684020000001</v>
      </c>
      <c r="P96" s="662"/>
    </row>
    <row r="97" spans="1:16" s="174" customFormat="1" ht="12.75">
      <c r="A97" s="828"/>
      <c r="B97" s="829"/>
      <c r="C97" s="829"/>
      <c r="D97" s="830"/>
      <c r="E97" s="236"/>
      <c r="F97" s="236"/>
      <c r="G97" s="236"/>
      <c r="H97" s="236"/>
      <c r="I97" s="236"/>
      <c r="J97" s="261"/>
      <c r="K97" s="167"/>
      <c r="M97" s="662" t="s">
        <v>396</v>
      </c>
      <c r="N97" s="662">
        <v>29.811042689999997</v>
      </c>
      <c r="O97" s="662">
        <v>68.807550109999994</v>
      </c>
      <c r="P97" s="662"/>
    </row>
    <row r="98" spans="1:16" s="174" customFormat="1" ht="12.75">
      <c r="A98" s="828"/>
      <c r="B98" s="829"/>
      <c r="C98" s="829"/>
      <c r="D98" s="830"/>
      <c r="E98" s="236"/>
      <c r="F98" s="236"/>
      <c r="G98" s="236"/>
      <c r="H98" s="236"/>
      <c r="I98" s="236"/>
      <c r="J98" s="261"/>
      <c r="K98" s="167"/>
      <c r="M98" s="662" t="s">
        <v>160</v>
      </c>
      <c r="N98" s="662">
        <v>30.811290410000002</v>
      </c>
      <c r="O98" s="662">
        <v>38.871129090000004</v>
      </c>
      <c r="P98" s="662"/>
    </row>
    <row r="99" spans="1:16" s="174" customFormat="1" ht="12.75">
      <c r="A99" s="828"/>
      <c r="B99" s="829"/>
      <c r="C99" s="829"/>
      <c r="D99" s="830"/>
      <c r="E99" s="236"/>
      <c r="F99" s="236"/>
      <c r="G99" s="236"/>
      <c r="H99" s="236"/>
      <c r="I99" s="236"/>
      <c r="J99" s="261"/>
      <c r="K99" s="167"/>
      <c r="M99" s="662" t="s">
        <v>167</v>
      </c>
      <c r="N99" s="662">
        <v>66.156715790000007</v>
      </c>
      <c r="O99" s="662">
        <v>65.738493030000001</v>
      </c>
      <c r="P99" s="662"/>
    </row>
    <row r="100" spans="1:16" s="174" customFormat="1" ht="12.75">
      <c r="A100" s="828"/>
      <c r="B100" s="829"/>
      <c r="C100" s="829"/>
      <c r="D100" s="830"/>
      <c r="E100" s="236"/>
      <c r="F100" s="236"/>
      <c r="G100" s="236"/>
      <c r="H100" s="236"/>
      <c r="I100" s="236"/>
      <c r="J100" s="261"/>
      <c r="K100" s="167"/>
      <c r="M100" s="662" t="s">
        <v>177</v>
      </c>
      <c r="N100" s="662">
        <v>81.199021189999996</v>
      </c>
      <c r="O100" s="662">
        <v>79.638048800000007</v>
      </c>
      <c r="P100" s="662"/>
    </row>
    <row r="101" spans="1:16" s="174" customFormat="1" ht="12.75">
      <c r="A101" s="828"/>
      <c r="B101" s="829"/>
      <c r="C101" s="829"/>
      <c r="D101" s="830"/>
      <c r="E101" s="236"/>
      <c r="F101" s="236"/>
      <c r="G101" s="236"/>
      <c r="H101" s="236"/>
      <c r="I101" s="236"/>
      <c r="J101" s="261"/>
      <c r="K101" s="167"/>
      <c r="M101" s="662" t="s">
        <v>152</v>
      </c>
      <c r="N101" s="662">
        <v>99.026510299999998</v>
      </c>
      <c r="O101" s="662">
        <v>100.1931482</v>
      </c>
      <c r="P101" s="662"/>
    </row>
    <row r="102" spans="1:16" s="174" customFormat="1" ht="12.75">
      <c r="A102" s="828"/>
      <c r="B102" s="829"/>
      <c r="C102" s="829"/>
      <c r="D102" s="830"/>
      <c r="E102" s="236"/>
      <c r="F102" s="236"/>
      <c r="G102" s="236"/>
      <c r="H102" s="236"/>
      <c r="I102" s="236"/>
      <c r="J102" s="261"/>
      <c r="K102" s="167"/>
      <c r="M102" s="662" t="s">
        <v>150</v>
      </c>
      <c r="N102" s="662">
        <v>122.6832953</v>
      </c>
      <c r="O102" s="662">
        <v>128.6336379</v>
      </c>
      <c r="P102" s="662"/>
    </row>
    <row r="103" spans="1:16" s="174" customFormat="1" ht="12.75">
      <c r="A103" s="828"/>
      <c r="B103" s="829"/>
      <c r="C103" s="829"/>
      <c r="D103" s="830"/>
      <c r="E103" s="236"/>
      <c r="F103" s="236"/>
      <c r="G103" s="236"/>
      <c r="H103" s="236"/>
      <c r="I103" s="236"/>
      <c r="J103" s="261"/>
      <c r="K103" s="167"/>
      <c r="M103" s="662" t="s">
        <v>156</v>
      </c>
      <c r="N103" s="662">
        <v>124.996897</v>
      </c>
      <c r="O103" s="662">
        <v>123.3734295</v>
      </c>
      <c r="P103" s="662"/>
    </row>
    <row r="104" spans="1:16" s="174" customFormat="1" ht="12.75">
      <c r="A104" s="828"/>
      <c r="B104" s="829"/>
      <c r="C104" s="829"/>
      <c r="D104" s="830"/>
      <c r="E104" s="236"/>
      <c r="F104" s="236"/>
      <c r="G104" s="236"/>
      <c r="H104" s="236"/>
      <c r="I104" s="236"/>
      <c r="J104" s="261"/>
      <c r="K104" s="167"/>
      <c r="M104" s="662" t="s">
        <v>149</v>
      </c>
      <c r="N104" s="662">
        <v>141.44675080000002</v>
      </c>
      <c r="O104" s="662">
        <v>87.835759349999989</v>
      </c>
      <c r="P104" s="662"/>
    </row>
    <row r="105" spans="1:16" s="174" customFormat="1" ht="12.75">
      <c r="A105" s="828"/>
      <c r="B105" s="829"/>
      <c r="C105" s="829"/>
      <c r="D105" s="830"/>
      <c r="E105" s="236"/>
      <c r="F105" s="236"/>
      <c r="G105" s="236"/>
      <c r="H105" s="236"/>
      <c r="I105" s="236"/>
      <c r="J105" s="261"/>
      <c r="K105" s="167"/>
      <c r="M105" s="662" t="s">
        <v>166</v>
      </c>
      <c r="N105" s="662">
        <v>222.88428330000002</v>
      </c>
      <c r="O105" s="662">
        <v>478.97459779999997</v>
      </c>
      <c r="P105" s="662"/>
    </row>
    <row r="106" spans="1:16" s="174" customFormat="1" ht="12.75">
      <c r="A106" s="828"/>
      <c r="B106" s="829"/>
      <c r="C106" s="829"/>
      <c r="D106" s="830"/>
      <c r="E106" s="236"/>
      <c r="F106" s="236"/>
      <c r="G106" s="236"/>
      <c r="H106" s="236"/>
      <c r="I106" s="236"/>
      <c r="J106" s="261"/>
      <c r="K106" s="167"/>
      <c r="M106" s="662" t="s">
        <v>184</v>
      </c>
      <c r="N106" s="662">
        <v>231.4918481</v>
      </c>
      <c r="O106" s="662">
        <v>213.20573689999998</v>
      </c>
      <c r="P106" s="662"/>
    </row>
    <row r="107" spans="1:16" s="174" customFormat="1" ht="12.75">
      <c r="A107" s="828"/>
      <c r="B107" s="829"/>
      <c r="C107" s="829"/>
      <c r="D107" s="830"/>
      <c r="E107" s="236"/>
      <c r="F107" s="236"/>
      <c r="G107" s="236"/>
      <c r="H107" s="236"/>
      <c r="I107" s="236"/>
      <c r="J107" s="261"/>
      <c r="K107" s="167"/>
      <c r="M107" s="662" t="s">
        <v>157</v>
      </c>
      <c r="N107" s="662">
        <v>239.50898999999998</v>
      </c>
      <c r="O107" s="662">
        <v>239.78281760000002</v>
      </c>
      <c r="P107" s="662"/>
    </row>
    <row r="108" spans="1:16" s="174" customFormat="1" ht="12.75">
      <c r="A108" s="828"/>
      <c r="B108" s="829"/>
      <c r="C108" s="829"/>
      <c r="D108" s="830"/>
      <c r="E108" s="236"/>
      <c r="F108" s="236"/>
      <c r="G108" s="236"/>
      <c r="H108" s="236"/>
      <c r="I108" s="236"/>
      <c r="J108" s="261"/>
      <c r="K108" s="167"/>
      <c r="M108" s="662" t="s">
        <v>759</v>
      </c>
      <c r="N108" s="662">
        <v>242.97964039999999</v>
      </c>
      <c r="O108" s="662">
        <v>0</v>
      </c>
      <c r="P108" s="662"/>
    </row>
    <row r="109" spans="1:16" s="174" customFormat="1" ht="12.75">
      <c r="A109" s="828"/>
      <c r="B109" s="829"/>
      <c r="C109" s="829"/>
      <c r="D109" s="830"/>
      <c r="E109" s="236"/>
      <c r="F109" s="236"/>
      <c r="G109" s="236"/>
      <c r="H109" s="236"/>
      <c r="I109" s="236"/>
      <c r="J109" s="261"/>
      <c r="K109" s="167"/>
      <c r="M109" s="662" t="s">
        <v>762</v>
      </c>
      <c r="N109" s="662">
        <v>299.2731493</v>
      </c>
      <c r="O109" s="662">
        <v>1.241119437</v>
      </c>
      <c r="P109" s="662"/>
    </row>
    <row r="110" spans="1:16" s="174" customFormat="1" ht="12.75">
      <c r="A110" s="828"/>
      <c r="B110" s="829"/>
      <c r="C110" s="829"/>
      <c r="D110" s="830"/>
      <c r="E110" s="236"/>
      <c r="F110" s="236"/>
      <c r="G110" s="236"/>
      <c r="H110" s="236"/>
      <c r="I110" s="236"/>
      <c r="J110" s="261"/>
      <c r="K110" s="167"/>
      <c r="M110" s="662" t="s">
        <v>162</v>
      </c>
      <c r="N110" s="662">
        <v>369.0456848</v>
      </c>
      <c r="O110" s="662">
        <v>253.12366550000002</v>
      </c>
      <c r="P110" s="662"/>
    </row>
    <row r="111" spans="1:16" s="174" customFormat="1" ht="12.75">
      <c r="A111" s="828"/>
      <c r="B111" s="829"/>
      <c r="C111" s="829"/>
      <c r="D111" s="830"/>
      <c r="E111" s="236"/>
      <c r="F111" s="236"/>
      <c r="G111" s="236"/>
      <c r="H111" s="236"/>
      <c r="I111" s="236"/>
      <c r="J111" s="261"/>
      <c r="K111" s="167"/>
      <c r="M111" s="662" t="s">
        <v>760</v>
      </c>
      <c r="N111" s="662">
        <v>447.12567369999999</v>
      </c>
      <c r="O111" s="662">
        <v>577.5328591</v>
      </c>
      <c r="P111" s="662"/>
    </row>
    <row r="112" spans="1:16" s="174" customFormat="1" ht="12.75">
      <c r="A112" s="828"/>
      <c r="B112" s="829"/>
      <c r="C112" s="829"/>
      <c r="D112" s="830"/>
      <c r="E112" s="236"/>
      <c r="F112" s="236"/>
      <c r="G112" s="236"/>
      <c r="H112" s="236"/>
      <c r="I112" s="236"/>
      <c r="J112" s="261"/>
      <c r="K112" s="167"/>
      <c r="M112" s="662" t="s">
        <v>159</v>
      </c>
      <c r="N112" s="662">
        <v>587.77341319999994</v>
      </c>
      <c r="O112" s="662">
        <v>629.89459880000004</v>
      </c>
      <c r="P112" s="662"/>
    </row>
    <row r="113" spans="1:16" s="174" customFormat="1" ht="12.75">
      <c r="A113" s="828"/>
      <c r="B113" s="829"/>
      <c r="C113" s="829"/>
      <c r="D113" s="830"/>
      <c r="E113" s="236"/>
      <c r="F113" s="236"/>
      <c r="G113" s="236"/>
      <c r="H113" s="236"/>
      <c r="I113" s="236"/>
      <c r="J113" s="261"/>
      <c r="K113" s="167"/>
      <c r="M113" s="662" t="s">
        <v>354</v>
      </c>
      <c r="N113" s="662">
        <v>643.81438400000002</v>
      </c>
      <c r="O113" s="662">
        <v>584.84224430000006</v>
      </c>
      <c r="P113" s="662"/>
    </row>
    <row r="114" spans="1:16" s="174" customFormat="1" ht="12.75">
      <c r="A114" s="824"/>
      <c r="B114" s="825"/>
      <c r="C114" s="825"/>
      <c r="D114" s="826"/>
      <c r="E114" s="236"/>
      <c r="F114" s="236"/>
      <c r="G114" s="236"/>
      <c r="H114" s="236"/>
      <c r="I114" s="236"/>
      <c r="J114" s="261"/>
      <c r="K114" s="167"/>
      <c r="M114" s="662"/>
      <c r="N114" s="662"/>
      <c r="O114" s="662"/>
      <c r="P114" s="662"/>
    </row>
    <row r="115" spans="1:16" s="174" customFormat="1" ht="12.75">
      <c r="A115" s="219"/>
      <c r="B115" s="236"/>
      <c r="C115" s="236"/>
      <c r="D115" s="236"/>
      <c r="E115" s="236"/>
      <c r="F115" s="236"/>
      <c r="G115" s="236"/>
      <c r="H115" s="236"/>
      <c r="I115" s="236"/>
      <c r="J115" s="261"/>
      <c r="K115" s="167"/>
      <c r="M115" s="662"/>
      <c r="N115" s="662"/>
      <c r="O115" s="662"/>
      <c r="P115" s="662"/>
    </row>
    <row r="116" spans="1:16" s="174" customFormat="1" ht="12.75">
      <c r="A116" s="219"/>
      <c r="B116" s="236"/>
      <c r="C116" s="236"/>
      <c r="D116" s="236"/>
      <c r="E116" s="236"/>
      <c r="F116" s="236"/>
      <c r="G116" s="236"/>
      <c r="H116" s="236"/>
      <c r="I116" s="236"/>
      <c r="J116" s="261"/>
      <c r="K116" s="167"/>
      <c r="M116" s="662"/>
      <c r="N116" s="662"/>
      <c r="O116" s="662"/>
      <c r="P116" s="662"/>
    </row>
    <row r="117" spans="1:16" s="174" customFormat="1" ht="12.75">
      <c r="A117" s="219"/>
      <c r="B117" s="236"/>
      <c r="C117" s="236"/>
      <c r="D117" s="236"/>
      <c r="E117" s="236"/>
      <c r="F117" s="236"/>
      <c r="G117" s="236"/>
      <c r="H117" s="236"/>
      <c r="I117" s="236"/>
      <c r="J117" s="261"/>
      <c r="K117" s="167"/>
      <c r="M117" s="662"/>
      <c r="N117" s="662"/>
      <c r="O117" s="662"/>
      <c r="P117" s="662"/>
    </row>
    <row r="118" spans="1:16" s="183" customFormat="1" ht="12" customHeight="1">
      <c r="A118" s="257"/>
      <c r="B118" s="236"/>
      <c r="C118" s="236"/>
      <c r="D118" s="236"/>
      <c r="E118" s="239"/>
      <c r="F118" s="239"/>
      <c r="G118" s="239"/>
      <c r="H118" s="241"/>
      <c r="I118" s="241"/>
      <c r="J118" s="241"/>
      <c r="K118" s="182"/>
      <c r="M118" s="664"/>
      <c r="N118" s="664"/>
      <c r="O118" s="664"/>
      <c r="P118" s="664"/>
    </row>
    <row r="119" spans="1:16" s="181" customFormat="1" ht="14.1" customHeight="1">
      <c r="A119" s="184"/>
      <c r="B119" s="185"/>
      <c r="C119" s="185"/>
      <c r="D119" s="185"/>
      <c r="E119" s="185"/>
      <c r="F119" s="183"/>
      <c r="G119" s="185"/>
      <c r="H119" s="182"/>
      <c r="I119" s="182"/>
      <c r="J119" s="239"/>
      <c r="K119" s="186"/>
      <c r="M119" s="665"/>
      <c r="N119" s="665"/>
      <c r="O119" s="665"/>
      <c r="P119" s="665"/>
    </row>
    <row r="120" spans="1:16" s="146" customFormat="1" ht="12" customHeight="1">
      <c r="A120" s="187"/>
      <c r="B120" s="188"/>
      <c r="C120" s="188"/>
      <c r="D120" s="188"/>
      <c r="E120" s="189"/>
      <c r="H120" s="167"/>
      <c r="I120" s="167"/>
      <c r="J120" s="261"/>
      <c r="K120" s="167"/>
      <c r="M120" s="666"/>
      <c r="N120" s="666"/>
      <c r="O120" s="666"/>
      <c r="P120" s="666"/>
    </row>
    <row r="121" spans="1:16" s="146" customFormat="1" ht="12" customHeight="1">
      <c r="B121" s="188"/>
      <c r="C121" s="188"/>
      <c r="D121" s="188"/>
      <c r="E121" s="188"/>
      <c r="F121" s="188"/>
      <c r="G121" s="188"/>
      <c r="H121" s="167"/>
      <c r="I121" s="167"/>
      <c r="J121" s="261"/>
      <c r="K121" s="167"/>
      <c r="M121" s="666"/>
      <c r="N121" s="666"/>
      <c r="O121" s="666"/>
      <c r="P121" s="666"/>
    </row>
    <row r="122" spans="1:16" s="146" customFormat="1" ht="12" customHeight="1">
      <c r="B122" s="190"/>
      <c r="C122" s="190"/>
      <c r="D122" s="190"/>
      <c r="E122" s="190"/>
      <c r="F122" s="190"/>
      <c r="H122" s="167"/>
      <c r="I122" s="167"/>
      <c r="J122" s="261"/>
      <c r="K122" s="167"/>
      <c r="M122" s="666"/>
      <c r="N122" s="666"/>
      <c r="O122" s="666"/>
      <c r="P122" s="666"/>
    </row>
    <row r="123" spans="1:16" s="191" customFormat="1" ht="12" customHeight="1">
      <c r="J123" s="262"/>
      <c r="M123" s="667"/>
      <c r="N123" s="667"/>
      <c r="O123" s="667"/>
      <c r="P123" s="667"/>
    </row>
    <row r="124" spans="1:16" s="146" customFormat="1" ht="12" customHeight="1">
      <c r="A124" s="192"/>
      <c r="B124" s="190"/>
      <c r="C124" s="190"/>
      <c r="D124" s="190"/>
      <c r="E124" s="190"/>
      <c r="F124" s="190"/>
      <c r="H124" s="167"/>
      <c r="I124" s="167"/>
      <c r="J124" s="261"/>
      <c r="K124" s="167"/>
      <c r="M124" s="666"/>
      <c r="N124" s="666"/>
      <c r="O124" s="666"/>
      <c r="P124" s="666"/>
    </row>
    <row r="125" spans="1:16" s="146" customFormat="1" ht="12" customHeight="1">
      <c r="H125" s="150"/>
      <c r="I125" s="150"/>
      <c r="J125" s="264"/>
      <c r="K125" s="150"/>
      <c r="M125" s="666"/>
      <c r="N125" s="666"/>
      <c r="O125" s="666"/>
      <c r="P125" s="666"/>
    </row>
    <row r="126" spans="1:16" s="146" customFormat="1" ht="12" customHeight="1">
      <c r="A126" s="145"/>
      <c r="B126" s="145"/>
      <c r="C126" s="145"/>
      <c r="D126" s="145"/>
      <c r="E126" s="145"/>
      <c r="F126" s="145"/>
      <c r="G126" s="145"/>
      <c r="J126" s="209"/>
      <c r="M126" s="666"/>
      <c r="N126" s="666"/>
      <c r="O126" s="666"/>
      <c r="P126" s="666"/>
    </row>
    <row r="127" spans="1:16" s="146" customFormat="1" ht="12" customHeight="1">
      <c r="A127" s="145"/>
      <c r="B127" s="145"/>
      <c r="C127" s="145"/>
      <c r="D127" s="145"/>
      <c r="E127" s="145"/>
      <c r="F127" s="145"/>
      <c r="G127" s="145"/>
      <c r="J127" s="209"/>
      <c r="M127" s="666"/>
      <c r="N127" s="666"/>
      <c r="O127" s="666"/>
      <c r="P127" s="666"/>
    </row>
    <row r="128" spans="1:16" s="146" customFormat="1" ht="12" customHeight="1">
      <c r="A128" s="145"/>
      <c r="B128" s="145"/>
      <c r="C128" s="145"/>
      <c r="D128" s="145"/>
      <c r="E128" s="145"/>
      <c r="F128" s="145"/>
      <c r="G128" s="145"/>
      <c r="J128" s="209"/>
      <c r="M128" s="666"/>
      <c r="N128" s="666"/>
      <c r="O128" s="666"/>
      <c r="P128" s="666"/>
    </row>
    <row r="129" spans="1:16" s="146" customFormat="1" ht="12" customHeight="1">
      <c r="A129" s="145"/>
      <c r="B129" s="145"/>
      <c r="C129" s="145"/>
      <c r="D129" s="145"/>
      <c r="E129" s="145"/>
      <c r="F129" s="145"/>
      <c r="G129" s="145"/>
      <c r="J129" s="209"/>
      <c r="M129" s="666"/>
      <c r="N129" s="666"/>
      <c r="O129" s="666"/>
      <c r="P129" s="666"/>
    </row>
    <row r="130" spans="1:16" s="146" customFormat="1" ht="12" customHeight="1">
      <c r="A130" s="145"/>
      <c r="B130" s="145"/>
      <c r="C130" s="145"/>
      <c r="D130" s="145"/>
      <c r="E130" s="145"/>
      <c r="F130" s="145"/>
      <c r="G130" s="145"/>
      <c r="J130" s="209"/>
      <c r="M130" s="666"/>
      <c r="N130" s="666"/>
      <c r="O130" s="666"/>
      <c r="P130" s="666"/>
    </row>
    <row r="131" spans="1:16" s="146" customFormat="1" ht="12" customHeight="1">
      <c r="A131" s="145"/>
      <c r="B131" s="145"/>
      <c r="C131" s="145"/>
      <c r="D131" s="145"/>
      <c r="E131" s="145"/>
      <c r="F131" s="145"/>
      <c r="G131" s="145"/>
      <c r="J131" s="209"/>
      <c r="M131" s="666"/>
      <c r="N131" s="666"/>
      <c r="O131" s="666"/>
      <c r="P131" s="666"/>
    </row>
    <row r="132" spans="1:16" s="191" customFormat="1" ht="12" customHeight="1">
      <c r="A132" s="145"/>
      <c r="B132" s="145"/>
      <c r="C132" s="145"/>
      <c r="D132" s="145"/>
      <c r="E132" s="145"/>
      <c r="F132" s="145"/>
      <c r="G132" s="145"/>
      <c r="J132" s="262"/>
      <c r="M132" s="667"/>
      <c r="N132" s="667"/>
      <c r="O132" s="667"/>
      <c r="P132" s="667"/>
    </row>
    <row r="133" spans="1:16" s="146" customFormat="1" ht="12" customHeight="1">
      <c r="A133" s="145"/>
      <c r="B133" s="145"/>
      <c r="C133" s="145"/>
      <c r="D133" s="145"/>
      <c r="E133" s="145"/>
      <c r="F133" s="145"/>
      <c r="G133" s="145"/>
      <c r="J133" s="209"/>
      <c r="M133" s="666"/>
      <c r="N133" s="666"/>
      <c r="O133" s="666"/>
      <c r="P133" s="666"/>
    </row>
    <row r="134" spans="1:16" s="191" customFormat="1" ht="12" customHeight="1">
      <c r="A134" s="145"/>
      <c r="B134" s="145"/>
      <c r="C134" s="145"/>
      <c r="D134" s="145"/>
      <c r="E134" s="145"/>
      <c r="F134" s="145"/>
      <c r="G134" s="145"/>
      <c r="H134" s="188"/>
      <c r="I134" s="188"/>
      <c r="J134" s="260"/>
      <c r="K134" s="188"/>
      <c r="M134" s="667"/>
      <c r="N134" s="667"/>
      <c r="O134" s="667"/>
      <c r="P134" s="667"/>
    </row>
    <row r="135" spans="1:16" s="146" customFormat="1" ht="12" customHeight="1">
      <c r="A135" s="145"/>
      <c r="B135" s="145"/>
      <c r="C135" s="145"/>
      <c r="D135" s="145"/>
      <c r="E135" s="145"/>
      <c r="F135" s="145"/>
      <c r="G135" s="145"/>
      <c r="H135" s="193"/>
      <c r="I135" s="193"/>
      <c r="J135" s="265"/>
      <c r="K135" s="193"/>
      <c r="M135" s="666"/>
      <c r="N135" s="666"/>
      <c r="O135" s="666"/>
      <c r="P135" s="666"/>
    </row>
    <row r="136" spans="1:16" ht="12" customHeight="1">
      <c r="M136" s="668"/>
      <c r="N136" s="668"/>
      <c r="O136" s="668"/>
      <c r="P136" s="668"/>
    </row>
    <row r="137" spans="1:16" ht="12" customHeight="1">
      <c r="M137" s="668"/>
      <c r="N137" s="668"/>
      <c r="O137" s="668"/>
      <c r="P137" s="668"/>
    </row>
    <row r="138" spans="1:16" ht="12" customHeight="1">
      <c r="M138" s="668"/>
      <c r="N138" s="668"/>
      <c r="O138" s="668"/>
      <c r="P138" s="668"/>
    </row>
    <row r="139" spans="1:16" ht="12" customHeight="1">
      <c r="M139" s="668"/>
      <c r="N139" s="668"/>
      <c r="O139" s="668"/>
      <c r="P139" s="668"/>
    </row>
    <row r="140" spans="1:16" ht="12" customHeight="1">
      <c r="M140" s="668"/>
      <c r="N140" s="668"/>
      <c r="O140" s="668"/>
      <c r="P140" s="668"/>
    </row>
    <row r="141" spans="1:16" ht="12" customHeight="1">
      <c r="M141" s="668"/>
      <c r="N141" s="668"/>
      <c r="O141" s="668"/>
      <c r="P141" s="668"/>
    </row>
    <row r="142" spans="1:16" ht="12" customHeight="1">
      <c r="M142" s="668"/>
      <c r="N142" s="668"/>
      <c r="O142" s="668"/>
      <c r="P142" s="668"/>
    </row>
    <row r="143" spans="1:16" ht="12" customHeight="1">
      <c r="M143" s="668"/>
      <c r="N143" s="668"/>
      <c r="O143" s="668"/>
      <c r="P143" s="668"/>
    </row>
    <row r="144" spans="1:16" ht="12" customHeight="1">
      <c r="A144" s="174"/>
      <c r="M144" s="668"/>
      <c r="N144" s="668"/>
      <c r="O144" s="668"/>
      <c r="P144" s="668"/>
    </row>
    <row r="145" spans="13:16" ht="12" customHeight="1">
      <c r="M145" s="668"/>
      <c r="N145" s="668"/>
      <c r="O145" s="668"/>
      <c r="P145" s="668"/>
    </row>
    <row r="146" spans="13:16" ht="12" customHeight="1">
      <c r="M146" s="668"/>
      <c r="N146" s="668"/>
      <c r="O146" s="668"/>
      <c r="P146" s="668"/>
    </row>
    <row r="147" spans="13:16" ht="12" customHeight="1">
      <c r="M147" s="668"/>
      <c r="N147" s="668"/>
      <c r="O147" s="668"/>
      <c r="P147" s="668"/>
    </row>
    <row r="148" spans="13:16" ht="12" customHeight="1">
      <c r="M148" s="668"/>
      <c r="N148" s="668"/>
      <c r="O148" s="668"/>
      <c r="P148" s="668"/>
    </row>
    <row r="149" spans="13:16" ht="12" customHeight="1">
      <c r="M149" s="668"/>
      <c r="N149" s="668"/>
      <c r="O149" s="668"/>
      <c r="P149" s="668"/>
    </row>
    <row r="150" spans="13:16" ht="12" customHeight="1">
      <c r="M150" s="668"/>
      <c r="N150" s="668"/>
      <c r="O150" s="668"/>
      <c r="P150" s="668"/>
    </row>
    <row r="151" spans="13:16" ht="12" customHeight="1"/>
    <row r="152" spans="13:16" ht="12" customHeight="1"/>
    <row r="153" spans="13:16" ht="12" customHeight="1"/>
    <row r="154" spans="13:16" ht="12" customHeight="1"/>
    <row r="155" spans="13:16" ht="8.25" customHeight="1"/>
    <row r="156" spans="13:16" ht="8.25" customHeight="1"/>
    <row r="157" spans="13:16" ht="8.25" customHeight="1"/>
    <row r="158" spans="13:16" ht="8.25" customHeight="1"/>
    <row r="159" spans="13:16" ht="8.25" customHeight="1"/>
    <row r="160" spans="13:16" ht="8.25" customHeight="1"/>
    <row r="161" ht="11.45" customHeight="1"/>
    <row r="162" ht="11.45" customHeight="1"/>
    <row r="163" ht="11.45" customHeight="1"/>
    <row r="164" ht="9"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sheetData>
  <mergeCells count="10">
    <mergeCell ref="A60:A61"/>
    <mergeCell ref="B60:D60"/>
    <mergeCell ref="G60:I60"/>
    <mergeCell ref="T45:U45"/>
    <mergeCell ref="N45:P45"/>
    <mergeCell ref="Q45:S45"/>
    <mergeCell ref="A4:I4"/>
    <mergeCell ref="B8:D8"/>
    <mergeCell ref="E8:G8"/>
    <mergeCell ref="H8:I8"/>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Enero 2017
INFSGI-MES-01-2017
08/02/2017
Versión: 01</oddHeader>
    <oddFooter>&amp;L&amp;"Calibri Light,Regular"&amp;10COES SINAC, 2017&amp;C&amp;"Calibri Light,Regular"&amp;10 5&amp;R&amp;"Calibri Light,Regular"&amp;10Dirección Ejecutiva
Sub Dirección de Gestión de Información</oddFooter>
  </headerFooter>
  <rowBreaks count="1" manualBreakCount="1">
    <brk id="58" max="9"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338"/>
  <sheetViews>
    <sheetView view="pageBreakPreview" zoomScale="115" zoomScaleNormal="100" zoomScaleSheetLayoutView="115" zoomScalePageLayoutView="70" workbookViewId="0"/>
  </sheetViews>
  <sheetFormatPr defaultRowHeight="11.25"/>
  <cols>
    <col min="1" max="1" width="32.33203125" style="145" customWidth="1"/>
    <col min="2" max="2" width="10.83203125" style="145" customWidth="1"/>
    <col min="3" max="3" width="11.1640625" style="145" customWidth="1"/>
    <col min="4" max="4" width="10.5" style="145" customWidth="1"/>
    <col min="5" max="5" width="11.6640625" style="145" customWidth="1"/>
    <col min="6" max="6" width="12.5" style="145" customWidth="1"/>
    <col min="7" max="7" width="11.1640625" style="145" customWidth="1"/>
    <col min="8" max="8" width="11" style="145" customWidth="1"/>
    <col min="9" max="9" width="10.1640625" style="145" customWidth="1"/>
    <col min="10" max="10" width="12.83203125" style="211" customWidth="1"/>
    <col min="11" max="11" width="1.5" style="145" customWidth="1"/>
    <col min="12" max="12" width="9.33203125" style="145"/>
    <col min="13" max="13" width="52.6640625" style="145" bestFit="1" customWidth="1"/>
    <col min="14" max="22" width="9.33203125" style="145"/>
    <col min="23" max="23" width="52.6640625" style="145" bestFit="1" customWidth="1"/>
    <col min="24" max="16384" width="9.33203125" style="145"/>
  </cols>
  <sheetData>
    <row r="1" spans="1:16">
      <c r="A1" s="211"/>
      <c r="B1" s="211"/>
      <c r="C1" s="211"/>
      <c r="D1" s="211"/>
      <c r="E1" s="211"/>
      <c r="F1" s="211"/>
      <c r="G1" s="211"/>
      <c r="H1" s="211"/>
      <c r="I1" s="211"/>
    </row>
    <row r="2" spans="1:16" ht="20.25">
      <c r="A2" s="877" t="s">
        <v>139</v>
      </c>
      <c r="B2" s="877"/>
      <c r="C2" s="877"/>
      <c r="D2" s="877"/>
      <c r="E2" s="877"/>
      <c r="F2" s="877"/>
      <c r="G2" s="877"/>
      <c r="H2" s="877"/>
      <c r="I2" s="877"/>
    </row>
    <row r="3" spans="1:16">
      <c r="A3" s="211"/>
      <c r="B3" s="211"/>
      <c r="C3" s="211"/>
      <c r="D3" s="211"/>
      <c r="E3" s="211"/>
      <c r="F3" s="211"/>
      <c r="G3" s="211"/>
      <c r="H3" s="211"/>
      <c r="I3" s="211"/>
    </row>
    <row r="4" spans="1:16">
      <c r="A4" s="211"/>
      <c r="B4" s="211"/>
      <c r="C4" s="211"/>
      <c r="D4" s="211"/>
      <c r="E4" s="211"/>
      <c r="F4" s="211"/>
      <c r="G4" s="211"/>
      <c r="H4" s="211"/>
      <c r="I4" s="211"/>
    </row>
    <row r="5" spans="1:16">
      <c r="A5" s="211"/>
      <c r="B5" s="211"/>
      <c r="C5" s="211"/>
      <c r="D5" s="211"/>
      <c r="E5" s="211"/>
      <c r="F5" s="211"/>
      <c r="G5" s="211"/>
      <c r="H5" s="211"/>
      <c r="I5" s="211"/>
    </row>
    <row r="6" spans="1:16" s="174" customFormat="1" ht="12.75">
      <c r="A6" s="219"/>
      <c r="B6" s="236"/>
      <c r="C6" s="236"/>
      <c r="D6" s="236"/>
      <c r="E6" s="236"/>
      <c r="F6" s="236"/>
      <c r="G6" s="236"/>
      <c r="H6" s="236"/>
      <c r="I6" s="236"/>
      <c r="J6" s="261"/>
      <c r="K6" s="167"/>
      <c r="M6" s="662"/>
      <c r="N6" s="662"/>
      <c r="O6" s="662"/>
      <c r="P6" s="662"/>
    </row>
    <row r="7" spans="1:16" s="174" customFormat="1" ht="12.75">
      <c r="A7" s="909" t="s">
        <v>192</v>
      </c>
      <c r="B7" s="911" t="s">
        <v>123</v>
      </c>
      <c r="C7" s="912"/>
      <c r="D7" s="913"/>
      <c r="E7" s="236"/>
      <c r="F7" s="236"/>
      <c r="G7" s="889" t="s">
        <v>758</v>
      </c>
      <c r="H7" s="889"/>
      <c r="I7" s="889"/>
      <c r="J7" s="261"/>
      <c r="K7" s="167"/>
      <c r="M7" s="662"/>
      <c r="N7" s="662"/>
      <c r="O7" s="662"/>
      <c r="P7" s="662"/>
    </row>
    <row r="8" spans="1:16" s="174" customFormat="1" ht="12.75">
      <c r="A8" s="910"/>
      <c r="B8" s="404">
        <v>2017</v>
      </c>
      <c r="C8" s="404">
        <v>2016</v>
      </c>
      <c r="D8" s="405" t="s">
        <v>124</v>
      </c>
      <c r="E8" s="236"/>
      <c r="F8" s="236"/>
      <c r="G8" s="236"/>
      <c r="H8" s="236"/>
      <c r="I8" s="236"/>
      <c r="J8" s="261"/>
      <c r="K8" s="167"/>
      <c r="M8" s="663" t="s">
        <v>39</v>
      </c>
      <c r="N8" s="663">
        <v>2017</v>
      </c>
      <c r="O8" s="663">
        <v>2016</v>
      </c>
      <c r="P8" s="662"/>
    </row>
    <row r="9" spans="1:16" s="174" customFormat="1" ht="12.75">
      <c r="A9" s="394" t="s">
        <v>354</v>
      </c>
      <c r="B9" s="395">
        <v>643.81438400000002</v>
      </c>
      <c r="C9" s="395">
        <v>584.84224430000006</v>
      </c>
      <c r="D9" s="406">
        <f>IF(C9=0,"",B9/C9-1)</f>
        <v>0.10083426817189634</v>
      </c>
      <c r="E9" s="236"/>
      <c r="F9" s="236"/>
      <c r="G9" s="236"/>
      <c r="H9" s="236"/>
      <c r="I9" s="236"/>
      <c r="J9" s="261"/>
      <c r="K9" s="167"/>
      <c r="M9" s="662" t="s">
        <v>147</v>
      </c>
      <c r="N9" s="662">
        <v>0</v>
      </c>
      <c r="O9" s="662">
        <v>0.48958736359999999</v>
      </c>
      <c r="P9" s="662"/>
    </row>
    <row r="10" spans="1:16" s="174" customFormat="1" ht="12.75">
      <c r="A10" s="398" t="s">
        <v>159</v>
      </c>
      <c r="B10" s="399">
        <v>587.77341319999994</v>
      </c>
      <c r="C10" s="399">
        <v>629.89459880000004</v>
      </c>
      <c r="D10" s="407">
        <f t="shared" ref="D10:D60" si="0">IF(C10=0,"",B10/C10-1)</f>
        <v>-6.6870212381951455E-2</v>
      </c>
      <c r="E10" s="236"/>
      <c r="F10" s="236"/>
      <c r="G10" s="236"/>
      <c r="H10" s="236"/>
      <c r="I10" s="236"/>
      <c r="J10" s="261"/>
      <c r="K10" s="167"/>
      <c r="M10" s="662" t="s">
        <v>187</v>
      </c>
      <c r="N10" s="662">
        <v>0</v>
      </c>
      <c r="O10" s="662">
        <v>74.935131559999988</v>
      </c>
      <c r="P10" s="662"/>
    </row>
    <row r="11" spans="1:16" s="174" customFormat="1" ht="12.75">
      <c r="A11" s="400" t="s">
        <v>760</v>
      </c>
      <c r="B11" s="401">
        <v>447.12567369999999</v>
      </c>
      <c r="C11" s="401">
        <v>577.5328591</v>
      </c>
      <c r="D11" s="408">
        <f t="shared" si="0"/>
        <v>-0.22580046025990697</v>
      </c>
      <c r="E11" s="236"/>
      <c r="F11" s="236"/>
      <c r="G11" s="236"/>
      <c r="H11" s="236"/>
      <c r="I11" s="236"/>
      <c r="J11" s="261"/>
      <c r="K11" s="167"/>
      <c r="M11" s="662" t="s">
        <v>174</v>
      </c>
      <c r="N11" s="662">
        <v>8.0911759400000005E-4</v>
      </c>
      <c r="O11" s="662">
        <v>2.8990254900000001</v>
      </c>
      <c r="P11" s="662"/>
    </row>
    <row r="12" spans="1:16" s="174" customFormat="1" ht="12.75">
      <c r="A12" s="402" t="s">
        <v>162</v>
      </c>
      <c r="B12" s="403">
        <v>369.0456848</v>
      </c>
      <c r="C12" s="403">
        <v>253.12366550000002</v>
      </c>
      <c r="D12" s="409">
        <f t="shared" si="0"/>
        <v>0.4579659474787432</v>
      </c>
      <c r="E12" s="236"/>
      <c r="F12" s="236"/>
      <c r="G12" s="236"/>
      <c r="H12" s="236"/>
      <c r="I12" s="236"/>
      <c r="J12" s="261"/>
      <c r="K12" s="167"/>
      <c r="M12" s="662" t="s">
        <v>182</v>
      </c>
      <c r="N12" s="662">
        <v>6.2039141020000001E-3</v>
      </c>
      <c r="O12" s="662">
        <v>8.8356278669999995</v>
      </c>
      <c r="P12" s="662"/>
    </row>
    <row r="13" spans="1:16" s="174" customFormat="1" ht="12.75">
      <c r="A13" s="400" t="s">
        <v>762</v>
      </c>
      <c r="B13" s="401">
        <v>299.2731493</v>
      </c>
      <c r="C13" s="401">
        <v>1.241119437</v>
      </c>
      <c r="D13" s="408">
        <f t="shared" si="0"/>
        <v>240.13162712477927</v>
      </c>
      <c r="E13" s="236"/>
      <c r="F13" s="236"/>
      <c r="G13" s="236"/>
      <c r="H13" s="236"/>
      <c r="I13" s="236"/>
      <c r="J13" s="261"/>
      <c r="K13" s="167"/>
      <c r="M13" s="662" t="s">
        <v>179</v>
      </c>
      <c r="N13" s="662">
        <v>0.211693405</v>
      </c>
      <c r="O13" s="662">
        <v>0.512739795</v>
      </c>
      <c r="P13" s="662"/>
    </row>
    <row r="14" spans="1:16" s="174" customFormat="1" ht="12.75">
      <c r="A14" s="402" t="s">
        <v>759</v>
      </c>
      <c r="B14" s="403">
        <v>242.97964039999999</v>
      </c>
      <c r="C14" s="403">
        <v>0</v>
      </c>
      <c r="D14" s="409" t="str">
        <f t="shared" si="0"/>
        <v/>
      </c>
      <c r="E14" s="236"/>
      <c r="F14" s="236"/>
      <c r="G14" s="236"/>
      <c r="H14" s="236"/>
      <c r="I14" s="236"/>
      <c r="J14" s="261"/>
      <c r="K14" s="167"/>
      <c r="M14" s="662" t="s">
        <v>763</v>
      </c>
      <c r="N14" s="662">
        <v>0.35962152550000004</v>
      </c>
      <c r="O14" s="662">
        <v>0</v>
      </c>
      <c r="P14" s="662"/>
    </row>
    <row r="15" spans="1:16" s="174" customFormat="1" ht="12.75">
      <c r="A15" s="400" t="s">
        <v>157</v>
      </c>
      <c r="B15" s="401">
        <v>239.50898999999998</v>
      </c>
      <c r="C15" s="401">
        <v>239.78281760000002</v>
      </c>
      <c r="D15" s="408">
        <f t="shared" si="0"/>
        <v>-1.1419817430655677E-3</v>
      </c>
      <c r="E15" s="236"/>
      <c r="F15" s="236"/>
      <c r="G15" s="236"/>
      <c r="H15" s="236"/>
      <c r="I15" s="236"/>
      <c r="J15" s="261"/>
      <c r="K15" s="167"/>
      <c r="M15" s="662" t="s">
        <v>151</v>
      </c>
      <c r="N15" s="662">
        <v>0.43043808209999995</v>
      </c>
      <c r="O15" s="662">
        <v>16.26452325</v>
      </c>
      <c r="P15" s="662"/>
    </row>
    <row r="16" spans="1:16" s="174" customFormat="1" ht="12.75">
      <c r="A16" s="402" t="s">
        <v>184</v>
      </c>
      <c r="B16" s="403">
        <v>231.4918481</v>
      </c>
      <c r="C16" s="403">
        <v>213.20573689999998</v>
      </c>
      <c r="D16" s="409">
        <f t="shared" si="0"/>
        <v>8.5767444468798582E-2</v>
      </c>
      <c r="E16" s="236"/>
      <c r="F16" s="236"/>
      <c r="G16" s="236"/>
      <c r="H16" s="236"/>
      <c r="I16" s="236"/>
      <c r="J16" s="261"/>
      <c r="K16" s="167"/>
      <c r="M16" s="662" t="s">
        <v>153</v>
      </c>
      <c r="N16" s="662">
        <v>1.0978879750000001</v>
      </c>
      <c r="O16" s="662">
        <v>1.2067421999999999</v>
      </c>
      <c r="P16" s="662"/>
    </row>
    <row r="17" spans="1:16" s="174" customFormat="1" ht="12.75">
      <c r="A17" s="400" t="s">
        <v>166</v>
      </c>
      <c r="B17" s="401">
        <v>222.88428330000002</v>
      </c>
      <c r="C17" s="401">
        <v>478.97459779999997</v>
      </c>
      <c r="D17" s="408">
        <f t="shared" si="0"/>
        <v>-0.53466366624923334</v>
      </c>
      <c r="E17" s="236"/>
      <c r="F17" s="236"/>
      <c r="G17" s="236"/>
      <c r="H17" s="236"/>
      <c r="I17" s="236"/>
      <c r="J17" s="261"/>
      <c r="K17" s="167"/>
      <c r="M17" s="662" t="s">
        <v>164</v>
      </c>
      <c r="N17" s="662">
        <v>2.0038</v>
      </c>
      <c r="O17" s="662">
        <v>2.3403</v>
      </c>
      <c r="P17" s="662"/>
    </row>
    <row r="18" spans="1:16" s="174" customFormat="1" ht="12.75">
      <c r="A18" s="402" t="s">
        <v>149</v>
      </c>
      <c r="B18" s="403">
        <v>141.44675080000002</v>
      </c>
      <c r="C18" s="403">
        <v>87.835759349999989</v>
      </c>
      <c r="D18" s="409">
        <f t="shared" si="0"/>
        <v>0.6103549607441292</v>
      </c>
      <c r="E18" s="236"/>
      <c r="F18" s="236"/>
      <c r="G18" s="236"/>
      <c r="H18" s="236"/>
      <c r="I18" s="236"/>
      <c r="J18" s="261"/>
      <c r="K18" s="167"/>
      <c r="M18" s="662" t="s">
        <v>188</v>
      </c>
      <c r="N18" s="662">
        <v>2.3708424839999998</v>
      </c>
      <c r="O18" s="662">
        <v>2.1070567979999999</v>
      </c>
      <c r="P18" s="662"/>
    </row>
    <row r="19" spans="1:16" s="174" customFormat="1" ht="12.75">
      <c r="A19" s="400" t="s">
        <v>156</v>
      </c>
      <c r="B19" s="401">
        <v>124.996897</v>
      </c>
      <c r="C19" s="401">
        <v>123.3734295</v>
      </c>
      <c r="D19" s="408">
        <f t="shared" si="0"/>
        <v>1.3158971964867039E-2</v>
      </c>
      <c r="E19" s="236"/>
      <c r="F19" s="236"/>
      <c r="G19" s="236"/>
      <c r="H19" s="236"/>
      <c r="I19" s="236"/>
      <c r="J19" s="261"/>
      <c r="K19" s="167"/>
      <c r="M19" s="662" t="s">
        <v>168</v>
      </c>
      <c r="N19" s="662">
        <v>2.3849399999999998</v>
      </c>
      <c r="O19" s="662">
        <v>2.4827305000000002</v>
      </c>
      <c r="P19" s="662"/>
    </row>
    <row r="20" spans="1:16" s="174" customFormat="1" ht="12.75">
      <c r="A20" s="402" t="s">
        <v>150</v>
      </c>
      <c r="B20" s="403">
        <v>122.6832953</v>
      </c>
      <c r="C20" s="403">
        <v>128.6336379</v>
      </c>
      <c r="D20" s="409">
        <f t="shared" si="0"/>
        <v>-4.6258060466468409E-2</v>
      </c>
      <c r="E20" s="236"/>
      <c r="F20" s="236"/>
      <c r="G20" s="236"/>
      <c r="H20" s="236"/>
      <c r="I20" s="236"/>
      <c r="J20" s="261"/>
      <c r="K20" s="167"/>
      <c r="M20" s="662" t="s">
        <v>173</v>
      </c>
      <c r="N20" s="662">
        <v>2.4059694249999999</v>
      </c>
      <c r="O20" s="662">
        <v>2.9428516089999999</v>
      </c>
      <c r="P20" s="662"/>
    </row>
    <row r="21" spans="1:16" s="174" customFormat="1" ht="12.75">
      <c r="A21" s="400" t="s">
        <v>152</v>
      </c>
      <c r="B21" s="401">
        <v>99.026510299999998</v>
      </c>
      <c r="C21" s="401">
        <v>100.1931482</v>
      </c>
      <c r="D21" s="408">
        <f t="shared" si="0"/>
        <v>-1.1643889037913246E-2</v>
      </c>
      <c r="E21" s="236"/>
      <c r="F21" s="236"/>
      <c r="G21" s="236"/>
      <c r="H21" s="236"/>
      <c r="I21" s="236"/>
      <c r="J21" s="261"/>
      <c r="K21" s="167"/>
      <c r="M21" s="662" t="s">
        <v>154</v>
      </c>
      <c r="N21" s="662">
        <v>2.6561527500000004</v>
      </c>
      <c r="O21" s="662">
        <v>0.84775250000000002</v>
      </c>
      <c r="P21" s="662"/>
    </row>
    <row r="22" spans="1:16" s="174" customFormat="1" ht="12.75">
      <c r="A22" s="402" t="s">
        <v>177</v>
      </c>
      <c r="B22" s="403">
        <v>81.199021189999996</v>
      </c>
      <c r="C22" s="403">
        <v>79.638048800000007</v>
      </c>
      <c r="D22" s="409">
        <f t="shared" si="0"/>
        <v>1.9600836704577684E-2</v>
      </c>
      <c r="E22" s="236"/>
      <c r="F22" s="236"/>
      <c r="G22" s="236"/>
      <c r="H22" s="236"/>
      <c r="I22" s="236"/>
      <c r="J22" s="261"/>
      <c r="K22" s="167"/>
      <c r="M22" s="662" t="s">
        <v>175</v>
      </c>
      <c r="N22" s="662">
        <v>2.8725040600000002</v>
      </c>
      <c r="O22" s="662">
        <v>4.2691233659999996</v>
      </c>
      <c r="P22" s="662"/>
    </row>
    <row r="23" spans="1:16" s="174" customFormat="1" ht="12.75">
      <c r="A23" s="400" t="s">
        <v>167</v>
      </c>
      <c r="B23" s="401">
        <v>66.156715790000007</v>
      </c>
      <c r="C23" s="401">
        <v>65.738493030000001</v>
      </c>
      <c r="D23" s="408">
        <f t="shared" si="0"/>
        <v>6.361915838398513E-3</v>
      </c>
      <c r="E23" s="236"/>
      <c r="F23" s="236"/>
      <c r="G23" s="236"/>
      <c r="H23" s="236"/>
      <c r="I23" s="236"/>
      <c r="J23" s="261"/>
      <c r="K23" s="167"/>
      <c r="M23" s="662" t="s">
        <v>170</v>
      </c>
      <c r="N23" s="662">
        <v>3.4074816559999999</v>
      </c>
      <c r="O23" s="662">
        <v>4.5872450000000002</v>
      </c>
      <c r="P23" s="662"/>
    </row>
    <row r="24" spans="1:16" s="174" customFormat="1" ht="12.75">
      <c r="A24" s="402" t="s">
        <v>160</v>
      </c>
      <c r="B24" s="403">
        <v>30.811290410000002</v>
      </c>
      <c r="C24" s="403">
        <v>38.871129090000004</v>
      </c>
      <c r="D24" s="409">
        <f t="shared" si="0"/>
        <v>-0.20734768628250311</v>
      </c>
      <c r="E24" s="236"/>
      <c r="F24" s="236"/>
      <c r="G24" s="236"/>
      <c r="H24" s="236"/>
      <c r="I24" s="236"/>
      <c r="J24" s="261"/>
      <c r="K24" s="167"/>
      <c r="M24" s="662" t="s">
        <v>169</v>
      </c>
      <c r="N24" s="662">
        <v>3.5058536029999998</v>
      </c>
      <c r="O24" s="662">
        <v>4.3726477880000001</v>
      </c>
      <c r="P24" s="662"/>
    </row>
    <row r="25" spans="1:16" s="174" customFormat="1" ht="12.75">
      <c r="A25" s="400" t="s">
        <v>396</v>
      </c>
      <c r="B25" s="401">
        <v>29.811042689999997</v>
      </c>
      <c r="C25" s="401">
        <v>68.807550109999994</v>
      </c>
      <c r="D25" s="408">
        <f t="shared" si="0"/>
        <v>-0.56674750601725798</v>
      </c>
      <c r="E25" s="236"/>
      <c r="F25" s="236"/>
      <c r="G25" s="236"/>
      <c r="H25" s="236"/>
      <c r="I25" s="236"/>
      <c r="J25" s="261"/>
      <c r="K25" s="167"/>
      <c r="M25" s="662" t="s">
        <v>163</v>
      </c>
      <c r="N25" s="662">
        <v>3.7117280720000001</v>
      </c>
      <c r="O25" s="662">
        <v>3.7274813500000001</v>
      </c>
      <c r="P25" s="662"/>
    </row>
    <row r="26" spans="1:16" s="174" customFormat="1" ht="12.75">
      <c r="A26" s="402" t="s">
        <v>54</v>
      </c>
      <c r="B26" s="403">
        <v>27.997365500000001</v>
      </c>
      <c r="C26" s="403">
        <v>1.7320684020000001</v>
      </c>
      <c r="D26" s="409">
        <f t="shared" si="0"/>
        <v>15.164122310453649</v>
      </c>
      <c r="E26" s="236"/>
      <c r="F26" s="236"/>
      <c r="G26" s="236"/>
      <c r="H26" s="236"/>
      <c r="I26" s="236"/>
      <c r="J26" s="261"/>
      <c r="K26" s="167"/>
      <c r="M26" s="662" t="s">
        <v>171</v>
      </c>
      <c r="N26" s="662">
        <v>3.7158172500000002</v>
      </c>
      <c r="O26" s="662">
        <v>4.917109</v>
      </c>
      <c r="P26" s="662"/>
    </row>
    <row r="27" spans="1:16" s="174" customFormat="1" ht="12.75">
      <c r="A27" s="400" t="s">
        <v>155</v>
      </c>
      <c r="B27" s="401">
        <v>27.897364959999997</v>
      </c>
      <c r="C27" s="401">
        <v>27.872673219999999</v>
      </c>
      <c r="D27" s="408">
        <f t="shared" si="0"/>
        <v>8.8587627763958565E-4</v>
      </c>
      <c r="E27" s="236"/>
      <c r="F27" s="236"/>
      <c r="G27" s="236"/>
      <c r="H27" s="236"/>
      <c r="I27" s="236"/>
      <c r="J27" s="261"/>
      <c r="K27" s="167"/>
      <c r="M27" s="662" t="s">
        <v>185</v>
      </c>
      <c r="N27" s="662">
        <v>4.1449303430000004</v>
      </c>
      <c r="O27" s="662">
        <v>4.4797399999999996</v>
      </c>
      <c r="P27" s="662"/>
    </row>
    <row r="28" spans="1:16" s="174" customFormat="1" ht="12.75">
      <c r="A28" s="402" t="s">
        <v>186</v>
      </c>
      <c r="B28" s="403">
        <v>23.597600660000001</v>
      </c>
      <c r="C28" s="403">
        <v>37.108076830000002</v>
      </c>
      <c r="D28" s="409">
        <f t="shared" si="0"/>
        <v>-0.36408451539793796</v>
      </c>
      <c r="E28" s="236"/>
      <c r="F28" s="236"/>
      <c r="G28" s="236"/>
      <c r="H28" s="236"/>
      <c r="I28" s="236"/>
      <c r="J28" s="261"/>
      <c r="K28" s="167"/>
      <c r="M28" s="662" t="s">
        <v>764</v>
      </c>
      <c r="N28" s="662">
        <v>5.6294966659999996</v>
      </c>
      <c r="O28" s="662">
        <v>0</v>
      </c>
      <c r="P28" s="662"/>
    </row>
    <row r="29" spans="1:16" s="174" customFormat="1" ht="12.75">
      <c r="A29" s="400" t="s">
        <v>161</v>
      </c>
      <c r="B29" s="401">
        <v>23.311622440000001</v>
      </c>
      <c r="C29" s="401">
        <v>36.924150759999996</v>
      </c>
      <c r="D29" s="408">
        <f t="shared" si="0"/>
        <v>-0.3686619201746536</v>
      </c>
      <c r="E29" s="236"/>
      <c r="F29" s="236"/>
      <c r="G29" s="236"/>
      <c r="H29" s="236"/>
      <c r="I29" s="236"/>
      <c r="J29" s="261"/>
      <c r="K29" s="167"/>
      <c r="M29" s="662" t="s">
        <v>180</v>
      </c>
      <c r="N29" s="662">
        <v>5.9549669949999995</v>
      </c>
      <c r="O29" s="662">
        <v>11.057720079999999</v>
      </c>
      <c r="P29" s="662"/>
    </row>
    <row r="30" spans="1:16" s="174" customFormat="1" ht="12.75">
      <c r="A30" s="402" t="s">
        <v>178</v>
      </c>
      <c r="B30" s="403">
        <v>22.46754795</v>
      </c>
      <c r="C30" s="403">
        <v>19.35974465</v>
      </c>
      <c r="D30" s="409">
        <f t="shared" si="0"/>
        <v>0.16052914726847911</v>
      </c>
      <c r="E30" s="236"/>
      <c r="F30" s="236"/>
      <c r="G30" s="236"/>
      <c r="H30" s="236"/>
      <c r="I30" s="236"/>
      <c r="J30" s="261"/>
      <c r="K30" s="167"/>
      <c r="M30" s="662" t="s">
        <v>146</v>
      </c>
      <c r="N30" s="662">
        <v>7.1225864350000005</v>
      </c>
      <c r="O30" s="662">
        <v>7.1882044790000004</v>
      </c>
      <c r="P30" s="662"/>
    </row>
    <row r="31" spans="1:16" s="174" customFormat="1" ht="12.75">
      <c r="A31" s="400" t="s">
        <v>181</v>
      </c>
      <c r="B31" s="401">
        <v>19.90328805</v>
      </c>
      <c r="C31" s="401">
        <v>13.75618551</v>
      </c>
      <c r="D31" s="408">
        <f t="shared" si="0"/>
        <v>0.4468609801409984</v>
      </c>
      <c r="E31" s="236"/>
      <c r="F31" s="236"/>
      <c r="G31" s="236"/>
      <c r="H31" s="236"/>
      <c r="I31" s="236"/>
      <c r="J31" s="261"/>
      <c r="K31" s="167"/>
      <c r="M31" s="662" t="s">
        <v>148</v>
      </c>
      <c r="N31" s="662">
        <v>8.6500665160000008</v>
      </c>
      <c r="O31" s="662">
        <v>5.9460542500000004</v>
      </c>
      <c r="P31" s="662"/>
    </row>
    <row r="32" spans="1:16" s="174" customFormat="1" ht="12.75">
      <c r="A32" s="402" t="s">
        <v>158</v>
      </c>
      <c r="B32" s="403">
        <v>19.51324889</v>
      </c>
      <c r="C32" s="403">
        <v>20.836800409999999</v>
      </c>
      <c r="D32" s="409">
        <f t="shared" si="0"/>
        <v>-6.3519901998235762E-2</v>
      </c>
      <c r="E32" s="236"/>
      <c r="F32" s="236"/>
      <c r="G32" s="236"/>
      <c r="H32" s="236"/>
      <c r="I32" s="236"/>
      <c r="J32" s="261"/>
      <c r="K32" s="167"/>
      <c r="M32" s="662" t="s">
        <v>172</v>
      </c>
      <c r="N32" s="662">
        <v>9.0638140860000007</v>
      </c>
      <c r="O32" s="662">
        <v>8.5818910580000001</v>
      </c>
      <c r="P32" s="662"/>
    </row>
    <row r="33" spans="1:16" s="174" customFormat="1" ht="12.75">
      <c r="A33" s="400" t="s">
        <v>183</v>
      </c>
      <c r="B33" s="401">
        <v>15.356599449999999</v>
      </c>
      <c r="C33" s="401">
        <v>2.2994750490000002</v>
      </c>
      <c r="D33" s="408">
        <f t="shared" si="0"/>
        <v>5.6783066233653221</v>
      </c>
      <c r="E33" s="236"/>
      <c r="F33" s="236"/>
      <c r="G33" s="236"/>
      <c r="H33" s="236"/>
      <c r="I33" s="236"/>
      <c r="J33" s="261"/>
      <c r="K33" s="167"/>
      <c r="M33" s="662" t="s">
        <v>176</v>
      </c>
      <c r="N33" s="662">
        <v>11.652051779999999</v>
      </c>
      <c r="O33" s="662">
        <v>8.100865563000001</v>
      </c>
      <c r="P33" s="662"/>
    </row>
    <row r="34" spans="1:16" s="174" customFormat="1" ht="12.75">
      <c r="A34" s="402" t="s">
        <v>761</v>
      </c>
      <c r="B34" s="403">
        <v>14.35544694</v>
      </c>
      <c r="C34" s="403">
        <v>0</v>
      </c>
      <c r="D34" s="409" t="str">
        <f t="shared" si="0"/>
        <v/>
      </c>
      <c r="E34" s="236"/>
      <c r="F34" s="236"/>
      <c r="G34" s="236"/>
      <c r="H34" s="236"/>
      <c r="I34" s="236"/>
      <c r="J34" s="261"/>
      <c r="K34" s="167"/>
      <c r="M34" s="662" t="s">
        <v>165</v>
      </c>
      <c r="N34" s="662">
        <v>14.138608</v>
      </c>
      <c r="O34" s="662">
        <v>8.8260170000000002</v>
      </c>
      <c r="P34" s="662"/>
    </row>
    <row r="35" spans="1:16" s="174" customFormat="1" ht="12.75">
      <c r="A35" s="400" t="s">
        <v>165</v>
      </c>
      <c r="B35" s="401">
        <v>14.138608</v>
      </c>
      <c r="C35" s="401">
        <v>8.8260170000000002</v>
      </c>
      <c r="D35" s="408">
        <f t="shared" si="0"/>
        <v>0.60192394825434836</v>
      </c>
      <c r="E35" s="236"/>
      <c r="F35" s="236"/>
      <c r="G35" s="236"/>
      <c r="H35" s="236"/>
      <c r="I35" s="236"/>
      <c r="J35" s="261"/>
      <c r="K35" s="167"/>
      <c r="M35" s="662" t="s">
        <v>761</v>
      </c>
      <c r="N35" s="662">
        <v>14.35544694</v>
      </c>
      <c r="O35" s="662">
        <v>0</v>
      </c>
      <c r="P35" s="662"/>
    </row>
    <row r="36" spans="1:16" s="174" customFormat="1" ht="12.75">
      <c r="A36" s="402" t="s">
        <v>176</v>
      </c>
      <c r="B36" s="403">
        <v>11.652051779999999</v>
      </c>
      <c r="C36" s="403">
        <v>8.100865563000001</v>
      </c>
      <c r="D36" s="409">
        <f t="shared" si="0"/>
        <v>0.43837120729662926</v>
      </c>
      <c r="E36" s="236"/>
      <c r="F36" s="236"/>
      <c r="G36" s="236"/>
      <c r="H36" s="236"/>
      <c r="I36" s="236"/>
      <c r="J36" s="261"/>
      <c r="K36" s="167"/>
      <c r="M36" s="662" t="s">
        <v>183</v>
      </c>
      <c r="N36" s="662">
        <v>15.356599449999999</v>
      </c>
      <c r="O36" s="662">
        <v>2.2994750490000002</v>
      </c>
      <c r="P36" s="662"/>
    </row>
    <row r="37" spans="1:16" s="174" customFormat="1" ht="12.75">
      <c r="A37" s="400" t="s">
        <v>172</v>
      </c>
      <c r="B37" s="401">
        <v>9.0638140860000007</v>
      </c>
      <c r="C37" s="401">
        <v>8.5818910580000001</v>
      </c>
      <c r="D37" s="408">
        <f t="shared" si="0"/>
        <v>5.6155808171295174E-2</v>
      </c>
      <c r="E37" s="236"/>
      <c r="F37" s="236"/>
      <c r="G37" s="236"/>
      <c r="H37" s="236"/>
      <c r="I37" s="236"/>
      <c r="J37" s="261"/>
      <c r="K37" s="167"/>
      <c r="M37" s="662" t="s">
        <v>158</v>
      </c>
      <c r="N37" s="662">
        <v>19.51324889</v>
      </c>
      <c r="O37" s="662">
        <v>20.836800409999999</v>
      </c>
      <c r="P37" s="662"/>
    </row>
    <row r="38" spans="1:16" s="174" customFormat="1" ht="12.75">
      <c r="A38" s="402" t="s">
        <v>148</v>
      </c>
      <c r="B38" s="403">
        <v>8.6500665160000008</v>
      </c>
      <c r="C38" s="403">
        <v>5.9460542500000004</v>
      </c>
      <c r="D38" s="409">
        <f t="shared" si="0"/>
        <v>0.45475741597884012</v>
      </c>
      <c r="E38" s="236"/>
      <c r="F38" s="236"/>
      <c r="G38" s="236"/>
      <c r="H38" s="236"/>
      <c r="I38" s="236"/>
      <c r="J38" s="261"/>
      <c r="K38" s="167"/>
      <c r="M38" s="662" t="s">
        <v>181</v>
      </c>
      <c r="N38" s="662">
        <v>19.90328805</v>
      </c>
      <c r="O38" s="662">
        <v>13.75618551</v>
      </c>
      <c r="P38" s="662"/>
    </row>
    <row r="39" spans="1:16" s="174" customFormat="1" ht="12.75">
      <c r="A39" s="400" t="s">
        <v>146</v>
      </c>
      <c r="B39" s="401">
        <v>7.1225864350000005</v>
      </c>
      <c r="C39" s="401">
        <v>7.1882044790000004</v>
      </c>
      <c r="D39" s="408">
        <f t="shared" si="0"/>
        <v>-9.128572259136436E-3</v>
      </c>
      <c r="E39" s="236"/>
      <c r="F39" s="236"/>
      <c r="G39" s="236"/>
      <c r="H39" s="236"/>
      <c r="I39" s="236"/>
      <c r="J39" s="261"/>
      <c r="K39" s="167"/>
      <c r="M39" s="662" t="s">
        <v>178</v>
      </c>
      <c r="N39" s="662">
        <v>22.46754795</v>
      </c>
      <c r="O39" s="662">
        <v>19.35974465</v>
      </c>
      <c r="P39" s="662"/>
    </row>
    <row r="40" spans="1:16" s="174" customFormat="1" ht="12.75">
      <c r="A40" s="402" t="s">
        <v>180</v>
      </c>
      <c r="B40" s="403">
        <v>5.9549669949999995</v>
      </c>
      <c r="C40" s="403">
        <v>11.057720079999999</v>
      </c>
      <c r="D40" s="409">
        <f t="shared" si="0"/>
        <v>-0.46146520693983784</v>
      </c>
      <c r="E40" s="236"/>
      <c r="F40" s="236"/>
      <c r="G40" s="236"/>
      <c r="H40" s="236"/>
      <c r="I40" s="236"/>
      <c r="J40" s="261"/>
      <c r="K40" s="167"/>
      <c r="M40" s="662" t="s">
        <v>161</v>
      </c>
      <c r="N40" s="662">
        <v>23.311622440000001</v>
      </c>
      <c r="O40" s="662">
        <v>36.924150759999996</v>
      </c>
      <c r="P40" s="662"/>
    </row>
    <row r="41" spans="1:16" s="174" customFormat="1" ht="12.75">
      <c r="A41" s="400" t="s">
        <v>764</v>
      </c>
      <c r="B41" s="401">
        <v>5.6294966659999996</v>
      </c>
      <c r="C41" s="401">
        <v>0</v>
      </c>
      <c r="D41" s="408" t="str">
        <f t="shared" si="0"/>
        <v/>
      </c>
      <c r="E41" s="236"/>
      <c r="F41" s="236"/>
      <c r="G41" s="236"/>
      <c r="H41" s="236"/>
      <c r="I41" s="236"/>
      <c r="J41" s="261"/>
      <c r="K41" s="167"/>
      <c r="M41" s="662" t="s">
        <v>186</v>
      </c>
      <c r="N41" s="662">
        <v>23.597600660000001</v>
      </c>
      <c r="O41" s="662">
        <v>37.108076830000002</v>
      </c>
      <c r="P41" s="662"/>
    </row>
    <row r="42" spans="1:16" s="174" customFormat="1" ht="12.75">
      <c r="A42" s="402" t="s">
        <v>185</v>
      </c>
      <c r="B42" s="403">
        <v>4.1449303430000004</v>
      </c>
      <c r="C42" s="403">
        <v>4.4797399999999996</v>
      </c>
      <c r="D42" s="409">
        <f t="shared" si="0"/>
        <v>-7.4738635947621757E-2</v>
      </c>
      <c r="E42" s="236"/>
      <c r="F42" s="236"/>
      <c r="G42" s="236"/>
      <c r="H42" s="236"/>
      <c r="I42" s="236"/>
      <c r="J42" s="261"/>
      <c r="K42" s="167"/>
      <c r="M42" s="662" t="s">
        <v>155</v>
      </c>
      <c r="N42" s="662">
        <v>27.897364959999997</v>
      </c>
      <c r="O42" s="662">
        <v>27.872673219999999</v>
      </c>
      <c r="P42" s="662"/>
    </row>
    <row r="43" spans="1:16" s="174" customFormat="1" ht="12.75">
      <c r="A43" s="400" t="s">
        <v>171</v>
      </c>
      <c r="B43" s="401">
        <v>3.7158172500000002</v>
      </c>
      <c r="C43" s="401">
        <v>4.917109</v>
      </c>
      <c r="D43" s="408">
        <f t="shared" si="0"/>
        <v>-0.24430854593624018</v>
      </c>
      <c r="E43" s="236"/>
      <c r="F43" s="236"/>
      <c r="G43" s="236"/>
      <c r="H43" s="236"/>
      <c r="I43" s="236"/>
      <c r="J43" s="261"/>
      <c r="K43" s="167"/>
      <c r="M43" s="662" t="s">
        <v>54</v>
      </c>
      <c r="N43" s="662">
        <v>27.997365500000001</v>
      </c>
      <c r="O43" s="662">
        <v>1.7320684020000001</v>
      </c>
      <c r="P43" s="662"/>
    </row>
    <row r="44" spans="1:16" s="174" customFormat="1" ht="12.75">
      <c r="A44" s="402" t="s">
        <v>163</v>
      </c>
      <c r="B44" s="403">
        <v>3.7117280720000001</v>
      </c>
      <c r="C44" s="403">
        <v>3.7274813500000001</v>
      </c>
      <c r="D44" s="409">
        <f t="shared" si="0"/>
        <v>-4.2262526679039958E-3</v>
      </c>
      <c r="E44" s="236"/>
      <c r="F44" s="236"/>
      <c r="G44" s="236"/>
      <c r="H44" s="236"/>
      <c r="I44" s="236"/>
      <c r="J44" s="261"/>
      <c r="K44" s="167"/>
      <c r="M44" s="662" t="s">
        <v>396</v>
      </c>
      <c r="N44" s="662">
        <v>29.811042689999997</v>
      </c>
      <c r="O44" s="662">
        <v>68.807550109999994</v>
      </c>
      <c r="P44" s="662"/>
    </row>
    <row r="45" spans="1:16" s="174" customFormat="1" ht="12.75">
      <c r="A45" s="400" t="s">
        <v>169</v>
      </c>
      <c r="B45" s="401">
        <v>3.5058536029999998</v>
      </c>
      <c r="C45" s="401">
        <v>4.3726477880000001</v>
      </c>
      <c r="D45" s="408">
        <f t="shared" si="0"/>
        <v>-0.19823096371465632</v>
      </c>
      <c r="E45" s="236"/>
      <c r="F45" s="236"/>
      <c r="G45" s="236"/>
      <c r="H45" s="236"/>
      <c r="I45" s="236"/>
      <c r="J45" s="261"/>
      <c r="K45" s="167"/>
      <c r="M45" s="662" t="s">
        <v>160</v>
      </c>
      <c r="N45" s="662">
        <v>30.811290410000002</v>
      </c>
      <c r="O45" s="662">
        <v>38.871129090000004</v>
      </c>
      <c r="P45" s="662"/>
    </row>
    <row r="46" spans="1:16" s="174" customFormat="1" ht="12.75">
      <c r="A46" s="402" t="s">
        <v>170</v>
      </c>
      <c r="B46" s="403">
        <v>3.4074816559999999</v>
      </c>
      <c r="C46" s="403">
        <v>4.5872450000000002</v>
      </c>
      <c r="D46" s="409">
        <f t="shared" si="0"/>
        <v>-0.25718341706187486</v>
      </c>
      <c r="E46" s="236"/>
      <c r="F46" s="236"/>
      <c r="G46" s="236"/>
      <c r="H46" s="236"/>
      <c r="I46" s="236"/>
      <c r="J46" s="261"/>
      <c r="K46" s="167"/>
      <c r="M46" s="662" t="s">
        <v>167</v>
      </c>
      <c r="N46" s="662">
        <v>66.156715790000007</v>
      </c>
      <c r="O46" s="662">
        <v>65.738493030000001</v>
      </c>
      <c r="P46" s="662"/>
    </row>
    <row r="47" spans="1:16" s="174" customFormat="1" ht="12.75">
      <c r="A47" s="400" t="s">
        <v>175</v>
      </c>
      <c r="B47" s="401">
        <v>2.8725040600000002</v>
      </c>
      <c r="C47" s="401">
        <v>4.2691233659999996</v>
      </c>
      <c r="D47" s="408">
        <f t="shared" si="0"/>
        <v>-0.32714428379439797</v>
      </c>
      <c r="E47" s="236"/>
      <c r="F47" s="236"/>
      <c r="G47" s="236"/>
      <c r="H47" s="236"/>
      <c r="I47" s="236"/>
      <c r="J47" s="261"/>
      <c r="K47" s="167"/>
      <c r="M47" s="662" t="s">
        <v>177</v>
      </c>
      <c r="N47" s="662">
        <v>81.199021189999996</v>
      </c>
      <c r="O47" s="662">
        <v>79.638048800000007</v>
      </c>
      <c r="P47" s="662"/>
    </row>
    <row r="48" spans="1:16" s="174" customFormat="1" ht="12.75">
      <c r="A48" s="402" t="s">
        <v>154</v>
      </c>
      <c r="B48" s="403">
        <v>2.6561527500000004</v>
      </c>
      <c r="C48" s="403">
        <v>0.84775250000000002</v>
      </c>
      <c r="D48" s="409">
        <f t="shared" si="0"/>
        <v>2.1331700584781528</v>
      </c>
      <c r="E48" s="236"/>
      <c r="F48" s="236"/>
      <c r="G48" s="236"/>
      <c r="H48" s="236"/>
      <c r="I48" s="236"/>
      <c r="J48" s="261"/>
      <c r="K48" s="167"/>
      <c r="M48" s="662" t="s">
        <v>152</v>
      </c>
      <c r="N48" s="662">
        <v>99.026510299999998</v>
      </c>
      <c r="O48" s="662">
        <v>100.1931482</v>
      </c>
      <c r="P48" s="662"/>
    </row>
    <row r="49" spans="1:16" s="174" customFormat="1" ht="12.75">
      <c r="A49" s="400" t="s">
        <v>173</v>
      </c>
      <c r="B49" s="401">
        <v>2.4059694249999999</v>
      </c>
      <c r="C49" s="401">
        <v>2.9428516089999999</v>
      </c>
      <c r="D49" s="408">
        <f t="shared" si="0"/>
        <v>-0.18243603665168695</v>
      </c>
      <c r="E49" s="236"/>
      <c r="F49" s="236"/>
      <c r="G49" s="236"/>
      <c r="H49" s="236"/>
      <c r="I49" s="236"/>
      <c r="J49" s="261"/>
      <c r="K49" s="167"/>
      <c r="M49" s="662" t="s">
        <v>150</v>
      </c>
      <c r="N49" s="662">
        <v>122.6832953</v>
      </c>
      <c r="O49" s="662">
        <v>128.6336379</v>
      </c>
      <c r="P49" s="662"/>
    </row>
    <row r="50" spans="1:16" s="174" customFormat="1" ht="12.75">
      <c r="A50" s="402" t="s">
        <v>168</v>
      </c>
      <c r="B50" s="403">
        <v>2.3849399999999998</v>
      </c>
      <c r="C50" s="403">
        <v>2.4827305000000002</v>
      </c>
      <c r="D50" s="409">
        <f t="shared" si="0"/>
        <v>-3.9388286404827388E-2</v>
      </c>
      <c r="E50" s="236"/>
      <c r="F50" s="236"/>
      <c r="G50" s="236"/>
      <c r="H50" s="236"/>
      <c r="I50" s="236"/>
      <c r="J50" s="261"/>
      <c r="K50" s="167"/>
      <c r="M50" s="662" t="s">
        <v>156</v>
      </c>
      <c r="N50" s="662">
        <v>124.996897</v>
      </c>
      <c r="O50" s="662">
        <v>123.3734295</v>
      </c>
      <c r="P50" s="662"/>
    </row>
    <row r="51" spans="1:16" s="174" customFormat="1" ht="12.75">
      <c r="A51" s="400" t="s">
        <v>188</v>
      </c>
      <c r="B51" s="401">
        <v>2.3708424839999998</v>
      </c>
      <c r="C51" s="401">
        <v>2.1070567979999999</v>
      </c>
      <c r="D51" s="408">
        <f t="shared" si="0"/>
        <v>0.12519154028044377</v>
      </c>
      <c r="E51" s="236"/>
      <c r="F51" s="236"/>
      <c r="G51" s="236"/>
      <c r="H51" s="236"/>
      <c r="I51" s="236"/>
      <c r="J51" s="261"/>
      <c r="K51" s="167"/>
      <c r="M51" s="662" t="s">
        <v>149</v>
      </c>
      <c r="N51" s="662">
        <v>141.44675080000002</v>
      </c>
      <c r="O51" s="662">
        <v>87.835759349999989</v>
      </c>
      <c r="P51" s="662"/>
    </row>
    <row r="52" spans="1:16" s="174" customFormat="1" ht="12.75">
      <c r="A52" s="402" t="s">
        <v>164</v>
      </c>
      <c r="B52" s="403">
        <v>2.0038</v>
      </c>
      <c r="C52" s="403">
        <v>2.3403</v>
      </c>
      <c r="D52" s="409">
        <f t="shared" si="0"/>
        <v>-0.14378498483100455</v>
      </c>
      <c r="E52" s="236"/>
      <c r="F52" s="236"/>
      <c r="G52" s="236"/>
      <c r="H52" s="236"/>
      <c r="I52" s="236"/>
      <c r="J52" s="261"/>
      <c r="K52" s="167"/>
      <c r="M52" s="662" t="s">
        <v>166</v>
      </c>
      <c r="N52" s="662">
        <v>222.88428330000002</v>
      </c>
      <c r="O52" s="662">
        <v>478.97459779999997</v>
      </c>
      <c r="P52" s="662"/>
    </row>
    <row r="53" spans="1:16" s="174" customFormat="1" ht="12.75">
      <c r="A53" s="400" t="s">
        <v>153</v>
      </c>
      <c r="B53" s="401">
        <v>1.0978879750000001</v>
      </c>
      <c r="C53" s="401">
        <v>1.2067421999999999</v>
      </c>
      <c r="D53" s="408">
        <f t="shared" si="0"/>
        <v>-9.0205037165352886E-2</v>
      </c>
      <c r="E53" s="236"/>
      <c r="F53" s="236"/>
      <c r="G53" s="236"/>
      <c r="H53" s="236"/>
      <c r="I53" s="236"/>
      <c r="J53" s="261"/>
      <c r="K53" s="167"/>
      <c r="M53" s="662" t="s">
        <v>184</v>
      </c>
      <c r="N53" s="662">
        <v>231.4918481</v>
      </c>
      <c r="O53" s="662">
        <v>213.20573689999998</v>
      </c>
      <c r="P53" s="662"/>
    </row>
    <row r="54" spans="1:16" s="174" customFormat="1" ht="12.75">
      <c r="A54" s="402" t="s">
        <v>151</v>
      </c>
      <c r="B54" s="403">
        <v>0.43043808209999995</v>
      </c>
      <c r="C54" s="403">
        <v>16.26452325</v>
      </c>
      <c r="D54" s="409">
        <f t="shared" si="0"/>
        <v>-0.97353515528959633</v>
      </c>
      <c r="E54" s="236"/>
      <c r="F54" s="236"/>
      <c r="G54" s="236"/>
      <c r="H54" s="236"/>
      <c r="I54" s="236"/>
      <c r="J54" s="261"/>
      <c r="K54" s="167"/>
      <c r="M54" s="662" t="s">
        <v>157</v>
      </c>
      <c r="N54" s="662">
        <v>239.50898999999998</v>
      </c>
      <c r="O54" s="662">
        <v>239.78281760000002</v>
      </c>
      <c r="P54" s="662"/>
    </row>
    <row r="55" spans="1:16" s="174" customFormat="1" ht="12.75">
      <c r="A55" s="400" t="s">
        <v>763</v>
      </c>
      <c r="B55" s="401">
        <v>0.35962152550000004</v>
      </c>
      <c r="C55" s="401">
        <v>0</v>
      </c>
      <c r="D55" s="408" t="str">
        <f t="shared" si="0"/>
        <v/>
      </c>
      <c r="E55" s="236"/>
      <c r="F55" s="236"/>
      <c r="G55" s="236"/>
      <c r="H55" s="236"/>
      <c r="I55" s="236"/>
      <c r="J55" s="261"/>
      <c r="K55" s="167"/>
      <c r="M55" s="662" t="s">
        <v>759</v>
      </c>
      <c r="N55" s="662">
        <v>242.97964039999999</v>
      </c>
      <c r="O55" s="662">
        <v>0</v>
      </c>
      <c r="P55" s="662"/>
    </row>
    <row r="56" spans="1:16" s="174" customFormat="1" ht="12.75">
      <c r="A56" s="402" t="s">
        <v>179</v>
      </c>
      <c r="B56" s="403">
        <v>0.211693405</v>
      </c>
      <c r="C56" s="403">
        <v>0.512739795</v>
      </c>
      <c r="D56" s="409">
        <f t="shared" si="0"/>
        <v>-0.58713287506775247</v>
      </c>
      <c r="E56" s="236"/>
      <c r="F56" s="236"/>
      <c r="G56" s="236"/>
      <c r="H56" s="236"/>
      <c r="I56" s="236"/>
      <c r="J56" s="261"/>
      <c r="K56" s="167"/>
      <c r="M56" s="662" t="s">
        <v>762</v>
      </c>
      <c r="N56" s="662">
        <v>299.2731493</v>
      </c>
      <c r="O56" s="662">
        <v>1.241119437</v>
      </c>
      <c r="P56" s="662"/>
    </row>
    <row r="57" spans="1:16" s="174" customFormat="1" ht="12.75">
      <c r="A57" s="400" t="s">
        <v>182</v>
      </c>
      <c r="B57" s="401">
        <v>6.2039141020000001E-3</v>
      </c>
      <c r="C57" s="401">
        <v>8.8356278669999995</v>
      </c>
      <c r="D57" s="408">
        <f t="shared" si="0"/>
        <v>-0.9992978524904641</v>
      </c>
      <c r="E57" s="236"/>
      <c r="F57" s="236"/>
      <c r="G57" s="236"/>
      <c r="H57" s="236"/>
      <c r="I57" s="236"/>
      <c r="J57" s="261"/>
      <c r="K57" s="167"/>
      <c r="M57" s="662" t="s">
        <v>162</v>
      </c>
      <c r="N57" s="662">
        <v>369.0456848</v>
      </c>
      <c r="O57" s="662">
        <v>253.12366550000002</v>
      </c>
      <c r="P57" s="662"/>
    </row>
    <row r="58" spans="1:16" s="174" customFormat="1" ht="12.75">
      <c r="A58" s="402" t="s">
        <v>174</v>
      </c>
      <c r="B58" s="403">
        <v>8.0911759400000005E-4</v>
      </c>
      <c r="C58" s="403">
        <v>2.8990254900000001</v>
      </c>
      <c r="D58" s="409">
        <f t="shared" si="0"/>
        <v>-0.99972090014496562</v>
      </c>
      <c r="E58" s="236"/>
      <c r="F58" s="236"/>
      <c r="G58" s="236"/>
      <c r="H58" s="236"/>
      <c r="I58" s="236"/>
      <c r="J58" s="261"/>
      <c r="K58" s="167"/>
      <c r="M58" s="662" t="s">
        <v>760</v>
      </c>
      <c r="N58" s="662">
        <v>447.12567369999999</v>
      </c>
      <c r="O58" s="662">
        <v>577.5328591</v>
      </c>
      <c r="P58" s="662"/>
    </row>
    <row r="59" spans="1:16" s="174" customFormat="1" ht="12.75">
      <c r="A59" s="400" t="s">
        <v>147</v>
      </c>
      <c r="B59" s="401">
        <v>0</v>
      </c>
      <c r="C59" s="401">
        <v>0.48958736359999999</v>
      </c>
      <c r="D59" s="408">
        <f t="shared" si="0"/>
        <v>-1</v>
      </c>
      <c r="E59" s="236"/>
      <c r="F59" s="236"/>
      <c r="G59" s="236"/>
      <c r="H59" s="236"/>
      <c r="I59" s="236"/>
      <c r="J59" s="261"/>
      <c r="K59" s="167"/>
      <c r="M59" s="662" t="s">
        <v>159</v>
      </c>
      <c r="N59" s="662">
        <v>587.77341319999994</v>
      </c>
      <c r="O59" s="662">
        <v>629.89459880000004</v>
      </c>
      <c r="P59" s="662"/>
    </row>
    <row r="60" spans="1:16" s="174" customFormat="1" ht="12.75">
      <c r="A60" s="402" t="s">
        <v>187</v>
      </c>
      <c r="B60" s="403">
        <v>0</v>
      </c>
      <c r="C60" s="403">
        <v>74.935131559999988</v>
      </c>
      <c r="D60" s="409">
        <f t="shared" si="0"/>
        <v>-1</v>
      </c>
      <c r="E60" s="236"/>
      <c r="F60" s="236"/>
      <c r="G60" s="236"/>
      <c r="H60" s="236"/>
      <c r="I60" s="236"/>
      <c r="J60" s="261"/>
      <c r="K60" s="167"/>
      <c r="M60" s="662" t="s">
        <v>354</v>
      </c>
      <c r="N60" s="662">
        <v>643.81438400000002</v>
      </c>
      <c r="O60" s="662">
        <v>584.84224430000006</v>
      </c>
      <c r="P60" s="662"/>
    </row>
    <row r="61" spans="1:16" s="174" customFormat="1" ht="12.75">
      <c r="A61" s="396" t="s">
        <v>127</v>
      </c>
      <c r="B61" s="397">
        <f>SUM(B9:B60)</f>
        <v>4271.9269392602955</v>
      </c>
      <c r="C61" s="397">
        <f>SUM(C9:C60)</f>
        <v>4023.4961781145989</v>
      </c>
      <c r="D61" s="410">
        <f>+B61/C61-1</f>
        <v>6.174499742214512E-2</v>
      </c>
      <c r="E61" s="236"/>
      <c r="F61" s="236"/>
      <c r="G61" s="236"/>
      <c r="H61" s="236"/>
      <c r="I61" s="236"/>
      <c r="J61" s="261"/>
      <c r="K61" s="167"/>
      <c r="M61" s="662"/>
      <c r="N61" s="662"/>
      <c r="O61" s="662"/>
      <c r="P61" s="662"/>
    </row>
    <row r="62" spans="1:16" s="174" customFormat="1" ht="12.75">
      <c r="A62" s="219"/>
      <c r="B62" s="236"/>
      <c r="C62" s="236"/>
      <c r="D62" s="236"/>
      <c r="E62" s="236"/>
      <c r="F62" s="236"/>
      <c r="G62" s="236"/>
      <c r="H62" s="236"/>
      <c r="I62" s="236"/>
      <c r="J62" s="261"/>
      <c r="K62" s="167"/>
      <c r="M62" s="662"/>
      <c r="N62" s="662"/>
      <c r="O62" s="662"/>
      <c r="P62" s="662"/>
    </row>
    <row r="63" spans="1:16" s="174" customFormat="1" ht="12.75">
      <c r="A63" s="219"/>
      <c r="B63" s="236"/>
      <c r="C63" s="236"/>
      <c r="D63" s="236"/>
      <c r="E63" s="236"/>
      <c r="F63" s="236"/>
      <c r="G63" s="236"/>
      <c r="H63" s="236"/>
      <c r="I63" s="236"/>
      <c r="J63" s="261"/>
      <c r="K63" s="167"/>
      <c r="M63" s="662"/>
      <c r="N63" s="662"/>
      <c r="O63" s="662"/>
      <c r="P63" s="662"/>
    </row>
    <row r="64" spans="1:16" s="174" customFormat="1" ht="12.75">
      <c r="A64" s="219"/>
      <c r="B64" s="236"/>
      <c r="C64" s="236"/>
      <c r="D64" s="236"/>
      <c r="E64" s="236"/>
      <c r="F64" s="236"/>
      <c r="G64" s="236"/>
      <c r="H64" s="236"/>
      <c r="I64" s="236"/>
      <c r="J64" s="261"/>
      <c r="K64" s="167"/>
      <c r="M64" s="662"/>
      <c r="N64" s="662"/>
      <c r="O64" s="662"/>
      <c r="P64" s="662"/>
    </row>
    <row r="65" spans="1:16" s="183" customFormat="1" ht="12" customHeight="1">
      <c r="A65" s="257"/>
      <c r="B65" s="236"/>
      <c r="C65" s="236"/>
      <c r="D65" s="236"/>
      <c r="E65" s="239"/>
      <c r="F65" s="239"/>
      <c r="G65" s="239"/>
      <c r="H65" s="241"/>
      <c r="I65" s="241"/>
      <c r="J65" s="241"/>
      <c r="K65" s="182"/>
      <c r="M65" s="664"/>
      <c r="N65" s="664"/>
      <c r="O65" s="664"/>
      <c r="P65" s="664"/>
    </row>
    <row r="66" spans="1:16" s="181" customFormat="1" ht="14.1" customHeight="1">
      <c r="A66" s="184"/>
      <c r="B66" s="185"/>
      <c r="C66" s="185"/>
      <c r="D66" s="185"/>
      <c r="E66" s="185"/>
      <c r="F66" s="183"/>
      <c r="G66" s="185"/>
      <c r="H66" s="182"/>
      <c r="I66" s="182"/>
      <c r="J66" s="239"/>
      <c r="K66" s="186"/>
      <c r="M66" s="665"/>
      <c r="N66" s="665"/>
      <c r="O66" s="665"/>
      <c r="P66" s="665"/>
    </row>
    <row r="67" spans="1:16" s="146" customFormat="1" ht="12" customHeight="1">
      <c r="A67" s="187"/>
      <c r="B67" s="188"/>
      <c r="C67" s="188"/>
      <c r="D67" s="188"/>
      <c r="E67" s="189"/>
      <c r="H67" s="167"/>
      <c r="I67" s="167"/>
      <c r="J67" s="261"/>
      <c r="K67" s="167"/>
      <c r="M67" s="666"/>
      <c r="N67" s="666"/>
      <c r="O67" s="666"/>
      <c r="P67" s="666"/>
    </row>
    <row r="68" spans="1:16" s="146" customFormat="1" ht="12" customHeight="1">
      <c r="B68" s="188"/>
      <c r="C68" s="188"/>
      <c r="D68" s="188"/>
      <c r="E68" s="188"/>
      <c r="F68" s="188"/>
      <c r="G68" s="188"/>
      <c r="H68" s="167"/>
      <c r="I68" s="167"/>
      <c r="J68" s="261"/>
      <c r="K68" s="167"/>
      <c r="M68" s="666"/>
      <c r="N68" s="666"/>
      <c r="O68" s="666"/>
      <c r="P68" s="666"/>
    </row>
    <row r="69" spans="1:16" s="146" customFormat="1" ht="12" customHeight="1">
      <c r="B69" s="190"/>
      <c r="C69" s="190"/>
      <c r="D69" s="190"/>
      <c r="E69" s="190"/>
      <c r="F69" s="190"/>
      <c r="H69" s="167"/>
      <c r="I69" s="167"/>
      <c r="J69" s="261"/>
      <c r="K69" s="167"/>
      <c r="M69" s="666"/>
      <c r="N69" s="666"/>
      <c r="O69" s="666"/>
      <c r="P69" s="666"/>
    </row>
    <row r="70" spans="1:16" s="191" customFormat="1" ht="12" customHeight="1">
      <c r="J70" s="262"/>
      <c r="M70" s="667"/>
      <c r="N70" s="667"/>
      <c r="O70" s="667"/>
      <c r="P70" s="667"/>
    </row>
    <row r="71" spans="1:16" s="146" customFormat="1" ht="12" customHeight="1">
      <c r="A71" s="192"/>
      <c r="B71" s="190"/>
      <c r="C71" s="190"/>
      <c r="D71" s="190"/>
      <c r="E71" s="190"/>
      <c r="F71" s="190"/>
      <c r="H71" s="167"/>
      <c r="I71" s="167"/>
      <c r="J71" s="261"/>
      <c r="K71" s="167"/>
      <c r="M71" s="666"/>
      <c r="N71" s="666"/>
      <c r="O71" s="666"/>
      <c r="P71" s="666"/>
    </row>
    <row r="72" spans="1:16" s="146" customFormat="1" ht="12" customHeight="1">
      <c r="H72" s="150"/>
      <c r="I72" s="150"/>
      <c r="J72" s="264"/>
      <c r="K72" s="150"/>
      <c r="M72" s="666"/>
      <c r="N72" s="666"/>
      <c r="O72" s="666"/>
      <c r="P72" s="666"/>
    </row>
    <row r="73" spans="1:16" s="146" customFormat="1" ht="12" customHeight="1">
      <c r="A73" s="145"/>
      <c r="B73" s="145"/>
      <c r="C73" s="145"/>
      <c r="D73" s="145"/>
      <c r="E73" s="145"/>
      <c r="F73" s="145"/>
      <c r="G73" s="145"/>
      <c r="J73" s="209"/>
      <c r="M73" s="666"/>
      <c r="N73" s="666"/>
      <c r="O73" s="666"/>
      <c r="P73" s="666"/>
    </row>
    <row r="74" spans="1:16" s="146" customFormat="1" ht="12" customHeight="1">
      <c r="A74" s="145"/>
      <c r="B74" s="145"/>
      <c r="C74" s="145"/>
      <c r="D74" s="145"/>
      <c r="E74" s="145"/>
      <c r="F74" s="145"/>
      <c r="G74" s="145"/>
      <c r="J74" s="209"/>
      <c r="M74" s="666"/>
      <c r="N74" s="666"/>
      <c r="O74" s="666"/>
      <c r="P74" s="666"/>
    </row>
    <row r="75" spans="1:16" s="146" customFormat="1" ht="12" customHeight="1">
      <c r="A75" s="145"/>
      <c r="B75" s="145"/>
      <c r="C75" s="145"/>
      <c r="D75" s="145"/>
      <c r="E75" s="145"/>
      <c r="F75" s="145"/>
      <c r="G75" s="145"/>
      <c r="J75" s="209"/>
      <c r="M75" s="666"/>
      <c r="N75" s="666"/>
      <c r="O75" s="666"/>
      <c r="P75" s="666"/>
    </row>
    <row r="76" spans="1:16" s="146" customFormat="1" ht="12" customHeight="1">
      <c r="A76" s="145"/>
      <c r="B76" s="145"/>
      <c r="C76" s="145"/>
      <c r="D76" s="145"/>
      <c r="E76" s="145"/>
      <c r="F76" s="145"/>
      <c r="G76" s="145"/>
      <c r="J76" s="209"/>
      <c r="M76" s="666"/>
      <c r="N76" s="666"/>
      <c r="O76" s="666"/>
      <c r="P76" s="666"/>
    </row>
    <row r="77" spans="1:16" s="146" customFormat="1" ht="12" customHeight="1">
      <c r="A77" s="145"/>
      <c r="B77" s="145"/>
      <c r="C77" s="145"/>
      <c r="D77" s="145"/>
      <c r="E77" s="145"/>
      <c r="F77" s="145"/>
      <c r="G77" s="145"/>
      <c r="J77" s="209"/>
      <c r="M77" s="666"/>
      <c r="N77" s="666"/>
      <c r="O77" s="666"/>
      <c r="P77" s="666"/>
    </row>
    <row r="78" spans="1:16" s="146" customFormat="1" ht="12" customHeight="1">
      <c r="A78" s="145"/>
      <c r="B78" s="145"/>
      <c r="C78" s="145"/>
      <c r="D78" s="145"/>
      <c r="E78" s="145"/>
      <c r="F78" s="145"/>
      <c r="G78" s="145"/>
      <c r="J78" s="209"/>
      <c r="M78" s="666"/>
      <c r="N78" s="666"/>
      <c r="O78" s="666"/>
      <c r="P78" s="666"/>
    </row>
    <row r="79" spans="1:16" s="191" customFormat="1" ht="12" customHeight="1">
      <c r="A79" s="145"/>
      <c r="B79" s="145"/>
      <c r="C79" s="145"/>
      <c r="D79" s="145"/>
      <c r="E79" s="145"/>
      <c r="F79" s="145"/>
      <c r="G79" s="145"/>
      <c r="J79" s="262"/>
      <c r="M79" s="667"/>
      <c r="N79" s="667"/>
      <c r="O79" s="667"/>
      <c r="P79" s="667"/>
    </row>
    <row r="80" spans="1:16" s="146" customFormat="1" ht="12" customHeight="1">
      <c r="A80" s="145"/>
      <c r="B80" s="145"/>
      <c r="C80" s="145"/>
      <c r="D80" s="145"/>
      <c r="E80" s="145"/>
      <c r="F80" s="145"/>
      <c r="G80" s="145"/>
      <c r="J80" s="209"/>
      <c r="M80" s="666"/>
      <c r="N80" s="666"/>
      <c r="O80" s="666"/>
      <c r="P80" s="666"/>
    </row>
    <row r="81" spans="1:16" s="191" customFormat="1" ht="12" customHeight="1">
      <c r="A81" s="145"/>
      <c r="B81" s="145"/>
      <c r="C81" s="145"/>
      <c r="D81" s="145"/>
      <c r="E81" s="145"/>
      <c r="F81" s="145"/>
      <c r="G81" s="145"/>
      <c r="H81" s="188"/>
      <c r="I81" s="188"/>
      <c r="J81" s="260"/>
      <c r="K81" s="188"/>
      <c r="M81" s="667"/>
      <c r="N81" s="667"/>
      <c r="O81" s="667"/>
      <c r="P81" s="667"/>
    </row>
    <row r="82" spans="1:16" s="146" customFormat="1" ht="12" customHeight="1">
      <c r="A82" s="145"/>
      <c r="B82" s="145"/>
      <c r="C82" s="145"/>
      <c r="D82" s="145"/>
      <c r="E82" s="145"/>
      <c r="F82" s="145"/>
      <c r="G82" s="145"/>
      <c r="H82" s="193"/>
      <c r="I82" s="193"/>
      <c r="J82" s="265"/>
      <c r="K82" s="193"/>
      <c r="M82" s="666"/>
      <c r="N82" s="666"/>
      <c r="O82" s="666"/>
      <c r="P82" s="666"/>
    </row>
    <row r="83" spans="1:16" ht="12" customHeight="1">
      <c r="M83" s="668"/>
      <c r="N83" s="668"/>
      <c r="O83" s="668"/>
      <c r="P83" s="668"/>
    </row>
    <row r="84" spans="1:16" ht="12" customHeight="1">
      <c r="M84" s="668"/>
      <c r="N84" s="668"/>
      <c r="O84" s="668"/>
      <c r="P84" s="668"/>
    </row>
    <row r="85" spans="1:16" ht="12" customHeight="1">
      <c r="M85" s="668"/>
      <c r="N85" s="668"/>
      <c r="O85" s="668"/>
      <c r="P85" s="668"/>
    </row>
    <row r="86" spans="1:16" ht="12" customHeight="1">
      <c r="M86" s="668"/>
      <c r="N86" s="668"/>
      <c r="O86" s="668"/>
      <c r="P86" s="668"/>
    </row>
    <row r="87" spans="1:16" ht="12" customHeight="1">
      <c r="M87" s="668"/>
      <c r="N87" s="668"/>
      <c r="O87" s="668"/>
      <c r="P87" s="668"/>
    </row>
    <row r="88" spans="1:16" ht="12" customHeight="1">
      <c r="M88" s="668"/>
      <c r="N88" s="668"/>
      <c r="O88" s="668"/>
      <c r="P88" s="668"/>
    </row>
    <row r="89" spans="1:16" ht="12" customHeight="1">
      <c r="M89" s="668"/>
      <c r="N89" s="668"/>
      <c r="O89" s="668"/>
      <c r="P89" s="668"/>
    </row>
    <row r="90" spans="1:16" ht="12" customHeight="1">
      <c r="M90" s="668"/>
      <c r="N90" s="668"/>
      <c r="O90" s="668"/>
      <c r="P90" s="668"/>
    </row>
    <row r="91" spans="1:16" ht="12" customHeight="1">
      <c r="A91" s="174"/>
      <c r="M91" s="668"/>
      <c r="N91" s="668"/>
      <c r="O91" s="668"/>
      <c r="P91" s="668"/>
    </row>
    <row r="92" spans="1:16" ht="12" customHeight="1">
      <c r="M92" s="668"/>
      <c r="N92" s="668"/>
      <c r="O92" s="668"/>
      <c r="P92" s="668"/>
    </row>
    <row r="93" spans="1:16" ht="12" customHeight="1">
      <c r="M93" s="668"/>
      <c r="N93" s="668"/>
      <c r="O93" s="668"/>
      <c r="P93" s="668"/>
    </row>
    <row r="94" spans="1:16" ht="12" customHeight="1">
      <c r="M94" s="668"/>
      <c r="N94" s="668"/>
      <c r="O94" s="668"/>
      <c r="P94" s="668"/>
    </row>
    <row r="95" spans="1:16" ht="12" customHeight="1">
      <c r="M95" s="668"/>
      <c r="N95" s="668"/>
      <c r="O95" s="668"/>
      <c r="P95" s="668"/>
    </row>
    <row r="96" spans="1:16" ht="12" customHeight="1">
      <c r="M96" s="668"/>
      <c r="N96" s="668"/>
      <c r="O96" s="668"/>
      <c r="P96" s="668"/>
    </row>
    <row r="97" spans="13:16" ht="12" customHeight="1">
      <c r="M97" s="668"/>
      <c r="N97" s="668"/>
      <c r="O97" s="668"/>
      <c r="P97" s="668"/>
    </row>
    <row r="98" spans="13:16" ht="12" customHeight="1"/>
    <row r="99" spans="13:16" ht="12" customHeight="1"/>
    <row r="100" spans="13:16" ht="12" customHeight="1"/>
    <row r="101" spans="13:16" ht="12" customHeight="1"/>
    <row r="102" spans="13:16" ht="8.25" customHeight="1"/>
    <row r="103" spans="13:16" ht="8.25" customHeight="1"/>
    <row r="104" spans="13:16" ht="8.25" customHeight="1"/>
    <row r="105" spans="13:16" ht="8.25" customHeight="1"/>
    <row r="106" spans="13:16" ht="8.25" customHeight="1"/>
    <row r="107" spans="13:16" ht="8.25" customHeight="1"/>
    <row r="108" spans="13:16" ht="11.45" customHeight="1"/>
    <row r="109" spans="13:16" ht="11.45" customHeight="1"/>
    <row r="110" spans="13:16" ht="11.45" customHeight="1"/>
    <row r="111" spans="13:16" ht="9" customHeight="1"/>
    <row r="112" spans="13:16"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sheetData>
  <mergeCells count="4">
    <mergeCell ref="A2:I2"/>
    <mergeCell ref="A7:A8"/>
    <mergeCell ref="B7:D7"/>
    <mergeCell ref="G7:I7"/>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Enero 2017
INFSGI-MES-01-2017
08/02/2017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T376"/>
  <sheetViews>
    <sheetView view="pageBreakPreview" zoomScale="85" zoomScaleNormal="100" zoomScaleSheetLayoutView="85" workbookViewId="0"/>
  </sheetViews>
  <sheetFormatPr defaultRowHeight="11.25"/>
  <cols>
    <col min="1" max="1" width="36" style="145" customWidth="1"/>
    <col min="2" max="2" width="16.5" style="145" customWidth="1"/>
    <col min="3" max="3" width="13.6640625" style="145" customWidth="1"/>
    <col min="4" max="4" width="14" style="145" customWidth="1"/>
    <col min="5" max="5" width="15.33203125" style="145" customWidth="1"/>
    <col min="6" max="6" width="12.5"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16384" width="9.33203125" style="145"/>
  </cols>
  <sheetData>
    <row r="1" spans="1:20" ht="14.1" customHeight="1">
      <c r="A1" s="204"/>
      <c r="B1" s="205"/>
      <c r="C1" s="205"/>
      <c r="D1" s="205"/>
      <c r="E1" s="205"/>
      <c r="F1" s="205"/>
      <c r="G1" s="206"/>
      <c r="H1" s="206"/>
      <c r="I1" s="207"/>
      <c r="J1" s="207"/>
      <c r="K1" s="144"/>
    </row>
    <row r="2" spans="1:20" ht="14.1" customHeight="1">
      <c r="A2" s="208"/>
      <c r="B2" s="209"/>
      <c r="C2" s="209"/>
      <c r="D2" s="209"/>
      <c r="E2" s="209"/>
      <c r="F2" s="209"/>
      <c r="G2" s="210"/>
      <c r="H2" s="210"/>
      <c r="I2" s="210"/>
      <c r="J2" s="210"/>
      <c r="K2" s="147"/>
    </row>
    <row r="3" spans="1:20" ht="14.1" customHeight="1">
      <c r="A3" s="208"/>
      <c r="B3" s="209"/>
      <c r="C3" s="209"/>
      <c r="D3" s="209"/>
      <c r="E3" s="209"/>
      <c r="F3" s="209"/>
      <c r="G3" s="210"/>
      <c r="H3" s="210"/>
      <c r="I3" s="210"/>
      <c r="J3" s="210"/>
      <c r="K3" s="147"/>
    </row>
    <row r="4" spans="1:20" ht="24" customHeight="1">
      <c r="A4" s="877" t="s">
        <v>193</v>
      </c>
      <c r="B4" s="877"/>
      <c r="C4" s="877"/>
      <c r="D4" s="877"/>
      <c r="E4" s="877"/>
      <c r="F4" s="877"/>
      <c r="G4" s="877"/>
      <c r="H4" s="877"/>
      <c r="I4" s="877"/>
      <c r="J4" s="213"/>
      <c r="K4" s="148"/>
    </row>
    <row r="5" spans="1:20" ht="15.95" customHeight="1">
      <c r="A5" s="211"/>
      <c r="B5" s="212"/>
      <c r="C5" s="214"/>
      <c r="D5" s="215"/>
      <c r="E5" s="215"/>
      <c r="F5" s="213"/>
      <c r="G5" s="216"/>
      <c r="H5" s="216"/>
      <c r="I5" s="217"/>
      <c r="J5" s="213"/>
      <c r="K5" s="148"/>
    </row>
    <row r="6" spans="1:20" ht="6" customHeight="1">
      <c r="A6" s="352"/>
      <c r="B6" s="353"/>
      <c r="C6" s="354"/>
      <c r="D6" s="355"/>
      <c r="E6" s="356"/>
      <c r="F6" s="357"/>
      <c r="G6" s="358"/>
      <c r="H6" s="352"/>
      <c r="I6" s="352"/>
      <c r="J6" s="209"/>
      <c r="K6" s="149"/>
    </row>
    <row r="7" spans="1:20" ht="30" customHeight="1">
      <c r="A7" s="413" t="s">
        <v>4</v>
      </c>
      <c r="B7" s="904" t="s">
        <v>122</v>
      </c>
      <c r="C7" s="905"/>
      <c r="D7" s="905"/>
      <c r="E7" s="906" t="s">
        <v>194</v>
      </c>
      <c r="F7" s="907"/>
      <c r="G7" s="908"/>
      <c r="H7" s="915" t="s">
        <v>195</v>
      </c>
      <c r="I7" s="916"/>
      <c r="J7" s="264"/>
      <c r="K7" s="150"/>
      <c r="L7" s="668"/>
      <c r="M7" s="668"/>
      <c r="N7" s="668"/>
      <c r="O7" s="668"/>
      <c r="P7" s="668"/>
      <c r="Q7" s="668"/>
      <c r="R7" s="668"/>
      <c r="S7" s="668"/>
      <c r="T7" s="668"/>
    </row>
    <row r="8" spans="1:20" ht="14.1" customHeight="1">
      <c r="A8" s="360"/>
      <c r="B8" s="414">
        <f>+'5. MatrizGeneraciónSEIN (1)'!B8</f>
        <v>42675</v>
      </c>
      <c r="C8" s="417">
        <f>+'5. MatrizGeneraciónSEIN (1)'!C8</f>
        <v>42705</v>
      </c>
      <c r="D8" s="415">
        <f>+'5. MatrizGeneraciónSEIN (1)'!D8</f>
        <v>42736</v>
      </c>
      <c r="E8" s="656">
        <v>42736</v>
      </c>
      <c r="F8" s="418">
        <f>+'5. MatrizGeneraciónSEIN (1)'!F8</f>
        <v>2016</v>
      </c>
      <c r="G8" s="918" t="s">
        <v>124</v>
      </c>
      <c r="H8" s="416">
        <v>2015</v>
      </c>
      <c r="I8" s="917" t="s">
        <v>124</v>
      </c>
      <c r="J8" s="267"/>
      <c r="K8" s="151"/>
      <c r="L8" s="668"/>
      <c r="M8" s="668"/>
      <c r="N8" s="668"/>
      <c r="O8" s="668"/>
      <c r="P8" s="668"/>
      <c r="Q8" s="668"/>
      <c r="R8" s="668"/>
      <c r="S8" s="668"/>
      <c r="T8" s="668"/>
    </row>
    <row r="9" spans="1:20" ht="18" customHeight="1">
      <c r="A9" s="360"/>
      <c r="B9" s="424">
        <v>42688</v>
      </c>
      <c r="C9" s="424">
        <v>42724</v>
      </c>
      <c r="D9" s="424">
        <v>42760</v>
      </c>
      <c r="E9" s="431">
        <v>42760</v>
      </c>
      <c r="F9" s="425">
        <v>42387</v>
      </c>
      <c r="G9" s="919"/>
      <c r="H9" s="428">
        <v>42032</v>
      </c>
      <c r="I9" s="885"/>
      <c r="J9" s="267"/>
      <c r="K9" s="151"/>
      <c r="L9" s="668"/>
      <c r="M9" s="668"/>
      <c r="N9" s="668"/>
      <c r="O9" s="668"/>
      <c r="P9" s="668"/>
      <c r="Q9" s="668"/>
      <c r="R9" s="668"/>
      <c r="S9" s="668"/>
      <c r="T9" s="668"/>
    </row>
    <row r="10" spans="1:20" ht="20.25" customHeight="1">
      <c r="A10" s="273"/>
      <c r="B10" s="426" t="s">
        <v>766</v>
      </c>
      <c r="C10" s="426" t="s">
        <v>767</v>
      </c>
      <c r="D10" s="426" t="s">
        <v>766</v>
      </c>
      <c r="E10" s="432" t="s">
        <v>766</v>
      </c>
      <c r="F10" s="427">
        <v>0.85416666666666663</v>
      </c>
      <c r="G10" s="920"/>
      <c r="H10" s="429">
        <v>0.8125</v>
      </c>
      <c r="I10" s="886"/>
      <c r="J10" s="268"/>
      <c r="K10" s="152"/>
      <c r="L10" s="668"/>
      <c r="M10" s="668"/>
      <c r="N10" s="668">
        <v>2017</v>
      </c>
      <c r="O10" s="668">
        <v>2016</v>
      </c>
      <c r="P10" s="668">
        <v>2015</v>
      </c>
      <c r="Q10" s="668" t="s">
        <v>765</v>
      </c>
      <c r="R10" s="668" t="s">
        <v>198</v>
      </c>
      <c r="S10" s="668"/>
      <c r="T10" s="668"/>
    </row>
    <row r="11" spans="1:20" ht="15.95" customHeight="1">
      <c r="A11" s="153" t="s">
        <v>126</v>
      </c>
      <c r="B11" s="710">
        <v>2597.9294199999999</v>
      </c>
      <c r="C11" s="711">
        <v>3499.9079999999999</v>
      </c>
      <c r="D11" s="711">
        <v>4236.5890399999998</v>
      </c>
      <c r="E11" s="707">
        <v>4236.5890399999998</v>
      </c>
      <c r="F11" s="704">
        <v>3335.7462500000001</v>
      </c>
      <c r="G11" s="378">
        <f>+E11/F11-1</f>
        <v>0.27005734923632141</v>
      </c>
      <c r="H11" s="711">
        <v>3098.1010000000001</v>
      </c>
      <c r="I11" s="381">
        <f>+F11/H11-1</f>
        <v>7.6706747133163278E-2</v>
      </c>
      <c r="J11" s="269"/>
      <c r="K11" s="156"/>
      <c r="L11" s="668"/>
      <c r="M11" s="668" t="str">
        <f>+A11</f>
        <v>Hidroeléctrico</v>
      </c>
      <c r="N11" s="669">
        <f t="shared" ref="N11:O13" si="0">+E11</f>
        <v>4236.5890399999998</v>
      </c>
      <c r="O11" s="669">
        <f t="shared" si="0"/>
        <v>3335.7462500000001</v>
      </c>
      <c r="P11" s="669">
        <f>+H11</f>
        <v>3098.1010000000001</v>
      </c>
      <c r="Q11" s="670">
        <f t="shared" ref="Q11:R16" si="1">+N11/O11-1</f>
        <v>0.27005734923632141</v>
      </c>
      <c r="R11" s="670">
        <f t="shared" si="1"/>
        <v>7.6706747133163278E-2</v>
      </c>
      <c r="S11" s="668"/>
      <c r="T11" s="668"/>
    </row>
    <row r="12" spans="1:20" ht="12" customHeight="1">
      <c r="A12" s="275" t="s">
        <v>125</v>
      </c>
      <c r="B12" s="705">
        <v>3685.7329099999997</v>
      </c>
      <c r="C12" s="712">
        <v>2874.8090000000002</v>
      </c>
      <c r="D12" s="712">
        <v>2291.3775700000001</v>
      </c>
      <c r="E12" s="708">
        <v>2291.3775700000001</v>
      </c>
      <c r="F12" s="705">
        <v>2861.3692299999998</v>
      </c>
      <c r="G12" s="379">
        <f>+E12/F12-1</f>
        <v>-0.19920241471248357</v>
      </c>
      <c r="H12" s="712">
        <v>2595.9490000000001</v>
      </c>
      <c r="I12" s="382">
        <f>+F12/H12-1</f>
        <v>0.10224400787534726</v>
      </c>
      <c r="J12" s="269"/>
      <c r="K12" s="156"/>
      <c r="L12" s="668"/>
      <c r="M12" s="668" t="str">
        <f>+A12</f>
        <v>Termoeléctrico</v>
      </c>
      <c r="N12" s="669">
        <f t="shared" si="0"/>
        <v>2291.3775700000001</v>
      </c>
      <c r="O12" s="669">
        <f t="shared" si="0"/>
        <v>2861.3692299999998</v>
      </c>
      <c r="P12" s="669">
        <f>+H12</f>
        <v>2595.9490000000001</v>
      </c>
      <c r="Q12" s="670">
        <f t="shared" si="1"/>
        <v>-0.19920241471248357</v>
      </c>
      <c r="R12" s="670">
        <f t="shared" si="1"/>
        <v>0.10224400787534726</v>
      </c>
      <c r="S12" s="668"/>
      <c r="T12" s="668"/>
    </row>
    <row r="13" spans="1:20" ht="12" customHeight="1">
      <c r="A13" s="157" t="s">
        <v>110</v>
      </c>
      <c r="B13" s="706">
        <v>200.02253999999999</v>
      </c>
      <c r="C13" s="713">
        <v>117.693</v>
      </c>
      <c r="D13" s="713">
        <v>45.283239999999999</v>
      </c>
      <c r="E13" s="709">
        <v>45.283239999999999</v>
      </c>
      <c r="F13" s="706">
        <v>103.83896</v>
      </c>
      <c r="G13" s="380">
        <f>+E13/F13-1</f>
        <v>-0.5639089605674017</v>
      </c>
      <c r="H13" s="713">
        <v>99.513999999999996</v>
      </c>
      <c r="I13" s="383">
        <f>+F13/H13-1</f>
        <v>4.3460819583174271E-2</v>
      </c>
      <c r="J13" s="269"/>
      <c r="K13" s="156"/>
      <c r="L13" s="668"/>
      <c r="M13" s="668" t="str">
        <f>+A13</f>
        <v>Eólico</v>
      </c>
      <c r="N13" s="669">
        <f t="shared" si="0"/>
        <v>45.283239999999999</v>
      </c>
      <c r="O13" s="669">
        <f t="shared" si="0"/>
        <v>103.83896</v>
      </c>
      <c r="P13" s="669">
        <f>+H13</f>
        <v>99.513999999999996</v>
      </c>
      <c r="Q13" s="670">
        <f t="shared" si="1"/>
        <v>-0.5639089605674017</v>
      </c>
      <c r="R13" s="670">
        <f t="shared" si="1"/>
        <v>4.3460819583174271E-2</v>
      </c>
      <c r="S13" s="668"/>
      <c r="T13" s="668"/>
    </row>
    <row r="14" spans="1:20" ht="12" customHeight="1">
      <c r="A14" s="275" t="s">
        <v>109</v>
      </c>
      <c r="B14" s="705">
        <v>0</v>
      </c>
      <c r="C14" s="712">
        <v>0</v>
      </c>
      <c r="D14" s="712">
        <v>0</v>
      </c>
      <c r="E14" s="708">
        <v>0</v>
      </c>
      <c r="F14" s="705">
        <v>0</v>
      </c>
      <c r="G14" s="379"/>
      <c r="H14" s="712">
        <v>0</v>
      </c>
      <c r="I14" s="382"/>
      <c r="J14" s="269"/>
      <c r="K14" s="156"/>
      <c r="L14" s="668"/>
      <c r="M14" s="668" t="s">
        <v>109</v>
      </c>
      <c r="N14" s="669"/>
      <c r="O14" s="669"/>
      <c r="P14" s="669"/>
      <c r="Q14" s="670"/>
      <c r="R14" s="670"/>
      <c r="S14" s="668"/>
      <c r="T14" s="668"/>
    </row>
    <row r="15" spans="1:20" ht="15.95" customHeight="1">
      <c r="A15" s="162" t="s">
        <v>197</v>
      </c>
      <c r="B15" s="163">
        <f t="shared" ref="B15:D15" si="2">+SUM(B11:B14)</f>
        <v>6483.6848699999991</v>
      </c>
      <c r="C15" s="164">
        <f t="shared" si="2"/>
        <v>6492.4100000000008</v>
      </c>
      <c r="D15" s="164">
        <f t="shared" si="2"/>
        <v>6573.2498499999992</v>
      </c>
      <c r="E15" s="350">
        <f>+SUM(E11:E14)</f>
        <v>6573.2498499999992</v>
      </c>
      <c r="F15" s="718">
        <f>+SUM(F11:F14)</f>
        <v>6300.9544400000004</v>
      </c>
      <c r="G15" s="351">
        <f>+E15/F15-1</f>
        <v>4.3214946654970277E-2</v>
      </c>
      <c r="H15" s="164">
        <f>+SUM(H11:H13)</f>
        <v>5793.5640000000003</v>
      </c>
      <c r="I15" s="165">
        <f>+F15/H15-1</f>
        <v>8.7578292049591555E-2</v>
      </c>
      <c r="J15" s="270"/>
      <c r="K15" s="156"/>
      <c r="L15" s="668"/>
      <c r="M15" s="668"/>
      <c r="N15" s="669">
        <f>SUM(N11:N14)</f>
        <v>6573.2498499999992</v>
      </c>
      <c r="O15" s="669">
        <f>SUM(O11:O14)</f>
        <v>6300.9544400000004</v>
      </c>
      <c r="P15" s="669">
        <f>SUM(P11:P14)</f>
        <v>5793.5640000000003</v>
      </c>
      <c r="Q15" s="670">
        <f t="shared" si="1"/>
        <v>4.3214946654970277E-2</v>
      </c>
      <c r="R15" s="670">
        <f t="shared" si="1"/>
        <v>8.7578292049591555E-2</v>
      </c>
      <c r="S15" s="668"/>
      <c r="T15" s="668"/>
    </row>
    <row r="16" spans="1:20" ht="11.25" customHeight="1">
      <c r="A16" s="343"/>
      <c r="B16" s="344"/>
      <c r="C16" s="345"/>
      <c r="D16" s="345"/>
      <c r="E16" s="345"/>
      <c r="F16" s="346"/>
      <c r="G16" s="346"/>
      <c r="H16" s="344"/>
      <c r="I16" s="347"/>
      <c r="J16" s="270"/>
      <c r="K16" s="156"/>
      <c r="L16" s="668"/>
      <c r="M16" s="668"/>
      <c r="N16" s="669">
        <f>+N15</f>
        <v>6573.2498499999992</v>
      </c>
      <c r="O16" s="671">
        <f>+O15+F21</f>
        <v>6246.9734400000007</v>
      </c>
      <c r="P16" s="669">
        <f>+P15</f>
        <v>5793.5640000000003</v>
      </c>
      <c r="Q16" s="670">
        <f t="shared" si="1"/>
        <v>5.2229517723065388E-2</v>
      </c>
      <c r="R16" s="670">
        <f t="shared" si="1"/>
        <v>7.8260883974009765E-2</v>
      </c>
      <c r="S16" s="668"/>
      <c r="T16" s="668"/>
    </row>
    <row r="17" spans="1:20" ht="12" customHeight="1">
      <c r="A17" s="275" t="s">
        <v>129</v>
      </c>
      <c r="B17" s="276"/>
      <c r="C17" s="277"/>
      <c r="D17" s="277"/>
      <c r="E17" s="277"/>
      <c r="F17" s="277"/>
      <c r="G17" s="379"/>
      <c r="H17" s="276"/>
      <c r="I17" s="278"/>
      <c r="J17" s="269"/>
      <c r="K17" s="156"/>
      <c r="L17" s="668"/>
      <c r="M17" s="668"/>
      <c r="N17" s="668"/>
      <c r="O17" s="668"/>
      <c r="P17" s="668"/>
      <c r="Q17" s="668"/>
      <c r="R17" s="668"/>
      <c r="S17" s="668"/>
      <c r="T17" s="668"/>
    </row>
    <row r="18" spans="1:20" ht="12" customHeight="1">
      <c r="A18" s="157" t="s">
        <v>15</v>
      </c>
      <c r="B18" s="158"/>
      <c r="C18" s="159"/>
      <c r="D18" s="159"/>
      <c r="E18" s="159"/>
      <c r="F18" s="159">
        <v>53.981000000000002</v>
      </c>
      <c r="G18" s="384"/>
      <c r="H18" s="158"/>
      <c r="I18" s="161"/>
      <c r="J18" s="269"/>
      <c r="K18" s="156"/>
      <c r="L18" s="668"/>
      <c r="M18" s="668"/>
      <c r="N18" s="668"/>
      <c r="O18" s="668"/>
      <c r="P18" s="668"/>
      <c r="Q18" s="668"/>
      <c r="R18" s="668"/>
      <c r="S18" s="668"/>
      <c r="T18" s="668"/>
    </row>
    <row r="19" spans="1:20" ht="0.95" customHeight="1">
      <c r="A19" s="166"/>
      <c r="B19" s="158"/>
      <c r="C19" s="159"/>
      <c r="D19" s="159"/>
      <c r="E19" s="159"/>
      <c r="F19" s="160"/>
      <c r="G19" s="160"/>
      <c r="H19" s="158"/>
      <c r="I19" s="161"/>
      <c r="J19" s="271"/>
      <c r="K19" s="167"/>
      <c r="L19" s="668"/>
      <c r="M19" s="668"/>
      <c r="N19" s="668"/>
      <c r="O19" s="668"/>
      <c r="P19" s="668"/>
      <c r="Q19" s="668"/>
      <c r="R19" s="668"/>
      <c r="S19" s="668"/>
      <c r="T19" s="668"/>
    </row>
    <row r="20" spans="1:20" ht="0.95" customHeight="1">
      <c r="A20" s="168"/>
      <c r="B20" s="169"/>
      <c r="C20" s="170"/>
      <c r="D20" s="170"/>
      <c r="E20" s="170"/>
      <c r="F20" s="171"/>
      <c r="G20" s="171"/>
      <c r="H20" s="169"/>
      <c r="I20" s="172"/>
      <c r="J20" s="271"/>
      <c r="K20" s="167"/>
      <c r="L20" s="668"/>
      <c r="M20" s="668"/>
      <c r="N20" s="668"/>
      <c r="O20" s="668"/>
      <c r="P20" s="668"/>
      <c r="Q20" s="668"/>
      <c r="R20" s="668"/>
      <c r="S20" s="668"/>
      <c r="T20" s="668"/>
    </row>
    <row r="21" spans="1:20" ht="15" customHeight="1">
      <c r="A21" s="362" t="s">
        <v>128</v>
      </c>
      <c r="B21" s="363">
        <f>+B17-B18</f>
        <v>0</v>
      </c>
      <c r="C21" s="364">
        <f>+C17-C18</f>
        <v>0</v>
      </c>
      <c r="D21" s="364">
        <f>+D17-D18</f>
        <v>0</v>
      </c>
      <c r="E21" s="364">
        <f>+E17-E18</f>
        <v>0</v>
      </c>
      <c r="F21" s="364">
        <f>+F17-F18</f>
        <v>-53.981000000000002</v>
      </c>
      <c r="G21" s="365"/>
      <c r="H21" s="363"/>
      <c r="I21" s="366"/>
      <c r="J21" s="270"/>
      <c r="K21" s="173"/>
      <c r="L21" s="668"/>
      <c r="M21" s="668"/>
      <c r="N21" s="668"/>
      <c r="O21" s="668"/>
      <c r="P21" s="668"/>
      <c r="Q21" s="668"/>
      <c r="R21" s="668"/>
      <c r="S21" s="668"/>
      <c r="T21" s="668"/>
    </row>
    <row r="22" spans="1:20" s="174" customFormat="1" ht="16.5" customHeight="1">
      <c r="A22" s="419" t="s">
        <v>196</v>
      </c>
      <c r="B22" s="420">
        <f>+B15+B21</f>
        <v>6483.6848699999991</v>
      </c>
      <c r="C22" s="421">
        <f>+C15+C21</f>
        <v>6492.4100000000008</v>
      </c>
      <c r="D22" s="421">
        <f>+D15+D21</f>
        <v>6573.2498499999992</v>
      </c>
      <c r="E22" s="421">
        <f>+E15+E21</f>
        <v>6573.2498499999992</v>
      </c>
      <c r="F22" s="421">
        <f>+F15+F21</f>
        <v>6246.9734400000007</v>
      </c>
      <c r="G22" s="422">
        <f>+E22/F22-1</f>
        <v>5.2229517723065388E-2</v>
      </c>
      <c r="H22" s="420">
        <f>+H15+H21</f>
        <v>5793.5640000000003</v>
      </c>
      <c r="I22" s="423">
        <f>+F22/H22-1</f>
        <v>7.8260883974009765E-2</v>
      </c>
      <c r="J22" s="261"/>
      <c r="K22" s="167"/>
      <c r="L22" s="662"/>
      <c r="M22" s="662"/>
      <c r="N22" s="662"/>
      <c r="O22" s="662"/>
      <c r="P22" s="662"/>
      <c r="Q22" s="662"/>
      <c r="R22" s="662"/>
      <c r="S22" s="662"/>
      <c r="T22" s="662"/>
    </row>
    <row r="23" spans="1:20" s="174" customFormat="1" ht="12.75">
      <c r="A23" s="219"/>
      <c r="B23" s="236"/>
      <c r="C23" s="236"/>
      <c r="D23" s="236"/>
      <c r="E23" s="236"/>
      <c r="F23" s="236"/>
      <c r="G23" s="236"/>
      <c r="H23" s="236"/>
      <c r="I23" s="236"/>
      <c r="J23" s="261"/>
      <c r="K23" s="167"/>
    </row>
    <row r="24" spans="1:20" s="174" customFormat="1" ht="12.75">
      <c r="A24" s="899" t="s">
        <v>199</v>
      </c>
      <c r="B24" s="899"/>
      <c r="C24" s="899"/>
      <c r="D24" s="899"/>
      <c r="E24" s="899"/>
      <c r="F24" s="899"/>
      <c r="G24" s="899"/>
      <c r="H24" s="899"/>
      <c r="I24" s="236"/>
      <c r="J24" s="261"/>
      <c r="K24" s="167"/>
    </row>
    <row r="25" spans="1:20" s="174" customFormat="1" ht="12.75">
      <c r="A25" s="219"/>
      <c r="B25" s="236"/>
      <c r="C25" s="236"/>
      <c r="D25" s="236"/>
      <c r="E25" s="236"/>
      <c r="F25" s="236"/>
      <c r="G25" s="236"/>
      <c r="H25" s="236"/>
      <c r="I25" s="236"/>
      <c r="J25" s="261"/>
      <c r="K25" s="167"/>
    </row>
    <row r="26" spans="1:20" s="174" customFormat="1" ht="12.75">
      <c r="A26" s="219"/>
      <c r="B26" s="236"/>
      <c r="C26" s="236"/>
      <c r="D26" s="236"/>
      <c r="E26" s="236"/>
      <c r="F26" s="236"/>
      <c r="G26" s="236"/>
      <c r="H26" s="236"/>
      <c r="I26" s="236"/>
      <c r="J26" s="261"/>
      <c r="K26" s="167"/>
    </row>
    <row r="27" spans="1:20" s="174" customFormat="1" ht="12.75">
      <c r="A27" s="219"/>
      <c r="B27" s="236"/>
      <c r="C27" s="236"/>
      <c r="D27" s="236"/>
      <c r="E27" s="236"/>
      <c r="F27" s="236"/>
      <c r="G27" s="236"/>
      <c r="H27" s="236"/>
      <c r="I27" s="236"/>
      <c r="J27" s="261"/>
      <c r="K27" s="167"/>
    </row>
    <row r="28" spans="1:20" s="174" customFormat="1" ht="12.75">
      <c r="A28" s="219"/>
      <c r="B28" s="236"/>
      <c r="C28" s="236"/>
      <c r="D28" s="236"/>
      <c r="E28" s="236"/>
      <c r="F28" s="236"/>
      <c r="G28" s="236"/>
      <c r="H28" s="236"/>
      <c r="I28" s="236"/>
      <c r="J28" s="261"/>
      <c r="K28" s="167"/>
    </row>
    <row r="29" spans="1:20" s="174" customFormat="1" ht="12.75">
      <c r="A29" s="219"/>
      <c r="B29" s="236"/>
      <c r="C29" s="236"/>
      <c r="D29" s="236"/>
      <c r="E29" s="236"/>
      <c r="F29" s="236"/>
      <c r="G29" s="236"/>
      <c r="H29" s="236"/>
      <c r="I29" s="236"/>
      <c r="J29" s="261"/>
      <c r="K29" s="167"/>
    </row>
    <row r="30" spans="1:20" s="174" customFormat="1" ht="12.75">
      <c r="A30" s="219"/>
      <c r="B30" s="236"/>
      <c r="C30" s="236"/>
      <c r="D30" s="236"/>
      <c r="E30" s="236"/>
      <c r="F30" s="236"/>
      <c r="G30" s="236"/>
      <c r="H30" s="236"/>
      <c r="I30" s="236"/>
      <c r="J30" s="261"/>
      <c r="K30" s="167"/>
    </row>
    <row r="31" spans="1:20" s="174" customFormat="1" ht="12.75">
      <c r="A31" s="219"/>
      <c r="B31" s="236"/>
      <c r="C31" s="236"/>
      <c r="D31" s="236"/>
      <c r="E31" s="236"/>
      <c r="F31" s="236"/>
      <c r="G31" s="236"/>
      <c r="H31" s="236"/>
      <c r="I31" s="236"/>
      <c r="J31" s="261"/>
      <c r="K31" s="167"/>
    </row>
    <row r="32" spans="1:20" s="174" customFormat="1" ht="12.75">
      <c r="A32" s="219"/>
      <c r="B32" s="236"/>
      <c r="C32" s="236"/>
      <c r="D32" s="236"/>
      <c r="E32" s="236"/>
      <c r="F32" s="236"/>
      <c r="G32" s="236"/>
      <c r="H32" s="236"/>
      <c r="I32" s="236"/>
      <c r="J32" s="261"/>
      <c r="K32" s="167"/>
    </row>
    <row r="33" spans="1:16" s="174" customFormat="1" ht="12.75">
      <c r="A33" s="219"/>
      <c r="B33" s="236"/>
      <c r="C33" s="236"/>
      <c r="D33" s="236"/>
      <c r="E33" s="236"/>
      <c r="F33" s="236"/>
      <c r="G33" s="236"/>
      <c r="H33" s="236"/>
      <c r="I33" s="236"/>
      <c r="J33" s="261"/>
      <c r="K33" s="167"/>
    </row>
    <row r="34" spans="1:16" s="174" customFormat="1" ht="12.75">
      <c r="A34" s="219"/>
      <c r="B34" s="236"/>
      <c r="C34" s="236"/>
      <c r="D34" s="236"/>
      <c r="E34" s="236"/>
      <c r="F34" s="236"/>
      <c r="G34" s="236"/>
      <c r="H34" s="236"/>
      <c r="I34" s="236"/>
      <c r="J34" s="261"/>
      <c r="K34" s="167"/>
    </row>
    <row r="35" spans="1:16" s="174" customFormat="1" ht="12.75">
      <c r="A35" s="219"/>
      <c r="B35" s="236"/>
      <c r="C35" s="236"/>
      <c r="D35" s="236"/>
      <c r="E35" s="236"/>
      <c r="F35" s="236"/>
      <c r="G35" s="236"/>
      <c r="H35" s="236"/>
      <c r="I35" s="236"/>
      <c r="J35" s="261"/>
      <c r="K35" s="167"/>
    </row>
    <row r="36" spans="1:16" s="174" customFormat="1" ht="12.75">
      <c r="A36" s="219"/>
      <c r="B36" s="236"/>
      <c r="C36" s="236"/>
      <c r="D36" s="236"/>
      <c r="E36" s="236"/>
      <c r="F36" s="236"/>
      <c r="G36" s="236"/>
      <c r="H36" s="236"/>
      <c r="I36" s="236"/>
      <c r="J36" s="261"/>
      <c r="K36" s="167"/>
    </row>
    <row r="37" spans="1:16" s="174" customFormat="1" ht="12.75">
      <c r="A37" s="219"/>
      <c r="B37" s="236"/>
      <c r="C37" s="236"/>
      <c r="D37" s="236"/>
      <c r="E37" s="236"/>
      <c r="F37" s="236"/>
      <c r="G37" s="236"/>
      <c r="H37" s="236"/>
      <c r="I37" s="236"/>
      <c r="J37" s="261"/>
      <c r="K37" s="167"/>
    </row>
    <row r="38" spans="1:16" s="174" customFormat="1" ht="12.75">
      <c r="A38" s="219"/>
      <c r="B38" s="236"/>
      <c r="C38" s="236"/>
      <c r="D38" s="236"/>
      <c r="E38" s="236"/>
      <c r="F38" s="236"/>
      <c r="G38" s="236"/>
      <c r="H38" s="236"/>
      <c r="I38" s="236"/>
      <c r="J38" s="261"/>
      <c r="K38" s="167"/>
    </row>
    <row r="39" spans="1:16" s="174" customFormat="1" ht="12.75">
      <c r="A39" s="219"/>
      <c r="B39" s="236"/>
      <c r="C39" s="236"/>
      <c r="D39" s="236"/>
      <c r="E39" s="236"/>
      <c r="F39" s="236"/>
      <c r="G39" s="236"/>
      <c r="H39" s="236"/>
      <c r="I39" s="236"/>
      <c r="J39" s="261"/>
      <c r="K39" s="167"/>
    </row>
    <row r="40" spans="1:16" s="174" customFormat="1" ht="12.75">
      <c r="A40" s="219"/>
      <c r="B40" s="236"/>
      <c r="C40" s="236"/>
      <c r="D40" s="236"/>
      <c r="E40" s="236"/>
      <c r="F40" s="236"/>
      <c r="G40" s="236"/>
      <c r="H40" s="236"/>
      <c r="I40" s="236"/>
      <c r="J40" s="261"/>
      <c r="K40" s="167"/>
    </row>
    <row r="41" spans="1:16" s="174" customFormat="1" ht="12.75">
      <c r="A41" s="219"/>
      <c r="B41" s="236"/>
      <c r="C41" s="236"/>
      <c r="D41" s="236"/>
      <c r="E41" s="236"/>
      <c r="F41" s="236"/>
      <c r="G41" s="236"/>
      <c r="H41" s="236"/>
      <c r="I41" s="236"/>
      <c r="J41" s="261"/>
      <c r="K41" s="167"/>
    </row>
    <row r="42" spans="1:16" s="174" customFormat="1" ht="12.75">
      <c r="A42" s="219"/>
      <c r="B42" s="236"/>
      <c r="C42" s="236"/>
      <c r="D42" s="236"/>
      <c r="E42" s="236"/>
      <c r="F42" s="236"/>
      <c r="G42" s="236"/>
      <c r="H42" s="236"/>
      <c r="I42" s="236"/>
      <c r="J42" s="261"/>
      <c r="K42" s="167"/>
    </row>
    <row r="43" spans="1:16" s="174" customFormat="1" ht="12.75">
      <c r="A43" s="219"/>
      <c r="B43" s="236"/>
      <c r="C43" s="236"/>
      <c r="D43" s="236"/>
      <c r="E43" s="236"/>
      <c r="F43" s="236"/>
      <c r="G43" s="236"/>
      <c r="H43" s="236"/>
      <c r="I43" s="236"/>
      <c r="J43" s="261"/>
      <c r="K43" s="167"/>
    </row>
    <row r="44" spans="1:16" s="174" customFormat="1" ht="12.75">
      <c r="A44" s="219"/>
      <c r="B44" s="236"/>
      <c r="C44" s="236"/>
      <c r="D44" s="236"/>
      <c r="E44" s="236"/>
      <c r="F44" s="236"/>
      <c r="G44" s="236"/>
      <c r="H44" s="236"/>
      <c r="I44" s="236"/>
      <c r="J44" s="261"/>
      <c r="K44" s="167"/>
    </row>
    <row r="45" spans="1:16" s="174" customFormat="1" ht="12.75">
      <c r="A45" s="219"/>
      <c r="B45" s="236"/>
      <c r="C45" s="236"/>
      <c r="D45" s="236"/>
      <c r="E45" s="236"/>
      <c r="F45" s="236"/>
      <c r="G45" s="236"/>
      <c r="H45" s="236"/>
      <c r="I45" s="236"/>
      <c r="J45" s="261"/>
      <c r="K45" s="167"/>
    </row>
    <row r="46" spans="1:16" s="174" customFormat="1" ht="12.75">
      <c r="A46" s="219"/>
      <c r="B46" s="236"/>
      <c r="C46" s="236"/>
      <c r="D46" s="236"/>
      <c r="E46" s="236"/>
      <c r="F46" s="236"/>
      <c r="G46" s="236"/>
      <c r="H46" s="236"/>
      <c r="I46" s="236"/>
      <c r="J46" s="261"/>
      <c r="K46" s="167"/>
      <c r="M46" s="662"/>
      <c r="N46" s="662"/>
      <c r="O46" s="662"/>
      <c r="P46" s="662"/>
    </row>
    <row r="47" spans="1:16" s="174" customFormat="1" ht="12.75">
      <c r="A47" s="219"/>
      <c r="B47" s="236"/>
      <c r="C47" s="236"/>
      <c r="D47" s="236"/>
      <c r="E47" s="236"/>
      <c r="F47" s="236"/>
      <c r="G47" s="236"/>
      <c r="H47" s="236"/>
      <c r="I47" s="236"/>
      <c r="J47" s="261"/>
      <c r="K47" s="167"/>
      <c r="M47" s="662"/>
      <c r="N47" s="662"/>
      <c r="O47" s="662"/>
      <c r="P47" s="662"/>
    </row>
    <row r="48" spans="1:16" s="174" customFormat="1" ht="12.75">
      <c r="A48" s="900"/>
      <c r="B48" s="901"/>
      <c r="C48" s="901"/>
      <c r="D48" s="901"/>
      <c r="E48" s="236"/>
      <c r="F48" s="236"/>
      <c r="G48" s="914"/>
      <c r="H48" s="914"/>
      <c r="I48" s="914"/>
      <c r="J48" s="261"/>
      <c r="K48" s="167"/>
      <c r="M48" s="662"/>
      <c r="N48" s="662"/>
      <c r="O48" s="662"/>
      <c r="P48" s="662"/>
    </row>
    <row r="49" spans="1:16" s="174" customFormat="1" ht="12.75">
      <c r="A49" s="900"/>
      <c r="B49" s="827"/>
      <c r="C49" s="827"/>
      <c r="D49" s="827"/>
      <c r="E49" s="236"/>
      <c r="F49" s="236"/>
      <c r="G49" s="236"/>
      <c r="H49" s="236"/>
      <c r="I49" s="236"/>
      <c r="J49" s="261"/>
      <c r="K49" s="167"/>
      <c r="M49" s="703" t="s">
        <v>39</v>
      </c>
      <c r="N49" s="703">
        <v>2017</v>
      </c>
      <c r="O49" s="703">
        <v>2016</v>
      </c>
      <c r="P49" s="662"/>
    </row>
    <row r="50" spans="1:16" s="174" customFormat="1" ht="12.75">
      <c r="A50" s="828"/>
      <c r="B50" s="829"/>
      <c r="C50" s="829"/>
      <c r="D50" s="830"/>
      <c r="E50" s="236"/>
      <c r="F50" s="236"/>
      <c r="G50" s="236"/>
      <c r="H50" s="236"/>
      <c r="I50" s="236"/>
      <c r="J50" s="261"/>
      <c r="K50" s="167"/>
      <c r="M50" s="662" t="s">
        <v>886</v>
      </c>
      <c r="N50" s="662">
        <v>0</v>
      </c>
      <c r="O50" s="662">
        <v>0</v>
      </c>
      <c r="P50" s="662"/>
    </row>
    <row r="51" spans="1:16" s="174" customFormat="1" ht="12.75">
      <c r="A51" s="828"/>
      <c r="B51" s="829"/>
      <c r="C51" s="829"/>
      <c r="D51" s="830"/>
      <c r="E51" s="236"/>
      <c r="F51" s="236"/>
      <c r="G51" s="236"/>
      <c r="H51" s="236"/>
      <c r="I51" s="236"/>
      <c r="J51" s="261"/>
      <c r="K51" s="167"/>
      <c r="M51" s="662" t="s">
        <v>179</v>
      </c>
      <c r="N51" s="662">
        <v>0</v>
      </c>
      <c r="O51" s="662">
        <v>1.04</v>
      </c>
      <c r="P51" s="662"/>
    </row>
    <row r="52" spans="1:16" s="174" customFormat="1" ht="12.75">
      <c r="A52" s="828"/>
      <c r="B52" s="829"/>
      <c r="C52" s="829"/>
      <c r="D52" s="830"/>
      <c r="E52" s="236"/>
      <c r="F52" s="236"/>
      <c r="G52" s="236"/>
      <c r="H52" s="236"/>
      <c r="I52" s="236"/>
      <c r="J52" s="261"/>
      <c r="K52" s="167"/>
      <c r="M52" s="662" t="s">
        <v>153</v>
      </c>
      <c r="N52" s="662">
        <v>0</v>
      </c>
      <c r="O52" s="662">
        <v>0</v>
      </c>
      <c r="P52" s="662"/>
    </row>
    <row r="53" spans="1:16" s="174" customFormat="1" ht="12.75">
      <c r="A53" s="828"/>
      <c r="B53" s="829"/>
      <c r="C53" s="829"/>
      <c r="D53" s="830"/>
      <c r="E53" s="236"/>
      <c r="F53" s="236"/>
      <c r="G53" s="236"/>
      <c r="H53" s="236"/>
      <c r="I53" s="236"/>
      <c r="J53" s="261"/>
      <c r="K53" s="167"/>
      <c r="M53" s="662" t="s">
        <v>169</v>
      </c>
      <c r="N53" s="662">
        <v>0</v>
      </c>
      <c r="O53" s="662">
        <v>0</v>
      </c>
      <c r="P53" s="662"/>
    </row>
    <row r="54" spans="1:16" s="174" customFormat="1" ht="12.75">
      <c r="A54" s="828"/>
      <c r="B54" s="829"/>
      <c r="C54" s="829"/>
      <c r="D54" s="830"/>
      <c r="E54" s="236"/>
      <c r="F54" s="236"/>
      <c r="G54" s="236"/>
      <c r="H54" s="236"/>
      <c r="I54" s="236"/>
      <c r="J54" s="261"/>
      <c r="K54" s="167"/>
      <c r="M54" s="662" t="s">
        <v>175</v>
      </c>
      <c r="N54" s="662">
        <v>0</v>
      </c>
      <c r="O54" s="662">
        <v>0</v>
      </c>
      <c r="P54" s="662"/>
    </row>
    <row r="55" spans="1:16" s="174" customFormat="1" ht="12.75">
      <c r="A55" s="828"/>
      <c r="B55" s="829"/>
      <c r="C55" s="829"/>
      <c r="D55" s="830"/>
      <c r="E55" s="236"/>
      <c r="F55" s="236"/>
      <c r="G55" s="236"/>
      <c r="H55" s="236"/>
      <c r="I55" s="236"/>
      <c r="J55" s="261"/>
      <c r="K55" s="167"/>
      <c r="M55" s="662" t="s">
        <v>763</v>
      </c>
      <c r="N55" s="662">
        <v>0</v>
      </c>
      <c r="O55" s="662">
        <v>0</v>
      </c>
      <c r="P55" s="662"/>
    </row>
    <row r="56" spans="1:16" s="174" customFormat="1" ht="12.75">
      <c r="A56" s="828"/>
      <c r="B56" s="829"/>
      <c r="C56" s="829"/>
      <c r="D56" s="830"/>
      <c r="E56" s="236"/>
      <c r="F56" s="236"/>
      <c r="G56" s="236"/>
      <c r="H56" s="236"/>
      <c r="I56" s="236"/>
      <c r="J56" s="261"/>
      <c r="K56" s="167"/>
      <c r="M56" s="662" t="s">
        <v>151</v>
      </c>
      <c r="N56" s="662">
        <v>0</v>
      </c>
      <c r="O56" s="662">
        <v>0</v>
      </c>
      <c r="P56" s="662"/>
    </row>
    <row r="57" spans="1:16" s="174" customFormat="1" ht="12.75">
      <c r="A57" s="828"/>
      <c r="B57" s="829"/>
      <c r="C57" s="829"/>
      <c r="D57" s="830"/>
      <c r="E57" s="236"/>
      <c r="F57" s="236"/>
      <c r="G57" s="236"/>
      <c r="H57" s="236"/>
      <c r="I57" s="236"/>
      <c r="J57" s="261"/>
      <c r="K57" s="167"/>
      <c r="M57" s="662" t="s">
        <v>170</v>
      </c>
      <c r="N57" s="662">
        <v>0</v>
      </c>
      <c r="O57" s="662">
        <v>0</v>
      </c>
      <c r="P57" s="662"/>
    </row>
    <row r="58" spans="1:16" s="174" customFormat="1" ht="12.75">
      <c r="A58" s="828"/>
      <c r="B58" s="829"/>
      <c r="C58" s="829"/>
      <c r="D58" s="830"/>
      <c r="E58" s="236"/>
      <c r="F58" s="236"/>
      <c r="G58" s="236"/>
      <c r="H58" s="236"/>
      <c r="I58" s="236"/>
      <c r="J58" s="261"/>
      <c r="K58" s="167"/>
      <c r="M58" s="662" t="s">
        <v>171</v>
      </c>
      <c r="N58" s="662">
        <v>0</v>
      </c>
      <c r="O58" s="662">
        <v>0</v>
      </c>
      <c r="P58" s="662"/>
    </row>
    <row r="59" spans="1:16" s="174" customFormat="1" ht="12.75">
      <c r="A59" s="828"/>
      <c r="B59" s="829"/>
      <c r="C59" s="829"/>
      <c r="D59" s="830"/>
      <c r="E59" s="236"/>
      <c r="F59" s="236"/>
      <c r="G59" s="236"/>
      <c r="H59" s="236"/>
      <c r="I59" s="236"/>
      <c r="J59" s="261"/>
      <c r="K59" s="167"/>
      <c r="M59" s="662" t="s">
        <v>174</v>
      </c>
      <c r="N59" s="662">
        <v>0</v>
      </c>
      <c r="O59" s="662">
        <v>0</v>
      </c>
      <c r="P59" s="662"/>
    </row>
    <row r="60" spans="1:16" s="174" customFormat="1" ht="12.75">
      <c r="A60" s="828"/>
      <c r="B60" s="829"/>
      <c r="C60" s="829"/>
      <c r="D60" s="830"/>
      <c r="E60" s="236"/>
      <c r="F60" s="236"/>
      <c r="G60" s="236"/>
      <c r="H60" s="236"/>
      <c r="I60" s="236"/>
      <c r="J60" s="261"/>
      <c r="K60" s="167"/>
      <c r="M60" s="662" t="s">
        <v>182</v>
      </c>
      <c r="N60" s="662">
        <v>0</v>
      </c>
      <c r="O60" s="662">
        <v>0</v>
      </c>
      <c r="P60" s="662"/>
    </row>
    <row r="61" spans="1:16" s="174" customFormat="1" ht="12.75">
      <c r="A61" s="828"/>
      <c r="B61" s="829"/>
      <c r="C61" s="829"/>
      <c r="D61" s="830"/>
      <c r="E61" s="236"/>
      <c r="F61" s="236"/>
      <c r="G61" s="236"/>
      <c r="H61" s="236"/>
      <c r="I61" s="236"/>
      <c r="J61" s="261"/>
      <c r="K61" s="167"/>
      <c r="M61" s="662" t="s">
        <v>185</v>
      </c>
      <c r="N61" s="662">
        <v>0</v>
      </c>
      <c r="O61" s="662">
        <v>0</v>
      </c>
      <c r="P61" s="662"/>
    </row>
    <row r="62" spans="1:16" s="174" customFormat="1" ht="12.75">
      <c r="A62" s="828"/>
      <c r="B62" s="829"/>
      <c r="C62" s="829"/>
      <c r="D62" s="830"/>
      <c r="E62" s="236"/>
      <c r="F62" s="236"/>
      <c r="G62" s="236"/>
      <c r="H62" s="236"/>
      <c r="I62" s="236"/>
      <c r="J62" s="261"/>
      <c r="K62" s="167"/>
      <c r="M62" s="662" t="s">
        <v>186</v>
      </c>
      <c r="N62" s="662">
        <v>0</v>
      </c>
      <c r="O62" s="662">
        <v>193.87</v>
      </c>
      <c r="P62" s="662"/>
    </row>
    <row r="63" spans="1:16" s="174" customFormat="1" ht="12.75">
      <c r="A63" s="828"/>
      <c r="B63" s="829"/>
      <c r="C63" s="829"/>
      <c r="D63" s="830"/>
      <c r="E63" s="236"/>
      <c r="F63" s="236"/>
      <c r="G63" s="236"/>
      <c r="H63" s="236"/>
      <c r="I63" s="236"/>
      <c r="J63" s="261"/>
      <c r="K63" s="167"/>
      <c r="M63" s="662" t="s">
        <v>187</v>
      </c>
      <c r="N63" s="662">
        <v>0</v>
      </c>
      <c r="O63" s="662">
        <v>61.54</v>
      </c>
      <c r="P63" s="662"/>
    </row>
    <row r="64" spans="1:16" s="174" customFormat="1" ht="12.75">
      <c r="A64" s="828"/>
      <c r="B64" s="829"/>
      <c r="C64" s="829"/>
      <c r="D64" s="830"/>
      <c r="E64" s="236"/>
      <c r="F64" s="236"/>
      <c r="G64" s="236"/>
      <c r="H64" s="236"/>
      <c r="I64" s="236"/>
      <c r="J64" s="261"/>
      <c r="K64" s="167"/>
      <c r="M64" s="662" t="s">
        <v>164</v>
      </c>
      <c r="N64" s="662">
        <v>2.65</v>
      </c>
      <c r="O64" s="662">
        <v>3.2</v>
      </c>
      <c r="P64" s="662"/>
    </row>
    <row r="65" spans="1:16" s="174" customFormat="1" ht="12.75">
      <c r="A65" s="828"/>
      <c r="B65" s="829"/>
      <c r="C65" s="829"/>
      <c r="D65" s="830"/>
      <c r="E65" s="236"/>
      <c r="F65" s="236"/>
      <c r="G65" s="236"/>
      <c r="H65" s="236"/>
      <c r="I65" s="236"/>
      <c r="J65" s="261"/>
      <c r="K65" s="167"/>
      <c r="M65" s="662" t="s">
        <v>889</v>
      </c>
      <c r="N65" s="662">
        <v>3.01</v>
      </c>
      <c r="O65" s="662">
        <v>4.5</v>
      </c>
      <c r="P65" s="662"/>
    </row>
    <row r="66" spans="1:16" s="174" customFormat="1" ht="12.75">
      <c r="A66" s="828"/>
      <c r="B66" s="829"/>
      <c r="C66" s="829"/>
      <c r="D66" s="830"/>
      <c r="E66" s="236"/>
      <c r="F66" s="236"/>
      <c r="G66" s="236"/>
      <c r="H66" s="236"/>
      <c r="I66" s="236"/>
      <c r="J66" s="261"/>
      <c r="K66" s="167"/>
      <c r="M66" s="662" t="s">
        <v>188</v>
      </c>
      <c r="N66" s="662">
        <v>3.44</v>
      </c>
      <c r="O66" s="662">
        <v>3.51</v>
      </c>
      <c r="P66" s="662"/>
    </row>
    <row r="67" spans="1:16" s="174" customFormat="1" ht="12.75">
      <c r="A67" s="828"/>
      <c r="B67" s="829"/>
      <c r="C67" s="829"/>
      <c r="D67" s="830"/>
      <c r="E67" s="236"/>
      <c r="F67" s="236"/>
      <c r="G67" s="236"/>
      <c r="H67" s="236"/>
      <c r="I67" s="236"/>
      <c r="J67" s="261"/>
      <c r="K67" s="167"/>
      <c r="M67" s="662" t="s">
        <v>168</v>
      </c>
      <c r="N67" s="662">
        <v>3.72</v>
      </c>
      <c r="O67" s="662">
        <v>3.02</v>
      </c>
      <c r="P67" s="662"/>
    </row>
    <row r="68" spans="1:16" s="174" customFormat="1" ht="12.75">
      <c r="A68" s="828"/>
      <c r="B68" s="829"/>
      <c r="C68" s="829"/>
      <c r="D68" s="830"/>
      <c r="E68" s="236"/>
      <c r="F68" s="236"/>
      <c r="G68" s="236"/>
      <c r="H68" s="236"/>
      <c r="I68" s="236"/>
      <c r="J68" s="261"/>
      <c r="K68" s="167"/>
      <c r="M68" s="662" t="s">
        <v>163</v>
      </c>
      <c r="N68" s="662">
        <v>4.8600000000000003</v>
      </c>
      <c r="O68" s="662">
        <v>4.78</v>
      </c>
      <c r="P68" s="662"/>
    </row>
    <row r="69" spans="1:16" s="174" customFormat="1" ht="12.75">
      <c r="A69" s="828"/>
      <c r="B69" s="829"/>
      <c r="C69" s="829"/>
      <c r="D69" s="830"/>
      <c r="E69" s="236"/>
      <c r="F69" s="236"/>
      <c r="G69" s="236"/>
      <c r="H69" s="236"/>
      <c r="I69" s="236"/>
      <c r="J69" s="261"/>
      <c r="K69" s="167"/>
      <c r="M69" s="662" t="s">
        <v>154</v>
      </c>
      <c r="N69" s="662">
        <v>5.24</v>
      </c>
      <c r="O69" s="662">
        <v>1.37</v>
      </c>
      <c r="P69" s="662"/>
    </row>
    <row r="70" spans="1:16" s="174" customFormat="1" ht="12.75">
      <c r="A70" s="828"/>
      <c r="B70" s="829"/>
      <c r="C70" s="829"/>
      <c r="D70" s="830"/>
      <c r="E70" s="236"/>
      <c r="F70" s="236"/>
      <c r="G70" s="236"/>
      <c r="H70" s="236"/>
      <c r="I70" s="236"/>
      <c r="J70" s="261"/>
      <c r="K70" s="167"/>
      <c r="M70" s="662" t="s">
        <v>172</v>
      </c>
      <c r="N70" s="662">
        <v>7.17</v>
      </c>
      <c r="O70" s="662">
        <v>20.23</v>
      </c>
      <c r="P70" s="662"/>
    </row>
    <row r="71" spans="1:16" s="174" customFormat="1" ht="12.75">
      <c r="A71" s="828"/>
      <c r="B71" s="829"/>
      <c r="C71" s="829"/>
      <c r="D71" s="830"/>
      <c r="E71" s="236"/>
      <c r="F71" s="236"/>
      <c r="G71" s="236"/>
      <c r="H71" s="236"/>
      <c r="I71" s="236"/>
      <c r="J71" s="261"/>
      <c r="K71" s="167"/>
      <c r="M71" s="662" t="s">
        <v>890</v>
      </c>
      <c r="N71" s="662">
        <v>10.28</v>
      </c>
      <c r="O71" s="662">
        <v>21.28</v>
      </c>
      <c r="P71" s="662"/>
    </row>
    <row r="72" spans="1:16" s="174" customFormat="1" ht="12.75">
      <c r="A72" s="828"/>
      <c r="B72" s="829"/>
      <c r="C72" s="829"/>
      <c r="D72" s="830"/>
      <c r="E72" s="236"/>
      <c r="F72" s="236"/>
      <c r="G72" s="236"/>
      <c r="H72" s="236"/>
      <c r="I72" s="236"/>
      <c r="J72" s="261"/>
      <c r="K72" s="167"/>
      <c r="M72" s="662" t="s">
        <v>148</v>
      </c>
      <c r="N72" s="662">
        <v>11.71</v>
      </c>
      <c r="O72" s="662">
        <v>10.02</v>
      </c>
      <c r="P72" s="662"/>
    </row>
    <row r="73" spans="1:16" s="174" customFormat="1" ht="12.75">
      <c r="A73" s="828"/>
      <c r="B73" s="829"/>
      <c r="C73" s="829"/>
      <c r="D73" s="830"/>
      <c r="E73" s="236"/>
      <c r="F73" s="236"/>
      <c r="G73" s="236"/>
      <c r="H73" s="236"/>
      <c r="I73" s="236"/>
      <c r="J73" s="261"/>
      <c r="K73" s="167"/>
      <c r="M73" s="662" t="s">
        <v>146</v>
      </c>
      <c r="N73" s="662">
        <v>13.05</v>
      </c>
      <c r="O73" s="662">
        <v>13.38</v>
      </c>
      <c r="P73" s="662"/>
    </row>
    <row r="74" spans="1:16" s="174" customFormat="1" ht="12.75">
      <c r="A74" s="828"/>
      <c r="B74" s="829"/>
      <c r="C74" s="829"/>
      <c r="D74" s="830"/>
      <c r="E74" s="236"/>
      <c r="F74" s="236"/>
      <c r="G74" s="236"/>
      <c r="H74" s="236"/>
      <c r="I74" s="236"/>
      <c r="J74" s="261"/>
      <c r="K74" s="167"/>
      <c r="M74" s="662" t="s">
        <v>161</v>
      </c>
      <c r="N74" s="662">
        <v>15.36</v>
      </c>
      <c r="O74" s="662">
        <v>80.400000000000006</v>
      </c>
      <c r="P74" s="662"/>
    </row>
    <row r="75" spans="1:16" s="174" customFormat="1" ht="12.75">
      <c r="A75" s="828"/>
      <c r="B75" s="829"/>
      <c r="C75" s="829"/>
      <c r="D75" s="830"/>
      <c r="E75" s="236"/>
      <c r="F75" s="236"/>
      <c r="G75" s="236"/>
      <c r="H75" s="236"/>
      <c r="I75" s="236"/>
      <c r="J75" s="261"/>
      <c r="K75" s="167"/>
      <c r="M75" s="662" t="s">
        <v>888</v>
      </c>
      <c r="N75" s="662">
        <v>18.53</v>
      </c>
      <c r="O75" s="662">
        <v>9.89</v>
      </c>
      <c r="P75" s="662"/>
    </row>
    <row r="76" spans="1:16" s="174" customFormat="1" ht="12.75">
      <c r="A76" s="828"/>
      <c r="B76" s="829"/>
      <c r="C76" s="829"/>
      <c r="D76" s="830"/>
      <c r="E76" s="236"/>
      <c r="F76" s="236"/>
      <c r="G76" s="236"/>
      <c r="H76" s="236"/>
      <c r="I76" s="236"/>
      <c r="J76" s="261"/>
      <c r="K76" s="167"/>
      <c r="M76" s="662" t="s">
        <v>165</v>
      </c>
      <c r="N76" s="662">
        <v>19.23</v>
      </c>
      <c r="O76" s="662">
        <v>9.52</v>
      </c>
      <c r="P76" s="662"/>
    </row>
    <row r="77" spans="1:16" s="174" customFormat="1" ht="12.75">
      <c r="A77" s="828"/>
      <c r="B77" s="829"/>
      <c r="C77" s="829"/>
      <c r="D77" s="830"/>
      <c r="E77" s="236"/>
      <c r="F77" s="236"/>
      <c r="G77" s="236"/>
      <c r="H77" s="236"/>
      <c r="I77" s="236"/>
      <c r="J77" s="261"/>
      <c r="K77" s="167"/>
      <c r="M77" s="662" t="s">
        <v>391</v>
      </c>
      <c r="N77" s="662">
        <v>20.350000000000001</v>
      </c>
      <c r="O77" s="662">
        <v>0</v>
      </c>
      <c r="P77" s="662"/>
    </row>
    <row r="78" spans="1:16" s="174" customFormat="1" ht="12.75">
      <c r="A78" s="828"/>
      <c r="B78" s="829"/>
      <c r="C78" s="829"/>
      <c r="D78" s="830"/>
      <c r="E78" s="236"/>
      <c r="F78" s="236"/>
      <c r="G78" s="236"/>
      <c r="H78" s="236"/>
      <c r="I78" s="236"/>
      <c r="J78" s="261"/>
      <c r="K78" s="167"/>
      <c r="M78" s="662" t="s">
        <v>54</v>
      </c>
      <c r="N78" s="662">
        <v>22.76</v>
      </c>
      <c r="O78" s="662">
        <v>3.21</v>
      </c>
      <c r="P78" s="662"/>
    </row>
    <row r="79" spans="1:16" s="174" customFormat="1" ht="12.75">
      <c r="A79" s="828"/>
      <c r="B79" s="829"/>
      <c r="C79" s="829"/>
      <c r="D79" s="830"/>
      <c r="E79" s="236"/>
      <c r="F79" s="236"/>
      <c r="G79" s="236"/>
      <c r="H79" s="236"/>
      <c r="I79" s="236"/>
      <c r="J79" s="261"/>
      <c r="K79" s="167"/>
      <c r="M79" s="662" t="s">
        <v>178</v>
      </c>
      <c r="N79" s="662">
        <v>23.51</v>
      </c>
      <c r="O79" s="662">
        <v>27.74</v>
      </c>
      <c r="P79" s="662"/>
    </row>
    <row r="80" spans="1:16" s="174" customFormat="1" ht="12.75">
      <c r="A80" s="828"/>
      <c r="B80" s="829"/>
      <c r="C80" s="829"/>
      <c r="D80" s="830"/>
      <c r="E80" s="236"/>
      <c r="F80" s="236"/>
      <c r="G80" s="236"/>
      <c r="H80" s="236"/>
      <c r="I80" s="236"/>
      <c r="J80" s="261"/>
      <c r="K80" s="167"/>
      <c r="M80" s="662" t="s">
        <v>891</v>
      </c>
      <c r="N80" s="662">
        <v>24.22</v>
      </c>
      <c r="O80" s="662">
        <v>2.86</v>
      </c>
      <c r="P80" s="662"/>
    </row>
    <row r="81" spans="1:16" s="174" customFormat="1" ht="12.75">
      <c r="A81" s="828"/>
      <c r="B81" s="829"/>
      <c r="C81" s="829"/>
      <c r="D81" s="830"/>
      <c r="E81" s="236"/>
      <c r="F81" s="236"/>
      <c r="G81" s="236"/>
      <c r="H81" s="236"/>
      <c r="I81" s="236"/>
      <c r="J81" s="261"/>
      <c r="K81" s="167"/>
      <c r="M81" s="662" t="s">
        <v>366</v>
      </c>
      <c r="N81" s="662">
        <v>26.43</v>
      </c>
      <c r="O81" s="662">
        <v>26.89</v>
      </c>
      <c r="P81" s="662"/>
    </row>
    <row r="82" spans="1:16" s="174" customFormat="1" ht="12.75">
      <c r="A82" s="828"/>
      <c r="B82" s="829"/>
      <c r="C82" s="829"/>
      <c r="D82" s="830"/>
      <c r="E82" s="236"/>
      <c r="F82" s="236"/>
      <c r="G82" s="236"/>
      <c r="H82" s="236"/>
      <c r="I82" s="236"/>
      <c r="J82" s="261"/>
      <c r="K82" s="167"/>
      <c r="M82" s="662" t="s">
        <v>155</v>
      </c>
      <c r="N82" s="662">
        <v>37.65</v>
      </c>
      <c r="O82" s="662">
        <v>40.33</v>
      </c>
      <c r="P82" s="662"/>
    </row>
    <row r="83" spans="1:16" s="174" customFormat="1" ht="12.75">
      <c r="A83" s="828"/>
      <c r="B83" s="829"/>
      <c r="C83" s="829"/>
      <c r="D83" s="830"/>
      <c r="E83" s="236"/>
      <c r="F83" s="236"/>
      <c r="G83" s="236"/>
      <c r="H83" s="236"/>
      <c r="I83" s="236"/>
      <c r="J83" s="261"/>
      <c r="K83" s="167"/>
      <c r="M83" s="662" t="s">
        <v>158</v>
      </c>
      <c r="N83" s="662">
        <v>49.68</v>
      </c>
      <c r="O83" s="662">
        <v>46.29</v>
      </c>
      <c r="P83" s="662"/>
    </row>
    <row r="84" spans="1:16" s="174" customFormat="1" ht="12.75">
      <c r="A84" s="828"/>
      <c r="B84" s="829"/>
      <c r="C84" s="829"/>
      <c r="D84" s="830"/>
      <c r="E84" s="236"/>
      <c r="F84" s="236"/>
      <c r="G84" s="236"/>
      <c r="H84" s="236"/>
      <c r="I84" s="236"/>
      <c r="J84" s="261"/>
      <c r="K84" s="167"/>
      <c r="M84" s="662" t="s">
        <v>395</v>
      </c>
      <c r="N84" s="662">
        <v>64.540000000000006</v>
      </c>
      <c r="O84" s="662">
        <v>84.56</v>
      </c>
      <c r="P84" s="662"/>
    </row>
    <row r="85" spans="1:16" s="174" customFormat="1" ht="12.75">
      <c r="A85" s="828"/>
      <c r="B85" s="829"/>
      <c r="C85" s="829"/>
      <c r="D85" s="830"/>
      <c r="E85" s="236"/>
      <c r="F85" s="236"/>
      <c r="G85" s="236"/>
      <c r="H85" s="236"/>
      <c r="I85" s="236"/>
      <c r="J85" s="261"/>
      <c r="K85" s="167"/>
      <c r="M85" s="662" t="s">
        <v>167</v>
      </c>
      <c r="N85" s="662">
        <v>90.57</v>
      </c>
      <c r="O85" s="662">
        <v>89.99</v>
      </c>
      <c r="P85" s="662"/>
    </row>
    <row r="86" spans="1:16" s="174" customFormat="1" ht="12.75">
      <c r="A86" s="828"/>
      <c r="B86" s="829"/>
      <c r="C86" s="829"/>
      <c r="D86" s="830"/>
      <c r="E86" s="236"/>
      <c r="F86" s="236"/>
      <c r="G86" s="236"/>
      <c r="H86" s="236"/>
      <c r="I86" s="236"/>
      <c r="J86" s="261"/>
      <c r="K86" s="167"/>
      <c r="M86" s="662" t="s">
        <v>887</v>
      </c>
      <c r="N86" s="662">
        <v>94.04</v>
      </c>
      <c r="O86" s="662">
        <v>94.99</v>
      </c>
      <c r="P86" s="662"/>
    </row>
    <row r="87" spans="1:16" s="174" customFormat="1" ht="12.75">
      <c r="A87" s="828"/>
      <c r="B87" s="829"/>
      <c r="C87" s="829"/>
      <c r="D87" s="830"/>
      <c r="E87" s="236"/>
      <c r="F87" s="236"/>
      <c r="G87" s="236"/>
      <c r="H87" s="236"/>
      <c r="I87" s="236"/>
      <c r="J87" s="261"/>
      <c r="K87" s="167"/>
      <c r="M87" s="662" t="s">
        <v>177</v>
      </c>
      <c r="N87" s="662">
        <v>110.38</v>
      </c>
      <c r="O87" s="662">
        <v>111.52</v>
      </c>
      <c r="P87" s="662"/>
    </row>
    <row r="88" spans="1:16" s="174" customFormat="1" ht="12.75">
      <c r="A88" s="828"/>
      <c r="B88" s="829"/>
      <c r="C88" s="829"/>
      <c r="D88" s="830"/>
      <c r="E88" s="236"/>
      <c r="F88" s="236"/>
      <c r="G88" s="236"/>
      <c r="H88" s="236"/>
      <c r="I88" s="236"/>
      <c r="J88" s="261"/>
      <c r="K88" s="167"/>
      <c r="M88" s="662" t="s">
        <v>385</v>
      </c>
      <c r="N88" s="662">
        <v>148.53</v>
      </c>
      <c r="O88" s="662">
        <v>0</v>
      </c>
      <c r="P88" s="662"/>
    </row>
    <row r="89" spans="1:16" s="174" customFormat="1" ht="12.75">
      <c r="A89" s="828"/>
      <c r="B89" s="829"/>
      <c r="C89" s="829"/>
      <c r="D89" s="830"/>
      <c r="E89" s="236"/>
      <c r="F89" s="236"/>
      <c r="G89" s="236"/>
      <c r="H89" s="236"/>
      <c r="I89" s="236"/>
      <c r="J89" s="261"/>
      <c r="K89" s="167"/>
      <c r="M89" s="662" t="s">
        <v>152</v>
      </c>
      <c r="N89" s="662">
        <v>169.45</v>
      </c>
      <c r="O89" s="662">
        <v>212.39</v>
      </c>
      <c r="P89" s="662"/>
    </row>
    <row r="90" spans="1:16" s="174" customFormat="1" ht="12.75">
      <c r="A90" s="828"/>
      <c r="B90" s="829"/>
      <c r="C90" s="829"/>
      <c r="D90" s="830"/>
      <c r="E90" s="236"/>
      <c r="F90" s="236"/>
      <c r="G90" s="236"/>
      <c r="H90" s="236"/>
      <c r="I90" s="236"/>
      <c r="J90" s="261"/>
      <c r="K90" s="167"/>
      <c r="M90" s="662" t="s">
        <v>156</v>
      </c>
      <c r="N90" s="662">
        <v>169.76</v>
      </c>
      <c r="O90" s="662">
        <v>168.27</v>
      </c>
      <c r="P90" s="662"/>
    </row>
    <row r="91" spans="1:16" s="174" customFormat="1" ht="12.75">
      <c r="A91" s="828"/>
      <c r="B91" s="829"/>
      <c r="C91" s="829"/>
      <c r="D91" s="830"/>
      <c r="E91" s="236"/>
      <c r="F91" s="236"/>
      <c r="G91" s="236"/>
      <c r="H91" s="236"/>
      <c r="I91" s="236"/>
      <c r="J91" s="261"/>
      <c r="K91" s="167"/>
      <c r="M91" s="662" t="s">
        <v>150</v>
      </c>
      <c r="N91" s="662">
        <v>192.79</v>
      </c>
      <c r="O91" s="662">
        <v>184.97</v>
      </c>
      <c r="P91" s="662"/>
    </row>
    <row r="92" spans="1:16" s="174" customFormat="1" ht="12.75">
      <c r="A92" s="828"/>
      <c r="B92" s="829"/>
      <c r="C92" s="829"/>
      <c r="D92" s="830"/>
      <c r="E92" s="236"/>
      <c r="F92" s="236"/>
      <c r="G92" s="236"/>
      <c r="H92" s="236"/>
      <c r="I92" s="236"/>
      <c r="J92" s="261"/>
      <c r="K92" s="167"/>
      <c r="M92" s="662" t="s">
        <v>149</v>
      </c>
      <c r="N92" s="662">
        <v>214.14</v>
      </c>
      <c r="O92" s="662">
        <v>165.89</v>
      </c>
      <c r="P92" s="662"/>
    </row>
    <row r="93" spans="1:16" s="174" customFormat="1" ht="12.75">
      <c r="A93" s="828"/>
      <c r="B93" s="829"/>
      <c r="C93" s="829"/>
      <c r="D93" s="830"/>
      <c r="E93" s="236"/>
      <c r="F93" s="236"/>
      <c r="G93" s="236"/>
      <c r="H93" s="236"/>
      <c r="I93" s="236"/>
      <c r="J93" s="261"/>
      <c r="K93" s="167"/>
      <c r="M93" s="662" t="s">
        <v>759</v>
      </c>
      <c r="N93" s="662">
        <v>334.6</v>
      </c>
      <c r="O93" s="662">
        <v>0</v>
      </c>
      <c r="P93" s="662"/>
    </row>
    <row r="94" spans="1:16" s="174" customFormat="1" ht="12.75">
      <c r="A94" s="828"/>
      <c r="B94" s="829"/>
      <c r="C94" s="829"/>
      <c r="D94" s="830"/>
      <c r="E94" s="236"/>
      <c r="F94" s="236"/>
      <c r="G94" s="236"/>
      <c r="H94" s="236"/>
      <c r="I94" s="236"/>
      <c r="J94" s="261"/>
      <c r="K94" s="167"/>
      <c r="M94" s="662" t="s">
        <v>892</v>
      </c>
      <c r="N94" s="662">
        <v>336.91</v>
      </c>
      <c r="O94" s="662">
        <v>306.85000000000002</v>
      </c>
      <c r="P94" s="662"/>
    </row>
    <row r="95" spans="1:16" s="174" customFormat="1" ht="12.75">
      <c r="A95" s="828"/>
      <c r="B95" s="829"/>
      <c r="C95" s="829"/>
      <c r="D95" s="830"/>
      <c r="E95" s="236"/>
      <c r="F95" s="236"/>
      <c r="G95" s="236"/>
      <c r="H95" s="236"/>
      <c r="I95" s="236"/>
      <c r="J95" s="261"/>
      <c r="K95" s="167"/>
      <c r="M95" s="662" t="s">
        <v>157</v>
      </c>
      <c r="N95" s="662">
        <v>360.45</v>
      </c>
      <c r="O95" s="662">
        <v>361.66</v>
      </c>
      <c r="P95" s="662"/>
    </row>
    <row r="96" spans="1:16" s="174" customFormat="1" ht="12.75">
      <c r="A96" s="828"/>
      <c r="B96" s="829"/>
      <c r="C96" s="829"/>
      <c r="D96" s="830"/>
      <c r="E96" s="236"/>
      <c r="F96" s="236"/>
      <c r="G96" s="236"/>
      <c r="H96" s="236"/>
      <c r="I96" s="236"/>
      <c r="J96" s="261"/>
      <c r="K96" s="167"/>
      <c r="M96" s="662" t="s">
        <v>762</v>
      </c>
      <c r="N96" s="662">
        <v>467.54</v>
      </c>
      <c r="O96" s="662">
        <v>0</v>
      </c>
      <c r="P96" s="662"/>
    </row>
    <row r="97" spans="1:16" s="174" customFormat="1" ht="12.75">
      <c r="A97" s="828"/>
      <c r="B97" s="829"/>
      <c r="C97" s="829"/>
      <c r="D97" s="830"/>
      <c r="E97" s="236"/>
      <c r="F97" s="236"/>
      <c r="G97" s="236"/>
      <c r="H97" s="236"/>
      <c r="I97" s="236"/>
      <c r="J97" s="261"/>
      <c r="K97" s="167"/>
      <c r="M97" s="662" t="s">
        <v>166</v>
      </c>
      <c r="N97" s="662">
        <v>539.52</v>
      </c>
      <c r="O97" s="662">
        <v>719.4</v>
      </c>
      <c r="P97" s="662"/>
    </row>
    <row r="98" spans="1:16" s="174" customFormat="1" ht="12.75">
      <c r="A98" s="828"/>
      <c r="B98" s="829"/>
      <c r="C98" s="829"/>
      <c r="D98" s="830"/>
      <c r="E98" s="236"/>
      <c r="F98" s="236"/>
      <c r="G98" s="236"/>
      <c r="H98" s="236"/>
      <c r="I98" s="236"/>
      <c r="J98" s="261"/>
      <c r="K98" s="167"/>
      <c r="M98" s="662" t="s">
        <v>162</v>
      </c>
      <c r="N98" s="662">
        <v>545.35</v>
      </c>
      <c r="O98" s="662">
        <v>271.64</v>
      </c>
      <c r="P98" s="662"/>
    </row>
    <row r="99" spans="1:16" s="174" customFormat="1" ht="12.75">
      <c r="A99" s="828"/>
      <c r="B99" s="829"/>
      <c r="C99" s="829"/>
      <c r="D99" s="830"/>
      <c r="E99" s="236"/>
      <c r="F99" s="236"/>
      <c r="G99" s="236"/>
      <c r="H99" s="236"/>
      <c r="I99" s="236"/>
      <c r="J99" s="261"/>
      <c r="K99" s="167"/>
      <c r="M99" s="662" t="s">
        <v>396</v>
      </c>
      <c r="N99" s="662">
        <v>733.55</v>
      </c>
      <c r="O99" s="662">
        <v>933.14</v>
      </c>
      <c r="P99" s="662"/>
    </row>
    <row r="100" spans="1:16" s="174" customFormat="1" ht="12.75">
      <c r="A100" s="828"/>
      <c r="B100" s="829"/>
      <c r="C100" s="829"/>
      <c r="D100" s="830"/>
      <c r="E100" s="236"/>
      <c r="F100" s="236"/>
      <c r="G100" s="236"/>
      <c r="H100" s="236"/>
      <c r="I100" s="236"/>
      <c r="J100" s="261"/>
      <c r="K100" s="167"/>
      <c r="M100" s="662" t="s">
        <v>398</v>
      </c>
      <c r="N100" s="662">
        <v>813.5</v>
      </c>
      <c r="O100" s="662">
        <v>878.65</v>
      </c>
      <c r="P100" s="662"/>
    </row>
    <row r="101" spans="1:16" s="174" customFormat="1" ht="12.75">
      <c r="A101" s="828"/>
      <c r="B101" s="829"/>
      <c r="C101" s="829"/>
      <c r="D101" s="830"/>
      <c r="E101" s="236"/>
      <c r="F101" s="236"/>
      <c r="G101" s="236"/>
      <c r="H101" s="236"/>
      <c r="I101" s="236"/>
      <c r="J101" s="261"/>
      <c r="K101" s="167"/>
      <c r="M101" s="662" t="s">
        <v>354</v>
      </c>
      <c r="N101" s="662">
        <v>864.79</v>
      </c>
      <c r="O101" s="662">
        <v>1128.17</v>
      </c>
      <c r="P101" s="662"/>
    </row>
    <row r="102" spans="1:16" s="174" customFormat="1" ht="12.75">
      <c r="A102" s="824"/>
      <c r="B102" s="825"/>
      <c r="C102" s="825"/>
      <c r="D102" s="826"/>
      <c r="E102" s="236"/>
      <c r="F102" s="236"/>
      <c r="G102" s="236"/>
      <c r="H102" s="236"/>
      <c r="I102" s="236"/>
      <c r="J102" s="261"/>
      <c r="K102" s="167"/>
      <c r="M102" s="662"/>
      <c r="N102" s="662"/>
      <c r="O102" s="662"/>
      <c r="P102" s="662"/>
    </row>
    <row r="103" spans="1:16" s="183" customFormat="1" ht="12" customHeight="1">
      <c r="A103" s="257"/>
      <c r="B103" s="236"/>
      <c r="C103" s="236"/>
      <c r="D103" s="236"/>
      <c r="E103" s="239"/>
      <c r="F103" s="239"/>
      <c r="G103" s="239"/>
      <c r="H103" s="241"/>
      <c r="I103" s="241"/>
      <c r="J103" s="241"/>
      <c r="K103" s="182"/>
      <c r="M103" s="664"/>
      <c r="N103" s="664"/>
      <c r="O103" s="664"/>
      <c r="P103" s="664"/>
    </row>
    <row r="104" spans="1:16" s="181" customFormat="1" ht="14.1" customHeight="1">
      <c r="A104" s="184"/>
      <c r="B104" s="185"/>
      <c r="C104" s="185"/>
      <c r="D104" s="185"/>
      <c r="E104" s="185"/>
      <c r="F104" s="183"/>
      <c r="G104" s="185"/>
      <c r="H104" s="182"/>
      <c r="I104" s="182"/>
      <c r="J104" s="239"/>
      <c r="K104" s="186"/>
      <c r="M104" s="665"/>
      <c r="N104" s="665"/>
      <c r="O104" s="665"/>
      <c r="P104" s="665"/>
    </row>
    <row r="105" spans="1:16" s="146" customFormat="1" ht="12" customHeight="1">
      <c r="A105" s="187"/>
      <c r="B105" s="188"/>
      <c r="C105" s="188"/>
      <c r="D105" s="188"/>
      <c r="E105" s="189"/>
      <c r="H105" s="167"/>
      <c r="I105" s="167"/>
      <c r="J105" s="261"/>
      <c r="K105" s="167"/>
      <c r="M105" s="666"/>
      <c r="N105" s="666"/>
      <c r="O105" s="666"/>
      <c r="P105" s="666"/>
    </row>
    <row r="106" spans="1:16" s="146" customFormat="1" ht="12" customHeight="1">
      <c r="B106" s="188"/>
      <c r="C106" s="188"/>
      <c r="D106" s="188"/>
      <c r="E106" s="188"/>
      <c r="F106" s="188"/>
      <c r="G106" s="188"/>
      <c r="H106" s="167"/>
      <c r="I106" s="167"/>
      <c r="J106" s="261"/>
      <c r="K106" s="167"/>
      <c r="M106" s="666"/>
      <c r="N106" s="666"/>
      <c r="O106" s="666"/>
      <c r="P106" s="666"/>
    </row>
    <row r="107" spans="1:16" s="146" customFormat="1" ht="12" customHeight="1">
      <c r="B107" s="190"/>
      <c r="C107" s="190"/>
      <c r="D107" s="190"/>
      <c r="E107" s="190"/>
      <c r="F107" s="190"/>
      <c r="H107" s="167"/>
      <c r="I107" s="167"/>
      <c r="J107" s="261"/>
      <c r="K107" s="167"/>
      <c r="M107" s="666"/>
      <c r="N107" s="666"/>
      <c r="O107" s="666"/>
      <c r="P107" s="666"/>
    </row>
    <row r="108" spans="1:16" s="191" customFormat="1" ht="12" customHeight="1">
      <c r="J108" s="262"/>
      <c r="M108" s="667"/>
      <c r="N108" s="667"/>
      <c r="O108" s="667"/>
      <c r="P108" s="667"/>
    </row>
    <row r="109" spans="1:16" s="146" customFormat="1" ht="12" customHeight="1">
      <c r="A109" s="192"/>
      <c r="B109" s="190"/>
      <c r="C109" s="190"/>
      <c r="D109" s="190"/>
      <c r="E109" s="190"/>
      <c r="F109" s="190"/>
      <c r="H109" s="167"/>
      <c r="I109" s="167"/>
      <c r="J109" s="261"/>
      <c r="K109" s="167"/>
      <c r="M109" s="666"/>
      <c r="N109" s="666"/>
      <c r="O109" s="666"/>
      <c r="P109" s="666"/>
    </row>
    <row r="110" spans="1:16" s="146" customFormat="1" ht="12" customHeight="1">
      <c r="H110" s="150"/>
      <c r="I110" s="150"/>
      <c r="J110" s="264"/>
      <c r="K110" s="150"/>
      <c r="M110" s="666"/>
      <c r="N110" s="666"/>
      <c r="O110" s="666"/>
      <c r="P110" s="666"/>
    </row>
    <row r="111" spans="1:16" s="146" customFormat="1" ht="12" customHeight="1">
      <c r="A111" s="145"/>
      <c r="B111" s="145"/>
      <c r="C111" s="145"/>
      <c r="D111" s="145"/>
      <c r="E111" s="145"/>
      <c r="F111" s="145"/>
      <c r="G111" s="145"/>
      <c r="J111" s="209"/>
      <c r="M111" s="666"/>
      <c r="N111" s="666"/>
      <c r="O111" s="666"/>
      <c r="P111" s="666"/>
    </row>
    <row r="112" spans="1:16" s="146" customFormat="1" ht="12" customHeight="1">
      <c r="A112" s="145"/>
      <c r="B112" s="145"/>
      <c r="C112" s="145"/>
      <c r="D112" s="145"/>
      <c r="E112" s="145"/>
      <c r="F112" s="145"/>
      <c r="G112" s="145"/>
      <c r="J112" s="209"/>
      <c r="M112" s="666"/>
      <c r="N112" s="666"/>
      <c r="O112" s="666"/>
      <c r="P112" s="666"/>
    </row>
    <row r="113" spans="1:16" s="146" customFormat="1" ht="12" customHeight="1">
      <c r="A113" s="145"/>
      <c r="B113" s="145"/>
      <c r="C113" s="145"/>
      <c r="D113" s="145"/>
      <c r="E113" s="145"/>
      <c r="F113" s="145"/>
      <c r="G113" s="145"/>
      <c r="J113" s="209"/>
      <c r="M113" s="666"/>
      <c r="N113" s="666"/>
      <c r="O113" s="666"/>
      <c r="P113" s="666"/>
    </row>
    <row r="114" spans="1:16" s="146" customFormat="1" ht="12" customHeight="1">
      <c r="A114" s="145"/>
      <c r="B114" s="145"/>
      <c r="C114" s="145"/>
      <c r="D114" s="145"/>
      <c r="E114" s="145"/>
      <c r="F114" s="145"/>
      <c r="G114" s="145"/>
      <c r="J114" s="209"/>
      <c r="M114" s="666"/>
      <c r="N114" s="666"/>
      <c r="O114" s="666"/>
      <c r="P114" s="666"/>
    </row>
    <row r="115" spans="1:16" s="146" customFormat="1" ht="12" customHeight="1">
      <c r="A115" s="145"/>
      <c r="B115" s="145"/>
      <c r="C115" s="145"/>
      <c r="D115" s="145"/>
      <c r="E115" s="145"/>
      <c r="F115" s="145"/>
      <c r="G115" s="145"/>
      <c r="J115" s="209"/>
      <c r="M115" s="666"/>
      <c r="N115" s="666"/>
      <c r="O115" s="666"/>
      <c r="P115" s="666"/>
    </row>
    <row r="116" spans="1:16" s="146" customFormat="1" ht="12" customHeight="1">
      <c r="A116" s="145"/>
      <c r="B116" s="145"/>
      <c r="C116" s="145"/>
      <c r="D116" s="145"/>
      <c r="E116" s="145"/>
      <c r="F116" s="145"/>
      <c r="G116" s="145"/>
      <c r="J116" s="209"/>
      <c r="M116" s="666"/>
      <c r="N116" s="666"/>
      <c r="O116" s="666"/>
      <c r="P116" s="666"/>
    </row>
    <row r="117" spans="1:16" s="191" customFormat="1" ht="12" customHeight="1">
      <c r="A117" s="145"/>
      <c r="B117" s="145"/>
      <c r="C117" s="145"/>
      <c r="D117" s="145"/>
      <c r="E117" s="145"/>
      <c r="F117" s="145"/>
      <c r="G117" s="145"/>
      <c r="J117" s="262"/>
      <c r="M117" s="667"/>
      <c r="N117" s="667"/>
      <c r="O117" s="667"/>
      <c r="P117" s="667"/>
    </row>
    <row r="118" spans="1:16" s="146" customFormat="1" ht="12" customHeight="1">
      <c r="A118" s="145"/>
      <c r="B118" s="145"/>
      <c r="C118" s="145"/>
      <c r="D118" s="145"/>
      <c r="E118" s="145"/>
      <c r="F118" s="145"/>
      <c r="G118" s="145"/>
      <c r="J118" s="209"/>
      <c r="M118" s="666"/>
      <c r="N118" s="666"/>
      <c r="O118" s="666"/>
      <c r="P118" s="666"/>
    </row>
    <row r="119" spans="1:16" s="191" customFormat="1" ht="12" customHeight="1">
      <c r="A119" s="145"/>
      <c r="B119" s="145"/>
      <c r="C119" s="145"/>
      <c r="D119" s="145"/>
      <c r="E119" s="145"/>
      <c r="F119" s="145"/>
      <c r="G119" s="145"/>
      <c r="H119" s="188"/>
      <c r="I119" s="188"/>
      <c r="J119" s="260"/>
      <c r="K119" s="188"/>
      <c r="M119" s="667"/>
      <c r="N119" s="667"/>
      <c r="O119" s="667"/>
      <c r="P119" s="667"/>
    </row>
    <row r="120" spans="1:16" s="146" customFormat="1" ht="12" customHeight="1">
      <c r="A120" s="145"/>
      <c r="B120" s="145"/>
      <c r="C120" s="145"/>
      <c r="D120" s="145"/>
      <c r="E120" s="145"/>
      <c r="F120" s="145"/>
      <c r="G120" s="145"/>
      <c r="H120" s="193"/>
      <c r="I120" s="193"/>
      <c r="J120" s="265"/>
      <c r="K120" s="193"/>
      <c r="M120" s="666"/>
      <c r="N120" s="666"/>
      <c r="O120" s="666"/>
      <c r="P120" s="666"/>
    </row>
    <row r="121" spans="1:16" ht="12" customHeight="1">
      <c r="M121" s="668"/>
      <c r="N121" s="668"/>
      <c r="O121" s="668"/>
      <c r="P121" s="668"/>
    </row>
    <row r="122" spans="1:16" ht="12" customHeight="1">
      <c r="M122" s="668"/>
      <c r="N122" s="668"/>
      <c r="O122" s="668"/>
      <c r="P122" s="668"/>
    </row>
    <row r="123" spans="1:16" ht="12" customHeight="1">
      <c r="M123" s="668"/>
      <c r="N123" s="668"/>
      <c r="O123" s="668"/>
      <c r="P123" s="668"/>
    </row>
    <row r="124" spans="1:16" ht="12" customHeight="1">
      <c r="M124" s="668"/>
      <c r="N124" s="668"/>
      <c r="O124" s="668"/>
      <c r="P124" s="668"/>
    </row>
    <row r="125" spans="1:16" ht="12" customHeight="1">
      <c r="M125" s="668"/>
      <c r="N125" s="668"/>
      <c r="O125" s="668"/>
      <c r="P125" s="668"/>
    </row>
    <row r="126" spans="1:16" ht="12" customHeight="1">
      <c r="M126" s="668"/>
      <c r="N126" s="668"/>
      <c r="O126" s="668"/>
      <c r="P126" s="668"/>
    </row>
    <row r="127" spans="1:16" ht="12" customHeight="1">
      <c r="M127" s="668"/>
      <c r="N127" s="668"/>
      <c r="O127" s="668"/>
      <c r="P127" s="668"/>
    </row>
    <row r="128" spans="1:16" ht="12" customHeight="1">
      <c r="M128" s="668"/>
      <c r="N128" s="668"/>
      <c r="O128" s="668"/>
      <c r="P128" s="668"/>
    </row>
    <row r="129" spans="1:16" ht="12" customHeight="1">
      <c r="A129" s="174"/>
      <c r="M129" s="668"/>
      <c r="N129" s="668"/>
      <c r="O129" s="668"/>
      <c r="P129" s="668"/>
    </row>
    <row r="130" spans="1:16" ht="12" customHeight="1">
      <c r="M130" s="668"/>
      <c r="N130" s="668"/>
      <c r="O130" s="668"/>
      <c r="P130" s="668"/>
    </row>
    <row r="131" spans="1:16" ht="12" customHeight="1">
      <c r="M131" s="668"/>
      <c r="N131" s="668"/>
      <c r="O131" s="668"/>
      <c r="P131" s="668"/>
    </row>
    <row r="132" spans="1:16" ht="12" customHeight="1">
      <c r="M132" s="668"/>
      <c r="N132" s="668"/>
      <c r="O132" s="668"/>
      <c r="P132" s="668"/>
    </row>
    <row r="133" spans="1:16" ht="12" customHeight="1">
      <c r="M133" s="668"/>
      <c r="N133" s="668"/>
      <c r="O133" s="668"/>
      <c r="P133" s="668"/>
    </row>
    <row r="134" spans="1:16" ht="12" customHeight="1">
      <c r="M134" s="668"/>
      <c r="N134" s="668"/>
      <c r="O134" s="668"/>
      <c r="P134" s="668"/>
    </row>
    <row r="135" spans="1:16" ht="12" customHeight="1">
      <c r="M135" s="668"/>
      <c r="N135" s="668"/>
      <c r="O135" s="668"/>
      <c r="P135" s="668"/>
    </row>
    <row r="136" spans="1:16" ht="12" customHeight="1">
      <c r="M136" s="668"/>
      <c r="N136" s="668"/>
      <c r="O136" s="668"/>
      <c r="P136" s="668"/>
    </row>
    <row r="137" spans="1:16" ht="12" customHeight="1">
      <c r="M137" s="668"/>
      <c r="N137" s="668"/>
      <c r="O137" s="668"/>
      <c r="P137" s="668"/>
    </row>
    <row r="138" spans="1:16" ht="12" customHeight="1">
      <c r="M138" s="668"/>
      <c r="N138" s="668"/>
      <c r="O138" s="668"/>
      <c r="P138" s="668"/>
    </row>
    <row r="139" spans="1:16" ht="12" customHeight="1">
      <c r="M139" s="668"/>
      <c r="N139" s="668"/>
      <c r="O139" s="668"/>
      <c r="P139" s="668"/>
    </row>
    <row r="140" spans="1:16" ht="8.25" customHeight="1">
      <c r="M140" s="668"/>
      <c r="N140" s="668"/>
      <c r="O140" s="668"/>
      <c r="P140" s="668"/>
    </row>
    <row r="141" spans="1:16" ht="8.25" customHeight="1">
      <c r="M141" s="668"/>
      <c r="N141" s="668"/>
      <c r="O141" s="668"/>
      <c r="P141" s="668"/>
    </row>
    <row r="142" spans="1:16" ht="8.25" customHeight="1">
      <c r="M142" s="668"/>
      <c r="N142" s="668"/>
      <c r="O142" s="668"/>
      <c r="P142" s="668"/>
    </row>
    <row r="143" spans="1:16" ht="8.25" customHeight="1">
      <c r="M143" s="668"/>
      <c r="N143" s="668"/>
      <c r="O143" s="668"/>
      <c r="P143" s="668"/>
    </row>
    <row r="144" spans="1:16" ht="8.25" customHeight="1">
      <c r="M144" s="668"/>
      <c r="N144" s="668"/>
      <c r="O144" s="668"/>
      <c r="P144" s="668"/>
    </row>
    <row r="145" spans="13:16" ht="8.25" customHeight="1">
      <c r="M145" s="668"/>
      <c r="N145" s="668"/>
      <c r="O145" s="668"/>
      <c r="P145" s="668"/>
    </row>
    <row r="146" spans="13:16" ht="11.45" customHeight="1">
      <c r="M146" s="668"/>
      <c r="N146" s="668"/>
      <c r="O146" s="668"/>
      <c r="P146" s="668"/>
    </row>
    <row r="147" spans="13:16" ht="11.45" customHeight="1">
      <c r="M147" s="668"/>
      <c r="N147" s="668"/>
      <c r="O147" s="668"/>
      <c r="P147" s="668"/>
    </row>
    <row r="148" spans="13:16" ht="11.45" customHeight="1">
      <c r="M148" s="668"/>
      <c r="N148" s="668"/>
      <c r="O148" s="668"/>
      <c r="P148" s="668"/>
    </row>
    <row r="149" spans="13:16" ht="9" customHeight="1">
      <c r="M149" s="668"/>
      <c r="N149" s="668"/>
      <c r="O149" s="668"/>
      <c r="P149" s="668"/>
    </row>
    <row r="150" spans="13:16" ht="8.85" customHeight="1">
      <c r="M150" s="668"/>
      <c r="N150" s="668"/>
      <c r="O150" s="668"/>
      <c r="P150" s="668"/>
    </row>
    <row r="151" spans="13:16" ht="8.85" customHeight="1">
      <c r="M151" s="668"/>
      <c r="N151" s="668"/>
      <c r="O151" s="668"/>
      <c r="P151" s="668"/>
    </row>
    <row r="152" spans="13:16" ht="8.85" customHeight="1">
      <c r="M152" s="668"/>
      <c r="N152" s="668"/>
      <c r="O152" s="668"/>
      <c r="P152" s="668"/>
    </row>
    <row r="153" spans="13:16" ht="8.85" customHeight="1">
      <c r="M153" s="668"/>
      <c r="N153" s="668"/>
      <c r="O153" s="668"/>
      <c r="P153" s="668"/>
    </row>
    <row r="154" spans="13:16" ht="8.85" customHeight="1">
      <c r="M154" s="668"/>
      <c r="N154" s="668"/>
      <c r="O154" s="668"/>
      <c r="P154" s="668"/>
    </row>
    <row r="155" spans="13:16" ht="8.85" customHeight="1">
      <c r="M155" s="668"/>
      <c r="N155" s="668"/>
      <c r="O155" s="668"/>
      <c r="P155" s="668"/>
    </row>
    <row r="156" spans="13:16" ht="8.85" customHeight="1">
      <c r="M156" s="668"/>
      <c r="N156" s="668"/>
      <c r="O156" s="668"/>
      <c r="P156" s="668"/>
    </row>
    <row r="157" spans="13:16" ht="8.85" customHeight="1">
      <c r="M157" s="668"/>
      <c r="N157" s="668"/>
      <c r="O157" s="668"/>
      <c r="P157" s="668"/>
    </row>
    <row r="158" spans="13:16" ht="8.85" customHeight="1">
      <c r="M158" s="668"/>
      <c r="N158" s="668"/>
      <c r="O158" s="668"/>
      <c r="P158" s="668"/>
    </row>
    <row r="159" spans="13:16" ht="8.85" customHeight="1">
      <c r="M159" s="668"/>
      <c r="N159" s="668"/>
      <c r="O159" s="668"/>
      <c r="P159" s="668"/>
    </row>
    <row r="160" spans="13:16" ht="8.85" customHeight="1">
      <c r="M160" s="668"/>
      <c r="N160" s="668"/>
      <c r="O160" s="668"/>
      <c r="P160" s="668"/>
    </row>
    <row r="161" spans="13:16" ht="8.85" customHeight="1">
      <c r="M161" s="668"/>
      <c r="N161" s="668"/>
      <c r="O161" s="668"/>
      <c r="P161" s="668"/>
    </row>
    <row r="162" spans="13:16" ht="8.85" customHeight="1">
      <c r="M162" s="668"/>
      <c r="N162" s="668"/>
      <c r="O162" s="668"/>
      <c r="P162" s="668"/>
    </row>
    <row r="163" spans="13:16" ht="8.85" customHeight="1">
      <c r="M163" s="668"/>
      <c r="N163" s="668"/>
      <c r="O163" s="668"/>
      <c r="P163" s="668"/>
    </row>
    <row r="164" spans="13:16" ht="8.85" customHeight="1">
      <c r="M164" s="668"/>
      <c r="N164" s="668"/>
      <c r="O164" s="668"/>
      <c r="P164" s="668"/>
    </row>
    <row r="165" spans="13:16" ht="8.85" customHeight="1">
      <c r="M165" s="668"/>
      <c r="N165" s="668"/>
      <c r="O165" s="668"/>
      <c r="P165" s="668"/>
    </row>
    <row r="166" spans="13:16" ht="8.85" customHeight="1">
      <c r="M166" s="668"/>
      <c r="N166" s="668"/>
      <c r="O166" s="668"/>
      <c r="P166" s="668"/>
    </row>
    <row r="167" spans="13:16" ht="8.85" customHeight="1">
      <c r="M167" s="668"/>
      <c r="N167" s="668"/>
      <c r="O167" s="668"/>
      <c r="P167" s="668"/>
    </row>
    <row r="168" spans="13:16" ht="8.85" customHeight="1">
      <c r="M168" s="668"/>
      <c r="N168" s="668"/>
      <c r="O168" s="668"/>
      <c r="P168" s="668"/>
    </row>
    <row r="169" spans="13:16" ht="8.85" customHeight="1">
      <c r="M169" s="668"/>
      <c r="N169" s="668"/>
      <c r="O169" s="668"/>
      <c r="P169" s="668"/>
    </row>
    <row r="170" spans="13:16" ht="8.85" customHeight="1">
      <c r="M170" s="668"/>
      <c r="N170" s="668"/>
      <c r="O170" s="668"/>
      <c r="P170" s="668"/>
    </row>
    <row r="171" spans="13:16" ht="8.85" customHeight="1">
      <c r="M171" s="668"/>
      <c r="N171" s="668"/>
      <c r="O171" s="668"/>
      <c r="P171" s="668"/>
    </row>
    <row r="172" spans="13:16" ht="8.85" customHeight="1">
      <c r="M172" s="668"/>
      <c r="N172" s="668"/>
      <c r="O172" s="668"/>
      <c r="P172" s="668"/>
    </row>
    <row r="173" spans="13:16" ht="8.85" customHeight="1">
      <c r="M173" s="668"/>
      <c r="N173" s="668"/>
      <c r="O173" s="668"/>
      <c r="P173" s="668"/>
    </row>
    <row r="174" spans="13:16" ht="8.85" customHeight="1">
      <c r="M174" s="668"/>
      <c r="N174" s="668"/>
      <c r="O174" s="668"/>
      <c r="P174" s="668"/>
    </row>
    <row r="175" spans="13:16" ht="8.85" customHeight="1">
      <c r="M175" s="668"/>
      <c r="N175" s="668"/>
      <c r="O175" s="668"/>
      <c r="P175" s="668"/>
    </row>
    <row r="176" spans="13:16" ht="8.85" customHeight="1">
      <c r="M176" s="668"/>
      <c r="N176" s="668"/>
      <c r="O176" s="668"/>
      <c r="P176" s="668"/>
    </row>
    <row r="177" spans="13:16" ht="8.85" customHeight="1">
      <c r="M177" s="668"/>
      <c r="N177" s="668"/>
      <c r="O177" s="668"/>
      <c r="P177" s="668"/>
    </row>
    <row r="178" spans="13:16" ht="8.85" customHeight="1">
      <c r="M178" s="668"/>
      <c r="N178" s="668"/>
      <c r="O178" s="668"/>
      <c r="P178" s="668"/>
    </row>
    <row r="179" spans="13:16" ht="8.85" customHeight="1">
      <c r="M179" s="668"/>
      <c r="N179" s="668"/>
      <c r="O179" s="668"/>
      <c r="P179" s="668"/>
    </row>
    <row r="180" spans="13:16" ht="8.85" customHeight="1">
      <c r="M180" s="668"/>
      <c r="N180" s="668"/>
      <c r="O180" s="668"/>
      <c r="P180" s="668"/>
    </row>
    <row r="181" spans="13:16" ht="8.85" customHeight="1">
      <c r="M181" s="668"/>
      <c r="N181" s="668"/>
      <c r="O181" s="668"/>
      <c r="P181" s="668"/>
    </row>
    <row r="182" spans="13:16" ht="8.85" customHeight="1">
      <c r="M182" s="668"/>
      <c r="N182" s="668"/>
      <c r="O182" s="668"/>
      <c r="P182" s="668"/>
    </row>
    <row r="183" spans="13:16" ht="8.85" customHeight="1">
      <c r="M183" s="668"/>
      <c r="N183" s="668"/>
      <c r="O183" s="668"/>
      <c r="P183" s="668"/>
    </row>
    <row r="184" spans="13:16" ht="8.85" customHeight="1">
      <c r="M184" s="668"/>
      <c r="N184" s="668"/>
      <c r="O184" s="668"/>
      <c r="P184" s="668"/>
    </row>
    <row r="185" spans="13:16" ht="8.85" customHeight="1">
      <c r="M185" s="668"/>
      <c r="N185" s="668"/>
      <c r="O185" s="668"/>
      <c r="P185" s="668"/>
    </row>
    <row r="186" spans="13:16" ht="8.85" customHeight="1">
      <c r="M186" s="668"/>
      <c r="N186" s="668"/>
      <c r="O186" s="668"/>
      <c r="P186" s="668"/>
    </row>
    <row r="187" spans="13:16" ht="8.85" customHeight="1">
      <c r="M187" s="668"/>
      <c r="N187" s="668"/>
      <c r="O187" s="668"/>
      <c r="P187" s="668"/>
    </row>
    <row r="188" spans="13:16" ht="8.85" customHeight="1">
      <c r="M188" s="668"/>
      <c r="N188" s="668"/>
      <c r="O188" s="668"/>
      <c r="P188" s="668"/>
    </row>
    <row r="189" spans="13:16" ht="8.85" customHeight="1">
      <c r="M189" s="668"/>
      <c r="N189" s="668"/>
      <c r="O189" s="668"/>
      <c r="P189" s="668"/>
    </row>
    <row r="190" spans="13:16" ht="8.85" customHeight="1">
      <c r="M190" s="668"/>
      <c r="N190" s="668"/>
      <c r="O190" s="668"/>
      <c r="P190" s="668"/>
    </row>
    <row r="191" spans="13:16" ht="8.85" customHeight="1">
      <c r="M191" s="668"/>
      <c r="N191" s="668"/>
      <c r="O191" s="668"/>
      <c r="P191" s="668"/>
    </row>
    <row r="192" spans="13:16" ht="8.85" customHeight="1">
      <c r="M192" s="668"/>
      <c r="N192" s="668"/>
      <c r="O192" s="668"/>
      <c r="P192" s="668"/>
    </row>
    <row r="193" spans="13:16" ht="8.85" customHeight="1">
      <c r="M193" s="668"/>
      <c r="N193" s="668"/>
      <c r="O193" s="668"/>
      <c r="P193" s="668"/>
    </row>
    <row r="194" spans="13:16" ht="8.85" customHeight="1">
      <c r="M194" s="668"/>
      <c r="N194" s="668"/>
      <c r="O194" s="668"/>
      <c r="P194" s="668"/>
    </row>
    <row r="195" spans="13:16" ht="8.85" customHeight="1">
      <c r="M195" s="668"/>
      <c r="N195" s="668"/>
      <c r="O195" s="668"/>
      <c r="P195" s="668"/>
    </row>
    <row r="196" spans="13:16" ht="8.85" customHeight="1"/>
    <row r="197" spans="13:16" ht="8.85" customHeight="1"/>
    <row r="198" spans="13:16" ht="8.85" customHeight="1"/>
    <row r="199" spans="13:16" ht="8.85" customHeight="1"/>
    <row r="200" spans="13:16" ht="8.85" customHeight="1"/>
    <row r="201" spans="13:16" ht="8.85" customHeight="1"/>
    <row r="202" spans="13:16" ht="8.85" customHeight="1"/>
    <row r="203" spans="13:16" ht="8.85" customHeight="1"/>
    <row r="204" spans="13:16" ht="8.85" customHeight="1"/>
    <row r="205" spans="13:16" ht="8.85" customHeight="1"/>
    <row r="206" spans="13:16" ht="8.85" customHeight="1"/>
    <row r="207" spans="13:16" ht="8.85" customHeight="1"/>
    <row r="208" spans="13:16"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M49:O96">
    <sortCondition ref="N49:N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0">
    <mergeCell ref="A48:A49"/>
    <mergeCell ref="A24:H24"/>
    <mergeCell ref="G48:I48"/>
    <mergeCell ref="B48:D48"/>
    <mergeCell ref="A4:I4"/>
    <mergeCell ref="B7:D7"/>
    <mergeCell ref="E7:G7"/>
    <mergeCell ref="H7:I7"/>
    <mergeCell ref="I8:I10"/>
    <mergeCell ref="G8:G10"/>
  </mergeCells>
  <pageMargins left="0.51181102362204722" right="0.51181102362204722" top="0.90249999999999997" bottom="0.74803149606299213" header="0.31496062992125984" footer="0.31496062992125984"/>
  <pageSetup paperSize="9" scale="76" orientation="portrait" r:id="rId2"/>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7&amp;R&amp;"Calibri Light,Regular"&amp;10Dirección Ejecutiva
Sub Dirección de Gestión de Información</oddFooter>
  </headerFooter>
  <rowBreaks count="1" manualBreakCount="1">
    <brk id="45" max="9" man="1"/>
  </row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336"/>
  <sheetViews>
    <sheetView view="pageBreakPreview" zoomScale="85" zoomScaleNormal="100" zoomScaleSheetLayoutView="85" zoomScalePageLayoutView="55" workbookViewId="0"/>
  </sheetViews>
  <sheetFormatPr defaultRowHeight="11.25"/>
  <cols>
    <col min="1" max="1" width="36" style="145" customWidth="1"/>
    <col min="2" max="2" width="16.5" style="145" customWidth="1"/>
    <col min="3" max="3" width="13.6640625" style="145" customWidth="1"/>
    <col min="4" max="4" width="14" style="145" customWidth="1"/>
    <col min="5" max="5" width="15.33203125" style="145" customWidth="1"/>
    <col min="6" max="6" width="12.5"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16384" width="9.33203125" style="145"/>
  </cols>
  <sheetData>
    <row r="1" spans="1:16" ht="14.1" customHeight="1">
      <c r="A1" s="204"/>
      <c r="B1" s="205"/>
      <c r="C1" s="205"/>
      <c r="D1" s="205"/>
      <c r="E1" s="205"/>
      <c r="F1" s="205"/>
      <c r="G1" s="206"/>
      <c r="H1" s="206"/>
      <c r="I1" s="207"/>
      <c r="J1" s="207"/>
      <c r="K1" s="144"/>
    </row>
    <row r="2" spans="1:16" ht="14.1" customHeight="1">
      <c r="A2" s="208"/>
      <c r="B2" s="209"/>
      <c r="C2" s="209"/>
      <c r="D2" s="209"/>
      <c r="E2" s="209"/>
      <c r="F2" s="209"/>
      <c r="G2" s="210"/>
      <c r="H2" s="210"/>
      <c r="I2" s="210"/>
      <c r="J2" s="210"/>
      <c r="K2" s="147"/>
    </row>
    <row r="3" spans="1:16" ht="14.1" customHeight="1">
      <c r="A3" s="208"/>
      <c r="B3" s="209"/>
      <c r="C3" s="209"/>
      <c r="D3" s="209"/>
      <c r="E3" s="209"/>
      <c r="F3" s="209"/>
      <c r="G3" s="210"/>
      <c r="H3" s="210"/>
      <c r="I3" s="210"/>
      <c r="J3" s="210"/>
      <c r="K3" s="147"/>
    </row>
    <row r="4" spans="1:16" ht="24" customHeight="1">
      <c r="A4" s="877" t="s">
        <v>193</v>
      </c>
      <c r="B4" s="877"/>
      <c r="C4" s="877"/>
      <c r="D4" s="877"/>
      <c r="E4" s="877"/>
      <c r="F4" s="877"/>
      <c r="G4" s="877"/>
      <c r="H4" s="877"/>
      <c r="I4" s="877"/>
      <c r="J4" s="213"/>
      <c r="K4" s="148"/>
    </row>
    <row r="5" spans="1:16" ht="15.95" customHeight="1">
      <c r="A5" s="209"/>
      <c r="B5" s="595"/>
      <c r="C5" s="832"/>
      <c r="D5" s="833"/>
      <c r="E5" s="833"/>
      <c r="F5" s="834"/>
      <c r="G5" s="835"/>
      <c r="H5" s="835"/>
      <c r="I5" s="217"/>
      <c r="J5" s="213"/>
      <c r="K5" s="148"/>
    </row>
    <row r="6" spans="1:16" ht="6" customHeight="1">
      <c r="A6" s="807"/>
      <c r="B6" s="808"/>
      <c r="C6" s="809"/>
      <c r="D6" s="810"/>
      <c r="E6" s="811"/>
      <c r="F6" s="811"/>
      <c r="G6" s="811"/>
      <c r="H6" s="807"/>
      <c r="I6" s="807"/>
      <c r="J6" s="209"/>
      <c r="K6" s="149"/>
    </row>
    <row r="7" spans="1:16" s="174" customFormat="1" ht="12.75">
      <c r="A7" s="219"/>
      <c r="B7" s="236"/>
      <c r="C7" s="236"/>
      <c r="D7" s="236"/>
      <c r="E7" s="236"/>
      <c r="F7" s="236"/>
      <c r="G7" s="236"/>
      <c r="H7" s="236"/>
      <c r="I7" s="236"/>
      <c r="J7" s="261"/>
      <c r="K7" s="167"/>
      <c r="M7" s="662"/>
      <c r="N7" s="662"/>
      <c r="O7" s="662"/>
      <c r="P7" s="662"/>
    </row>
    <row r="8" spans="1:16" s="174" customFormat="1" ht="12.75">
      <c r="A8" s="909" t="s">
        <v>200</v>
      </c>
      <c r="B8" s="911" t="s">
        <v>201</v>
      </c>
      <c r="C8" s="912"/>
      <c r="D8" s="913"/>
      <c r="E8" s="236"/>
      <c r="F8" s="236"/>
      <c r="G8" s="914" t="s">
        <v>791</v>
      </c>
      <c r="H8" s="914"/>
      <c r="I8" s="914"/>
      <c r="J8" s="261"/>
      <c r="K8" s="167"/>
      <c r="M8" s="662"/>
      <c r="N8" s="662"/>
      <c r="O8" s="662"/>
      <c r="P8" s="662"/>
    </row>
    <row r="9" spans="1:16" s="174" customFormat="1" ht="12.75">
      <c r="A9" s="910"/>
      <c r="B9" s="862">
        <v>42736</v>
      </c>
      <c r="C9" s="862">
        <v>42370</v>
      </c>
      <c r="D9" s="405" t="s">
        <v>124</v>
      </c>
      <c r="E9" s="236"/>
      <c r="F9" s="236"/>
      <c r="G9" s="236"/>
      <c r="H9" s="236"/>
      <c r="I9" s="236"/>
      <c r="J9" s="261"/>
      <c r="K9" s="167"/>
      <c r="M9" s="703" t="s">
        <v>39</v>
      </c>
      <c r="N9" s="703">
        <v>2017</v>
      </c>
      <c r="O9" s="703">
        <v>2016</v>
      </c>
      <c r="P9" s="662"/>
    </row>
    <row r="10" spans="1:16" s="174" customFormat="1" ht="12.75">
      <c r="A10" s="394" t="s">
        <v>354</v>
      </c>
      <c r="B10" s="395">
        <v>864.79</v>
      </c>
      <c r="C10" s="395">
        <v>1128.17</v>
      </c>
      <c r="D10" s="406">
        <f>IF(C10=0,"",B10/C10-1)</f>
        <v>-0.23345772357002947</v>
      </c>
      <c r="E10" s="236"/>
      <c r="F10" s="236"/>
      <c r="G10" s="236"/>
      <c r="H10" s="236"/>
      <c r="I10" s="236"/>
      <c r="J10" s="261"/>
      <c r="K10" s="167"/>
      <c r="M10" s="662" t="s">
        <v>886</v>
      </c>
      <c r="N10" s="662">
        <v>0</v>
      </c>
      <c r="O10" s="662">
        <v>0</v>
      </c>
      <c r="P10" s="662"/>
    </row>
    <row r="11" spans="1:16" s="174" customFormat="1" ht="12.75">
      <c r="A11" s="398" t="s">
        <v>398</v>
      </c>
      <c r="B11" s="399">
        <v>813.5</v>
      </c>
      <c r="C11" s="399">
        <v>878.65</v>
      </c>
      <c r="D11" s="407">
        <f>IF(C11=0,"",B11/C11-1)</f>
        <v>-7.414784043703404E-2</v>
      </c>
      <c r="E11" s="236"/>
      <c r="F11" s="236"/>
      <c r="G11" s="236"/>
      <c r="H11" s="236"/>
      <c r="I11" s="236"/>
      <c r="J11" s="261"/>
      <c r="K11" s="167"/>
      <c r="M11" s="662" t="s">
        <v>179</v>
      </c>
      <c r="N11" s="662">
        <v>0</v>
      </c>
      <c r="O11" s="662">
        <v>1.04</v>
      </c>
      <c r="P11" s="662"/>
    </row>
    <row r="12" spans="1:16" s="174" customFormat="1" ht="12.75">
      <c r="A12" s="400" t="s">
        <v>396</v>
      </c>
      <c r="B12" s="401">
        <v>733.55</v>
      </c>
      <c r="C12" s="401">
        <v>933.14</v>
      </c>
      <c r="D12" s="408">
        <f t="shared" ref="D12:D61" si="0">IF(C12=0,"",B12/C12-1)</f>
        <v>-0.2138907345092913</v>
      </c>
      <c r="E12" s="236"/>
      <c r="F12" s="236"/>
      <c r="G12" s="236"/>
      <c r="H12" s="236"/>
      <c r="I12" s="236"/>
      <c r="J12" s="261"/>
      <c r="K12" s="167"/>
      <c r="M12" s="662" t="s">
        <v>153</v>
      </c>
      <c r="N12" s="662">
        <v>0</v>
      </c>
      <c r="O12" s="662">
        <v>0</v>
      </c>
      <c r="P12" s="662"/>
    </row>
    <row r="13" spans="1:16" s="174" customFormat="1" ht="12.75">
      <c r="A13" s="402" t="s">
        <v>162</v>
      </c>
      <c r="B13" s="403">
        <v>545.35</v>
      </c>
      <c r="C13" s="403">
        <v>271.64</v>
      </c>
      <c r="D13" s="409">
        <f t="shared" si="0"/>
        <v>1.0076203799145929</v>
      </c>
      <c r="E13" s="236"/>
      <c r="F13" s="236"/>
      <c r="G13" s="236"/>
      <c r="H13" s="236"/>
      <c r="I13" s="236"/>
      <c r="J13" s="261"/>
      <c r="K13" s="167"/>
      <c r="M13" s="662" t="s">
        <v>169</v>
      </c>
      <c r="N13" s="662">
        <v>0</v>
      </c>
      <c r="O13" s="662">
        <v>0</v>
      </c>
      <c r="P13" s="662"/>
    </row>
    <row r="14" spans="1:16" s="174" customFormat="1" ht="12.75">
      <c r="A14" s="400" t="s">
        <v>166</v>
      </c>
      <c r="B14" s="401">
        <v>539.52</v>
      </c>
      <c r="C14" s="401">
        <v>719.4</v>
      </c>
      <c r="D14" s="408">
        <f t="shared" si="0"/>
        <v>-0.25004170141784821</v>
      </c>
      <c r="E14" s="236"/>
      <c r="F14" s="236"/>
      <c r="G14" s="236"/>
      <c r="H14" s="236"/>
      <c r="I14" s="236"/>
      <c r="J14" s="261"/>
      <c r="K14" s="167"/>
      <c r="M14" s="662" t="s">
        <v>175</v>
      </c>
      <c r="N14" s="662">
        <v>0</v>
      </c>
      <c r="O14" s="662">
        <v>0</v>
      </c>
      <c r="P14" s="662"/>
    </row>
    <row r="15" spans="1:16" s="174" customFormat="1" ht="12.75">
      <c r="A15" s="402" t="s">
        <v>762</v>
      </c>
      <c r="B15" s="403">
        <v>467.54</v>
      </c>
      <c r="C15" s="403">
        <v>0</v>
      </c>
      <c r="D15" s="409" t="str">
        <f t="shared" si="0"/>
        <v/>
      </c>
      <c r="E15" s="236"/>
      <c r="F15" s="236"/>
      <c r="G15" s="236"/>
      <c r="H15" s="236"/>
      <c r="I15" s="236"/>
      <c r="J15" s="261"/>
      <c r="K15" s="167"/>
      <c r="M15" s="662" t="s">
        <v>763</v>
      </c>
      <c r="N15" s="662">
        <v>0</v>
      </c>
      <c r="O15" s="662">
        <v>0</v>
      </c>
      <c r="P15" s="662"/>
    </row>
    <row r="16" spans="1:16" s="174" customFormat="1" ht="12.75">
      <c r="A16" s="400" t="s">
        <v>157</v>
      </c>
      <c r="B16" s="401">
        <v>360.45</v>
      </c>
      <c r="C16" s="401">
        <v>361.66</v>
      </c>
      <c r="D16" s="408">
        <f t="shared" si="0"/>
        <v>-3.3456837914064286E-3</v>
      </c>
      <c r="E16" s="236"/>
      <c r="F16" s="236"/>
      <c r="G16" s="236"/>
      <c r="H16" s="236"/>
      <c r="I16" s="236"/>
      <c r="J16" s="261"/>
      <c r="K16" s="167"/>
      <c r="M16" s="662" t="s">
        <v>151</v>
      </c>
      <c r="N16" s="662">
        <v>0</v>
      </c>
      <c r="O16" s="662">
        <v>0</v>
      </c>
      <c r="P16" s="662"/>
    </row>
    <row r="17" spans="1:16" s="174" customFormat="1" ht="12.75">
      <c r="A17" s="402" t="s">
        <v>892</v>
      </c>
      <c r="B17" s="403">
        <v>336.91</v>
      </c>
      <c r="C17" s="403">
        <v>306.85000000000002</v>
      </c>
      <c r="D17" s="409">
        <f t="shared" si="0"/>
        <v>9.7963174189343416E-2</v>
      </c>
      <c r="E17" s="236"/>
      <c r="F17" s="236"/>
      <c r="G17" s="236"/>
      <c r="H17" s="236"/>
      <c r="I17" s="236"/>
      <c r="J17" s="261"/>
      <c r="K17" s="167"/>
      <c r="M17" s="662" t="s">
        <v>170</v>
      </c>
      <c r="N17" s="662">
        <v>0</v>
      </c>
      <c r="O17" s="662">
        <v>0</v>
      </c>
      <c r="P17" s="662"/>
    </row>
    <row r="18" spans="1:16" s="174" customFormat="1" ht="12.75">
      <c r="A18" s="400" t="s">
        <v>759</v>
      </c>
      <c r="B18" s="401">
        <v>334.6</v>
      </c>
      <c r="C18" s="401">
        <v>0</v>
      </c>
      <c r="D18" s="408" t="str">
        <f t="shared" si="0"/>
        <v/>
      </c>
      <c r="E18" s="236"/>
      <c r="F18" s="236"/>
      <c r="G18" s="236"/>
      <c r="H18" s="236"/>
      <c r="I18" s="236"/>
      <c r="J18" s="261"/>
      <c r="K18" s="167"/>
      <c r="M18" s="662" t="s">
        <v>171</v>
      </c>
      <c r="N18" s="662">
        <v>0</v>
      </c>
      <c r="O18" s="662">
        <v>0</v>
      </c>
      <c r="P18" s="662"/>
    </row>
    <row r="19" spans="1:16" s="174" customFormat="1" ht="12.75">
      <c r="A19" s="402" t="s">
        <v>149</v>
      </c>
      <c r="B19" s="403">
        <v>214.14</v>
      </c>
      <c r="C19" s="403">
        <v>165.89</v>
      </c>
      <c r="D19" s="409">
        <f t="shared" si="0"/>
        <v>0.29085538609922246</v>
      </c>
      <c r="E19" s="236"/>
      <c r="F19" s="236"/>
      <c r="G19" s="236"/>
      <c r="H19" s="236"/>
      <c r="I19" s="236"/>
      <c r="J19" s="261"/>
      <c r="K19" s="167"/>
      <c r="M19" s="662" t="s">
        <v>174</v>
      </c>
      <c r="N19" s="662">
        <v>0</v>
      </c>
      <c r="O19" s="662">
        <v>0</v>
      </c>
      <c r="P19" s="662"/>
    </row>
    <row r="20" spans="1:16" s="174" customFormat="1" ht="12.75">
      <c r="A20" s="400" t="s">
        <v>150</v>
      </c>
      <c r="B20" s="401">
        <v>192.79</v>
      </c>
      <c r="C20" s="401">
        <v>184.97</v>
      </c>
      <c r="D20" s="408">
        <f t="shared" si="0"/>
        <v>4.2277126020435762E-2</v>
      </c>
      <c r="E20" s="236"/>
      <c r="F20" s="236"/>
      <c r="G20" s="236"/>
      <c r="H20" s="236"/>
      <c r="I20" s="236"/>
      <c r="J20" s="261"/>
      <c r="K20" s="167"/>
      <c r="M20" s="662" t="s">
        <v>182</v>
      </c>
      <c r="N20" s="662">
        <v>0</v>
      </c>
      <c r="O20" s="662">
        <v>0</v>
      </c>
      <c r="P20" s="662"/>
    </row>
    <row r="21" spans="1:16" s="174" customFormat="1" ht="12.75">
      <c r="A21" s="402" t="s">
        <v>156</v>
      </c>
      <c r="B21" s="403">
        <v>169.76</v>
      </c>
      <c r="C21" s="403">
        <v>168.27</v>
      </c>
      <c r="D21" s="409">
        <f t="shared" si="0"/>
        <v>8.854816663695031E-3</v>
      </c>
      <c r="E21" s="236"/>
      <c r="F21" s="236"/>
      <c r="G21" s="236"/>
      <c r="H21" s="236"/>
      <c r="I21" s="236"/>
      <c r="J21" s="261"/>
      <c r="K21" s="167"/>
      <c r="M21" s="662" t="s">
        <v>185</v>
      </c>
      <c r="N21" s="662">
        <v>0</v>
      </c>
      <c r="O21" s="662">
        <v>0</v>
      </c>
      <c r="P21" s="662"/>
    </row>
    <row r="22" spans="1:16" s="174" customFormat="1" ht="12.75">
      <c r="A22" s="400" t="s">
        <v>152</v>
      </c>
      <c r="B22" s="401">
        <v>169.45</v>
      </c>
      <c r="C22" s="401">
        <v>212.39</v>
      </c>
      <c r="D22" s="408">
        <f t="shared" si="0"/>
        <v>-0.20217524365553929</v>
      </c>
      <c r="E22" s="236"/>
      <c r="F22" s="236"/>
      <c r="G22" s="236"/>
      <c r="H22" s="236"/>
      <c r="I22" s="236"/>
      <c r="J22" s="261"/>
      <c r="K22" s="167"/>
      <c r="M22" s="662" t="s">
        <v>186</v>
      </c>
      <c r="N22" s="662">
        <v>0</v>
      </c>
      <c r="O22" s="662">
        <v>193.87</v>
      </c>
      <c r="P22" s="662"/>
    </row>
    <row r="23" spans="1:16" s="174" customFormat="1" ht="12.75">
      <c r="A23" s="402" t="s">
        <v>385</v>
      </c>
      <c r="B23" s="403">
        <v>148.53</v>
      </c>
      <c r="C23" s="403">
        <v>0</v>
      </c>
      <c r="D23" s="409" t="str">
        <f t="shared" si="0"/>
        <v/>
      </c>
      <c r="E23" s="236"/>
      <c r="F23" s="236"/>
      <c r="G23" s="236"/>
      <c r="H23" s="236"/>
      <c r="I23" s="236"/>
      <c r="J23" s="261"/>
      <c r="K23" s="167"/>
      <c r="M23" s="662" t="s">
        <v>187</v>
      </c>
      <c r="N23" s="662">
        <v>0</v>
      </c>
      <c r="O23" s="662">
        <v>61.54</v>
      </c>
      <c r="P23" s="662"/>
    </row>
    <row r="24" spans="1:16" s="174" customFormat="1" ht="12.75">
      <c r="A24" s="400" t="s">
        <v>177</v>
      </c>
      <c r="B24" s="401">
        <v>110.38</v>
      </c>
      <c r="C24" s="401">
        <v>111.52</v>
      </c>
      <c r="D24" s="408">
        <f t="shared" si="0"/>
        <v>-1.022238163558109E-2</v>
      </c>
      <c r="E24" s="236"/>
      <c r="F24" s="236"/>
      <c r="G24" s="236"/>
      <c r="H24" s="236"/>
      <c r="I24" s="236"/>
      <c r="J24" s="261"/>
      <c r="K24" s="167"/>
      <c r="M24" s="662" t="s">
        <v>164</v>
      </c>
      <c r="N24" s="662">
        <v>2.65</v>
      </c>
      <c r="O24" s="662">
        <v>3.2</v>
      </c>
      <c r="P24" s="662"/>
    </row>
    <row r="25" spans="1:16" s="174" customFormat="1" ht="12.75">
      <c r="A25" s="402" t="s">
        <v>887</v>
      </c>
      <c r="B25" s="403">
        <v>94.04</v>
      </c>
      <c r="C25" s="403">
        <v>94.99</v>
      </c>
      <c r="D25" s="409">
        <f t="shared" si="0"/>
        <v>-1.0001052742393823E-2</v>
      </c>
      <c r="E25" s="236"/>
      <c r="F25" s="236"/>
      <c r="G25" s="236"/>
      <c r="H25" s="236"/>
      <c r="I25" s="236"/>
      <c r="J25" s="261"/>
      <c r="K25" s="167"/>
      <c r="M25" s="662" t="s">
        <v>889</v>
      </c>
      <c r="N25" s="662">
        <v>3.01</v>
      </c>
      <c r="O25" s="662">
        <v>4.5</v>
      </c>
      <c r="P25" s="662"/>
    </row>
    <row r="26" spans="1:16" s="174" customFormat="1" ht="12.75">
      <c r="A26" s="400" t="s">
        <v>167</v>
      </c>
      <c r="B26" s="401">
        <v>90.57</v>
      </c>
      <c r="C26" s="401">
        <v>89.99</v>
      </c>
      <c r="D26" s="408">
        <f t="shared" si="0"/>
        <v>6.4451605733970574E-3</v>
      </c>
      <c r="E26" s="236"/>
      <c r="F26" s="236"/>
      <c r="G26" s="236"/>
      <c r="H26" s="236"/>
      <c r="I26" s="236"/>
      <c r="J26" s="261"/>
      <c r="K26" s="167"/>
      <c r="M26" s="662" t="s">
        <v>188</v>
      </c>
      <c r="N26" s="662">
        <v>3.44</v>
      </c>
      <c r="O26" s="662">
        <v>3.51</v>
      </c>
      <c r="P26" s="662"/>
    </row>
    <row r="27" spans="1:16" s="174" customFormat="1" ht="12.75">
      <c r="A27" s="402" t="s">
        <v>395</v>
      </c>
      <c r="B27" s="403">
        <v>64.540000000000006</v>
      </c>
      <c r="C27" s="403">
        <v>84.56</v>
      </c>
      <c r="D27" s="409">
        <f t="shared" si="0"/>
        <v>-0.23675496688741715</v>
      </c>
      <c r="E27" s="236"/>
      <c r="F27" s="236"/>
      <c r="G27" s="236"/>
      <c r="H27" s="236"/>
      <c r="I27" s="236"/>
      <c r="J27" s="261"/>
      <c r="K27" s="167"/>
      <c r="M27" s="662" t="s">
        <v>168</v>
      </c>
      <c r="N27" s="662">
        <v>3.72</v>
      </c>
      <c r="O27" s="662">
        <v>3.02</v>
      </c>
      <c r="P27" s="662"/>
    </row>
    <row r="28" spans="1:16" s="174" customFormat="1" ht="12.75">
      <c r="A28" s="400" t="s">
        <v>158</v>
      </c>
      <c r="B28" s="401">
        <v>49.68</v>
      </c>
      <c r="C28" s="401">
        <v>46.29</v>
      </c>
      <c r="D28" s="408">
        <f t="shared" si="0"/>
        <v>7.3233959818535421E-2</v>
      </c>
      <c r="E28" s="236"/>
      <c r="F28" s="236"/>
      <c r="G28" s="236"/>
      <c r="H28" s="236"/>
      <c r="I28" s="236"/>
      <c r="J28" s="261"/>
      <c r="K28" s="167"/>
      <c r="M28" s="662" t="s">
        <v>163</v>
      </c>
      <c r="N28" s="662">
        <v>4.8600000000000003</v>
      </c>
      <c r="O28" s="662">
        <v>4.78</v>
      </c>
      <c r="P28" s="662"/>
    </row>
    <row r="29" spans="1:16" s="174" customFormat="1" ht="12.75">
      <c r="A29" s="402" t="s">
        <v>155</v>
      </c>
      <c r="B29" s="403">
        <v>37.65</v>
      </c>
      <c r="C29" s="403">
        <v>40.33</v>
      </c>
      <c r="D29" s="409">
        <f t="shared" si="0"/>
        <v>-6.6451772873791226E-2</v>
      </c>
      <c r="E29" s="236"/>
      <c r="F29" s="236"/>
      <c r="G29" s="236"/>
      <c r="H29" s="236"/>
      <c r="I29" s="236"/>
      <c r="J29" s="261"/>
      <c r="K29" s="167"/>
      <c r="M29" s="662" t="s">
        <v>154</v>
      </c>
      <c r="N29" s="662">
        <v>5.24</v>
      </c>
      <c r="O29" s="662">
        <v>1.37</v>
      </c>
      <c r="P29" s="662"/>
    </row>
    <row r="30" spans="1:16" s="174" customFormat="1" ht="12.75">
      <c r="A30" s="400" t="s">
        <v>366</v>
      </c>
      <c r="B30" s="401">
        <v>26.43</v>
      </c>
      <c r="C30" s="401">
        <v>26.89</v>
      </c>
      <c r="D30" s="408">
        <f t="shared" si="0"/>
        <v>-1.7106731126812935E-2</v>
      </c>
      <c r="E30" s="236"/>
      <c r="F30" s="236"/>
      <c r="G30" s="236"/>
      <c r="H30" s="236"/>
      <c r="I30" s="236"/>
      <c r="J30" s="261"/>
      <c r="K30" s="167"/>
      <c r="M30" s="662" t="s">
        <v>172</v>
      </c>
      <c r="N30" s="662">
        <v>7.17</v>
      </c>
      <c r="O30" s="662">
        <v>20.23</v>
      </c>
      <c r="P30" s="662"/>
    </row>
    <row r="31" spans="1:16" s="174" customFormat="1" ht="12.75">
      <c r="A31" s="402" t="s">
        <v>891</v>
      </c>
      <c r="B31" s="403">
        <v>24.22</v>
      </c>
      <c r="C31" s="403">
        <v>2.86</v>
      </c>
      <c r="D31" s="409">
        <f t="shared" si="0"/>
        <v>7.4685314685314683</v>
      </c>
      <c r="E31" s="236"/>
      <c r="F31" s="236"/>
      <c r="G31" s="236"/>
      <c r="H31" s="236"/>
      <c r="I31" s="236"/>
      <c r="J31" s="261"/>
      <c r="K31" s="167"/>
      <c r="M31" s="662" t="s">
        <v>890</v>
      </c>
      <c r="N31" s="662">
        <v>10.28</v>
      </c>
      <c r="O31" s="662">
        <v>21.28</v>
      </c>
      <c r="P31" s="662"/>
    </row>
    <row r="32" spans="1:16" s="174" customFormat="1" ht="12.75">
      <c r="A32" s="400" t="s">
        <v>178</v>
      </c>
      <c r="B32" s="401">
        <v>23.51</v>
      </c>
      <c r="C32" s="401">
        <v>27.74</v>
      </c>
      <c r="D32" s="408">
        <f t="shared" si="0"/>
        <v>-0.15248738284066321</v>
      </c>
      <c r="E32" s="236"/>
      <c r="F32" s="236"/>
      <c r="G32" s="236"/>
      <c r="H32" s="236"/>
      <c r="I32" s="236"/>
      <c r="J32" s="261"/>
      <c r="K32" s="167"/>
      <c r="M32" s="662" t="s">
        <v>148</v>
      </c>
      <c r="N32" s="662">
        <v>11.71</v>
      </c>
      <c r="O32" s="662">
        <v>10.02</v>
      </c>
      <c r="P32" s="662"/>
    </row>
    <row r="33" spans="1:16" s="174" customFormat="1" ht="12.75">
      <c r="A33" s="402" t="s">
        <v>54</v>
      </c>
      <c r="B33" s="403">
        <v>22.76</v>
      </c>
      <c r="C33" s="403">
        <v>3.21</v>
      </c>
      <c r="D33" s="409">
        <f t="shared" si="0"/>
        <v>6.0903426791277262</v>
      </c>
      <c r="E33" s="236"/>
      <c r="F33" s="236"/>
      <c r="G33" s="236"/>
      <c r="H33" s="236"/>
      <c r="I33" s="236"/>
      <c r="J33" s="261"/>
      <c r="K33" s="167"/>
      <c r="M33" s="662" t="s">
        <v>146</v>
      </c>
      <c r="N33" s="662">
        <v>13.05</v>
      </c>
      <c r="O33" s="662">
        <v>13.38</v>
      </c>
      <c r="P33" s="662"/>
    </row>
    <row r="34" spans="1:16" s="174" customFormat="1" ht="12.75">
      <c r="A34" s="400" t="s">
        <v>391</v>
      </c>
      <c r="B34" s="401">
        <v>20.350000000000001</v>
      </c>
      <c r="C34" s="401">
        <v>0</v>
      </c>
      <c r="D34" s="408" t="str">
        <f t="shared" si="0"/>
        <v/>
      </c>
      <c r="E34" s="236"/>
      <c r="F34" s="236"/>
      <c r="G34" s="236"/>
      <c r="H34" s="236"/>
      <c r="I34" s="236"/>
      <c r="J34" s="261"/>
      <c r="K34" s="167"/>
      <c r="M34" s="662" t="s">
        <v>161</v>
      </c>
      <c r="N34" s="662">
        <v>15.36</v>
      </c>
      <c r="O34" s="662">
        <v>80.400000000000006</v>
      </c>
      <c r="P34" s="662"/>
    </row>
    <row r="35" spans="1:16" s="174" customFormat="1" ht="12.75">
      <c r="A35" s="402" t="s">
        <v>165</v>
      </c>
      <c r="B35" s="403">
        <v>19.23</v>
      </c>
      <c r="C35" s="403">
        <v>9.52</v>
      </c>
      <c r="D35" s="409">
        <f t="shared" si="0"/>
        <v>1.0199579831932772</v>
      </c>
      <c r="E35" s="236"/>
      <c r="F35" s="236"/>
      <c r="G35" s="236"/>
      <c r="H35" s="236"/>
      <c r="I35" s="236"/>
      <c r="J35" s="261"/>
      <c r="K35" s="167"/>
      <c r="M35" s="662" t="s">
        <v>888</v>
      </c>
      <c r="N35" s="662">
        <v>18.53</v>
      </c>
      <c r="O35" s="662">
        <v>9.89</v>
      </c>
      <c r="P35" s="662"/>
    </row>
    <row r="36" spans="1:16" s="174" customFormat="1" ht="12.75">
      <c r="A36" s="400" t="s">
        <v>888</v>
      </c>
      <c r="B36" s="401">
        <v>18.53</v>
      </c>
      <c r="C36" s="401">
        <v>9.89</v>
      </c>
      <c r="D36" s="408">
        <f t="shared" si="0"/>
        <v>0.87360970677451966</v>
      </c>
      <c r="E36" s="236"/>
      <c r="F36" s="236"/>
      <c r="G36" s="236"/>
      <c r="H36" s="236"/>
      <c r="I36" s="236"/>
      <c r="J36" s="261"/>
      <c r="K36" s="167"/>
      <c r="M36" s="662" t="s">
        <v>165</v>
      </c>
      <c r="N36" s="662">
        <v>19.23</v>
      </c>
      <c r="O36" s="662">
        <v>9.52</v>
      </c>
      <c r="P36" s="662"/>
    </row>
    <row r="37" spans="1:16" s="174" customFormat="1" ht="12.75">
      <c r="A37" s="402" t="s">
        <v>161</v>
      </c>
      <c r="B37" s="403">
        <v>15.36</v>
      </c>
      <c r="C37" s="403">
        <v>80.400000000000006</v>
      </c>
      <c r="D37" s="409">
        <f t="shared" si="0"/>
        <v>-0.80895522388059704</v>
      </c>
      <c r="E37" s="236"/>
      <c r="F37" s="236"/>
      <c r="G37" s="236"/>
      <c r="H37" s="236"/>
      <c r="I37" s="236"/>
      <c r="J37" s="261"/>
      <c r="K37" s="167"/>
      <c r="M37" s="662" t="s">
        <v>391</v>
      </c>
      <c r="N37" s="662">
        <v>20.350000000000001</v>
      </c>
      <c r="O37" s="662">
        <v>0</v>
      </c>
      <c r="P37" s="662"/>
    </row>
    <row r="38" spans="1:16" s="174" customFormat="1" ht="12.75">
      <c r="A38" s="400" t="s">
        <v>146</v>
      </c>
      <c r="B38" s="401">
        <v>13.05</v>
      </c>
      <c r="C38" s="401">
        <v>13.38</v>
      </c>
      <c r="D38" s="408">
        <f t="shared" si="0"/>
        <v>-2.4663677130044803E-2</v>
      </c>
      <c r="E38" s="236"/>
      <c r="F38" s="236"/>
      <c r="G38" s="236"/>
      <c r="H38" s="236"/>
      <c r="I38" s="236"/>
      <c r="J38" s="261"/>
      <c r="K38" s="167"/>
      <c r="M38" s="662" t="s">
        <v>54</v>
      </c>
      <c r="N38" s="662">
        <v>22.76</v>
      </c>
      <c r="O38" s="662">
        <v>3.21</v>
      </c>
      <c r="P38" s="662"/>
    </row>
    <row r="39" spans="1:16" s="174" customFormat="1" ht="12.75">
      <c r="A39" s="402" t="s">
        <v>148</v>
      </c>
      <c r="B39" s="403">
        <v>11.71</v>
      </c>
      <c r="C39" s="403">
        <v>10.02</v>
      </c>
      <c r="D39" s="409">
        <f t="shared" si="0"/>
        <v>0.16866267465069873</v>
      </c>
      <c r="E39" s="236"/>
      <c r="F39" s="236"/>
      <c r="G39" s="236"/>
      <c r="H39" s="236"/>
      <c r="I39" s="236"/>
      <c r="J39" s="261"/>
      <c r="K39" s="167"/>
      <c r="M39" s="662" t="s">
        <v>178</v>
      </c>
      <c r="N39" s="662">
        <v>23.51</v>
      </c>
      <c r="O39" s="662">
        <v>27.74</v>
      </c>
      <c r="P39" s="662"/>
    </row>
    <row r="40" spans="1:16" s="174" customFormat="1" ht="12.75">
      <c r="A40" s="400" t="s">
        <v>890</v>
      </c>
      <c r="B40" s="401">
        <v>10.28</v>
      </c>
      <c r="C40" s="401">
        <v>21.28</v>
      </c>
      <c r="D40" s="408">
        <f t="shared" si="0"/>
        <v>-0.51691729323308278</v>
      </c>
      <c r="E40" s="236"/>
      <c r="F40" s="236"/>
      <c r="G40" s="236"/>
      <c r="H40" s="236"/>
      <c r="I40" s="236"/>
      <c r="J40" s="261"/>
      <c r="K40" s="167"/>
      <c r="M40" s="662" t="s">
        <v>891</v>
      </c>
      <c r="N40" s="662">
        <v>24.22</v>
      </c>
      <c r="O40" s="662">
        <v>2.86</v>
      </c>
      <c r="P40" s="662"/>
    </row>
    <row r="41" spans="1:16" s="174" customFormat="1" ht="12.75">
      <c r="A41" s="402" t="s">
        <v>172</v>
      </c>
      <c r="B41" s="403">
        <v>7.17</v>
      </c>
      <c r="C41" s="403">
        <v>20.23</v>
      </c>
      <c r="D41" s="409">
        <f t="shared" si="0"/>
        <v>-0.6455758774097875</v>
      </c>
      <c r="E41" s="236"/>
      <c r="F41" s="236"/>
      <c r="G41" s="236"/>
      <c r="H41" s="236"/>
      <c r="I41" s="236"/>
      <c r="J41" s="261"/>
      <c r="K41" s="167"/>
      <c r="M41" s="662" t="s">
        <v>366</v>
      </c>
      <c r="N41" s="662">
        <v>26.43</v>
      </c>
      <c r="O41" s="662">
        <v>26.89</v>
      </c>
      <c r="P41" s="662"/>
    </row>
    <row r="42" spans="1:16" s="174" customFormat="1" ht="12.75">
      <c r="A42" s="400" t="s">
        <v>154</v>
      </c>
      <c r="B42" s="401">
        <v>5.24</v>
      </c>
      <c r="C42" s="401">
        <v>1.37</v>
      </c>
      <c r="D42" s="408">
        <f t="shared" si="0"/>
        <v>2.824817518248175</v>
      </c>
      <c r="E42" s="236"/>
      <c r="F42" s="236"/>
      <c r="G42" s="236"/>
      <c r="H42" s="236"/>
      <c r="I42" s="236"/>
      <c r="J42" s="261"/>
      <c r="K42" s="167"/>
      <c r="M42" s="662" t="s">
        <v>155</v>
      </c>
      <c r="N42" s="662">
        <v>37.65</v>
      </c>
      <c r="O42" s="662">
        <v>40.33</v>
      </c>
      <c r="P42" s="662"/>
    </row>
    <row r="43" spans="1:16" s="174" customFormat="1" ht="12.75">
      <c r="A43" s="402" t="s">
        <v>163</v>
      </c>
      <c r="B43" s="403">
        <v>4.8600000000000003</v>
      </c>
      <c r="C43" s="403">
        <v>4.78</v>
      </c>
      <c r="D43" s="409">
        <f t="shared" si="0"/>
        <v>1.6736401673640211E-2</v>
      </c>
      <c r="E43" s="236"/>
      <c r="F43" s="236"/>
      <c r="G43" s="236"/>
      <c r="H43" s="236"/>
      <c r="I43" s="236"/>
      <c r="J43" s="261"/>
      <c r="K43" s="167"/>
      <c r="M43" s="662" t="s">
        <v>158</v>
      </c>
      <c r="N43" s="662">
        <v>49.68</v>
      </c>
      <c r="O43" s="662">
        <v>46.29</v>
      </c>
      <c r="P43" s="662"/>
    </row>
    <row r="44" spans="1:16" s="174" customFormat="1" ht="12.75">
      <c r="A44" s="400" t="s">
        <v>168</v>
      </c>
      <c r="B44" s="401">
        <v>3.72</v>
      </c>
      <c r="C44" s="401">
        <v>3.02</v>
      </c>
      <c r="D44" s="408">
        <f t="shared" si="0"/>
        <v>0.23178807947019875</v>
      </c>
      <c r="E44" s="236"/>
      <c r="F44" s="236"/>
      <c r="G44" s="236"/>
      <c r="H44" s="236"/>
      <c r="I44" s="236"/>
      <c r="J44" s="261"/>
      <c r="K44" s="167"/>
      <c r="M44" s="662" t="s">
        <v>395</v>
      </c>
      <c r="N44" s="662">
        <v>64.540000000000006</v>
      </c>
      <c r="O44" s="662">
        <v>84.56</v>
      </c>
      <c r="P44" s="662"/>
    </row>
    <row r="45" spans="1:16" s="174" customFormat="1" ht="12.75">
      <c r="A45" s="402" t="s">
        <v>188</v>
      </c>
      <c r="B45" s="403">
        <v>3.44</v>
      </c>
      <c r="C45" s="403">
        <v>3.51</v>
      </c>
      <c r="D45" s="409">
        <f t="shared" si="0"/>
        <v>-1.9943019943019946E-2</v>
      </c>
      <c r="E45" s="236"/>
      <c r="F45" s="236"/>
      <c r="G45" s="236"/>
      <c r="H45" s="236"/>
      <c r="I45" s="236"/>
      <c r="J45" s="261"/>
      <c r="K45" s="167"/>
      <c r="M45" s="662" t="s">
        <v>167</v>
      </c>
      <c r="N45" s="662">
        <v>90.57</v>
      </c>
      <c r="O45" s="662">
        <v>89.99</v>
      </c>
      <c r="P45" s="662"/>
    </row>
    <row r="46" spans="1:16" s="174" customFormat="1" ht="12.75">
      <c r="A46" s="400" t="s">
        <v>889</v>
      </c>
      <c r="B46" s="401">
        <v>3.01</v>
      </c>
      <c r="C46" s="401">
        <v>4.5</v>
      </c>
      <c r="D46" s="408">
        <f t="shared" si="0"/>
        <v>-0.33111111111111113</v>
      </c>
      <c r="E46" s="236"/>
      <c r="F46" s="236"/>
      <c r="G46" s="236"/>
      <c r="H46" s="236"/>
      <c r="I46" s="236"/>
      <c r="J46" s="261"/>
      <c r="K46" s="167"/>
      <c r="M46" s="662" t="s">
        <v>887</v>
      </c>
      <c r="N46" s="662">
        <v>94.04</v>
      </c>
      <c r="O46" s="662">
        <v>94.99</v>
      </c>
      <c r="P46" s="662"/>
    </row>
    <row r="47" spans="1:16" s="174" customFormat="1" ht="12.75">
      <c r="A47" s="402" t="s">
        <v>164</v>
      </c>
      <c r="B47" s="403">
        <v>2.65</v>
      </c>
      <c r="C47" s="403">
        <v>3.2</v>
      </c>
      <c r="D47" s="409">
        <f t="shared" si="0"/>
        <v>-0.17187500000000011</v>
      </c>
      <c r="E47" s="236"/>
      <c r="F47" s="236"/>
      <c r="G47" s="236"/>
      <c r="H47" s="236"/>
      <c r="I47" s="236"/>
      <c r="J47" s="261"/>
      <c r="K47" s="167"/>
      <c r="M47" s="662" t="s">
        <v>177</v>
      </c>
      <c r="N47" s="662">
        <v>110.38</v>
      </c>
      <c r="O47" s="662">
        <v>111.52</v>
      </c>
      <c r="P47" s="662"/>
    </row>
    <row r="48" spans="1:16" s="174" customFormat="1" ht="12.75">
      <c r="A48" s="400" t="s">
        <v>886</v>
      </c>
      <c r="B48" s="401">
        <v>0</v>
      </c>
      <c r="C48" s="401">
        <v>0</v>
      </c>
      <c r="D48" s="408" t="str">
        <f t="shared" si="0"/>
        <v/>
      </c>
      <c r="E48" s="236"/>
      <c r="F48" s="236"/>
      <c r="G48" s="236"/>
      <c r="H48" s="236"/>
      <c r="I48" s="236"/>
      <c r="J48" s="261"/>
      <c r="K48" s="167"/>
      <c r="M48" s="662" t="s">
        <v>385</v>
      </c>
      <c r="N48" s="662">
        <v>148.53</v>
      </c>
      <c r="O48" s="662">
        <v>0</v>
      </c>
      <c r="P48" s="662"/>
    </row>
    <row r="49" spans="1:16" s="174" customFormat="1" ht="12.75">
      <c r="A49" s="402" t="s">
        <v>179</v>
      </c>
      <c r="B49" s="403">
        <v>0</v>
      </c>
      <c r="C49" s="403">
        <v>1.04</v>
      </c>
      <c r="D49" s="409">
        <f t="shared" si="0"/>
        <v>-1</v>
      </c>
      <c r="E49" s="236"/>
      <c r="F49" s="236"/>
      <c r="G49" s="236"/>
      <c r="H49" s="236"/>
      <c r="I49" s="236"/>
      <c r="J49" s="261"/>
      <c r="K49" s="167"/>
      <c r="M49" s="662" t="s">
        <v>152</v>
      </c>
      <c r="N49" s="662">
        <v>169.45</v>
      </c>
      <c r="O49" s="662">
        <v>212.39</v>
      </c>
      <c r="P49" s="662"/>
    </row>
    <row r="50" spans="1:16" s="174" customFormat="1" ht="12.75">
      <c r="A50" s="400" t="s">
        <v>153</v>
      </c>
      <c r="B50" s="401">
        <v>0</v>
      </c>
      <c r="C50" s="401">
        <v>0</v>
      </c>
      <c r="D50" s="408" t="str">
        <f t="shared" si="0"/>
        <v/>
      </c>
      <c r="E50" s="236"/>
      <c r="F50" s="236"/>
      <c r="G50" s="236"/>
      <c r="H50" s="236"/>
      <c r="I50" s="236"/>
      <c r="J50" s="261"/>
      <c r="K50" s="167"/>
      <c r="M50" s="662" t="s">
        <v>156</v>
      </c>
      <c r="N50" s="662">
        <v>169.76</v>
      </c>
      <c r="O50" s="662">
        <v>168.27</v>
      </c>
      <c r="P50" s="662"/>
    </row>
    <row r="51" spans="1:16" s="174" customFormat="1" ht="12.75">
      <c r="A51" s="402" t="s">
        <v>169</v>
      </c>
      <c r="B51" s="403">
        <v>0</v>
      </c>
      <c r="C51" s="403">
        <v>0</v>
      </c>
      <c r="D51" s="409" t="str">
        <f t="shared" si="0"/>
        <v/>
      </c>
      <c r="E51" s="236"/>
      <c r="F51" s="236"/>
      <c r="G51" s="236"/>
      <c r="H51" s="236"/>
      <c r="I51" s="236"/>
      <c r="J51" s="261"/>
      <c r="K51" s="167"/>
      <c r="M51" s="662" t="s">
        <v>150</v>
      </c>
      <c r="N51" s="662">
        <v>192.79</v>
      </c>
      <c r="O51" s="662">
        <v>184.97</v>
      </c>
      <c r="P51" s="662"/>
    </row>
    <row r="52" spans="1:16" s="174" customFormat="1" ht="12.75">
      <c r="A52" s="400" t="s">
        <v>175</v>
      </c>
      <c r="B52" s="401">
        <v>0</v>
      </c>
      <c r="C52" s="401">
        <v>0</v>
      </c>
      <c r="D52" s="408" t="str">
        <f t="shared" si="0"/>
        <v/>
      </c>
      <c r="E52" s="236"/>
      <c r="F52" s="236"/>
      <c r="G52" s="236"/>
      <c r="H52" s="236"/>
      <c r="I52" s="236"/>
      <c r="J52" s="261"/>
      <c r="K52" s="167"/>
      <c r="M52" s="662" t="s">
        <v>149</v>
      </c>
      <c r="N52" s="662">
        <v>214.14</v>
      </c>
      <c r="O52" s="662">
        <v>165.89</v>
      </c>
      <c r="P52" s="662"/>
    </row>
    <row r="53" spans="1:16" s="174" customFormat="1" ht="12.75">
      <c r="A53" s="402" t="s">
        <v>763</v>
      </c>
      <c r="B53" s="403">
        <v>0</v>
      </c>
      <c r="C53" s="403">
        <v>0</v>
      </c>
      <c r="D53" s="409" t="str">
        <f t="shared" si="0"/>
        <v/>
      </c>
      <c r="E53" s="236"/>
      <c r="F53" s="236"/>
      <c r="G53" s="236"/>
      <c r="H53" s="236"/>
      <c r="I53" s="236"/>
      <c r="J53" s="261"/>
      <c r="K53" s="167"/>
      <c r="M53" s="662" t="s">
        <v>759</v>
      </c>
      <c r="N53" s="662">
        <v>334.6</v>
      </c>
      <c r="O53" s="662">
        <v>0</v>
      </c>
      <c r="P53" s="662"/>
    </row>
    <row r="54" spans="1:16" s="174" customFormat="1" ht="12.75">
      <c r="A54" s="400" t="s">
        <v>151</v>
      </c>
      <c r="B54" s="401">
        <v>0</v>
      </c>
      <c r="C54" s="401">
        <v>0</v>
      </c>
      <c r="D54" s="408" t="str">
        <f t="shared" si="0"/>
        <v/>
      </c>
      <c r="E54" s="236"/>
      <c r="F54" s="236"/>
      <c r="G54" s="236"/>
      <c r="H54" s="236"/>
      <c r="I54" s="236"/>
      <c r="J54" s="261"/>
      <c r="K54" s="167"/>
      <c r="M54" s="662" t="s">
        <v>892</v>
      </c>
      <c r="N54" s="662">
        <v>336.91</v>
      </c>
      <c r="O54" s="662">
        <v>306.85000000000002</v>
      </c>
      <c r="P54" s="662"/>
    </row>
    <row r="55" spans="1:16" s="174" customFormat="1" ht="12.75">
      <c r="A55" s="402" t="s">
        <v>170</v>
      </c>
      <c r="B55" s="403">
        <v>0</v>
      </c>
      <c r="C55" s="403">
        <v>0</v>
      </c>
      <c r="D55" s="409" t="str">
        <f t="shared" si="0"/>
        <v/>
      </c>
      <c r="E55" s="236"/>
      <c r="F55" s="236"/>
      <c r="G55" s="236"/>
      <c r="H55" s="236"/>
      <c r="I55" s="236"/>
      <c r="J55" s="261"/>
      <c r="K55" s="167"/>
      <c r="M55" s="662" t="s">
        <v>157</v>
      </c>
      <c r="N55" s="662">
        <v>360.45</v>
      </c>
      <c r="O55" s="662">
        <v>361.66</v>
      </c>
      <c r="P55" s="662"/>
    </row>
    <row r="56" spans="1:16" s="174" customFormat="1" ht="12.75">
      <c r="A56" s="400" t="s">
        <v>171</v>
      </c>
      <c r="B56" s="401">
        <v>0</v>
      </c>
      <c r="C56" s="401">
        <v>0</v>
      </c>
      <c r="D56" s="408" t="str">
        <f t="shared" si="0"/>
        <v/>
      </c>
      <c r="E56" s="236"/>
      <c r="F56" s="236"/>
      <c r="G56" s="236"/>
      <c r="H56" s="236"/>
      <c r="I56" s="236"/>
      <c r="J56" s="261"/>
      <c r="K56" s="167"/>
      <c r="M56" s="662" t="s">
        <v>762</v>
      </c>
      <c r="N56" s="662">
        <v>467.54</v>
      </c>
      <c r="O56" s="662">
        <v>0</v>
      </c>
      <c r="P56" s="662"/>
    </row>
    <row r="57" spans="1:16" s="174" customFormat="1" ht="12.75">
      <c r="A57" s="402" t="s">
        <v>174</v>
      </c>
      <c r="B57" s="403">
        <v>0</v>
      </c>
      <c r="C57" s="403">
        <v>0</v>
      </c>
      <c r="D57" s="409" t="str">
        <f t="shared" si="0"/>
        <v/>
      </c>
      <c r="E57" s="236"/>
      <c r="F57" s="236"/>
      <c r="G57" s="236"/>
      <c r="H57" s="236"/>
      <c r="I57" s="236"/>
      <c r="J57" s="261"/>
      <c r="K57" s="167"/>
      <c r="M57" s="662" t="s">
        <v>166</v>
      </c>
      <c r="N57" s="662">
        <v>539.52</v>
      </c>
      <c r="O57" s="662">
        <v>719.4</v>
      </c>
      <c r="P57" s="662"/>
    </row>
    <row r="58" spans="1:16" s="174" customFormat="1" ht="12.75">
      <c r="A58" s="400" t="s">
        <v>182</v>
      </c>
      <c r="B58" s="401">
        <v>0</v>
      </c>
      <c r="C58" s="401">
        <v>0</v>
      </c>
      <c r="D58" s="408" t="str">
        <f t="shared" si="0"/>
        <v/>
      </c>
      <c r="E58" s="236"/>
      <c r="F58" s="236"/>
      <c r="G58" s="236"/>
      <c r="H58" s="236"/>
      <c r="I58" s="236"/>
      <c r="J58" s="261"/>
      <c r="K58" s="167"/>
      <c r="M58" s="662" t="s">
        <v>162</v>
      </c>
      <c r="N58" s="662">
        <v>545.35</v>
      </c>
      <c r="O58" s="662">
        <v>271.64</v>
      </c>
      <c r="P58" s="662"/>
    </row>
    <row r="59" spans="1:16" s="174" customFormat="1" ht="12.75">
      <c r="A59" s="402" t="s">
        <v>185</v>
      </c>
      <c r="B59" s="403">
        <v>0</v>
      </c>
      <c r="C59" s="403">
        <v>0</v>
      </c>
      <c r="D59" s="409" t="str">
        <f t="shared" si="0"/>
        <v/>
      </c>
      <c r="E59" s="236"/>
      <c r="F59" s="236"/>
      <c r="G59" s="236"/>
      <c r="H59" s="236"/>
      <c r="I59" s="236"/>
      <c r="J59" s="261"/>
      <c r="K59" s="167"/>
      <c r="M59" s="662" t="s">
        <v>396</v>
      </c>
      <c r="N59" s="662">
        <v>733.55</v>
      </c>
      <c r="O59" s="662">
        <v>933.14</v>
      </c>
      <c r="P59" s="662"/>
    </row>
    <row r="60" spans="1:16" s="174" customFormat="1" ht="12.75">
      <c r="A60" s="400" t="s">
        <v>186</v>
      </c>
      <c r="B60" s="401">
        <v>0</v>
      </c>
      <c r="C60" s="401">
        <v>193.87</v>
      </c>
      <c r="D60" s="408">
        <f t="shared" si="0"/>
        <v>-1</v>
      </c>
      <c r="E60" s="236"/>
      <c r="F60" s="236"/>
      <c r="G60" s="236"/>
      <c r="H60" s="236"/>
      <c r="I60" s="236"/>
      <c r="J60" s="261"/>
      <c r="K60" s="167"/>
      <c r="M60" s="662" t="s">
        <v>398</v>
      </c>
      <c r="N60" s="662">
        <v>813.5</v>
      </c>
      <c r="O60" s="662">
        <v>878.65</v>
      </c>
      <c r="P60" s="662"/>
    </row>
    <row r="61" spans="1:16" s="174" customFormat="1" ht="12.75">
      <c r="A61" s="402" t="s">
        <v>187</v>
      </c>
      <c r="B61" s="403">
        <v>0</v>
      </c>
      <c r="C61" s="403">
        <v>61.54</v>
      </c>
      <c r="D61" s="409">
        <f t="shared" si="0"/>
        <v>-1</v>
      </c>
      <c r="E61" s="236"/>
      <c r="F61" s="236"/>
      <c r="G61" s="236"/>
      <c r="H61" s="236"/>
      <c r="I61" s="236"/>
      <c r="J61" s="261"/>
      <c r="K61" s="167"/>
      <c r="M61" s="662" t="s">
        <v>354</v>
      </c>
      <c r="N61" s="662">
        <v>864.79</v>
      </c>
      <c r="O61" s="662">
        <v>1128.17</v>
      </c>
      <c r="P61" s="662"/>
    </row>
    <row r="62" spans="1:16" s="174" customFormat="1" ht="12.75">
      <c r="A62" s="396" t="s">
        <v>127</v>
      </c>
      <c r="B62" s="397">
        <f>SUM(B10:B61)</f>
        <v>6573.2599999999993</v>
      </c>
      <c r="C62" s="397">
        <f>SUM(C10:C61)</f>
        <v>6300.9600000000019</v>
      </c>
      <c r="D62" s="410">
        <f>+B62/C62-1</f>
        <v>4.3215636982300687E-2</v>
      </c>
      <c r="E62" s="236"/>
      <c r="F62" s="236"/>
      <c r="G62" s="236"/>
      <c r="H62" s="236"/>
      <c r="I62" s="236"/>
      <c r="J62" s="261"/>
      <c r="K62" s="167"/>
      <c r="M62" s="662"/>
      <c r="N62" s="662"/>
      <c r="O62" s="662"/>
      <c r="P62" s="662"/>
    </row>
    <row r="63" spans="1:16" s="183" customFormat="1" ht="12" customHeight="1">
      <c r="A63" s="257"/>
      <c r="B63" s="236"/>
      <c r="C63" s="236"/>
      <c r="D63" s="236"/>
      <c r="E63" s="239"/>
      <c r="F63" s="239"/>
      <c r="G63" s="239"/>
      <c r="H63" s="241"/>
      <c r="I63" s="241"/>
      <c r="J63" s="241"/>
      <c r="K63" s="182"/>
      <c r="M63" s="664"/>
      <c r="N63" s="664"/>
      <c r="O63" s="664"/>
      <c r="P63" s="664"/>
    </row>
    <row r="64" spans="1:16" s="181" customFormat="1" ht="14.1" customHeight="1">
      <c r="A64" s="184"/>
      <c r="B64" s="185"/>
      <c r="C64" s="185"/>
      <c r="D64" s="185"/>
      <c r="E64" s="185"/>
      <c r="F64" s="183"/>
      <c r="G64" s="185"/>
      <c r="H64" s="182"/>
      <c r="I64" s="182"/>
      <c r="J64" s="239"/>
      <c r="K64" s="186"/>
      <c r="M64" s="665"/>
      <c r="N64" s="665"/>
      <c r="O64" s="665"/>
      <c r="P64" s="665"/>
    </row>
    <row r="65" spans="1:16" s="146" customFormat="1" ht="12" customHeight="1">
      <c r="A65" s="187"/>
      <c r="B65" s="188"/>
      <c r="C65" s="188"/>
      <c r="D65" s="188"/>
      <c r="E65" s="189"/>
      <c r="H65" s="167"/>
      <c r="I65" s="167"/>
      <c r="J65" s="261"/>
      <c r="K65" s="167"/>
      <c r="M65" s="666"/>
      <c r="N65" s="666"/>
      <c r="O65" s="666"/>
      <c r="P65" s="666"/>
    </row>
    <row r="66" spans="1:16" s="146" customFormat="1" ht="12" customHeight="1">
      <c r="B66" s="188"/>
      <c r="C66" s="188"/>
      <c r="D66" s="188"/>
      <c r="E66" s="188"/>
      <c r="F66" s="188"/>
      <c r="G66" s="188"/>
      <c r="H66" s="167"/>
      <c r="I66" s="167"/>
      <c r="J66" s="261"/>
      <c r="K66" s="167"/>
      <c r="M66" s="666"/>
      <c r="N66" s="666"/>
      <c r="O66" s="666"/>
      <c r="P66" s="666"/>
    </row>
    <row r="67" spans="1:16" s="146" customFormat="1" ht="12" customHeight="1">
      <c r="B67" s="190"/>
      <c r="C67" s="190"/>
      <c r="D67" s="190"/>
      <c r="E67" s="190"/>
      <c r="F67" s="190"/>
      <c r="H67" s="167"/>
      <c r="I67" s="167"/>
      <c r="J67" s="261"/>
      <c r="K67" s="167"/>
      <c r="M67" s="666"/>
      <c r="N67" s="666"/>
      <c r="O67" s="666"/>
      <c r="P67" s="666"/>
    </row>
    <row r="68" spans="1:16" s="191" customFormat="1" ht="12" customHeight="1">
      <c r="J68" s="262"/>
      <c r="M68" s="667"/>
      <c r="N68" s="667"/>
      <c r="O68" s="667"/>
      <c r="P68" s="667"/>
    </row>
    <row r="69" spans="1:16" s="146" customFormat="1" ht="12" customHeight="1">
      <c r="A69" s="192"/>
      <c r="B69" s="190"/>
      <c r="C69" s="190"/>
      <c r="D69" s="190"/>
      <c r="E69" s="190"/>
      <c r="F69" s="190"/>
      <c r="H69" s="167"/>
      <c r="I69" s="167"/>
      <c r="J69" s="261"/>
      <c r="K69" s="167"/>
      <c r="M69" s="666"/>
      <c r="N69" s="666"/>
      <c r="O69" s="666"/>
      <c r="P69" s="666"/>
    </row>
    <row r="70" spans="1:16" s="146" customFormat="1" ht="12" customHeight="1">
      <c r="H70" s="150"/>
      <c r="I70" s="150"/>
      <c r="J70" s="264"/>
      <c r="K70" s="150"/>
      <c r="M70" s="666"/>
      <c r="N70" s="666"/>
      <c r="O70" s="666"/>
      <c r="P70" s="666"/>
    </row>
    <row r="71" spans="1:16" s="146" customFormat="1" ht="12" customHeight="1">
      <c r="A71" s="145"/>
      <c r="B71" s="145"/>
      <c r="C71" s="145"/>
      <c r="D71" s="145"/>
      <c r="E71" s="145"/>
      <c r="F71" s="145"/>
      <c r="G71" s="145"/>
      <c r="J71" s="209"/>
      <c r="M71" s="666"/>
      <c r="N71" s="666"/>
      <c r="O71" s="666"/>
      <c r="P71" s="666"/>
    </row>
    <row r="72" spans="1:16" s="146" customFormat="1" ht="12" customHeight="1">
      <c r="A72" s="145"/>
      <c r="B72" s="145"/>
      <c r="C72" s="145"/>
      <c r="D72" s="145"/>
      <c r="E72" s="145"/>
      <c r="F72" s="145"/>
      <c r="G72" s="145"/>
      <c r="J72" s="209"/>
      <c r="M72" s="666"/>
      <c r="N72" s="666"/>
      <c r="O72" s="666"/>
      <c r="P72" s="666"/>
    </row>
    <row r="73" spans="1:16" s="146" customFormat="1" ht="12" customHeight="1">
      <c r="A73" s="145"/>
      <c r="B73" s="145"/>
      <c r="C73" s="145"/>
      <c r="D73" s="145"/>
      <c r="E73" s="145"/>
      <c r="F73" s="145"/>
      <c r="G73" s="145"/>
      <c r="J73" s="209"/>
      <c r="M73" s="666"/>
      <c r="N73" s="666"/>
      <c r="O73" s="666"/>
      <c r="P73" s="666"/>
    </row>
    <row r="74" spans="1:16" s="146" customFormat="1" ht="12" customHeight="1">
      <c r="A74" s="145"/>
      <c r="B74" s="145"/>
      <c r="C74" s="145"/>
      <c r="D74" s="145"/>
      <c r="E74" s="145"/>
      <c r="F74" s="145"/>
      <c r="G74" s="145"/>
      <c r="J74" s="209"/>
      <c r="M74" s="666"/>
      <c r="N74" s="666"/>
      <c r="O74" s="666"/>
      <c r="P74" s="666"/>
    </row>
    <row r="75" spans="1:16" s="146" customFormat="1" ht="12" customHeight="1">
      <c r="A75" s="145"/>
      <c r="B75" s="145"/>
      <c r="C75" s="145"/>
      <c r="D75" s="145"/>
      <c r="E75" s="145"/>
      <c r="F75" s="145"/>
      <c r="G75" s="145"/>
      <c r="J75" s="209"/>
      <c r="M75" s="666"/>
      <c r="N75" s="666"/>
      <c r="O75" s="666"/>
      <c r="P75" s="666"/>
    </row>
    <row r="76" spans="1:16" s="146" customFormat="1" ht="12" customHeight="1">
      <c r="A76" s="145"/>
      <c r="B76" s="145"/>
      <c r="C76" s="145"/>
      <c r="D76" s="145"/>
      <c r="E76" s="145"/>
      <c r="F76" s="145"/>
      <c r="G76" s="145"/>
      <c r="J76" s="209"/>
      <c r="M76" s="666"/>
      <c r="N76" s="666"/>
      <c r="O76" s="666"/>
      <c r="P76" s="666"/>
    </row>
    <row r="77" spans="1:16" s="191" customFormat="1" ht="12" customHeight="1">
      <c r="A77" s="145"/>
      <c r="B77" s="145"/>
      <c r="C77" s="145"/>
      <c r="D77" s="145"/>
      <c r="E77" s="145"/>
      <c r="F77" s="145"/>
      <c r="G77" s="145"/>
      <c r="J77" s="262"/>
      <c r="M77" s="667"/>
      <c r="N77" s="667"/>
      <c r="O77" s="667"/>
      <c r="P77" s="667"/>
    </row>
    <row r="78" spans="1:16" s="146" customFormat="1" ht="12" customHeight="1">
      <c r="A78" s="145"/>
      <c r="B78" s="145"/>
      <c r="C78" s="145"/>
      <c r="D78" s="145"/>
      <c r="E78" s="145"/>
      <c r="F78" s="145"/>
      <c r="G78" s="145"/>
      <c r="J78" s="209"/>
      <c r="M78" s="666"/>
      <c r="N78" s="666"/>
      <c r="O78" s="666"/>
      <c r="P78" s="666"/>
    </row>
    <row r="79" spans="1:16" s="191" customFormat="1" ht="12" customHeight="1">
      <c r="A79" s="145"/>
      <c r="B79" s="145"/>
      <c r="C79" s="145"/>
      <c r="D79" s="145"/>
      <c r="E79" s="145"/>
      <c r="F79" s="145"/>
      <c r="G79" s="145"/>
      <c r="H79" s="188"/>
      <c r="I79" s="188"/>
      <c r="J79" s="260"/>
      <c r="K79" s="188"/>
      <c r="M79" s="667"/>
      <c r="N79" s="667"/>
      <c r="O79" s="667"/>
      <c r="P79" s="667"/>
    </row>
    <row r="80" spans="1:16" s="146" customFormat="1" ht="12" customHeight="1">
      <c r="A80" s="145"/>
      <c r="B80" s="145"/>
      <c r="C80" s="145"/>
      <c r="D80" s="145"/>
      <c r="E80" s="145"/>
      <c r="F80" s="145"/>
      <c r="G80" s="145"/>
      <c r="H80" s="193"/>
      <c r="I80" s="193"/>
      <c r="J80" s="265"/>
      <c r="K80" s="193"/>
      <c r="M80" s="666"/>
      <c r="N80" s="666"/>
      <c r="O80" s="666"/>
      <c r="P80" s="666"/>
    </row>
    <row r="81" spans="1:16" ht="12" customHeight="1">
      <c r="M81" s="668"/>
      <c r="N81" s="668"/>
      <c r="O81" s="668"/>
      <c r="P81" s="668"/>
    </row>
    <row r="82" spans="1:16" ht="12" customHeight="1">
      <c r="M82" s="668"/>
      <c r="N82" s="668"/>
      <c r="O82" s="668"/>
      <c r="P82" s="668"/>
    </row>
    <row r="83" spans="1:16" ht="12" customHeight="1">
      <c r="M83" s="668"/>
      <c r="N83" s="668"/>
      <c r="O83" s="668"/>
      <c r="P83" s="668"/>
    </row>
    <row r="84" spans="1:16" ht="12" customHeight="1">
      <c r="M84" s="668"/>
      <c r="N84" s="668"/>
      <c r="O84" s="668"/>
      <c r="P84" s="668"/>
    </row>
    <row r="85" spans="1:16" ht="12" customHeight="1">
      <c r="M85" s="668"/>
      <c r="N85" s="668"/>
      <c r="O85" s="668"/>
      <c r="P85" s="668"/>
    </row>
    <row r="86" spans="1:16" ht="12" customHeight="1">
      <c r="M86" s="668"/>
      <c r="N86" s="668"/>
      <c r="O86" s="668"/>
      <c r="P86" s="668"/>
    </row>
    <row r="87" spans="1:16" ht="12" customHeight="1">
      <c r="M87" s="668"/>
      <c r="N87" s="668"/>
      <c r="O87" s="668"/>
      <c r="P87" s="668"/>
    </row>
    <row r="88" spans="1:16" ht="12" customHeight="1">
      <c r="M88" s="668"/>
      <c r="N88" s="668"/>
      <c r="O88" s="668"/>
      <c r="P88" s="668"/>
    </row>
    <row r="89" spans="1:16" ht="12" customHeight="1">
      <c r="A89" s="174"/>
      <c r="M89" s="668"/>
      <c r="N89" s="668"/>
      <c r="O89" s="668"/>
      <c r="P89" s="668"/>
    </row>
    <row r="90" spans="1:16" ht="12" customHeight="1">
      <c r="M90" s="668"/>
      <c r="N90" s="668"/>
      <c r="O90" s="668"/>
      <c r="P90" s="668"/>
    </row>
    <row r="91" spans="1:16" ht="12" customHeight="1">
      <c r="M91" s="668"/>
      <c r="N91" s="668"/>
      <c r="O91" s="668"/>
      <c r="P91" s="668"/>
    </row>
    <row r="92" spans="1:16" ht="12" customHeight="1">
      <c r="M92" s="668"/>
      <c r="N92" s="668"/>
      <c r="O92" s="668"/>
      <c r="P92" s="668"/>
    </row>
    <row r="93" spans="1:16" ht="12" customHeight="1">
      <c r="M93" s="668"/>
      <c r="N93" s="668"/>
      <c r="O93" s="668"/>
      <c r="P93" s="668"/>
    </row>
    <row r="94" spans="1:16" ht="12" customHeight="1">
      <c r="M94" s="668"/>
      <c r="N94" s="668"/>
      <c r="O94" s="668"/>
      <c r="P94" s="668"/>
    </row>
    <row r="95" spans="1:16" ht="12" customHeight="1">
      <c r="M95" s="668"/>
      <c r="N95" s="668"/>
      <c r="O95" s="668"/>
      <c r="P95" s="668"/>
    </row>
    <row r="96" spans="1:16" ht="12" customHeight="1">
      <c r="M96" s="668"/>
      <c r="N96" s="668"/>
      <c r="O96" s="668"/>
      <c r="P96" s="668"/>
    </row>
    <row r="97" spans="13:16" ht="12" customHeight="1">
      <c r="M97" s="668"/>
      <c r="N97" s="668"/>
      <c r="O97" s="668"/>
      <c r="P97" s="668"/>
    </row>
    <row r="98" spans="13:16" ht="12" customHeight="1">
      <c r="M98" s="668"/>
      <c r="N98" s="668"/>
      <c r="O98" s="668"/>
      <c r="P98" s="668"/>
    </row>
    <row r="99" spans="13:16" ht="12" customHeight="1">
      <c r="M99" s="668"/>
      <c r="N99" s="668"/>
      <c r="O99" s="668"/>
      <c r="P99" s="668"/>
    </row>
    <row r="100" spans="13:16" ht="8.25" customHeight="1">
      <c r="M100" s="668"/>
      <c r="N100" s="668"/>
      <c r="O100" s="668"/>
      <c r="P100" s="668"/>
    </row>
    <row r="101" spans="13:16" ht="8.25" customHeight="1">
      <c r="M101" s="668"/>
      <c r="N101" s="668"/>
      <c r="O101" s="668"/>
      <c r="P101" s="668"/>
    </row>
    <row r="102" spans="13:16" ht="8.25" customHeight="1">
      <c r="M102" s="668"/>
      <c r="N102" s="668"/>
      <c r="O102" s="668"/>
      <c r="P102" s="668"/>
    </row>
    <row r="103" spans="13:16" ht="8.25" customHeight="1">
      <c r="M103" s="668"/>
      <c r="N103" s="668"/>
      <c r="O103" s="668"/>
      <c r="P103" s="668"/>
    </row>
    <row r="104" spans="13:16" ht="8.25" customHeight="1">
      <c r="M104" s="668"/>
      <c r="N104" s="668"/>
      <c r="O104" s="668"/>
      <c r="P104" s="668"/>
    </row>
    <row r="105" spans="13:16" ht="8.25" customHeight="1">
      <c r="M105" s="668"/>
      <c r="N105" s="668"/>
      <c r="O105" s="668"/>
      <c r="P105" s="668"/>
    </row>
    <row r="106" spans="13:16" ht="11.45" customHeight="1">
      <c r="M106" s="668"/>
      <c r="N106" s="668"/>
      <c r="O106" s="668"/>
      <c r="P106" s="668"/>
    </row>
    <row r="107" spans="13:16" ht="11.45" customHeight="1">
      <c r="M107" s="668"/>
      <c r="N107" s="668"/>
      <c r="O107" s="668"/>
      <c r="P107" s="668"/>
    </row>
    <row r="108" spans="13:16" ht="11.45" customHeight="1">
      <c r="M108" s="668"/>
      <c r="N108" s="668"/>
      <c r="O108" s="668"/>
      <c r="P108" s="668"/>
    </row>
    <row r="109" spans="13:16" ht="9" customHeight="1">
      <c r="M109" s="668"/>
      <c r="N109" s="668"/>
      <c r="O109" s="668"/>
      <c r="P109" s="668"/>
    </row>
    <row r="110" spans="13:16" ht="8.85" customHeight="1">
      <c r="M110" s="668"/>
      <c r="N110" s="668"/>
      <c r="O110" s="668"/>
      <c r="P110" s="668"/>
    </row>
    <row r="111" spans="13:16" ht="8.85" customHeight="1">
      <c r="M111" s="668"/>
      <c r="N111" s="668"/>
      <c r="O111" s="668"/>
      <c r="P111" s="668"/>
    </row>
    <row r="112" spans="13:16" ht="8.85" customHeight="1">
      <c r="M112" s="668"/>
      <c r="N112" s="668"/>
      <c r="O112" s="668"/>
      <c r="P112" s="668"/>
    </row>
    <row r="113" spans="13:16" ht="8.85" customHeight="1">
      <c r="M113" s="668"/>
      <c r="N113" s="668"/>
      <c r="O113" s="668"/>
      <c r="P113" s="668"/>
    </row>
    <row r="114" spans="13:16" ht="8.85" customHeight="1">
      <c r="M114" s="668"/>
      <c r="N114" s="668"/>
      <c r="O114" s="668"/>
      <c r="P114" s="668"/>
    </row>
    <row r="115" spans="13:16" ht="8.85" customHeight="1">
      <c r="M115" s="668"/>
      <c r="N115" s="668"/>
      <c r="O115" s="668"/>
      <c r="P115" s="668"/>
    </row>
    <row r="116" spans="13:16" ht="8.85" customHeight="1">
      <c r="M116" s="668"/>
      <c r="N116" s="668"/>
      <c r="O116" s="668"/>
      <c r="P116" s="668"/>
    </row>
    <row r="117" spans="13:16" ht="8.85" customHeight="1">
      <c r="M117" s="668"/>
      <c r="N117" s="668"/>
      <c r="O117" s="668"/>
      <c r="P117" s="668"/>
    </row>
    <row r="118" spans="13:16" ht="8.85" customHeight="1">
      <c r="M118" s="668"/>
      <c r="N118" s="668"/>
      <c r="O118" s="668"/>
      <c r="P118" s="668"/>
    </row>
    <row r="119" spans="13:16" ht="8.85" customHeight="1">
      <c r="M119" s="668"/>
      <c r="N119" s="668"/>
      <c r="O119" s="668"/>
      <c r="P119" s="668"/>
    </row>
    <row r="120" spans="13:16" ht="8.85" customHeight="1">
      <c r="M120" s="668"/>
      <c r="N120" s="668"/>
      <c r="O120" s="668"/>
      <c r="P120" s="668"/>
    </row>
    <row r="121" spans="13:16" ht="8.85" customHeight="1">
      <c r="M121" s="668"/>
      <c r="N121" s="668"/>
      <c r="O121" s="668"/>
      <c r="P121" s="668"/>
    </row>
    <row r="122" spans="13:16" ht="8.85" customHeight="1">
      <c r="M122" s="668"/>
      <c r="N122" s="668"/>
      <c r="O122" s="668"/>
      <c r="P122" s="668"/>
    </row>
    <row r="123" spans="13:16" ht="8.85" customHeight="1">
      <c r="M123" s="668"/>
      <c r="N123" s="668"/>
      <c r="O123" s="668"/>
      <c r="P123" s="668"/>
    </row>
    <row r="124" spans="13:16" ht="8.85" customHeight="1">
      <c r="M124" s="668"/>
      <c r="N124" s="668"/>
      <c r="O124" s="668"/>
      <c r="P124" s="668"/>
    </row>
    <row r="125" spans="13:16" ht="8.85" customHeight="1">
      <c r="M125" s="668"/>
      <c r="N125" s="668"/>
      <c r="O125" s="668"/>
      <c r="P125" s="668"/>
    </row>
    <row r="126" spans="13:16" ht="8.85" customHeight="1">
      <c r="M126" s="668"/>
      <c r="N126" s="668"/>
      <c r="O126" s="668"/>
      <c r="P126" s="668"/>
    </row>
    <row r="127" spans="13:16" ht="8.85" customHeight="1">
      <c r="M127" s="668"/>
      <c r="N127" s="668"/>
      <c r="O127" s="668"/>
      <c r="P127" s="668"/>
    </row>
    <row r="128" spans="13:16" ht="8.85" customHeight="1">
      <c r="M128" s="668"/>
      <c r="N128" s="668"/>
      <c r="O128" s="668"/>
      <c r="P128" s="668"/>
    </row>
    <row r="129" spans="13:16" ht="8.85" customHeight="1">
      <c r="M129" s="668"/>
      <c r="N129" s="668"/>
      <c r="O129" s="668"/>
      <c r="P129" s="668"/>
    </row>
    <row r="130" spans="13:16" ht="8.85" customHeight="1">
      <c r="M130" s="668"/>
      <c r="N130" s="668"/>
      <c r="O130" s="668"/>
      <c r="P130" s="668"/>
    </row>
    <row r="131" spans="13:16" ht="8.85" customHeight="1">
      <c r="M131" s="668"/>
      <c r="N131" s="668"/>
      <c r="O131" s="668"/>
      <c r="P131" s="668"/>
    </row>
    <row r="132" spans="13:16" ht="8.85" customHeight="1">
      <c r="M132" s="668"/>
      <c r="N132" s="668"/>
      <c r="O132" s="668"/>
      <c r="P132" s="668"/>
    </row>
    <row r="133" spans="13:16" ht="8.85" customHeight="1">
      <c r="M133" s="668"/>
      <c r="N133" s="668"/>
      <c r="O133" s="668"/>
      <c r="P133" s="668"/>
    </row>
    <row r="134" spans="13:16" ht="8.85" customHeight="1">
      <c r="M134" s="668"/>
      <c r="N134" s="668"/>
      <c r="O134" s="668"/>
      <c r="P134" s="668"/>
    </row>
    <row r="135" spans="13:16" ht="8.85" customHeight="1">
      <c r="M135" s="668"/>
      <c r="N135" s="668"/>
      <c r="O135" s="668"/>
      <c r="P135" s="668"/>
    </row>
    <row r="136" spans="13:16" ht="8.85" customHeight="1">
      <c r="M136" s="668"/>
      <c r="N136" s="668"/>
      <c r="O136" s="668"/>
      <c r="P136" s="668"/>
    </row>
    <row r="137" spans="13:16" ht="8.85" customHeight="1">
      <c r="M137" s="668"/>
      <c r="N137" s="668"/>
      <c r="O137" s="668"/>
      <c r="P137" s="668"/>
    </row>
    <row r="138" spans="13:16" ht="8.85" customHeight="1">
      <c r="M138" s="668"/>
      <c r="N138" s="668"/>
      <c r="O138" s="668"/>
      <c r="P138" s="668"/>
    </row>
    <row r="139" spans="13:16" ht="8.85" customHeight="1">
      <c r="M139" s="668"/>
      <c r="N139" s="668"/>
      <c r="O139" s="668"/>
      <c r="P139" s="668"/>
    </row>
    <row r="140" spans="13:16" ht="8.85" customHeight="1">
      <c r="M140" s="668"/>
      <c r="N140" s="668"/>
      <c r="O140" s="668"/>
      <c r="P140" s="668"/>
    </row>
    <row r="141" spans="13:16" ht="8.85" customHeight="1">
      <c r="M141" s="668"/>
      <c r="N141" s="668"/>
      <c r="O141" s="668"/>
      <c r="P141" s="668"/>
    </row>
    <row r="142" spans="13:16" ht="8.85" customHeight="1">
      <c r="M142" s="668"/>
      <c r="N142" s="668"/>
      <c r="O142" s="668"/>
      <c r="P142" s="668"/>
    </row>
    <row r="143" spans="13:16" ht="8.85" customHeight="1">
      <c r="M143" s="668"/>
      <c r="N143" s="668"/>
      <c r="O143" s="668"/>
      <c r="P143" s="668"/>
    </row>
    <row r="144" spans="13:16" ht="8.85" customHeight="1">
      <c r="M144" s="668"/>
      <c r="N144" s="668"/>
      <c r="O144" s="668"/>
      <c r="P144" s="668"/>
    </row>
    <row r="145" spans="13:16" ht="8.85" customHeight="1">
      <c r="M145" s="668"/>
      <c r="N145" s="668"/>
      <c r="O145" s="668"/>
      <c r="P145" s="668"/>
    </row>
    <row r="146" spans="13:16" ht="8.85" customHeight="1">
      <c r="M146" s="668"/>
      <c r="N146" s="668"/>
      <c r="O146" s="668"/>
      <c r="P146" s="668"/>
    </row>
    <row r="147" spans="13:16" ht="8.85" customHeight="1">
      <c r="M147" s="668"/>
      <c r="N147" s="668"/>
      <c r="O147" s="668"/>
      <c r="P147" s="668"/>
    </row>
    <row r="148" spans="13:16" ht="8.85" customHeight="1">
      <c r="M148" s="668"/>
      <c r="N148" s="668"/>
      <c r="O148" s="668"/>
      <c r="P148" s="668"/>
    </row>
    <row r="149" spans="13:16" ht="8.85" customHeight="1">
      <c r="M149" s="668"/>
      <c r="N149" s="668"/>
      <c r="O149" s="668"/>
      <c r="P149" s="668"/>
    </row>
    <row r="150" spans="13:16" ht="8.85" customHeight="1">
      <c r="M150" s="668"/>
      <c r="N150" s="668"/>
      <c r="O150" s="668"/>
      <c r="P150" s="668"/>
    </row>
    <row r="151" spans="13:16" ht="8.85" customHeight="1">
      <c r="M151" s="668"/>
      <c r="N151" s="668"/>
      <c r="O151" s="668"/>
      <c r="P151" s="668"/>
    </row>
    <row r="152" spans="13:16" ht="8.85" customHeight="1">
      <c r="M152" s="668"/>
      <c r="N152" s="668"/>
      <c r="O152" s="668"/>
      <c r="P152" s="668"/>
    </row>
    <row r="153" spans="13:16" ht="8.85" customHeight="1">
      <c r="M153" s="668"/>
      <c r="N153" s="668"/>
      <c r="O153" s="668"/>
      <c r="P153" s="668"/>
    </row>
    <row r="154" spans="13:16" ht="8.85" customHeight="1">
      <c r="M154" s="668"/>
      <c r="N154" s="668"/>
      <c r="O154" s="668"/>
      <c r="P154" s="668"/>
    </row>
    <row r="155" spans="13:16" ht="8.85" customHeight="1">
      <c r="M155" s="668"/>
      <c r="N155" s="668"/>
      <c r="O155" s="668"/>
      <c r="P155" s="668"/>
    </row>
    <row r="156" spans="13:16" ht="8.85" customHeight="1"/>
    <row r="157" spans="13:16" ht="8.85" customHeight="1"/>
    <row r="158" spans="13:16" ht="8.85" customHeight="1"/>
    <row r="159" spans="13:16" ht="8.85" customHeight="1"/>
    <row r="160" spans="13:16"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sheetData>
  <mergeCells count="4">
    <mergeCell ref="A8:A9"/>
    <mergeCell ref="B8:D8"/>
    <mergeCell ref="G8:I8"/>
    <mergeCell ref="A4:I4"/>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8&amp;R&amp;"Calibri Light,Regular"&amp;10Dirección Ejecutiva
Sub Dirección de Gestión de Información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BF638"/>
  <sheetViews>
    <sheetView view="pageBreakPreview" zoomScale="85" zoomScaleNormal="100" zoomScaleSheetLayoutView="85" zoomScalePageLayoutView="70" workbookViewId="0"/>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4"/>
      <c r="B1" s="205"/>
      <c r="C1" s="205"/>
      <c r="D1" s="205"/>
      <c r="E1" s="205"/>
      <c r="F1" s="205"/>
      <c r="G1" s="206"/>
      <c r="H1" s="206"/>
      <c r="I1" s="207"/>
      <c r="J1" s="207"/>
      <c r="K1" s="144"/>
    </row>
    <row r="2" spans="1:58" ht="14.1" customHeight="1">
      <c r="A2" s="208"/>
      <c r="B2" s="209"/>
      <c r="C2" s="209"/>
      <c r="D2" s="209"/>
      <c r="E2" s="209"/>
      <c r="F2" s="209"/>
      <c r="G2" s="210"/>
      <c r="H2" s="210"/>
      <c r="I2" s="210"/>
      <c r="J2" s="210"/>
      <c r="K2" s="147"/>
    </row>
    <row r="3" spans="1:58" ht="14.1" customHeight="1">
      <c r="A3" s="208"/>
      <c r="B3" s="209"/>
      <c r="C3" s="209"/>
      <c r="D3" s="209"/>
      <c r="E3" s="209"/>
      <c r="F3" s="209"/>
      <c r="G3" s="210"/>
      <c r="H3" s="210"/>
      <c r="I3" s="210"/>
      <c r="J3" s="210"/>
      <c r="K3" s="147"/>
    </row>
    <row r="4" spans="1:58" ht="24" customHeight="1">
      <c r="A4" s="877" t="s">
        <v>221</v>
      </c>
      <c r="B4" s="877"/>
      <c r="C4" s="877"/>
      <c r="D4" s="877"/>
      <c r="E4" s="877"/>
      <c r="F4" s="877"/>
      <c r="G4" s="877"/>
      <c r="H4" s="877"/>
      <c r="I4" s="877"/>
      <c r="J4" s="213"/>
      <c r="K4" s="148"/>
    </row>
    <row r="5" spans="1:58" ht="15.95" customHeight="1">
      <c r="A5" s="211"/>
      <c r="B5" s="212"/>
      <c r="C5" s="214"/>
      <c r="D5" s="215"/>
      <c r="E5" s="215"/>
      <c r="F5" s="213"/>
      <c r="G5" s="216"/>
      <c r="H5" s="216"/>
      <c r="I5" s="217"/>
      <c r="J5" s="213"/>
      <c r="K5" s="148"/>
      <c r="V5" s="435"/>
      <c r="W5"/>
      <c r="X5" s="436"/>
      <c r="Y5" s="436"/>
      <c r="Z5" s="436"/>
      <c r="AA5" s="436"/>
      <c r="AB5" s="436"/>
      <c r="AC5" s="436"/>
      <c r="AD5" s="436"/>
      <c r="AE5" s="436"/>
      <c r="AF5" s="436"/>
      <c r="AG5" s="436"/>
      <c r="AH5" s="436"/>
      <c r="AI5" s="436"/>
    </row>
    <row r="6" spans="1:58" ht="45.75" customHeight="1">
      <c r="A6" s="211"/>
      <c r="B6" s="922" t="s">
        <v>222</v>
      </c>
      <c r="C6" s="923"/>
      <c r="D6" s="485" t="s">
        <v>756</v>
      </c>
      <c r="E6" s="484" t="s">
        <v>321</v>
      </c>
      <c r="F6" s="213"/>
      <c r="G6" s="216"/>
      <c r="H6" s="216"/>
      <c r="I6" s="217"/>
      <c r="J6" s="213"/>
      <c r="K6" s="149"/>
      <c r="V6" s="435" t="s">
        <v>202</v>
      </c>
      <c r="W6"/>
      <c r="X6" s="436"/>
      <c r="Y6" s="436"/>
      <c r="Z6" s="436"/>
      <c r="AA6" s="436"/>
      <c r="AB6" s="436"/>
      <c r="AC6" s="436" t="s">
        <v>203</v>
      </c>
      <c r="AD6" s="436"/>
      <c r="AE6" s="436"/>
      <c r="AF6" s="436"/>
      <c r="AG6" s="436"/>
      <c r="AH6" s="436"/>
      <c r="AI6" s="436"/>
    </row>
    <row r="7" spans="1:58" ht="14.25" customHeight="1">
      <c r="A7" s="211"/>
      <c r="B7" s="478" t="s">
        <v>223</v>
      </c>
      <c r="C7" s="479"/>
      <c r="D7" s="480">
        <v>20.440999999999999</v>
      </c>
      <c r="E7" s="480">
        <v>10.71199989</v>
      </c>
      <c r="F7" s="213"/>
      <c r="G7" s="216"/>
      <c r="H7" s="216"/>
      <c r="I7" s="217"/>
      <c r="J7" s="213"/>
      <c r="K7" s="150"/>
      <c r="V7" s="435"/>
      <c r="W7"/>
      <c r="X7" s="437"/>
      <c r="Y7" s="437"/>
      <c r="Z7" s="437"/>
      <c r="AA7" s="437"/>
      <c r="AB7" s="437"/>
      <c r="AC7" s="437"/>
      <c r="AD7" s="437"/>
      <c r="AE7" s="437"/>
      <c r="AF7" s="437"/>
      <c r="AG7" s="437"/>
      <c r="AH7" s="437"/>
      <c r="AI7" s="437"/>
    </row>
    <row r="8" spans="1:58" ht="14.25" customHeight="1" thickBot="1">
      <c r="A8" s="211"/>
      <c r="B8" s="486" t="s">
        <v>224</v>
      </c>
      <c r="C8" s="487"/>
      <c r="D8" s="488">
        <v>100.651</v>
      </c>
      <c r="E8" s="488">
        <v>74.283996579999993</v>
      </c>
      <c r="F8" s="213"/>
      <c r="G8" s="216"/>
      <c r="H8" s="216"/>
      <c r="I8" s="217"/>
      <c r="J8" s="213"/>
      <c r="K8" s="151"/>
      <c r="V8" s="438" t="s">
        <v>204</v>
      </c>
      <c r="W8" s="439"/>
      <c r="X8" s="440" t="s">
        <v>205</v>
      </c>
      <c r="Y8" s="440" t="s">
        <v>206</v>
      </c>
      <c r="Z8" s="440" t="s">
        <v>207</v>
      </c>
      <c r="AA8" s="440" t="s">
        <v>208</v>
      </c>
      <c r="AB8" s="440" t="s">
        <v>209</v>
      </c>
      <c r="AC8" s="440" t="s">
        <v>210</v>
      </c>
      <c r="AD8" s="440" t="s">
        <v>211</v>
      </c>
      <c r="AE8" s="440" t="s">
        <v>212</v>
      </c>
      <c r="AF8" s="440" t="s">
        <v>213</v>
      </c>
      <c r="AG8" s="440" t="s">
        <v>214</v>
      </c>
      <c r="AH8" s="440" t="s">
        <v>215</v>
      </c>
      <c r="AI8" s="440" t="s">
        <v>177</v>
      </c>
      <c r="AO8" s="466" t="s">
        <v>217</v>
      </c>
    </row>
    <row r="9" spans="1:58" ht="14.25" customHeight="1">
      <c r="A9" s="211"/>
      <c r="B9" s="478" t="s">
        <v>225</v>
      </c>
      <c r="C9" s="479"/>
      <c r="D9" s="480">
        <v>25.161999999999999</v>
      </c>
      <c r="E9" s="480">
        <v>21.475000380000001</v>
      </c>
      <c r="F9" s="213"/>
      <c r="G9" s="216"/>
      <c r="H9" s="216"/>
      <c r="I9" s="217"/>
      <c r="J9" s="213"/>
      <c r="K9" s="151"/>
      <c r="U9" s="464">
        <v>2014</v>
      </c>
      <c r="V9" s="444">
        <v>1</v>
      </c>
      <c r="W9"/>
      <c r="X9" s="461">
        <v>45.814286095755399</v>
      </c>
      <c r="Y9" s="461">
        <v>104.61314283098464</v>
      </c>
      <c r="Z9" s="461">
        <v>31.571999686104871</v>
      </c>
      <c r="AA9" s="461">
        <v>17.96414253</v>
      </c>
      <c r="AB9" s="461">
        <v>11.870428698403462</v>
      </c>
      <c r="AC9" s="462">
        <v>299.47557503836458</v>
      </c>
      <c r="AD9" s="461">
        <v>98.19285714285715</v>
      </c>
      <c r="AE9" s="461">
        <v>24.754285948617071</v>
      </c>
      <c r="AF9" s="461">
        <v>14.002857208251942</v>
      </c>
      <c r="AG9" s="461">
        <v>4.2468571322304829</v>
      </c>
      <c r="AH9" s="461">
        <v>341.09000069754433</v>
      </c>
      <c r="AI9" s="461">
        <v>107.01071384974837</v>
      </c>
      <c r="AO9" s="466" t="s">
        <v>218</v>
      </c>
      <c r="AW9" s="466" t="s">
        <v>219</v>
      </c>
      <c r="BC9" s="477" t="s">
        <v>220</v>
      </c>
    </row>
    <row r="10" spans="1:58" ht="14.25" customHeight="1">
      <c r="A10" s="211"/>
      <c r="B10" s="486" t="s">
        <v>226</v>
      </c>
      <c r="C10" s="487"/>
      <c r="D10" s="488">
        <v>38.643000000000001</v>
      </c>
      <c r="E10" s="488">
        <v>20.67399979</v>
      </c>
      <c r="F10" s="213"/>
      <c r="G10" s="216"/>
      <c r="H10" s="216"/>
      <c r="I10" s="217"/>
      <c r="J10" s="213"/>
      <c r="K10" s="152"/>
      <c r="U10" s="436"/>
      <c r="V10" s="435"/>
      <c r="W10"/>
      <c r="X10" s="494">
        <v>57.100000108991324</v>
      </c>
      <c r="Y10" s="494">
        <v>101.16556985037651</v>
      </c>
      <c r="Z10" s="494">
        <v>18.800000054495627</v>
      </c>
      <c r="AA10" s="494">
        <v>18.098571368626171</v>
      </c>
      <c r="AB10" s="494">
        <v>13.948571205139114</v>
      </c>
      <c r="AC10" s="451">
        <v>381.51428222656199</v>
      </c>
      <c r="AD10" s="494">
        <v>193.07428414480972</v>
      </c>
      <c r="AE10" s="494">
        <v>29.882857186453634</v>
      </c>
      <c r="AF10" s="494">
        <v>14.230000087193057</v>
      </c>
      <c r="AG10" s="494">
        <v>2.1289999825613801</v>
      </c>
      <c r="AH10" s="494">
        <v>258.36142839704183</v>
      </c>
      <c r="AI10" s="494">
        <v>87.34771401541569</v>
      </c>
      <c r="AP10" s="467">
        <v>2014</v>
      </c>
      <c r="AQ10" s="467">
        <v>2015</v>
      </c>
      <c r="AR10" s="467">
        <v>2016</v>
      </c>
      <c r="AS10" s="467">
        <v>2017</v>
      </c>
      <c r="AX10" s="467">
        <v>2014</v>
      </c>
      <c r="AY10" s="467">
        <v>2015</v>
      </c>
      <c r="AZ10" s="467">
        <v>2016</v>
      </c>
      <c r="BA10" s="467">
        <v>2017</v>
      </c>
      <c r="BC10" s="467">
        <v>2014</v>
      </c>
      <c r="BD10" s="467">
        <v>2015</v>
      </c>
      <c r="BE10" s="467">
        <v>2016</v>
      </c>
      <c r="BF10" s="467">
        <v>2017</v>
      </c>
    </row>
    <row r="11" spans="1:58" ht="14.25" customHeight="1">
      <c r="A11" s="211"/>
      <c r="B11" s="478" t="s">
        <v>227</v>
      </c>
      <c r="C11" s="479"/>
      <c r="D11" s="480">
        <v>10.698</v>
      </c>
      <c r="E11" s="480">
        <v>5.9819998740000004</v>
      </c>
      <c r="F11" s="213"/>
      <c r="G11" s="216"/>
      <c r="H11" s="216"/>
      <c r="I11" s="217"/>
      <c r="J11" s="213"/>
      <c r="K11" s="156"/>
      <c r="N11" s="430"/>
      <c r="O11" s="430"/>
      <c r="P11" s="430"/>
      <c r="Q11" s="433"/>
      <c r="R11" s="433"/>
      <c r="U11" s="436"/>
      <c r="V11" s="435"/>
      <c r="W11"/>
      <c r="X11" s="494">
        <v>82.4</v>
      </c>
      <c r="Y11" s="494">
        <v>111.64</v>
      </c>
      <c r="Z11" s="494">
        <v>24.53</v>
      </c>
      <c r="AA11" s="494">
        <v>25.12</v>
      </c>
      <c r="AB11" s="494">
        <v>21.56</v>
      </c>
      <c r="AC11" s="451">
        <v>431.35</v>
      </c>
      <c r="AD11" s="494">
        <v>173.3</v>
      </c>
      <c r="AE11" s="494">
        <v>37.090000000000003</v>
      </c>
      <c r="AF11" s="494">
        <v>19.02</v>
      </c>
      <c r="AG11" s="494">
        <v>5.39</v>
      </c>
      <c r="AH11" s="494">
        <v>372.98</v>
      </c>
      <c r="AI11" s="494">
        <v>113.44</v>
      </c>
      <c r="AO11" s="475">
        <v>1</v>
      </c>
      <c r="AP11" s="452">
        <v>133.74</v>
      </c>
      <c r="AQ11" s="452">
        <v>120.986000061035</v>
      </c>
      <c r="AR11" s="468">
        <v>138.54</v>
      </c>
      <c r="AS11" s="145">
        <v>93.1</v>
      </c>
      <c r="AW11" s="475">
        <v>1</v>
      </c>
      <c r="AX11" s="452">
        <v>111.015998840332</v>
      </c>
      <c r="AY11" s="452">
        <v>98.037002563476506</v>
      </c>
      <c r="AZ11" s="468">
        <v>119.86</v>
      </c>
      <c r="BA11" s="145">
        <v>27.56</v>
      </c>
      <c r="BB11" s="475">
        <v>1</v>
      </c>
      <c r="BC11" s="455">
        <v>176.68799662590013</v>
      </c>
      <c r="BD11" s="453">
        <v>77.525999411940418</v>
      </c>
      <c r="BE11" s="471">
        <v>150.22999999999999</v>
      </c>
      <c r="BF11" s="145">
        <v>122.1960018</v>
      </c>
    </row>
    <row r="12" spans="1:58" ht="14.25" customHeight="1">
      <c r="A12" s="211"/>
      <c r="B12" s="486" t="s">
        <v>228</v>
      </c>
      <c r="C12" s="487"/>
      <c r="D12" s="488">
        <v>7.375</v>
      </c>
      <c r="E12" s="488">
        <v>4.875</v>
      </c>
      <c r="F12" s="213"/>
      <c r="G12" s="216"/>
      <c r="H12" s="216"/>
      <c r="I12" s="217"/>
      <c r="J12" s="213"/>
      <c r="K12" s="156"/>
      <c r="N12" s="430"/>
      <c r="O12" s="430"/>
      <c r="P12" s="430"/>
      <c r="Q12" s="433"/>
      <c r="R12" s="433"/>
      <c r="U12" s="436"/>
      <c r="V12" s="435">
        <v>4</v>
      </c>
      <c r="W12"/>
      <c r="X12" s="494">
        <v>61.07</v>
      </c>
      <c r="Y12" s="494">
        <v>95.39</v>
      </c>
      <c r="Z12" s="494">
        <v>19.45</v>
      </c>
      <c r="AA12" s="494">
        <v>17.23</v>
      </c>
      <c r="AB12" s="494">
        <v>15.99</v>
      </c>
      <c r="AC12" s="451">
        <v>273.22000000000003</v>
      </c>
      <c r="AD12" s="494">
        <v>127.94</v>
      </c>
      <c r="AE12" s="494">
        <v>28.03</v>
      </c>
      <c r="AF12" s="494">
        <v>19.78</v>
      </c>
      <c r="AG12" s="494">
        <v>2.48</v>
      </c>
      <c r="AH12" s="494">
        <v>269.07</v>
      </c>
      <c r="AI12" s="494">
        <v>134.16999999999999</v>
      </c>
      <c r="AO12" s="475">
        <v>2</v>
      </c>
      <c r="AP12" s="452">
        <v>140.50399780000001</v>
      </c>
      <c r="AQ12" s="452">
        <v>137.12399291992099</v>
      </c>
      <c r="AR12" s="468">
        <v>140.53</v>
      </c>
      <c r="AS12" s="145">
        <v>93.1</v>
      </c>
      <c r="AW12" s="475">
        <v>2</v>
      </c>
      <c r="AX12" s="452">
        <v>111.015998840332</v>
      </c>
      <c r="AY12" s="452">
        <v>126.60299682617099</v>
      </c>
      <c r="AZ12" s="468">
        <v>113.21</v>
      </c>
      <c r="BA12" s="145">
        <v>36.590000000000003</v>
      </c>
      <c r="BB12" s="475">
        <v>2</v>
      </c>
      <c r="BC12" s="455">
        <v>192.07700252532933</v>
      </c>
      <c r="BD12" s="453">
        <v>78.785000398754988</v>
      </c>
      <c r="BE12" s="471">
        <v>145.21</v>
      </c>
      <c r="BF12" s="145">
        <v>136.53500080000001</v>
      </c>
    </row>
    <row r="13" spans="1:58" ht="14.25" customHeight="1">
      <c r="A13" s="211"/>
      <c r="B13" s="478" t="s">
        <v>229</v>
      </c>
      <c r="C13" s="479"/>
      <c r="D13" s="480">
        <v>65.625</v>
      </c>
      <c r="E13" s="480">
        <v>83.315002440000001</v>
      </c>
      <c r="F13" s="213"/>
      <c r="G13" s="216"/>
      <c r="H13" s="216"/>
      <c r="I13" s="217"/>
      <c r="J13" s="213"/>
      <c r="K13" s="156"/>
      <c r="N13" s="430"/>
      <c r="O13" s="430"/>
      <c r="P13" s="430"/>
      <c r="Q13" s="433"/>
      <c r="R13" s="433"/>
      <c r="U13" s="435"/>
      <c r="V13" s="435"/>
      <c r="W13"/>
      <c r="X13" s="494">
        <v>62.75</v>
      </c>
      <c r="Y13" s="494">
        <v>103.58</v>
      </c>
      <c r="Z13" s="494">
        <v>14.62</v>
      </c>
      <c r="AA13" s="494">
        <v>17.52</v>
      </c>
      <c r="AB13" s="494">
        <v>15.91</v>
      </c>
      <c r="AC13" s="451">
        <v>360.15</v>
      </c>
      <c r="AD13" s="494">
        <v>172</v>
      </c>
      <c r="AE13" s="494">
        <v>34.06</v>
      </c>
      <c r="AF13" s="494">
        <v>16.795000000000002</v>
      </c>
      <c r="AG13" s="494">
        <v>1.3140000000000001</v>
      </c>
      <c r="AH13" s="494">
        <v>373.63</v>
      </c>
      <c r="AI13" s="494">
        <v>134.30000000000001</v>
      </c>
      <c r="AO13" s="475">
        <v>3</v>
      </c>
      <c r="AP13" s="452">
        <v>140.5</v>
      </c>
      <c r="AQ13" s="452">
        <v>137.12399291992099</v>
      </c>
      <c r="AR13" s="468">
        <v>140.53</v>
      </c>
      <c r="AS13" s="145">
        <v>98.74</v>
      </c>
      <c r="AW13" s="475">
        <v>3</v>
      </c>
      <c r="AX13" s="452">
        <v>152.07</v>
      </c>
      <c r="AY13" s="452">
        <v>147.34800720214801</v>
      </c>
      <c r="AZ13" s="468">
        <v>117.64</v>
      </c>
      <c r="BA13" s="145">
        <v>63.18</v>
      </c>
      <c r="BB13" s="475">
        <v>3</v>
      </c>
      <c r="BC13" s="455">
        <v>234.58800000000002</v>
      </c>
      <c r="BD13" s="453">
        <v>76.62799982726554</v>
      </c>
      <c r="BE13" s="471">
        <v>143.88</v>
      </c>
      <c r="BF13" s="145">
        <v>170.80799959999999</v>
      </c>
    </row>
    <row r="14" spans="1:58" ht="14.25" customHeight="1">
      <c r="A14" s="211"/>
      <c r="B14" s="486" t="s">
        <v>230</v>
      </c>
      <c r="C14" s="487"/>
      <c r="D14" s="488">
        <v>215.73</v>
      </c>
      <c r="E14" s="488">
        <v>229.40499879999999</v>
      </c>
      <c r="F14" s="213"/>
      <c r="G14" s="216"/>
      <c r="H14" s="216"/>
      <c r="I14" s="217"/>
      <c r="J14" s="213"/>
      <c r="K14" s="156"/>
      <c r="N14" s="430"/>
      <c r="O14" s="430"/>
      <c r="P14" s="430"/>
      <c r="Q14" s="433"/>
      <c r="R14" s="433"/>
      <c r="U14" s="435"/>
      <c r="V14" s="435"/>
      <c r="W14"/>
      <c r="X14" s="494">
        <v>71.03</v>
      </c>
      <c r="Y14" s="494">
        <v>145.91</v>
      </c>
      <c r="Z14" s="494">
        <v>15.904999999999999</v>
      </c>
      <c r="AA14" s="494">
        <v>18.044</v>
      </c>
      <c r="AB14" s="494">
        <v>14.96</v>
      </c>
      <c r="AC14" s="451">
        <v>369.98</v>
      </c>
      <c r="AD14" s="494">
        <v>175.17</v>
      </c>
      <c r="AE14" s="494">
        <v>43.62</v>
      </c>
      <c r="AF14" s="494">
        <v>14.701000000000001</v>
      </c>
      <c r="AG14" s="494">
        <v>1.1140000000000001</v>
      </c>
      <c r="AH14" s="494">
        <v>404.34</v>
      </c>
      <c r="AI14" s="494">
        <v>129.29</v>
      </c>
      <c r="AO14" s="475">
        <v>4</v>
      </c>
      <c r="AP14" s="452">
        <v>163.19800000000001</v>
      </c>
      <c r="AQ14" s="452">
        <v>150.91200256347599</v>
      </c>
      <c r="AR14" s="468">
        <v>137.44</v>
      </c>
      <c r="AS14" s="145">
        <v>98.74</v>
      </c>
      <c r="AW14" s="475">
        <v>4</v>
      </c>
      <c r="AX14" s="452">
        <v>203.96</v>
      </c>
      <c r="AY14" s="452">
        <v>161.61799619999999</v>
      </c>
      <c r="AZ14" s="468">
        <v>117.64</v>
      </c>
      <c r="BA14" s="145">
        <v>113.21</v>
      </c>
      <c r="BB14" s="475">
        <v>4</v>
      </c>
      <c r="BC14" s="455">
        <v>232.04400016784652</v>
      </c>
      <c r="BD14" s="453">
        <v>82.207001742533564</v>
      </c>
      <c r="BE14" s="471">
        <v>139.38200000000001</v>
      </c>
      <c r="BF14" s="145">
        <v>186.38500020000001</v>
      </c>
    </row>
    <row r="15" spans="1:58" ht="14.25" customHeight="1">
      <c r="A15" s="211"/>
      <c r="B15" s="478" t="s">
        <v>231</v>
      </c>
      <c r="C15" s="479"/>
      <c r="D15" s="480">
        <v>9.02</v>
      </c>
      <c r="E15" s="480">
        <v>9.6800003050000001</v>
      </c>
      <c r="F15" s="213"/>
      <c r="G15" s="216"/>
      <c r="H15" s="216"/>
      <c r="I15" s="217"/>
      <c r="J15" s="213"/>
      <c r="K15" s="156"/>
      <c r="N15" s="430"/>
      <c r="O15" s="434"/>
      <c r="P15" s="430"/>
      <c r="Q15" s="433"/>
      <c r="R15" s="433"/>
      <c r="U15" s="435"/>
      <c r="V15" s="435"/>
      <c r="W15"/>
      <c r="X15" s="494">
        <v>79.42857142857136</v>
      </c>
      <c r="Y15" s="494">
        <v>146.2477155412943</v>
      </c>
      <c r="Z15" s="494">
        <v>34.528000150408026</v>
      </c>
      <c r="AA15" s="494">
        <v>19.531571524483784</v>
      </c>
      <c r="AB15" s="494">
        <v>16.602428981235999</v>
      </c>
      <c r="AC15" s="451">
        <v>362.92442975725425</v>
      </c>
      <c r="AD15" s="494">
        <v>172.78000313895041</v>
      </c>
      <c r="AE15" s="494">
        <v>37.718571254185221</v>
      </c>
      <c r="AF15" s="494">
        <v>12.252857208251928</v>
      </c>
      <c r="AG15" s="494">
        <v>1.0977142708642085</v>
      </c>
      <c r="AH15" s="494">
        <v>396.4942801339281</v>
      </c>
      <c r="AI15" s="494">
        <v>108.11000061035121</v>
      </c>
      <c r="AO15" s="475">
        <v>5</v>
      </c>
      <c r="AP15" s="452">
        <v>163.19800000000001</v>
      </c>
      <c r="AQ15" s="452">
        <v>150.91200256347599</v>
      </c>
      <c r="AR15" s="468">
        <v>137.44</v>
      </c>
      <c r="AS15" s="145">
        <v>125.15</v>
      </c>
      <c r="AW15" s="475">
        <v>5</v>
      </c>
      <c r="AX15" s="452">
        <v>235.55</v>
      </c>
      <c r="AY15" s="452">
        <v>191.21299743652301</v>
      </c>
      <c r="AZ15" s="468">
        <v>133.43</v>
      </c>
      <c r="BA15" s="145">
        <v>156.82</v>
      </c>
      <c r="BB15" s="475">
        <v>5</v>
      </c>
      <c r="BC15" s="455">
        <v>229.71699501037588</v>
      </c>
      <c r="BD15" s="453">
        <v>99.395001649856425</v>
      </c>
      <c r="BE15" s="471">
        <v>135.79099489999999</v>
      </c>
      <c r="BF15" s="145">
        <v>204.80799870000001</v>
      </c>
    </row>
    <row r="16" spans="1:58" ht="14.25" customHeight="1">
      <c r="A16" s="211"/>
      <c r="B16" s="486" t="s">
        <v>232</v>
      </c>
      <c r="C16" s="487"/>
      <c r="D16" s="488">
        <v>142.66900000000001</v>
      </c>
      <c r="E16" s="488">
        <v>119.8639984</v>
      </c>
      <c r="F16" s="213"/>
      <c r="G16" s="216"/>
      <c r="H16" s="216"/>
      <c r="I16" s="217"/>
      <c r="J16" s="213"/>
      <c r="K16" s="156"/>
      <c r="U16" s="435"/>
      <c r="V16" s="435">
        <v>8</v>
      </c>
      <c r="W16"/>
      <c r="X16" s="494">
        <v>95.671427045549564</v>
      </c>
      <c r="Y16" s="494">
        <v>310.30528479999998</v>
      </c>
      <c r="Z16" s="494">
        <v>123.4721418</v>
      </c>
      <c r="AA16" s="494">
        <v>21.873999999999999</v>
      </c>
      <c r="AB16" s="494">
        <v>19.75271429</v>
      </c>
      <c r="AC16" s="451">
        <v>428.29571529999998</v>
      </c>
      <c r="AD16" s="494">
        <v>191.44571139999999</v>
      </c>
      <c r="AE16" s="494">
        <v>49.187142510000001</v>
      </c>
      <c r="AF16" s="494">
        <v>12.017142979999999</v>
      </c>
      <c r="AG16" s="494">
        <v>1.644428577</v>
      </c>
      <c r="AH16" s="494">
        <v>277.80142869999997</v>
      </c>
      <c r="AI16" s="494">
        <v>81.150284900000003</v>
      </c>
      <c r="AO16" s="475">
        <v>6</v>
      </c>
      <c r="AP16" s="452">
        <v>163.19800000000001</v>
      </c>
      <c r="AQ16" s="452">
        <v>170.628005981445</v>
      </c>
      <c r="AR16" s="468">
        <v>137.44</v>
      </c>
      <c r="AW16" s="475">
        <v>6</v>
      </c>
      <c r="AX16" s="452">
        <v>257.39999999999998</v>
      </c>
      <c r="AY16" s="452">
        <v>216.95199584960901</v>
      </c>
      <c r="AZ16" s="468">
        <v>159.21</v>
      </c>
      <c r="BB16" s="475">
        <v>6</v>
      </c>
      <c r="BC16" s="455">
        <v>228.29300178527819</v>
      </c>
      <c r="BD16" s="453">
        <v>122.14100027084339</v>
      </c>
      <c r="BE16" s="471">
        <v>150.04800030000001</v>
      </c>
    </row>
    <row r="17" spans="1:57" ht="14.25" customHeight="1">
      <c r="A17" s="211"/>
      <c r="B17" s="478" t="s">
        <v>233</v>
      </c>
      <c r="C17" s="479"/>
      <c r="D17" s="480">
        <v>81.12</v>
      </c>
      <c r="E17" s="480">
        <v>101.9300003</v>
      </c>
      <c r="F17" s="213"/>
      <c r="G17" s="216"/>
      <c r="H17" s="216"/>
      <c r="I17" s="217"/>
      <c r="J17" s="213"/>
      <c r="K17" s="156"/>
      <c r="U17" s="435"/>
      <c r="V17" s="435"/>
      <c r="W17"/>
      <c r="X17" s="494">
        <v>101.84</v>
      </c>
      <c r="Y17" s="494">
        <v>232.7</v>
      </c>
      <c r="Z17" s="494">
        <v>127.05</v>
      </c>
      <c r="AA17" s="494">
        <v>25.35</v>
      </c>
      <c r="AB17" s="494">
        <v>21.95</v>
      </c>
      <c r="AC17" s="451">
        <v>383.16</v>
      </c>
      <c r="AD17" s="494">
        <v>140.93</v>
      </c>
      <c r="AE17" s="494">
        <v>38.619999999999997</v>
      </c>
      <c r="AF17" s="494">
        <v>12</v>
      </c>
      <c r="AG17" s="494">
        <v>1.43</v>
      </c>
      <c r="AH17" s="494">
        <v>179.2</v>
      </c>
      <c r="AI17" s="494">
        <v>58.33</v>
      </c>
      <c r="AO17" s="475">
        <v>7</v>
      </c>
      <c r="AP17" s="452">
        <v>180.73800659179599</v>
      </c>
      <c r="AQ17" s="452">
        <v>170.628005981445</v>
      </c>
      <c r="AR17" s="468">
        <v>151.05000000000001</v>
      </c>
      <c r="AW17" s="475">
        <v>7</v>
      </c>
      <c r="AX17" s="452">
        <v>300.037994384765</v>
      </c>
      <c r="AY17" s="452">
        <v>240.95399475097599</v>
      </c>
      <c r="AZ17" s="468">
        <v>186.18</v>
      </c>
      <c r="BB17" s="475">
        <v>7</v>
      </c>
      <c r="BC17" s="455">
        <v>224.18200111389126</v>
      </c>
      <c r="BD17" s="453">
        <v>164.75300073623634</v>
      </c>
      <c r="BE17" s="471">
        <v>174.31999970000001</v>
      </c>
    </row>
    <row r="18" spans="1:57" ht="14.25" customHeight="1">
      <c r="A18" s="211"/>
      <c r="B18" s="486" t="s">
        <v>234</v>
      </c>
      <c r="C18" s="487"/>
      <c r="D18" s="488">
        <v>8.7210000000000001</v>
      </c>
      <c r="E18" s="488">
        <v>6.2870001789999996</v>
      </c>
      <c r="F18" s="213"/>
      <c r="G18" s="216"/>
      <c r="H18" s="216"/>
      <c r="I18" s="217"/>
      <c r="J18" s="213"/>
      <c r="K18" s="167"/>
      <c r="U18" s="435"/>
      <c r="V18" s="435"/>
      <c r="W18"/>
      <c r="X18" s="494">
        <v>111.7285712</v>
      </c>
      <c r="Y18" s="494">
        <v>313.02366640000002</v>
      </c>
      <c r="Z18" s="494">
        <v>102.4850019</v>
      </c>
      <c r="AA18" s="494">
        <v>32.583857129999998</v>
      </c>
      <c r="AB18" s="494">
        <v>16.16099998</v>
      </c>
      <c r="AC18" s="451">
        <v>557.40757099999996</v>
      </c>
      <c r="AD18" s="494">
        <v>175.57571630000001</v>
      </c>
      <c r="AE18" s="494">
        <v>47.68142864</v>
      </c>
      <c r="AF18" s="494">
        <v>12.001428600000001</v>
      </c>
      <c r="AG18" s="494">
        <v>1.4118571280000001</v>
      </c>
      <c r="AH18" s="494">
        <v>158.30857409999999</v>
      </c>
      <c r="AI18" s="494">
        <v>48.130142759999998</v>
      </c>
      <c r="AO18" s="475">
        <v>8</v>
      </c>
      <c r="AP18" s="452">
        <v>199.62100219999999</v>
      </c>
      <c r="AQ18" s="452">
        <v>170.628005981445</v>
      </c>
      <c r="AR18" s="468">
        <v>151.05000000000001</v>
      </c>
      <c r="AW18" s="475">
        <v>8</v>
      </c>
      <c r="AX18" s="452">
        <v>326.67999270000001</v>
      </c>
      <c r="AY18" s="452">
        <v>240.95399475097599</v>
      </c>
      <c r="AZ18" s="468">
        <v>206.54</v>
      </c>
      <c r="BB18" s="475">
        <v>8</v>
      </c>
      <c r="BC18" s="455">
        <v>220.41400382999998</v>
      </c>
      <c r="BD18" s="453">
        <v>173.15699958801241</v>
      </c>
      <c r="BE18" s="471">
        <v>262.93500039999998</v>
      </c>
    </row>
    <row r="19" spans="1:57" ht="14.25" customHeight="1">
      <c r="A19" s="211"/>
      <c r="B19" s="478" t="s">
        <v>235</v>
      </c>
      <c r="C19" s="479"/>
      <c r="D19" s="480">
        <v>27.319240000000001</v>
      </c>
      <c r="E19" s="480">
        <v>43.186130519999999</v>
      </c>
      <c r="F19" s="213"/>
      <c r="G19" s="216"/>
      <c r="H19" s="216"/>
      <c r="I19" s="217"/>
      <c r="J19" s="213"/>
      <c r="K19" s="167"/>
      <c r="U19" s="435"/>
      <c r="V19" s="435"/>
      <c r="W19"/>
      <c r="X19" s="494">
        <v>107.21428571428528</v>
      </c>
      <c r="Y19" s="494">
        <v>264.70640258789024</v>
      </c>
      <c r="Z19" s="494">
        <v>100.62920074462855</v>
      </c>
      <c r="AA19" s="494">
        <v>35.707000187465077</v>
      </c>
      <c r="AB19" s="494">
        <v>20.230571338108572</v>
      </c>
      <c r="AC19" s="451">
        <v>738.35199846540127</v>
      </c>
      <c r="AD19" s="494">
        <v>222.98999895368257</v>
      </c>
      <c r="AE19" s="494">
        <v>58.7428567068917</v>
      </c>
      <c r="AF19" s="494">
        <v>11.715714318411687</v>
      </c>
      <c r="AG19" s="494">
        <v>1.4087142603737945</v>
      </c>
      <c r="AH19" s="494">
        <v>187.32428414480987</v>
      </c>
      <c r="AI19" s="494">
        <v>66.01142992292128</v>
      </c>
      <c r="AO19" s="475">
        <v>9</v>
      </c>
      <c r="AP19" s="452">
        <v>199.62100219999999</v>
      </c>
      <c r="AQ19" s="452">
        <v>185.25</v>
      </c>
      <c r="AR19" s="468">
        <v>165.01</v>
      </c>
      <c r="AW19" s="475">
        <v>9</v>
      </c>
      <c r="AX19" s="452">
        <v>332.71</v>
      </c>
      <c r="AY19" s="452">
        <v>274.18798828125</v>
      </c>
      <c r="AZ19" s="468">
        <v>240.95</v>
      </c>
      <c r="BB19" s="475">
        <v>9</v>
      </c>
      <c r="BC19" s="455">
        <v>218.33100054931617</v>
      </c>
      <c r="BD19" s="453">
        <v>186.28200244903536</v>
      </c>
      <c r="BE19" s="471">
        <v>279.08800120000001</v>
      </c>
    </row>
    <row r="20" spans="1:57" ht="14.25" customHeight="1">
      <c r="A20" s="211"/>
      <c r="B20" s="486" t="s">
        <v>236</v>
      </c>
      <c r="C20" s="487"/>
      <c r="D20" s="488">
        <v>12.55138</v>
      </c>
      <c r="E20" s="488">
        <v>4.8480701450000003</v>
      </c>
      <c r="F20" s="213"/>
      <c r="G20" s="216"/>
      <c r="H20" s="216"/>
      <c r="I20" s="217"/>
      <c r="J20" s="213"/>
      <c r="K20" s="173"/>
      <c r="U20" s="435"/>
      <c r="V20" s="435">
        <v>12</v>
      </c>
      <c r="W20"/>
      <c r="X20" s="494">
        <v>105.2142846</v>
      </c>
      <c r="Y20" s="494">
        <v>260.1815709</v>
      </c>
      <c r="Z20" s="494">
        <v>165.7174268</v>
      </c>
      <c r="AA20" s="494">
        <v>31.82685661</v>
      </c>
      <c r="AB20" s="494">
        <v>9.8735712600000003</v>
      </c>
      <c r="AC20" s="451">
        <v>531.9642857</v>
      </c>
      <c r="AD20" s="494">
        <v>193.36714169999999</v>
      </c>
      <c r="AE20" s="494">
        <v>60.019999910000003</v>
      </c>
      <c r="AF20" s="494">
        <v>11.001428600000001</v>
      </c>
      <c r="AG20" s="494">
        <v>1.3644285709999999</v>
      </c>
      <c r="AH20" s="494">
        <v>215.06571310000001</v>
      </c>
      <c r="AI20" s="494">
        <v>62.787142070000002</v>
      </c>
      <c r="AO20" s="475">
        <v>10</v>
      </c>
      <c r="AP20" s="452">
        <v>199.62100219999999</v>
      </c>
      <c r="AQ20" s="452">
        <v>185.25</v>
      </c>
      <c r="AR20" s="468">
        <v>165.01</v>
      </c>
      <c r="AW20" s="475">
        <v>10</v>
      </c>
      <c r="AX20" s="452">
        <v>332.70800780000002</v>
      </c>
      <c r="AY20" s="452">
        <v>288.45</v>
      </c>
      <c r="AZ20" s="468">
        <v>279.86</v>
      </c>
      <c r="BB20" s="475">
        <v>10</v>
      </c>
      <c r="BC20" s="455">
        <v>215.62899492000003</v>
      </c>
      <c r="BD20" s="453">
        <v>223.25000000000003</v>
      </c>
      <c r="BE20" s="471">
        <v>283.7940006</v>
      </c>
    </row>
    <row r="21" spans="1:57" s="174" customFormat="1" ht="14.25" customHeight="1">
      <c r="A21" s="266"/>
      <c r="B21" s="478" t="s">
        <v>237</v>
      </c>
      <c r="C21" s="479"/>
      <c r="D21" s="480">
        <v>16.917000000000002</v>
      </c>
      <c r="E21" s="480">
        <v>25.180999759999999</v>
      </c>
      <c r="F21" s="213"/>
      <c r="G21" s="216"/>
      <c r="H21" s="216"/>
      <c r="I21" s="217"/>
      <c r="J21" s="213"/>
      <c r="K21" s="167"/>
      <c r="U21" s="435"/>
      <c r="V21" s="435"/>
      <c r="W21"/>
      <c r="X21" s="494">
        <v>85.84</v>
      </c>
      <c r="Y21" s="494">
        <v>163.47999999999999</v>
      </c>
      <c r="Z21" s="494">
        <v>81.83</v>
      </c>
      <c r="AA21" s="494">
        <v>24.225000000000001</v>
      </c>
      <c r="AB21" s="494">
        <v>10.32</v>
      </c>
      <c r="AC21" s="451">
        <v>277.75099999999998</v>
      </c>
      <c r="AD21" s="494">
        <v>132.26300000000001</v>
      </c>
      <c r="AE21" s="494">
        <v>35.963999999999999</v>
      </c>
      <c r="AF21" s="494">
        <v>10.43</v>
      </c>
      <c r="AG21" s="494">
        <v>1.35</v>
      </c>
      <c r="AH21" s="494">
        <v>145.36000000000001</v>
      </c>
      <c r="AI21" s="494">
        <v>49.43</v>
      </c>
      <c r="AO21" s="475">
        <v>11</v>
      </c>
      <c r="AP21" s="452">
        <v>218.65400695800699</v>
      </c>
      <c r="AQ21" s="452">
        <v>203.9</v>
      </c>
      <c r="AR21" s="468">
        <v>186.45</v>
      </c>
      <c r="AW21" s="475">
        <v>11</v>
      </c>
      <c r="AX21" s="452">
        <v>363.43499755859301</v>
      </c>
      <c r="AY21" s="452">
        <v>311.77999999999997</v>
      </c>
      <c r="AZ21" s="468">
        <v>308.83</v>
      </c>
      <c r="BB21" s="475">
        <v>11</v>
      </c>
      <c r="BC21" s="455">
        <v>222.04299736022926</v>
      </c>
      <c r="BD21" s="453">
        <v>237.42999999999998</v>
      </c>
      <c r="BE21" s="471">
        <v>286.24</v>
      </c>
    </row>
    <row r="22" spans="1:57" s="174" customFormat="1" ht="14.25" customHeight="1">
      <c r="A22" s="266"/>
      <c r="B22" s="486" t="s">
        <v>238</v>
      </c>
      <c r="C22" s="487"/>
      <c r="D22" s="488">
        <v>4.6369999999999996</v>
      </c>
      <c r="E22" s="488">
        <v>3.4489998819999999</v>
      </c>
      <c r="F22" s="213"/>
      <c r="G22" s="216"/>
      <c r="H22" s="216"/>
      <c r="I22" s="217"/>
      <c r="J22" s="213"/>
      <c r="K22" s="167"/>
      <c r="U22" s="435"/>
      <c r="V22" s="435"/>
      <c r="W22"/>
      <c r="X22" s="494">
        <v>60.343000000000004</v>
      </c>
      <c r="Y22" s="494">
        <v>101.372</v>
      </c>
      <c r="Z22" s="494">
        <v>38.957999999999998</v>
      </c>
      <c r="AA22" s="494">
        <v>17.963999999999999</v>
      </c>
      <c r="AB22" s="494">
        <v>11.87</v>
      </c>
      <c r="AC22" s="451">
        <v>251.89099999999999</v>
      </c>
      <c r="AD22" s="494">
        <v>209.01</v>
      </c>
      <c r="AE22" s="494">
        <v>24.754000000000001</v>
      </c>
      <c r="AF22" s="494">
        <v>9.0090000000000003</v>
      </c>
      <c r="AG22" s="494">
        <v>1.3260000000000001</v>
      </c>
      <c r="AH22" s="494">
        <v>124.146</v>
      </c>
      <c r="AI22" s="494">
        <v>54.344000000000001</v>
      </c>
      <c r="AO22" s="475">
        <v>12</v>
      </c>
      <c r="AP22" s="452">
        <v>218.65400695800699</v>
      </c>
      <c r="AQ22" s="452">
        <v>203.9</v>
      </c>
      <c r="AR22" s="468">
        <v>186.45</v>
      </c>
      <c r="AW22" s="475">
        <v>12</v>
      </c>
      <c r="AX22" s="452">
        <v>404.84201050000001</v>
      </c>
      <c r="AY22" s="452">
        <v>314.74099731445301</v>
      </c>
      <c r="AZ22" s="468">
        <v>308.83</v>
      </c>
      <c r="BB22" s="475">
        <v>12</v>
      </c>
      <c r="BC22" s="455">
        <v>222.46699903000001</v>
      </c>
      <c r="BD22" s="453">
        <v>259.42500019073447</v>
      </c>
      <c r="BE22" s="471">
        <v>285.0129948</v>
      </c>
    </row>
    <row r="23" spans="1:57" s="174" customFormat="1" ht="14.25" customHeight="1">
      <c r="A23" s="266"/>
      <c r="B23" s="478" t="s">
        <v>239</v>
      </c>
      <c r="C23" s="479"/>
      <c r="D23" s="480">
        <v>8.202</v>
      </c>
      <c r="E23" s="480">
        <v>2.4700000289999999</v>
      </c>
      <c r="F23" s="213"/>
      <c r="G23" s="216"/>
      <c r="H23" s="216"/>
      <c r="I23" s="217"/>
      <c r="J23" s="213"/>
      <c r="K23" s="167"/>
      <c r="U23" s="435"/>
      <c r="V23" s="435"/>
      <c r="W23"/>
      <c r="X23" s="494">
        <v>45.5</v>
      </c>
      <c r="Y23" s="494">
        <v>86.66</v>
      </c>
      <c r="Z23" s="494">
        <v>30.167999999999999</v>
      </c>
      <c r="AA23" s="494">
        <v>15.83</v>
      </c>
      <c r="AB23" s="494">
        <v>10.039999999999999</v>
      </c>
      <c r="AC23" s="451">
        <v>183.58199999999999</v>
      </c>
      <c r="AD23" s="494">
        <v>95.99</v>
      </c>
      <c r="AE23" s="494">
        <v>26.423999999999999</v>
      </c>
      <c r="AF23" s="494">
        <v>9</v>
      </c>
      <c r="AG23" s="494">
        <v>1.319</v>
      </c>
      <c r="AH23" s="494">
        <v>97.190700000000007</v>
      </c>
      <c r="AI23" s="494">
        <v>41.814</v>
      </c>
      <c r="AO23" s="475">
        <v>13</v>
      </c>
      <c r="AP23" s="452">
        <v>220.94</v>
      </c>
      <c r="AQ23" s="452">
        <v>221.62</v>
      </c>
      <c r="AR23" s="468">
        <v>195.65</v>
      </c>
      <c r="AW23" s="475">
        <v>13</v>
      </c>
      <c r="AX23" s="452">
        <v>395.14</v>
      </c>
      <c r="AY23" s="452">
        <v>323.68</v>
      </c>
      <c r="AZ23" s="468">
        <v>308.83</v>
      </c>
      <c r="BB23" s="475">
        <v>13</v>
      </c>
      <c r="BC23" s="455">
        <v>220.64399999999998</v>
      </c>
      <c r="BD23" s="453">
        <v>263.17400000000004</v>
      </c>
      <c r="BE23" s="471">
        <v>279.9690008</v>
      </c>
    </row>
    <row r="24" spans="1:57" s="174" customFormat="1" ht="14.25" customHeight="1">
      <c r="A24" s="266"/>
      <c r="B24" s="486" t="s">
        <v>240</v>
      </c>
      <c r="C24" s="487"/>
      <c r="D24" s="488">
        <v>11.09</v>
      </c>
      <c r="E24" s="488">
        <v>7.8189997670000002</v>
      </c>
      <c r="F24" s="213"/>
      <c r="G24" s="216"/>
      <c r="H24" s="216"/>
      <c r="I24" s="217"/>
      <c r="J24" s="213"/>
      <c r="K24" s="167"/>
      <c r="U24" s="435"/>
      <c r="V24" s="435">
        <v>16</v>
      </c>
      <c r="W24"/>
      <c r="X24" s="494">
        <v>43.256999999999998</v>
      </c>
      <c r="Y24" s="494">
        <v>82.16</v>
      </c>
      <c r="Z24" s="494">
        <v>40.76</v>
      </c>
      <c r="AA24" s="494">
        <v>15.3</v>
      </c>
      <c r="AB24" s="494">
        <v>9.1</v>
      </c>
      <c r="AC24" s="451">
        <v>155.88999999999999</v>
      </c>
      <c r="AD24" s="494">
        <v>89.72</v>
      </c>
      <c r="AE24" s="494">
        <v>20.83</v>
      </c>
      <c r="AF24" s="494">
        <v>9</v>
      </c>
      <c r="AG24" s="494">
        <v>1.3069999999999999</v>
      </c>
      <c r="AH24" s="494">
        <v>89.46</v>
      </c>
      <c r="AI24" s="494">
        <v>33.630000000000003</v>
      </c>
      <c r="AO24" s="475">
        <v>14</v>
      </c>
      <c r="AP24" s="452">
        <v>220.94</v>
      </c>
      <c r="AQ24" s="452">
        <v>221.62</v>
      </c>
      <c r="AR24" s="468">
        <v>195.65</v>
      </c>
      <c r="AW24" s="475">
        <v>14</v>
      </c>
      <c r="AX24" s="452">
        <v>376</v>
      </c>
      <c r="AY24" s="452">
        <v>323.68</v>
      </c>
      <c r="AZ24" s="468">
        <v>302.95999999999998</v>
      </c>
      <c r="BB24" s="475">
        <v>14</v>
      </c>
      <c r="BC24" s="455">
        <v>223.27600000000001</v>
      </c>
      <c r="BD24" s="453">
        <v>268.62</v>
      </c>
      <c r="BE24" s="471">
        <v>286.5410023</v>
      </c>
    </row>
    <row r="25" spans="1:57" s="174" customFormat="1" ht="14.25" customHeight="1">
      <c r="A25" s="266"/>
      <c r="B25" s="478" t="s">
        <v>241</v>
      </c>
      <c r="C25" s="479"/>
      <c r="D25" s="480">
        <v>125.15</v>
      </c>
      <c r="E25" s="480">
        <v>137.43800350000001</v>
      </c>
      <c r="F25" s="213"/>
      <c r="G25" s="216"/>
      <c r="H25" s="216"/>
      <c r="I25" s="217"/>
      <c r="J25" s="213"/>
      <c r="K25" s="167"/>
      <c r="U25" s="435"/>
      <c r="V25" s="435"/>
      <c r="W25"/>
      <c r="X25" s="494">
        <v>50.91</v>
      </c>
      <c r="Y25" s="494">
        <v>97.92</v>
      </c>
      <c r="Z25" s="494">
        <v>50.25</v>
      </c>
      <c r="AA25" s="494">
        <v>15.52</v>
      </c>
      <c r="AB25" s="494">
        <v>9.36</v>
      </c>
      <c r="AC25" s="451">
        <v>166.41</v>
      </c>
      <c r="AD25" s="494">
        <v>101.72</v>
      </c>
      <c r="AE25" s="494">
        <v>23.6</v>
      </c>
      <c r="AF25" s="494">
        <v>9.0057144165039045</v>
      </c>
      <c r="AG25" s="494">
        <v>1.42</v>
      </c>
      <c r="AH25" s="494">
        <v>99.16</v>
      </c>
      <c r="AI25" s="494">
        <v>32.46</v>
      </c>
      <c r="AO25" s="475">
        <v>15</v>
      </c>
      <c r="AP25" s="452">
        <v>221.99</v>
      </c>
      <c r="AQ25" s="452">
        <v>226.28</v>
      </c>
      <c r="AR25" s="468">
        <v>201.94</v>
      </c>
      <c r="AW25" s="475">
        <v>15</v>
      </c>
      <c r="AX25" s="452">
        <v>363.43</v>
      </c>
      <c r="AY25" s="452">
        <v>335.74</v>
      </c>
      <c r="AZ25" s="468">
        <v>311.77999999999997</v>
      </c>
      <c r="BB25" s="475">
        <v>15</v>
      </c>
      <c r="BC25" s="455">
        <v>222.00500000000002</v>
      </c>
      <c r="BD25" s="453">
        <v>278.94</v>
      </c>
      <c r="BE25" s="471">
        <v>288.78499979999998</v>
      </c>
    </row>
    <row r="26" spans="1:57" s="174" customFormat="1" ht="14.25" customHeight="1">
      <c r="A26" s="266"/>
      <c r="B26" s="486" t="s">
        <v>242</v>
      </c>
      <c r="C26" s="487"/>
      <c r="D26" s="488">
        <v>21.24</v>
      </c>
      <c r="E26" s="488">
        <v>18.882999420000001</v>
      </c>
      <c r="F26" s="236"/>
      <c r="G26" s="236"/>
      <c r="H26" s="236"/>
      <c r="I26" s="236"/>
      <c r="J26" s="261"/>
      <c r="K26" s="167"/>
      <c r="U26" s="435"/>
      <c r="V26" s="435"/>
      <c r="W26"/>
      <c r="X26" s="494">
        <v>60.1</v>
      </c>
      <c r="Y26" s="494">
        <v>118.21</v>
      </c>
      <c r="Z26" s="494">
        <v>88.1</v>
      </c>
      <c r="AA26" s="494">
        <v>15.59</v>
      </c>
      <c r="AB26" s="494">
        <v>8.8000000000000007</v>
      </c>
      <c r="AC26" s="451">
        <v>178.05</v>
      </c>
      <c r="AD26" s="494">
        <v>95.81</v>
      </c>
      <c r="AE26" s="494">
        <v>22.27</v>
      </c>
      <c r="AF26" s="494">
        <v>9.0057144165039045</v>
      </c>
      <c r="AG26" s="494">
        <v>1.2150000000000001</v>
      </c>
      <c r="AH26" s="494">
        <v>71.319999999999993</v>
      </c>
      <c r="AI26" s="494">
        <v>32.46</v>
      </c>
      <c r="AO26" s="475">
        <v>16</v>
      </c>
      <c r="AP26" s="452">
        <v>221.99</v>
      </c>
      <c r="AQ26" s="452">
        <v>226.28</v>
      </c>
      <c r="AR26" s="468">
        <v>201.94</v>
      </c>
      <c r="AW26" s="475">
        <v>16</v>
      </c>
      <c r="AX26" s="452">
        <v>347.95</v>
      </c>
      <c r="AY26" s="452">
        <v>329.68899540000001</v>
      </c>
      <c r="AZ26" s="468">
        <v>320.69</v>
      </c>
      <c r="BB26" s="475">
        <v>16</v>
      </c>
      <c r="BC26" s="455">
        <v>223.80200000000002</v>
      </c>
      <c r="BD26" s="453">
        <v>283.35699175000002</v>
      </c>
      <c r="BE26" s="471">
        <v>293.26400000000001</v>
      </c>
    </row>
    <row r="27" spans="1:57" s="174" customFormat="1" ht="14.25" customHeight="1">
      <c r="A27" s="266"/>
      <c r="B27" s="478" t="s">
        <v>243</v>
      </c>
      <c r="C27" s="479"/>
      <c r="D27" s="480">
        <v>46.31</v>
      </c>
      <c r="E27" s="480">
        <v>28.41</v>
      </c>
      <c r="F27" s="236"/>
      <c r="G27" s="236"/>
      <c r="H27" s="236"/>
      <c r="I27" s="236"/>
      <c r="J27" s="261"/>
      <c r="K27" s="167"/>
      <c r="U27" s="435"/>
      <c r="V27" s="435"/>
      <c r="W27"/>
      <c r="X27" s="494">
        <v>51.714286260000002</v>
      </c>
      <c r="Y27" s="494">
        <v>91.569599909999994</v>
      </c>
      <c r="Z27" s="494">
        <v>109.7940002</v>
      </c>
      <c r="AA27" s="494">
        <v>14.470856939999999</v>
      </c>
      <c r="AB27" s="494">
        <v>7.7015714649999998</v>
      </c>
      <c r="AC27" s="451">
        <v>158.61442779999999</v>
      </c>
      <c r="AD27" s="494">
        <v>86.274285449999994</v>
      </c>
      <c r="AE27" s="494">
        <v>20.1857139</v>
      </c>
      <c r="AF27" s="494">
        <v>9</v>
      </c>
      <c r="AG27" s="494">
        <v>1.3400000160000001</v>
      </c>
      <c r="AH27" s="494">
        <v>61.869286670000001</v>
      </c>
      <c r="AI27" s="494">
        <v>18.350000380000001</v>
      </c>
      <c r="AO27" s="475">
        <v>17</v>
      </c>
      <c r="AP27" s="452">
        <v>225.06</v>
      </c>
      <c r="AQ27" s="452">
        <v>228.07400000000001</v>
      </c>
      <c r="AR27" s="468">
        <v>201.94</v>
      </c>
      <c r="AW27" s="475">
        <v>17</v>
      </c>
      <c r="AX27" s="452">
        <v>338.77</v>
      </c>
      <c r="AY27" s="452">
        <v>326.68</v>
      </c>
      <c r="AZ27" s="468">
        <v>326.68</v>
      </c>
      <c r="BB27" s="475">
        <v>17</v>
      </c>
      <c r="BC27" s="455">
        <v>217.49399757385231</v>
      </c>
      <c r="BD27" s="453">
        <v>293.363</v>
      </c>
      <c r="BE27" s="471">
        <v>292.87300069999998</v>
      </c>
    </row>
    <row r="28" spans="1:57" s="174" customFormat="1" ht="14.25" customHeight="1">
      <c r="A28" s="266"/>
      <c r="B28" s="481" t="s">
        <v>244</v>
      </c>
      <c r="C28" s="482"/>
      <c r="D28" s="483">
        <v>115.60599999999999</v>
      </c>
      <c r="E28" s="483">
        <v>57.4070015</v>
      </c>
      <c r="F28" s="236"/>
      <c r="G28" s="236"/>
      <c r="H28" s="236"/>
      <c r="I28" s="236"/>
      <c r="J28" s="261"/>
      <c r="K28" s="167"/>
      <c r="U28" s="435"/>
      <c r="V28" s="435">
        <v>20</v>
      </c>
      <c r="W28"/>
      <c r="X28" s="494">
        <v>37.44</v>
      </c>
      <c r="Y28" s="494">
        <v>67.650000000000006</v>
      </c>
      <c r="Z28" s="494">
        <v>77.853999999999999</v>
      </c>
      <c r="AA28" s="494">
        <v>12.94</v>
      </c>
      <c r="AB28" s="494">
        <v>5.64</v>
      </c>
      <c r="AC28" s="451">
        <v>121.72</v>
      </c>
      <c r="AD28" s="494">
        <v>79.86</v>
      </c>
      <c r="AE28" s="494">
        <v>19.373000000000001</v>
      </c>
      <c r="AF28" s="494">
        <v>9</v>
      </c>
      <c r="AG28" s="494">
        <v>1.355</v>
      </c>
      <c r="AH28" s="494">
        <v>62.061</v>
      </c>
      <c r="AI28" s="494">
        <v>16.739999999999998</v>
      </c>
      <c r="AO28" s="475">
        <v>18</v>
      </c>
      <c r="AP28" s="452">
        <v>225.06</v>
      </c>
      <c r="AQ28" s="452">
        <v>228.07400000000001</v>
      </c>
      <c r="AR28" s="468">
        <v>207.59</v>
      </c>
      <c r="AW28" s="475">
        <v>18</v>
      </c>
      <c r="AX28" s="452">
        <v>326.67999267578102</v>
      </c>
      <c r="AY28" s="452">
        <v>323.68</v>
      </c>
      <c r="AZ28" s="468">
        <v>314.74</v>
      </c>
      <c r="BB28" s="475">
        <v>18</v>
      </c>
      <c r="BC28" s="455">
        <v>213.5109978485107</v>
      </c>
      <c r="BD28" s="453">
        <v>295.185</v>
      </c>
      <c r="BE28" s="471">
        <v>289.06400009999999</v>
      </c>
    </row>
    <row r="29" spans="1:57" s="174" customFormat="1" ht="12.75">
      <c r="A29" s="219"/>
      <c r="B29" s="236"/>
      <c r="C29" s="236"/>
      <c r="D29" s="236"/>
      <c r="E29" s="236"/>
      <c r="F29" s="236"/>
      <c r="G29" s="236"/>
      <c r="H29" s="236"/>
      <c r="I29" s="236"/>
      <c r="J29" s="261"/>
      <c r="K29" s="167"/>
      <c r="U29" s="435"/>
      <c r="V29" s="435"/>
      <c r="W29"/>
      <c r="X29" s="494">
        <v>27.871428353445829</v>
      </c>
      <c r="Y29" s="494">
        <v>56.340142386300158</v>
      </c>
      <c r="Z29" s="494">
        <v>46.279857635497997</v>
      </c>
      <c r="AA29" s="494">
        <v>12.185285568237273</v>
      </c>
      <c r="AB29" s="494">
        <v>4.946999958583282</v>
      </c>
      <c r="AC29" s="451">
        <v>97.352142333984176</v>
      </c>
      <c r="AD29" s="494">
        <v>59.180000305175732</v>
      </c>
      <c r="AE29" s="494">
        <v>15.218571390424414</v>
      </c>
      <c r="AF29" s="494">
        <v>9.0042858123779261</v>
      </c>
      <c r="AG29" s="494">
        <v>1.5431428466524355</v>
      </c>
      <c r="AH29" s="494">
        <v>58.464999607631093</v>
      </c>
      <c r="AI29" s="494">
        <v>15.350000108991299</v>
      </c>
      <c r="AO29" s="475">
        <v>19</v>
      </c>
      <c r="AP29" s="452">
        <v>225.9400024</v>
      </c>
      <c r="AQ29" s="452">
        <v>229.173</v>
      </c>
      <c r="AR29" s="468">
        <v>207.59</v>
      </c>
      <c r="AW29" s="475">
        <v>19</v>
      </c>
      <c r="AX29" s="452">
        <v>326.67999270000001</v>
      </c>
      <c r="AY29" s="452">
        <v>317.71099853515602</v>
      </c>
      <c r="AZ29" s="468">
        <v>308.83</v>
      </c>
      <c r="BB29" s="475">
        <v>19</v>
      </c>
      <c r="BC29" s="455">
        <v>210.8809986</v>
      </c>
      <c r="BD29" s="453">
        <v>294.39800000000002</v>
      </c>
      <c r="BE29" s="471">
        <v>283.7310013</v>
      </c>
    </row>
    <row r="30" spans="1:57" s="174" customFormat="1" ht="12.75">
      <c r="A30" s="219"/>
      <c r="B30" s="236"/>
      <c r="C30" s="236"/>
      <c r="D30" s="236"/>
      <c r="E30" s="236"/>
      <c r="F30" s="236"/>
      <c r="G30" s="236"/>
      <c r="H30" s="236"/>
      <c r="I30" s="236"/>
      <c r="J30" s="261"/>
      <c r="K30" s="167"/>
      <c r="U30" s="435"/>
      <c r="V30" s="435"/>
      <c r="W30"/>
      <c r="X30" s="494">
        <v>22.73</v>
      </c>
      <c r="Y30" s="494">
        <v>42.3</v>
      </c>
      <c r="Z30" s="494">
        <v>27.998000000000001</v>
      </c>
      <c r="AA30" s="494">
        <v>11.54</v>
      </c>
      <c r="AB30" s="494">
        <v>4.165</v>
      </c>
      <c r="AC30" s="451">
        <v>85.36</v>
      </c>
      <c r="AD30" s="494">
        <v>45.05</v>
      </c>
      <c r="AE30" s="494">
        <v>12.23</v>
      </c>
      <c r="AF30" s="494">
        <v>9</v>
      </c>
      <c r="AG30" s="494">
        <v>1.57</v>
      </c>
      <c r="AH30" s="494">
        <v>45.284999999999997</v>
      </c>
      <c r="AI30" s="494">
        <v>15.35</v>
      </c>
      <c r="AO30" s="475">
        <v>20</v>
      </c>
      <c r="AP30" s="452">
        <v>225.9400024</v>
      </c>
      <c r="AQ30" s="452">
        <v>229.173</v>
      </c>
      <c r="AR30" s="468">
        <v>205.7</v>
      </c>
      <c r="AW30" s="475">
        <v>20</v>
      </c>
      <c r="AX30" s="452">
        <v>323.7</v>
      </c>
      <c r="AY30" s="452">
        <v>320.69100950000001</v>
      </c>
      <c r="AZ30" s="468">
        <v>308.8</v>
      </c>
      <c r="BB30" s="475">
        <v>20</v>
      </c>
      <c r="BC30" s="455">
        <v>207.37700241088851</v>
      </c>
      <c r="BD30" s="453">
        <v>292.23500059000003</v>
      </c>
      <c r="BE30" s="471">
        <v>278.89999999999998</v>
      </c>
    </row>
    <row r="31" spans="1:57" s="174" customFormat="1" ht="12.75">
      <c r="A31" s="219"/>
      <c r="B31" s="236"/>
      <c r="C31" s="236"/>
      <c r="D31" s="236"/>
      <c r="E31" s="236"/>
      <c r="F31" s="236"/>
      <c r="G31" s="236"/>
      <c r="H31" s="236"/>
      <c r="I31" s="236"/>
      <c r="J31" s="261"/>
      <c r="K31" s="167"/>
      <c r="U31" s="436"/>
      <c r="V31" s="435"/>
      <c r="W31"/>
      <c r="X31" s="494">
        <v>19.685714449999999</v>
      </c>
      <c r="Y31" s="494">
        <v>42.036570959999999</v>
      </c>
      <c r="Z31" s="494">
        <v>20.883000240000001</v>
      </c>
      <c r="AA31" s="494">
        <v>10.125571389999999</v>
      </c>
      <c r="AB31" s="494">
        <v>2.893857138</v>
      </c>
      <c r="AC31" s="451">
        <v>79.191714700000006</v>
      </c>
      <c r="AD31" s="494">
        <v>42.964286260000002</v>
      </c>
      <c r="AE31" s="494">
        <v>11.14142854</v>
      </c>
      <c r="AF31" s="494">
        <v>9.0013386860000004</v>
      </c>
      <c r="AG31" s="494">
        <v>1.7202857389999999</v>
      </c>
      <c r="AH31" s="494">
        <v>39.832142419999997</v>
      </c>
      <c r="AI31" s="494">
        <v>11.67585727</v>
      </c>
      <c r="AO31" s="475">
        <v>21</v>
      </c>
      <c r="AP31" s="452">
        <v>225.9400024</v>
      </c>
      <c r="AQ31" s="452">
        <v>229.173</v>
      </c>
      <c r="AR31" s="468">
        <v>205.7</v>
      </c>
      <c r="AW31" s="475">
        <v>21</v>
      </c>
      <c r="AX31" s="452">
        <v>314.74099731445301</v>
      </c>
      <c r="AY31" s="452">
        <v>314.7409973</v>
      </c>
      <c r="AZ31" s="468">
        <v>311.77999999999997</v>
      </c>
      <c r="BB31" s="475">
        <v>21</v>
      </c>
      <c r="BC31" s="455">
        <v>203.7669992446898</v>
      </c>
      <c r="BD31" s="453">
        <v>289.28499365999994</v>
      </c>
      <c r="BE31" s="471">
        <v>274.65599980000002</v>
      </c>
    </row>
    <row r="32" spans="1:57" s="174" customFormat="1" ht="12.75">
      <c r="A32" s="219"/>
      <c r="B32" s="236"/>
      <c r="C32" s="236"/>
      <c r="D32" s="236"/>
      <c r="E32" s="236"/>
      <c r="F32" s="236"/>
      <c r="G32" s="236"/>
      <c r="H32" s="236"/>
      <c r="I32" s="236"/>
      <c r="J32" s="261"/>
      <c r="K32" s="167"/>
      <c r="U32" s="436"/>
      <c r="V32" s="435">
        <v>24</v>
      </c>
      <c r="W32"/>
      <c r="X32" s="494">
        <v>18.34285736</v>
      </c>
      <c r="Y32" s="494">
        <v>37.365667340000002</v>
      </c>
      <c r="Z32" s="494">
        <v>16.6200002</v>
      </c>
      <c r="AA32" s="494">
        <v>9.6549998689999992</v>
      </c>
      <c r="AB32" s="494">
        <v>4.0768571920000003</v>
      </c>
      <c r="AC32" s="451">
        <v>77.282856530000004</v>
      </c>
      <c r="AD32" s="494">
        <v>48.352857319999998</v>
      </c>
      <c r="AE32" s="494">
        <v>11.87857151</v>
      </c>
      <c r="AF32" s="494">
        <v>9</v>
      </c>
      <c r="AG32" s="494">
        <v>1.7888571529999999</v>
      </c>
      <c r="AH32" s="494">
        <v>37.416428699999997</v>
      </c>
      <c r="AI32" s="494">
        <v>11.18857152</v>
      </c>
      <c r="AO32" s="475">
        <v>22</v>
      </c>
      <c r="AP32" s="452">
        <v>224.12</v>
      </c>
      <c r="AQ32" s="452">
        <v>227.72900390625</v>
      </c>
      <c r="AR32" s="468">
        <v>204.65</v>
      </c>
      <c r="AW32" s="475">
        <v>22</v>
      </c>
      <c r="AX32" s="452">
        <v>300.04000000000002</v>
      </c>
      <c r="AY32" s="452">
        <v>308.829986572265</v>
      </c>
      <c r="AZ32" s="468">
        <v>314.74</v>
      </c>
      <c r="BB32" s="475">
        <v>22</v>
      </c>
      <c r="BC32" s="455">
        <v>200.18000106811502</v>
      </c>
      <c r="BD32" s="453">
        <v>287.342002868652</v>
      </c>
      <c r="BE32" s="471">
        <v>269.74</v>
      </c>
    </row>
    <row r="33" spans="1:57" s="174" customFormat="1" ht="12.75">
      <c r="A33" s="219"/>
      <c r="B33" s="236"/>
      <c r="C33" s="236"/>
      <c r="D33" s="236"/>
      <c r="E33" s="236"/>
      <c r="F33" s="236"/>
      <c r="G33" s="236"/>
      <c r="H33" s="236"/>
      <c r="I33" s="236"/>
      <c r="J33" s="261"/>
      <c r="K33" s="167"/>
      <c r="U33" s="436"/>
      <c r="V33" s="435"/>
      <c r="W33"/>
      <c r="X33" s="494">
        <v>18.350000000000001</v>
      </c>
      <c r="Y33" s="494">
        <v>33.43</v>
      </c>
      <c r="Z33" s="494">
        <v>13.565</v>
      </c>
      <c r="AA33" s="494">
        <v>9.0500000000000007</v>
      </c>
      <c r="AB33" s="494">
        <v>3.68</v>
      </c>
      <c r="AC33" s="451">
        <v>78.992999999999995</v>
      </c>
      <c r="AD33" s="494">
        <v>35.799999999999997</v>
      </c>
      <c r="AE33" s="494">
        <v>10.18</v>
      </c>
      <c r="AF33" s="494">
        <v>9</v>
      </c>
      <c r="AG33" s="494">
        <v>1.89</v>
      </c>
      <c r="AH33" s="494">
        <v>35.86</v>
      </c>
      <c r="AI33" s="494">
        <v>11.34</v>
      </c>
      <c r="AO33" s="475">
        <v>23</v>
      </c>
      <c r="AP33" s="452">
        <v>224.12</v>
      </c>
      <c r="AQ33" s="452">
        <v>227.72900390625</v>
      </c>
      <c r="AR33" s="468">
        <v>204.65</v>
      </c>
      <c r="AW33" s="475">
        <v>23</v>
      </c>
      <c r="AX33" s="452">
        <v>297.12701420000002</v>
      </c>
      <c r="AY33" s="452">
        <v>311.78100000000001</v>
      </c>
      <c r="AZ33" s="468">
        <v>308.83</v>
      </c>
      <c r="BB33" s="475">
        <v>23</v>
      </c>
      <c r="BC33" s="455">
        <v>196.66499901</v>
      </c>
      <c r="BD33" s="453">
        <v>285.25799999999998</v>
      </c>
      <c r="BE33" s="471">
        <v>265.4609997</v>
      </c>
    </row>
    <row r="34" spans="1:57" s="174" customFormat="1" ht="12.75">
      <c r="A34" s="219"/>
      <c r="B34" s="236"/>
      <c r="C34" s="236"/>
      <c r="D34" s="236"/>
      <c r="E34" s="236"/>
      <c r="F34" s="236"/>
      <c r="G34" s="236"/>
      <c r="H34" s="236"/>
      <c r="I34" s="236"/>
      <c r="J34" s="261"/>
      <c r="K34" s="167"/>
      <c r="U34" s="436"/>
      <c r="V34" s="435"/>
      <c r="W34"/>
      <c r="X34" s="494">
        <v>17.23</v>
      </c>
      <c r="Y34" s="494">
        <v>32.89</v>
      </c>
      <c r="Z34" s="494">
        <v>12.42</v>
      </c>
      <c r="AA34" s="494">
        <v>8.61</v>
      </c>
      <c r="AB34" s="494">
        <v>2.5219999999999998</v>
      </c>
      <c r="AC34" s="451">
        <v>93.44</v>
      </c>
      <c r="AD34" s="494">
        <v>34.47</v>
      </c>
      <c r="AE34" s="494">
        <v>9.86</v>
      </c>
      <c r="AF34" s="494">
        <v>8.9860000000000007</v>
      </c>
      <c r="AG34" s="494">
        <v>1.47</v>
      </c>
      <c r="AH34" s="494">
        <v>35.03</v>
      </c>
      <c r="AI34" s="494">
        <v>10.78</v>
      </c>
      <c r="AO34" s="475">
        <v>24</v>
      </c>
      <c r="AP34" s="452">
        <v>217.49299619999999</v>
      </c>
      <c r="AQ34" s="452">
        <v>223.85</v>
      </c>
      <c r="AR34" s="468">
        <v>200.38</v>
      </c>
      <c r="AW34" s="475">
        <v>24</v>
      </c>
      <c r="AX34" s="452">
        <v>297.12701420000002</v>
      </c>
      <c r="AY34" s="452">
        <v>311.77999999999997</v>
      </c>
      <c r="AZ34" s="468">
        <v>300.04000000000002</v>
      </c>
      <c r="BB34" s="475">
        <v>24</v>
      </c>
      <c r="BC34" s="455">
        <v>194.99600025000001</v>
      </c>
      <c r="BD34" s="453">
        <v>281.64</v>
      </c>
      <c r="BE34" s="471">
        <v>261.10000000000002</v>
      </c>
    </row>
    <row r="35" spans="1:57" s="174" customFormat="1" ht="12.75">
      <c r="A35" s="219"/>
      <c r="B35" s="236"/>
      <c r="C35" s="236"/>
      <c r="D35" s="236"/>
      <c r="E35" s="236"/>
      <c r="F35" s="236"/>
      <c r="G35" s="236"/>
      <c r="H35" s="236"/>
      <c r="I35" s="236"/>
      <c r="J35" s="261"/>
      <c r="K35" s="167"/>
      <c r="U35" s="436"/>
      <c r="V35" s="435"/>
      <c r="W35"/>
      <c r="X35" s="494">
        <v>15.81</v>
      </c>
      <c r="Y35" s="494">
        <v>29.11</v>
      </c>
      <c r="Z35" s="494">
        <v>10.92</v>
      </c>
      <c r="AA35" s="494">
        <v>8.08</v>
      </c>
      <c r="AB35" s="494">
        <v>2.29</v>
      </c>
      <c r="AC35" s="451">
        <v>75.959999999999994</v>
      </c>
      <c r="AD35" s="494">
        <v>32.409999999999997</v>
      </c>
      <c r="AE35" s="494">
        <v>9.5500000000000007</v>
      </c>
      <c r="AF35" s="494">
        <v>9.0100000930000004</v>
      </c>
      <c r="AG35" s="494">
        <v>1.6</v>
      </c>
      <c r="AH35" s="494">
        <v>34.11</v>
      </c>
      <c r="AI35" s="494">
        <v>9.3800000000000008</v>
      </c>
      <c r="AO35" s="475">
        <v>25</v>
      </c>
      <c r="AP35" s="452">
        <v>217.49299619999999</v>
      </c>
      <c r="AQ35" s="452">
        <v>223.85</v>
      </c>
      <c r="AR35" s="468">
        <v>200.38</v>
      </c>
      <c r="AW35" s="475">
        <v>25</v>
      </c>
      <c r="AX35" s="452">
        <v>294.225006103515</v>
      </c>
      <c r="AY35" s="452">
        <v>308.83</v>
      </c>
      <c r="AZ35" s="468">
        <v>282.72000000000003</v>
      </c>
      <c r="BB35" s="475">
        <v>25</v>
      </c>
      <c r="BC35" s="455">
        <v>193.36700119018531</v>
      </c>
      <c r="BD35" s="453">
        <v>276.89499999999998</v>
      </c>
      <c r="BE35" s="471">
        <v>256.25999990000003</v>
      </c>
    </row>
    <row r="36" spans="1:57" s="174" customFormat="1" ht="12.75">
      <c r="A36" s="219"/>
      <c r="B36" s="236"/>
      <c r="C36" s="236"/>
      <c r="D36" s="236"/>
      <c r="E36" s="236"/>
      <c r="F36" s="236"/>
      <c r="G36" s="236"/>
      <c r="H36" s="236"/>
      <c r="I36" s="236"/>
      <c r="J36" s="261"/>
      <c r="K36" s="167"/>
      <c r="U36" s="436"/>
      <c r="V36" s="435">
        <v>28</v>
      </c>
      <c r="W36"/>
      <c r="X36" s="494">
        <v>14.83</v>
      </c>
      <c r="Y36" s="494">
        <v>26.72</v>
      </c>
      <c r="Z36" s="494">
        <v>8.65</v>
      </c>
      <c r="AA36" s="494">
        <v>8.27</v>
      </c>
      <c r="AB36" s="494">
        <v>11.83</v>
      </c>
      <c r="AC36" s="451">
        <v>95.68</v>
      </c>
      <c r="AD36" s="494">
        <v>27.36</v>
      </c>
      <c r="AE36" s="494">
        <v>8.51</v>
      </c>
      <c r="AF36" s="494">
        <v>9.0014286040000009</v>
      </c>
      <c r="AG36" s="494">
        <v>0.97099999999999997</v>
      </c>
      <c r="AH36" s="494">
        <v>33.92</v>
      </c>
      <c r="AI36" s="494">
        <v>7.82</v>
      </c>
      <c r="AO36" s="475">
        <v>26</v>
      </c>
      <c r="AP36" s="452">
        <v>210.53</v>
      </c>
      <c r="AQ36" s="452">
        <v>216.86000060000001</v>
      </c>
      <c r="AR36" s="468">
        <v>193.55</v>
      </c>
      <c r="AW36" s="475">
        <v>26</v>
      </c>
      <c r="AX36" s="452">
        <v>294.23</v>
      </c>
      <c r="AY36" s="452">
        <v>288.4509888</v>
      </c>
      <c r="AZ36" s="468">
        <v>262.95</v>
      </c>
      <c r="BB36" s="475">
        <v>26</v>
      </c>
      <c r="BC36" s="455">
        <v>190.59600123596181</v>
      </c>
      <c r="BD36" s="453">
        <v>272.34099963</v>
      </c>
      <c r="BE36" s="471">
        <v>252.54899979999999</v>
      </c>
    </row>
    <row r="37" spans="1:57" s="174" customFormat="1" ht="12.75">
      <c r="A37" s="219"/>
      <c r="B37" s="236"/>
      <c r="C37" s="236"/>
      <c r="D37" s="236"/>
      <c r="E37" s="236"/>
      <c r="F37" s="236"/>
      <c r="G37" s="236"/>
      <c r="H37" s="236"/>
      <c r="I37" s="236"/>
      <c r="J37" s="261"/>
      <c r="K37" s="167"/>
      <c r="U37" s="436"/>
      <c r="V37" s="435"/>
      <c r="W37"/>
      <c r="X37" s="494">
        <v>14.57142844</v>
      </c>
      <c r="Y37" s="494">
        <v>25.072999639999999</v>
      </c>
      <c r="Z37" s="494">
        <v>6.3326666359999999</v>
      </c>
      <c r="AA37" s="494">
        <v>7.9144286429999999</v>
      </c>
      <c r="AB37" s="494">
        <v>3.6995714730000002</v>
      </c>
      <c r="AC37" s="451">
        <v>98.174714219999998</v>
      </c>
      <c r="AD37" s="494">
        <v>31.010000229999999</v>
      </c>
      <c r="AE37" s="494">
        <v>8.7557142799999994</v>
      </c>
      <c r="AF37" s="494">
        <v>8.9985715319999997</v>
      </c>
      <c r="AG37" s="494">
        <v>1.6887143</v>
      </c>
      <c r="AH37" s="494">
        <v>34.240000039999998</v>
      </c>
      <c r="AI37" s="494">
        <v>6.7918571060000001</v>
      </c>
      <c r="AO37" s="475">
        <v>27</v>
      </c>
      <c r="AP37" s="452">
        <v>210.53</v>
      </c>
      <c r="AQ37" s="452">
        <v>216.86000060000001</v>
      </c>
      <c r="AR37" s="468">
        <v>193.55</v>
      </c>
      <c r="AW37" s="475">
        <v>27</v>
      </c>
      <c r="AX37" s="452">
        <v>285.58</v>
      </c>
      <c r="AY37" s="452">
        <v>265.74700000000001</v>
      </c>
      <c r="AZ37" s="468">
        <v>254.63</v>
      </c>
      <c r="BB37" s="475">
        <v>27</v>
      </c>
      <c r="BC37" s="455">
        <v>187.24</v>
      </c>
      <c r="BD37" s="453">
        <v>268.09899999999999</v>
      </c>
      <c r="BE37" s="471">
        <v>248.26700020000001</v>
      </c>
    </row>
    <row r="38" spans="1:57" s="174" customFormat="1" ht="12.75">
      <c r="A38" s="219"/>
      <c r="B38" s="236"/>
      <c r="C38" s="236"/>
      <c r="D38" s="236"/>
      <c r="E38" s="236"/>
      <c r="F38" s="236"/>
      <c r="G38" s="236"/>
      <c r="H38" s="236"/>
      <c r="I38" s="236"/>
      <c r="J38" s="261"/>
      <c r="K38" s="167"/>
      <c r="U38" s="436"/>
      <c r="V38" s="435"/>
      <c r="W38"/>
      <c r="X38" s="494">
        <v>14.83</v>
      </c>
      <c r="Y38" s="494">
        <v>24.52</v>
      </c>
      <c r="Z38" s="494">
        <v>9.15</v>
      </c>
      <c r="AA38" s="494">
        <v>7.45</v>
      </c>
      <c r="AB38" s="494">
        <v>2.5</v>
      </c>
      <c r="AC38" s="451">
        <v>88.82</v>
      </c>
      <c r="AD38" s="494">
        <v>46.76</v>
      </c>
      <c r="AE38" s="494">
        <v>13.59</v>
      </c>
      <c r="AF38" s="494">
        <v>9.01</v>
      </c>
      <c r="AG38" s="494">
        <v>1.46</v>
      </c>
      <c r="AH38" s="494">
        <v>33.86</v>
      </c>
      <c r="AI38" s="494">
        <v>6.13</v>
      </c>
      <c r="AO38" s="475">
        <v>28</v>
      </c>
      <c r="AP38" s="452">
        <v>201.54</v>
      </c>
      <c r="AQ38" s="469">
        <v>209.0310059</v>
      </c>
      <c r="AR38" s="468">
        <v>186.01</v>
      </c>
      <c r="AW38" s="475">
        <v>28</v>
      </c>
      <c r="AX38" s="452">
        <v>271.36</v>
      </c>
      <c r="AY38" s="469">
        <v>251.875</v>
      </c>
      <c r="AZ38" s="468">
        <v>240.95</v>
      </c>
      <c r="BB38" s="475">
        <v>28</v>
      </c>
      <c r="BC38" s="455">
        <v>183.3</v>
      </c>
      <c r="BD38" s="453">
        <v>262.15200039500002</v>
      </c>
      <c r="BE38" s="471">
        <v>243.86400219999999</v>
      </c>
    </row>
    <row r="39" spans="1:57" s="174" customFormat="1" ht="12.75">
      <c r="A39" s="219"/>
      <c r="B39" s="236"/>
      <c r="C39" s="236"/>
      <c r="D39" s="236"/>
      <c r="E39" s="236"/>
      <c r="F39" s="236"/>
      <c r="G39" s="236"/>
      <c r="H39" s="236"/>
      <c r="I39" s="236"/>
      <c r="J39" s="261"/>
      <c r="K39" s="167"/>
      <c r="U39" s="436"/>
      <c r="V39" s="435"/>
      <c r="W39"/>
      <c r="X39" s="494">
        <v>14.21</v>
      </c>
      <c r="Y39" s="494">
        <v>24.25</v>
      </c>
      <c r="Z39" s="494">
        <v>6.6790000000000003</v>
      </c>
      <c r="AA39" s="494">
        <v>7.25</v>
      </c>
      <c r="AB39" s="494">
        <v>2.2799999999999998</v>
      </c>
      <c r="AC39" s="451">
        <v>74.238</v>
      </c>
      <c r="AD39" s="494">
        <v>28.186</v>
      </c>
      <c r="AE39" s="494">
        <v>8.69</v>
      </c>
      <c r="AF39" s="494">
        <v>9</v>
      </c>
      <c r="AG39" s="494">
        <v>1.657</v>
      </c>
      <c r="AH39" s="494">
        <v>34.549999999999997</v>
      </c>
      <c r="AI39" s="494">
        <v>6.1909999999999998</v>
      </c>
      <c r="AO39" s="475">
        <v>29</v>
      </c>
      <c r="AP39" s="452">
        <v>201.54</v>
      </c>
      <c r="AQ39" s="452">
        <v>209.0310059</v>
      </c>
      <c r="AR39" s="468">
        <v>186.01</v>
      </c>
      <c r="AW39" s="475">
        <v>29</v>
      </c>
      <c r="AX39" s="452">
        <v>257.39498900000001</v>
      </c>
      <c r="AY39" s="452">
        <v>243.67</v>
      </c>
      <c r="AZ39" s="468">
        <v>227.52</v>
      </c>
      <c r="BB39" s="475">
        <v>29</v>
      </c>
      <c r="BC39" s="455">
        <v>179.71700196999998</v>
      </c>
      <c r="BD39" s="453">
        <v>257.23599999999999</v>
      </c>
      <c r="BE39" s="471">
        <v>239.07999989999999</v>
      </c>
    </row>
    <row r="40" spans="1:57" s="174" customFormat="1" ht="12.75">
      <c r="A40" s="219"/>
      <c r="B40" s="236"/>
      <c r="C40" s="236"/>
      <c r="D40" s="236"/>
      <c r="E40" s="236"/>
      <c r="F40" s="236"/>
      <c r="G40" s="236"/>
      <c r="H40" s="236"/>
      <c r="I40" s="236"/>
      <c r="J40" s="261"/>
      <c r="K40" s="167"/>
      <c r="U40" s="436"/>
      <c r="V40" s="435">
        <v>32</v>
      </c>
      <c r="W40"/>
      <c r="X40" s="494">
        <v>13.75</v>
      </c>
      <c r="Y40" s="494">
        <v>23.87</v>
      </c>
      <c r="Z40" s="494">
        <v>7.0711000000000004</v>
      </c>
      <c r="AA40" s="494">
        <v>7.14</v>
      </c>
      <c r="AB40" s="494">
        <v>2.4049999999999998</v>
      </c>
      <c r="AC40" s="451">
        <v>74.95</v>
      </c>
      <c r="AD40" s="494">
        <v>37.49</v>
      </c>
      <c r="AE40" s="494">
        <v>9.43</v>
      </c>
      <c r="AF40" s="494">
        <v>9</v>
      </c>
      <c r="AG40" s="494">
        <v>1.96</v>
      </c>
      <c r="AH40" s="494">
        <v>35.44</v>
      </c>
      <c r="AI40" s="494">
        <v>7.2</v>
      </c>
      <c r="AO40" s="475">
        <v>30</v>
      </c>
      <c r="AP40" s="452">
        <v>193.161</v>
      </c>
      <c r="AQ40" s="452">
        <v>200.79299926757801</v>
      </c>
      <c r="AR40" s="468">
        <v>186.01</v>
      </c>
      <c r="AW40" s="475">
        <v>30</v>
      </c>
      <c r="AX40" s="452">
        <v>243.67</v>
      </c>
      <c r="AY40" s="452">
        <v>235.552001953125</v>
      </c>
      <c r="AZ40" s="468">
        <v>216.95</v>
      </c>
      <c r="BB40" s="475">
        <v>30</v>
      </c>
      <c r="BC40" s="455">
        <v>174.89</v>
      </c>
      <c r="BD40" s="453">
        <v>252.71100044250457</v>
      </c>
      <c r="BE40" s="471">
        <v>234.25399680000001</v>
      </c>
    </row>
    <row r="41" spans="1:57" s="174" customFormat="1" ht="12.75">
      <c r="A41" s="219"/>
      <c r="B41" s="236"/>
      <c r="C41" s="236"/>
      <c r="D41" s="236"/>
      <c r="E41" s="236"/>
      <c r="F41" s="236"/>
      <c r="G41" s="236"/>
      <c r="H41" s="236"/>
      <c r="I41" s="236"/>
      <c r="J41" s="261"/>
      <c r="K41" s="167"/>
      <c r="U41" s="436"/>
      <c r="V41" s="435"/>
      <c r="W41"/>
      <c r="X41" s="494">
        <v>11.95714269</v>
      </c>
      <c r="Y41" s="494">
        <v>25.065999600000001</v>
      </c>
      <c r="Z41" s="494">
        <v>5.4663999560000001</v>
      </c>
      <c r="AA41" s="494">
        <v>6.382142816</v>
      </c>
      <c r="AB41" s="494">
        <v>2.1164286140000002</v>
      </c>
      <c r="AC41" s="451">
        <v>73.207855219999999</v>
      </c>
      <c r="AD41" s="494">
        <v>25.639999929999998</v>
      </c>
      <c r="AE41" s="494">
        <v>7.5885714120000003</v>
      </c>
      <c r="AF41" s="494">
        <v>9.0014286040000009</v>
      </c>
      <c r="AG41" s="494">
        <v>1.7461428299999999</v>
      </c>
      <c r="AH41" s="494">
        <v>33.949999669999997</v>
      </c>
      <c r="AI41" s="494">
        <v>6.3285714559999997</v>
      </c>
      <c r="AO41" s="475">
        <v>31</v>
      </c>
      <c r="AP41" s="452">
        <v>193.161</v>
      </c>
      <c r="AQ41" s="452">
        <v>200.79299926757801</v>
      </c>
      <c r="AR41" s="468">
        <v>178.58</v>
      </c>
      <c r="AW41" s="475">
        <v>31</v>
      </c>
      <c r="AX41" s="452">
        <v>230.18899999999999</v>
      </c>
      <c r="AY41" s="452">
        <v>224.8650055</v>
      </c>
      <c r="AZ41" s="468">
        <v>216.95</v>
      </c>
      <c r="BB41" s="475">
        <v>31</v>
      </c>
      <c r="BC41" s="455">
        <v>169.00100000000003</v>
      </c>
      <c r="BD41" s="453">
        <v>248.01899674799998</v>
      </c>
      <c r="BE41" s="471">
        <v>229.68000129999999</v>
      </c>
    </row>
    <row r="42" spans="1:57" s="174" customFormat="1" ht="12.75">
      <c r="A42" s="219"/>
      <c r="B42" s="236"/>
      <c r="C42" s="236"/>
      <c r="D42" s="236"/>
      <c r="E42" s="236"/>
      <c r="F42" s="236"/>
      <c r="G42" s="236"/>
      <c r="H42" s="236"/>
      <c r="I42" s="236"/>
      <c r="J42" s="261"/>
      <c r="K42" s="167"/>
      <c r="U42" s="465"/>
      <c r="V42" s="435"/>
      <c r="W42"/>
      <c r="X42" s="494">
        <v>11.43</v>
      </c>
      <c r="Y42" s="494">
        <v>27.59</v>
      </c>
      <c r="Z42" s="494">
        <v>6.8719999999999999</v>
      </c>
      <c r="AA42" s="494">
        <v>6.18</v>
      </c>
      <c r="AB42" s="494">
        <v>1.52</v>
      </c>
      <c r="AC42" s="451">
        <v>84.45</v>
      </c>
      <c r="AD42" s="494">
        <v>22.95</v>
      </c>
      <c r="AE42" s="494">
        <v>7.36</v>
      </c>
      <c r="AF42" s="494">
        <v>9</v>
      </c>
      <c r="AG42" s="494">
        <v>1.405</v>
      </c>
      <c r="AH42" s="494">
        <v>32.43</v>
      </c>
      <c r="AI42" s="494">
        <v>5.54</v>
      </c>
      <c r="AO42" s="475">
        <v>32</v>
      </c>
      <c r="AP42" s="452">
        <v>184.09</v>
      </c>
      <c r="AQ42" s="452">
        <v>200.79299926757801</v>
      </c>
      <c r="AR42" s="468">
        <v>178.58</v>
      </c>
      <c r="AW42" s="475">
        <v>32</v>
      </c>
      <c r="AX42" s="452">
        <v>211.73</v>
      </c>
      <c r="AY42" s="452">
        <v>219.58</v>
      </c>
      <c r="AZ42" s="468">
        <v>201.39</v>
      </c>
      <c r="BB42" s="475">
        <v>32</v>
      </c>
      <c r="BC42" s="455">
        <v>163.14900000000003</v>
      </c>
      <c r="BD42" s="453">
        <v>243.71</v>
      </c>
      <c r="BE42" s="471">
        <v>224.73799990000001</v>
      </c>
    </row>
    <row r="43" spans="1:57" s="174" customFormat="1" ht="12.75">
      <c r="A43" s="219"/>
      <c r="B43" s="236"/>
      <c r="C43" s="236"/>
      <c r="D43" s="236"/>
      <c r="E43" s="236"/>
      <c r="F43" s="236"/>
      <c r="G43" s="236"/>
      <c r="H43" s="236"/>
      <c r="I43" s="236"/>
      <c r="J43" s="261"/>
      <c r="K43" s="167"/>
      <c r="U43" s="465"/>
      <c r="V43" s="435"/>
      <c r="W43"/>
      <c r="X43" s="494">
        <v>10.93</v>
      </c>
      <c r="Y43" s="494">
        <v>23.33</v>
      </c>
      <c r="Z43" s="494">
        <v>8.67</v>
      </c>
      <c r="AA43" s="494">
        <v>6.87</v>
      </c>
      <c r="AB43" s="494">
        <v>1.75</v>
      </c>
      <c r="AC43" s="451">
        <v>66.38</v>
      </c>
      <c r="AD43" s="494">
        <v>33.82</v>
      </c>
      <c r="AE43" s="494">
        <v>8.41</v>
      </c>
      <c r="AF43" s="494">
        <v>9.73</v>
      </c>
      <c r="AG43" s="494">
        <v>1.58</v>
      </c>
      <c r="AH43" s="494">
        <v>32.56</v>
      </c>
      <c r="AI43" s="494">
        <v>5.39</v>
      </c>
      <c r="AO43" s="475">
        <v>33</v>
      </c>
      <c r="AP43" s="452">
        <v>184.09</v>
      </c>
      <c r="AQ43" s="452">
        <v>191.74600219999999</v>
      </c>
      <c r="AR43" s="468">
        <v>169.01</v>
      </c>
      <c r="AW43" s="475">
        <v>33</v>
      </c>
      <c r="AX43" s="452">
        <v>196.28300476074199</v>
      </c>
      <c r="AY43" s="452">
        <v>219.58000179999999</v>
      </c>
      <c r="AZ43" s="468">
        <v>193.74</v>
      </c>
      <c r="BB43" s="475">
        <v>33</v>
      </c>
      <c r="BC43" s="455">
        <v>157.27300170999999</v>
      </c>
      <c r="BD43" s="453">
        <v>239.4640045127899</v>
      </c>
      <c r="BE43" s="471">
        <v>219.0029984</v>
      </c>
    </row>
    <row r="44" spans="1:57" s="174" customFormat="1" ht="12.75">
      <c r="A44" s="219"/>
      <c r="B44" s="236"/>
      <c r="C44" s="236"/>
      <c r="D44" s="236"/>
      <c r="E44" s="236"/>
      <c r="F44" s="236"/>
      <c r="G44" s="236"/>
      <c r="H44" s="236"/>
      <c r="I44" s="236"/>
      <c r="J44" s="261"/>
      <c r="K44" s="167"/>
      <c r="U44" s="465"/>
      <c r="V44" s="435">
        <v>36</v>
      </c>
      <c r="W44"/>
      <c r="X44" s="494">
        <v>12.042999999999999</v>
      </c>
      <c r="Y44" s="494">
        <v>23.27</v>
      </c>
      <c r="Z44" s="494">
        <v>4.5250000000000004</v>
      </c>
      <c r="AA44" s="494">
        <v>7.29</v>
      </c>
      <c r="AB44" s="494">
        <v>1.9330000000000001</v>
      </c>
      <c r="AC44" s="451">
        <v>68.36</v>
      </c>
      <c r="AD44" s="494">
        <v>34.42</v>
      </c>
      <c r="AE44" s="494">
        <v>8.1</v>
      </c>
      <c r="AF44" s="494">
        <v>10.001428604125973</v>
      </c>
      <c r="AG44" s="494">
        <v>1.65</v>
      </c>
      <c r="AH44" s="494">
        <v>34.997999999999998</v>
      </c>
      <c r="AI44" s="494">
        <v>7.78</v>
      </c>
      <c r="AO44" s="475">
        <v>34</v>
      </c>
      <c r="AP44" s="452">
        <v>173.09</v>
      </c>
      <c r="AQ44" s="452">
        <v>191.74600219999999</v>
      </c>
      <c r="AR44" s="468">
        <v>169.01</v>
      </c>
      <c r="AW44" s="475">
        <v>34</v>
      </c>
      <c r="AX44" s="452">
        <v>183.68</v>
      </c>
      <c r="AY44" s="452">
        <v>201.39</v>
      </c>
      <c r="AZ44" s="468">
        <v>181.19</v>
      </c>
      <c r="BB44" s="475">
        <v>34</v>
      </c>
      <c r="BC44" s="455">
        <v>150.78400000000002</v>
      </c>
      <c r="BD44" s="453">
        <v>234.72000000000003</v>
      </c>
      <c r="BE44" s="471">
        <v>214.38699819999999</v>
      </c>
    </row>
    <row r="45" spans="1:57" s="174" customFormat="1" ht="12.75">
      <c r="A45" s="219"/>
      <c r="B45" s="236"/>
      <c r="C45" s="236"/>
      <c r="D45" s="236"/>
      <c r="E45" s="236"/>
      <c r="F45" s="236"/>
      <c r="G45" s="236"/>
      <c r="H45" s="236"/>
      <c r="I45" s="236"/>
      <c r="J45" s="261"/>
      <c r="K45" s="167"/>
      <c r="U45" s="436"/>
      <c r="V45" s="435"/>
      <c r="W45"/>
      <c r="X45" s="494">
        <v>13.52857154</v>
      </c>
      <c r="Y45" s="494">
        <v>29.391285759999999</v>
      </c>
      <c r="Z45" s="494">
        <v>9.8840000969999995</v>
      </c>
      <c r="AA45" s="494">
        <v>6.6374286920000003</v>
      </c>
      <c r="AB45" s="494">
        <v>1.8661428689999999</v>
      </c>
      <c r="AC45" s="451">
        <v>78.939430239999993</v>
      </c>
      <c r="AD45" s="494">
        <v>46.51857158</v>
      </c>
      <c r="AE45" s="494">
        <v>10.15857145</v>
      </c>
      <c r="AF45" s="494">
        <v>10.002857208251942</v>
      </c>
      <c r="AG45" s="494">
        <v>1.9098571369999999</v>
      </c>
      <c r="AH45" s="494">
        <v>34.97357178</v>
      </c>
      <c r="AI45" s="494">
        <v>10.643142770000001</v>
      </c>
      <c r="AO45" s="475">
        <v>35</v>
      </c>
      <c r="AP45" s="470">
        <v>173.09100341796801</v>
      </c>
      <c r="AQ45" s="452">
        <v>183.40100097656199</v>
      </c>
      <c r="AR45" s="468">
        <v>158.09</v>
      </c>
      <c r="AW45" s="475">
        <v>35</v>
      </c>
      <c r="AX45" s="452">
        <v>181.19</v>
      </c>
      <c r="AY45" s="470">
        <v>193.74299621582</v>
      </c>
      <c r="AZ45" s="468">
        <v>171.33</v>
      </c>
      <c r="BB45" s="475">
        <v>35</v>
      </c>
      <c r="BC45" s="455">
        <v>146.97999999999999</v>
      </c>
      <c r="BD45" s="453">
        <v>230.6710003662109</v>
      </c>
      <c r="BE45" s="471">
        <v>208.9500017</v>
      </c>
    </row>
    <row r="46" spans="1:57" s="174" customFormat="1" ht="12.75">
      <c r="A46" s="219"/>
      <c r="B46" s="236"/>
      <c r="C46" s="236"/>
      <c r="D46" s="236"/>
      <c r="E46" s="236"/>
      <c r="F46" s="236"/>
      <c r="G46" s="236"/>
      <c r="H46" s="236"/>
      <c r="I46" s="236"/>
      <c r="J46" s="261"/>
      <c r="K46" s="167"/>
      <c r="U46" s="436"/>
      <c r="V46" s="435"/>
      <c r="W46"/>
      <c r="X46" s="494">
        <v>13.86</v>
      </c>
      <c r="Y46" s="494">
        <v>30.785</v>
      </c>
      <c r="Z46" s="494">
        <v>17.64</v>
      </c>
      <c r="AA46" s="494">
        <v>6.62</v>
      </c>
      <c r="AB46" s="494">
        <v>1.052</v>
      </c>
      <c r="AC46" s="451">
        <v>96.09</v>
      </c>
      <c r="AD46" s="494">
        <v>69.19</v>
      </c>
      <c r="AE46" s="494">
        <v>12.37</v>
      </c>
      <c r="AF46" s="494">
        <v>10.005714416503887</v>
      </c>
      <c r="AG46" s="494">
        <v>1.93</v>
      </c>
      <c r="AH46" s="494">
        <v>34.840000000000003</v>
      </c>
      <c r="AI46" s="494">
        <v>11.66</v>
      </c>
      <c r="AO46" s="475">
        <v>36</v>
      </c>
      <c r="AP46" s="470">
        <v>173.09100341796801</v>
      </c>
      <c r="AQ46" s="452">
        <v>183.40100097656199</v>
      </c>
      <c r="AR46" s="468">
        <v>158.09</v>
      </c>
      <c r="AW46" s="475">
        <v>36</v>
      </c>
      <c r="AX46" s="452">
        <v>171.33</v>
      </c>
      <c r="AY46" s="470">
        <v>166.452</v>
      </c>
      <c r="AZ46" s="468">
        <v>164.03</v>
      </c>
      <c r="BB46" s="475">
        <v>36</v>
      </c>
      <c r="BC46" s="455">
        <v>143.34800000000001</v>
      </c>
      <c r="BD46" s="453">
        <v>225.39499950408924</v>
      </c>
      <c r="BE46" s="471">
        <v>202.97300150000001</v>
      </c>
    </row>
    <row r="47" spans="1:57" s="174" customFormat="1" ht="12.75">
      <c r="A47" s="219"/>
      <c r="B47" s="236"/>
      <c r="C47" s="236"/>
      <c r="D47" s="236"/>
      <c r="E47" s="236"/>
      <c r="F47" s="236"/>
      <c r="G47" s="236"/>
      <c r="H47" s="236"/>
      <c r="I47" s="236"/>
      <c r="J47" s="261"/>
      <c r="K47" s="167"/>
      <c r="U47" s="436"/>
      <c r="V47" s="435"/>
      <c r="W47"/>
      <c r="X47" s="494">
        <v>14.18571418</v>
      </c>
      <c r="Y47" s="494">
        <v>30.662142620000001</v>
      </c>
      <c r="Z47" s="494">
        <v>13.24114282</v>
      </c>
      <c r="AA47" s="494">
        <v>6.9254285949999996</v>
      </c>
      <c r="AB47" s="494">
        <v>2.1361428839999999</v>
      </c>
      <c r="AC47" s="451">
        <v>84.515142170000004</v>
      </c>
      <c r="AD47" s="494">
        <v>56.14428547</v>
      </c>
      <c r="AE47" s="494">
        <v>11.487142970000001</v>
      </c>
      <c r="AF47" s="494">
        <v>10.430000032697402</v>
      </c>
      <c r="AG47" s="494">
        <v>1.7737142699999999</v>
      </c>
      <c r="AH47" s="494">
        <v>35.98928506</v>
      </c>
      <c r="AI47" s="494">
        <v>9.1042857850000001</v>
      </c>
      <c r="AO47" s="475">
        <v>37</v>
      </c>
      <c r="AP47" s="452">
        <v>162.19599909999999</v>
      </c>
      <c r="AQ47" s="452">
        <v>172.60800169999999</v>
      </c>
      <c r="AR47" s="468">
        <v>147.07</v>
      </c>
      <c r="AW47" s="475">
        <v>37</v>
      </c>
      <c r="AX47" s="452">
        <v>164.02999879999999</v>
      </c>
      <c r="AY47" s="470">
        <v>149.70199579999999</v>
      </c>
      <c r="AZ47" s="468">
        <v>147.35</v>
      </c>
      <c r="BB47" s="475">
        <v>37</v>
      </c>
      <c r="BC47" s="455">
        <v>140.58200252899999</v>
      </c>
      <c r="BD47" s="453">
        <v>220.07399951934806</v>
      </c>
      <c r="BE47" s="471">
        <v>196.9500008</v>
      </c>
    </row>
    <row r="48" spans="1:57" s="174" customFormat="1" ht="12.75">
      <c r="A48" s="219"/>
      <c r="B48" s="236"/>
      <c r="C48" s="236"/>
      <c r="D48" s="236"/>
      <c r="E48" s="236"/>
      <c r="F48" s="236"/>
      <c r="G48" s="236"/>
      <c r="H48" s="236"/>
      <c r="I48" s="236"/>
      <c r="J48" s="261"/>
      <c r="K48" s="167"/>
      <c r="U48" s="436"/>
      <c r="V48" s="435">
        <v>40</v>
      </c>
      <c r="W48"/>
      <c r="X48" s="494">
        <v>15.34</v>
      </c>
      <c r="Y48" s="494">
        <v>36.380000000000003</v>
      </c>
      <c r="Z48" s="494">
        <v>20.43</v>
      </c>
      <c r="AA48" s="494">
        <v>7.16</v>
      </c>
      <c r="AB48" s="494">
        <v>3.28</v>
      </c>
      <c r="AC48" s="451">
        <v>86.83</v>
      </c>
      <c r="AD48" s="494">
        <v>51.57</v>
      </c>
      <c r="AE48" s="494">
        <v>10.36</v>
      </c>
      <c r="AF48" s="494">
        <v>11</v>
      </c>
      <c r="AG48" s="494">
        <v>1.33</v>
      </c>
      <c r="AH48" s="494">
        <v>50.04</v>
      </c>
      <c r="AI48" s="494">
        <v>10.39</v>
      </c>
      <c r="AO48" s="475">
        <v>38</v>
      </c>
      <c r="AP48" s="452">
        <v>162.19599909999999</v>
      </c>
      <c r="AQ48" s="452">
        <v>172.60800169999999</v>
      </c>
      <c r="AR48" s="468">
        <v>147.07</v>
      </c>
      <c r="AW48" s="475">
        <v>38</v>
      </c>
      <c r="AX48" s="452">
        <v>161.62</v>
      </c>
      <c r="AY48" s="470">
        <v>135.7250061</v>
      </c>
      <c r="AZ48" s="468">
        <v>131.15</v>
      </c>
      <c r="BB48" s="475">
        <v>38</v>
      </c>
      <c r="BC48" s="455">
        <v>134.738</v>
      </c>
      <c r="BD48" s="453">
        <v>215.42199704999999</v>
      </c>
      <c r="BE48" s="471">
        <v>190.7840042</v>
      </c>
    </row>
    <row r="49" spans="1:57" s="174" customFormat="1" ht="12.75">
      <c r="A49" s="219"/>
      <c r="B49" s="236"/>
      <c r="C49" s="236"/>
      <c r="D49" s="236"/>
      <c r="E49" s="236"/>
      <c r="F49" s="236"/>
      <c r="G49" s="236"/>
      <c r="H49" s="236"/>
      <c r="I49" s="236"/>
      <c r="J49" s="261"/>
      <c r="K49" s="167"/>
      <c r="U49" s="435"/>
      <c r="V49" s="435"/>
      <c r="W49"/>
      <c r="X49" s="494">
        <v>18.08571448</v>
      </c>
      <c r="Y49" s="494">
        <v>34.163285940000002</v>
      </c>
      <c r="Z49" s="494">
        <v>19.903143069999999</v>
      </c>
      <c r="AA49" s="494">
        <v>7.0011427739999998</v>
      </c>
      <c r="AB49" s="494">
        <v>2.2765714610000001</v>
      </c>
      <c r="AC49" s="451">
        <v>81.298714770000004</v>
      </c>
      <c r="AD49" s="494">
        <v>48.17428589</v>
      </c>
      <c r="AE49" s="494">
        <v>15.737142560000001</v>
      </c>
      <c r="AF49" s="494">
        <v>11.00857162</v>
      </c>
      <c r="AG49" s="494">
        <v>1.9857142990000001</v>
      </c>
      <c r="AH49" s="494">
        <v>39.686428069999998</v>
      </c>
      <c r="AI49" s="494">
        <v>8.1814286369999998</v>
      </c>
      <c r="AO49" s="475">
        <v>39</v>
      </c>
      <c r="AP49" s="452">
        <v>153.6340027</v>
      </c>
      <c r="AQ49" s="452">
        <v>172.60800170898401</v>
      </c>
      <c r="AR49" s="468">
        <v>139.11000000000001</v>
      </c>
      <c r="AW49" s="475">
        <v>39</v>
      </c>
      <c r="AX49" s="452">
        <v>145.00399780000001</v>
      </c>
      <c r="AY49" s="470">
        <v>126.6</v>
      </c>
      <c r="AZ49" s="468">
        <v>119.86</v>
      </c>
      <c r="BB49" s="475">
        <v>39</v>
      </c>
      <c r="BC49" s="455">
        <v>131.20699792900001</v>
      </c>
      <c r="BD49" s="453">
        <v>210.14099999999999</v>
      </c>
      <c r="BE49" s="471">
        <v>184.4409995</v>
      </c>
    </row>
    <row r="50" spans="1:57" s="174" customFormat="1" ht="12.75">
      <c r="A50" s="219"/>
      <c r="B50" s="236"/>
      <c r="C50" s="236"/>
      <c r="D50" s="236"/>
      <c r="E50" s="236"/>
      <c r="F50" s="236"/>
      <c r="G50" s="236"/>
      <c r="H50" s="236"/>
      <c r="I50" s="236"/>
      <c r="J50" s="261"/>
      <c r="K50" s="167"/>
      <c r="U50" s="435"/>
      <c r="V50" s="435"/>
      <c r="W50"/>
      <c r="X50" s="494">
        <v>18.91</v>
      </c>
      <c r="Y50" s="494">
        <v>40.36</v>
      </c>
      <c r="Z50" s="494">
        <v>14.79</v>
      </c>
      <c r="AA50" s="494">
        <v>7.86</v>
      </c>
      <c r="AB50" s="494">
        <v>2.39</v>
      </c>
      <c r="AC50" s="451">
        <v>97.4</v>
      </c>
      <c r="AD50" s="494">
        <v>49.42</v>
      </c>
      <c r="AE50" s="494">
        <v>10.9</v>
      </c>
      <c r="AF50" s="494">
        <v>11</v>
      </c>
      <c r="AG50" s="494">
        <v>1.57</v>
      </c>
      <c r="AH50" s="494">
        <v>37.29</v>
      </c>
      <c r="AI50" s="494">
        <v>8.73</v>
      </c>
      <c r="AO50" s="475">
        <v>40</v>
      </c>
      <c r="AP50" s="452">
        <v>153.6340027</v>
      </c>
      <c r="AQ50" s="452">
        <v>160.46600000000001</v>
      </c>
      <c r="AR50" s="468">
        <v>139.11000000000001</v>
      </c>
      <c r="AW50" s="475">
        <v>40</v>
      </c>
      <c r="AX50" s="452">
        <v>128.87</v>
      </c>
      <c r="AY50" s="452">
        <v>119.86</v>
      </c>
      <c r="AZ50" s="468">
        <v>119.86</v>
      </c>
      <c r="BB50" s="475">
        <v>40</v>
      </c>
      <c r="BC50" s="455">
        <v>128.13</v>
      </c>
      <c r="BD50" s="453">
        <v>206.839</v>
      </c>
      <c r="BE50" s="471">
        <v>177.93399909999999</v>
      </c>
    </row>
    <row r="51" spans="1:57" s="174" customFormat="1" ht="12.75">
      <c r="A51" s="219"/>
      <c r="B51" s="236"/>
      <c r="C51" s="236"/>
      <c r="D51" s="236"/>
      <c r="E51" s="236"/>
      <c r="F51" s="236"/>
      <c r="G51" s="236"/>
      <c r="H51" s="236"/>
      <c r="I51" s="236"/>
      <c r="J51" s="261"/>
      <c r="K51" s="167"/>
      <c r="U51" s="435"/>
      <c r="V51" s="435"/>
      <c r="W51"/>
      <c r="X51" s="494">
        <v>18.942856924874402</v>
      </c>
      <c r="Y51" s="494">
        <v>45.664857046944704</v>
      </c>
      <c r="Z51" s="494">
        <v>13.250000136239143</v>
      </c>
      <c r="AA51" s="494">
        <v>7.7904285703386531</v>
      </c>
      <c r="AB51" s="494">
        <v>2.0807142598288357</v>
      </c>
      <c r="AC51" s="451">
        <v>89.837426321847062</v>
      </c>
      <c r="AD51" s="494">
        <v>52.804285866873556</v>
      </c>
      <c r="AE51" s="494">
        <v>9.0100000926426418</v>
      </c>
      <c r="AF51" s="494">
        <v>11</v>
      </c>
      <c r="AG51" s="494">
        <v>1.8558571338653529</v>
      </c>
      <c r="AH51" s="494">
        <v>38.216427939278695</v>
      </c>
      <c r="AI51" s="494">
        <v>10.265714509146521</v>
      </c>
      <c r="AO51" s="475">
        <v>41</v>
      </c>
      <c r="AP51" s="452">
        <v>144.54400630000001</v>
      </c>
      <c r="AQ51" s="452">
        <v>148.89699999999999</v>
      </c>
      <c r="AR51" s="468">
        <v>139.11000000000001</v>
      </c>
      <c r="AW51" s="475">
        <v>41</v>
      </c>
      <c r="AX51" s="452">
        <v>113.2139969</v>
      </c>
      <c r="AY51" s="452">
        <v>108.82899999999999</v>
      </c>
      <c r="AZ51" s="468">
        <v>113.21</v>
      </c>
      <c r="BB51" s="475">
        <v>41</v>
      </c>
      <c r="BC51" s="455">
        <v>123.19800044700001</v>
      </c>
      <c r="BD51" s="453">
        <v>201.45299999999997</v>
      </c>
      <c r="BE51" s="471">
        <v>171.6890023</v>
      </c>
    </row>
    <row r="52" spans="1:57" s="174" customFormat="1" ht="12.75">
      <c r="A52" s="219"/>
      <c r="B52" s="236"/>
      <c r="C52" s="236"/>
      <c r="D52" s="236"/>
      <c r="E52" s="236"/>
      <c r="F52" s="236"/>
      <c r="G52" s="236"/>
      <c r="H52" s="236"/>
      <c r="I52" s="236"/>
      <c r="J52" s="261"/>
      <c r="K52" s="167"/>
      <c r="U52" s="435"/>
      <c r="V52" s="435">
        <v>44</v>
      </c>
      <c r="W52"/>
      <c r="X52" s="494">
        <v>15.77</v>
      </c>
      <c r="Y52" s="494">
        <v>39.85</v>
      </c>
      <c r="Z52" s="494">
        <v>16.07</v>
      </c>
      <c r="AA52" s="494">
        <v>7.52</v>
      </c>
      <c r="AB52" s="494">
        <v>2.48</v>
      </c>
      <c r="AC52" s="451">
        <v>80.75</v>
      </c>
      <c r="AD52" s="494">
        <v>47.38</v>
      </c>
      <c r="AE52" s="494">
        <v>11.62</v>
      </c>
      <c r="AF52" s="494">
        <v>10</v>
      </c>
      <c r="AG52" s="494">
        <v>1.298</v>
      </c>
      <c r="AH52" s="494">
        <v>34.799999999999997</v>
      </c>
      <c r="AI52" s="494">
        <v>9.2100000000000009</v>
      </c>
      <c r="AO52" s="475">
        <v>42</v>
      </c>
      <c r="AP52" s="452">
        <v>144.54400630000001</v>
      </c>
      <c r="AQ52" s="452">
        <v>148.89699999999999</v>
      </c>
      <c r="AR52" s="468">
        <v>128.35</v>
      </c>
      <c r="AW52" s="475">
        <v>42</v>
      </c>
      <c r="AX52" s="452">
        <v>117.64</v>
      </c>
      <c r="AY52" s="452">
        <v>98.04</v>
      </c>
      <c r="AZ52" s="468">
        <v>100.18</v>
      </c>
      <c r="BB52" s="475">
        <v>42</v>
      </c>
      <c r="BC52" s="455">
        <v>118.85000000000001</v>
      </c>
      <c r="BD52" s="453">
        <v>196.38000000000002</v>
      </c>
      <c r="BE52" s="471">
        <v>165.69499870000001</v>
      </c>
    </row>
    <row r="53" spans="1:57" s="174" customFormat="1" ht="12.75">
      <c r="A53" s="219"/>
      <c r="B53" s="236"/>
      <c r="C53" s="236"/>
      <c r="D53" s="236"/>
      <c r="E53" s="236"/>
      <c r="F53" s="236"/>
      <c r="G53" s="236"/>
      <c r="H53" s="236"/>
      <c r="I53" s="236"/>
      <c r="J53" s="261"/>
      <c r="K53" s="167"/>
      <c r="U53" s="435"/>
      <c r="V53" s="435"/>
      <c r="W53"/>
      <c r="X53" s="494">
        <v>23.728571479999999</v>
      </c>
      <c r="Y53" s="494">
        <v>61.090667089999997</v>
      </c>
      <c r="Z53" s="494">
        <v>38.42033386</v>
      </c>
      <c r="AA53" s="494">
        <v>8.9832856999999997</v>
      </c>
      <c r="AB53" s="494">
        <v>4.4537142860000003</v>
      </c>
      <c r="AC53" s="451">
        <v>83.839285709999999</v>
      </c>
      <c r="AD53" s="494">
        <v>47.64285769</v>
      </c>
      <c r="AE53" s="494">
        <v>13.18000003</v>
      </c>
      <c r="AF53" s="494">
        <v>10.001428600000001</v>
      </c>
      <c r="AG53" s="494">
        <v>1.2431428769999999</v>
      </c>
      <c r="AH53" s="494">
        <v>37.059285850000002</v>
      </c>
      <c r="AI53" s="494">
        <v>9.9271429609999995</v>
      </c>
      <c r="AO53" s="475">
        <v>43</v>
      </c>
      <c r="AP53" s="452">
        <v>133.50900268554599</v>
      </c>
      <c r="AQ53" s="452">
        <v>140.44499999999999</v>
      </c>
      <c r="AR53" s="468">
        <v>128.35</v>
      </c>
      <c r="AW53" s="475">
        <v>43</v>
      </c>
      <c r="AX53" s="452">
        <v>115.420997619628</v>
      </c>
      <c r="AY53" s="452">
        <v>102.325</v>
      </c>
      <c r="AZ53" s="468">
        <v>89.58</v>
      </c>
      <c r="BB53" s="475">
        <v>43</v>
      </c>
      <c r="BC53" s="455">
        <v>112.50799894332873</v>
      </c>
      <c r="BD53" s="453">
        <v>192.565</v>
      </c>
      <c r="BE53" s="471">
        <v>160.3979965</v>
      </c>
    </row>
    <row r="54" spans="1:57" s="174" customFormat="1" ht="12.75">
      <c r="A54" s="219"/>
      <c r="B54" s="236"/>
      <c r="C54" s="236"/>
      <c r="D54" s="236"/>
      <c r="E54" s="236"/>
      <c r="F54" s="236"/>
      <c r="G54" s="236"/>
      <c r="H54" s="236"/>
      <c r="I54" s="236"/>
      <c r="J54" s="261"/>
      <c r="K54" s="167"/>
      <c r="U54" s="435"/>
      <c r="V54" s="435"/>
      <c r="W54"/>
      <c r="X54" s="494">
        <v>30.528571810041125</v>
      </c>
      <c r="Y54" s="494">
        <v>77.433666865030759</v>
      </c>
      <c r="Z54" s="494">
        <v>23.011333147684685</v>
      </c>
      <c r="AA54" s="494">
        <v>10.47</v>
      </c>
      <c r="AB54" s="494">
        <v>8.2200000000000006</v>
      </c>
      <c r="AC54" s="451">
        <v>80.249285016741013</v>
      </c>
      <c r="AD54" s="494">
        <v>64.83</v>
      </c>
      <c r="AE54" s="494">
        <v>12.43</v>
      </c>
      <c r="AF54" s="494">
        <v>10.001428604125973</v>
      </c>
      <c r="AG54" s="494">
        <v>1.5007142850330841</v>
      </c>
      <c r="AH54" s="494">
        <v>36.905714307512518</v>
      </c>
      <c r="AI54" s="494">
        <v>10.785714285714255</v>
      </c>
      <c r="AO54" s="475">
        <v>44</v>
      </c>
      <c r="AP54" s="452">
        <v>133.50900268554599</v>
      </c>
      <c r="AQ54" s="452">
        <v>140.44499999999999</v>
      </c>
      <c r="AR54" s="174">
        <v>121.2</v>
      </c>
      <c r="AW54" s="475">
        <v>44</v>
      </c>
      <c r="AX54" s="452">
        <v>100.18</v>
      </c>
      <c r="AY54" s="452">
        <v>91.68</v>
      </c>
      <c r="AZ54" s="468">
        <v>75.16</v>
      </c>
      <c r="BB54" s="475">
        <v>44</v>
      </c>
      <c r="BC54" s="455">
        <v>108.26299999999999</v>
      </c>
      <c r="BD54" s="453">
        <v>187.09000000000003</v>
      </c>
      <c r="BE54" s="471">
        <v>154.79199919999999</v>
      </c>
    </row>
    <row r="55" spans="1:57" s="174" customFormat="1" ht="12.75">
      <c r="A55" s="219"/>
      <c r="B55" s="236"/>
      <c r="C55" s="236"/>
      <c r="D55" s="236"/>
      <c r="E55" s="236"/>
      <c r="F55" s="236"/>
      <c r="G55" s="236"/>
      <c r="H55" s="236"/>
      <c r="I55" s="236"/>
      <c r="J55" s="261"/>
      <c r="K55" s="167"/>
      <c r="U55" s="435"/>
      <c r="V55" s="435"/>
      <c r="W55"/>
      <c r="X55" s="494">
        <v>19.285699999999999</v>
      </c>
      <c r="Y55" s="494">
        <v>47.748571668352348</v>
      </c>
      <c r="Z55" s="494">
        <v>14.493142809186628</v>
      </c>
      <c r="AA55" s="494">
        <v>7.8201428140912697</v>
      </c>
      <c r="AB55" s="494">
        <v>2.3963000000000001</v>
      </c>
      <c r="AC55" s="451">
        <v>74.034999999999997</v>
      </c>
      <c r="AD55" s="494">
        <v>60.726999999999997</v>
      </c>
      <c r="AE55" s="494">
        <v>9.5739999999999998</v>
      </c>
      <c r="AF55" s="494">
        <v>10.001428604125966</v>
      </c>
      <c r="AG55" s="494">
        <v>1.2811428649084857</v>
      </c>
      <c r="AH55" s="494">
        <v>38.396000000000001</v>
      </c>
      <c r="AI55" s="494">
        <v>21.811399999999999</v>
      </c>
      <c r="AO55" s="475">
        <v>45</v>
      </c>
      <c r="AP55" s="452">
        <v>133.50900268554599</v>
      </c>
      <c r="AQ55" s="452">
        <v>134.84</v>
      </c>
      <c r="AR55" s="468">
        <v>121.2</v>
      </c>
      <c r="AW55" s="475">
        <v>45</v>
      </c>
      <c r="AX55" s="452">
        <v>83.341003420000007</v>
      </c>
      <c r="AY55" s="452">
        <v>79.23</v>
      </c>
      <c r="AZ55" s="468">
        <v>61.21</v>
      </c>
      <c r="BB55" s="475">
        <v>45</v>
      </c>
      <c r="BC55" s="455">
        <v>102.77400085399999</v>
      </c>
      <c r="BD55" s="453">
        <v>183.072</v>
      </c>
      <c r="BE55" s="471">
        <v>149.715</v>
      </c>
    </row>
    <row r="56" spans="1:57" s="174" customFormat="1" ht="12.75">
      <c r="A56" s="219"/>
      <c r="B56" s="236"/>
      <c r="C56" s="236"/>
      <c r="D56" s="236"/>
      <c r="E56" s="236"/>
      <c r="F56" s="236"/>
      <c r="G56" s="236"/>
      <c r="H56" s="236"/>
      <c r="I56" s="236"/>
      <c r="J56" s="261"/>
      <c r="K56" s="167"/>
      <c r="U56" s="435"/>
      <c r="V56" s="435">
        <v>48</v>
      </c>
      <c r="W56"/>
      <c r="X56" s="494">
        <v>18.57</v>
      </c>
      <c r="Y56" s="494">
        <v>56.05</v>
      </c>
      <c r="Z56" s="494">
        <v>23.31</v>
      </c>
      <c r="AA56" s="494">
        <v>7.5830000000000002</v>
      </c>
      <c r="AB56" s="494">
        <v>2.44</v>
      </c>
      <c r="AC56" s="451">
        <v>82.129000000000005</v>
      </c>
      <c r="AD56" s="494">
        <v>61.54</v>
      </c>
      <c r="AE56" s="494">
        <v>8.7200000000000006</v>
      </c>
      <c r="AF56" s="494">
        <v>9.7940000000000005</v>
      </c>
      <c r="AG56" s="494">
        <v>1.64</v>
      </c>
      <c r="AH56" s="494">
        <v>40.08</v>
      </c>
      <c r="AI56" s="494">
        <v>26.073</v>
      </c>
      <c r="AO56" s="475">
        <v>46</v>
      </c>
      <c r="AP56" s="452">
        <v>124.56</v>
      </c>
      <c r="AQ56" s="452">
        <v>134.84</v>
      </c>
      <c r="AR56" s="468">
        <v>112.14</v>
      </c>
      <c r="AW56" s="475">
        <v>46</v>
      </c>
      <c r="AX56" s="452">
        <v>73.136001586914006</v>
      </c>
      <c r="AY56" s="452">
        <v>81.28</v>
      </c>
      <c r="AZ56" s="468">
        <v>43.99</v>
      </c>
      <c r="BB56" s="475">
        <v>46</v>
      </c>
      <c r="BC56" s="455">
        <v>99.224143177270747</v>
      </c>
      <c r="BD56" s="453">
        <v>179.65</v>
      </c>
      <c r="BE56" s="471">
        <v>144.1180004</v>
      </c>
    </row>
    <row r="57" spans="1:57" s="174" customFormat="1" ht="12.75">
      <c r="A57" s="219"/>
      <c r="B57" s="236"/>
      <c r="C57" s="236"/>
      <c r="D57" s="236"/>
      <c r="E57" s="236"/>
      <c r="F57" s="236"/>
      <c r="G57" s="236"/>
      <c r="H57" s="236"/>
      <c r="I57" s="236"/>
      <c r="J57" s="261"/>
      <c r="K57" s="167"/>
      <c r="U57" s="435"/>
      <c r="V57" s="435"/>
      <c r="W57"/>
      <c r="X57" s="494">
        <v>31.86</v>
      </c>
      <c r="Y57" s="494">
        <v>78.91</v>
      </c>
      <c r="Z57" s="494">
        <v>47.94</v>
      </c>
      <c r="AA57" s="494">
        <v>10.81</v>
      </c>
      <c r="AB57" s="494">
        <v>4.71</v>
      </c>
      <c r="AC57" s="451">
        <v>105.09</v>
      </c>
      <c r="AD57" s="494">
        <v>83.95</v>
      </c>
      <c r="AE57" s="494">
        <v>18.13</v>
      </c>
      <c r="AF57" s="494">
        <v>10</v>
      </c>
      <c r="AG57" s="494">
        <v>1.615</v>
      </c>
      <c r="AH57" s="494">
        <v>50.85</v>
      </c>
      <c r="AI57" s="494">
        <v>25.96</v>
      </c>
      <c r="AO57" s="475">
        <v>47</v>
      </c>
      <c r="AP57" s="452">
        <v>124.56</v>
      </c>
      <c r="AQ57" s="452">
        <v>134.84</v>
      </c>
      <c r="AR57" s="468">
        <v>112.14</v>
      </c>
      <c r="AW57" s="475">
        <v>47</v>
      </c>
      <c r="AX57" s="452">
        <v>49.643001556396399</v>
      </c>
      <c r="AY57" s="452">
        <v>79.23</v>
      </c>
      <c r="AZ57" s="468">
        <v>25.78</v>
      </c>
      <c r="BB57" s="475">
        <v>47</v>
      </c>
      <c r="BC57" s="455">
        <v>98.391001403331657</v>
      </c>
      <c r="BD57" s="453">
        <v>174.434</v>
      </c>
      <c r="BE57" s="471">
        <v>138.82499809999999</v>
      </c>
    </row>
    <row r="58" spans="1:57" s="174" customFormat="1" ht="12.75">
      <c r="A58" s="219"/>
      <c r="B58" s="236"/>
      <c r="C58" s="236"/>
      <c r="D58" s="236"/>
      <c r="E58" s="236"/>
      <c r="F58" s="236"/>
      <c r="G58" s="236"/>
      <c r="H58" s="236"/>
      <c r="I58" s="236"/>
      <c r="J58" s="261"/>
      <c r="K58" s="167"/>
      <c r="U58" s="435"/>
      <c r="V58" s="435"/>
      <c r="W58"/>
      <c r="X58" s="494">
        <v>45.715000000000003</v>
      </c>
      <c r="Y58" s="494">
        <v>120.64</v>
      </c>
      <c r="Z58" s="494">
        <v>31.65</v>
      </c>
      <c r="AA58" s="494">
        <v>19.32</v>
      </c>
      <c r="AB58" s="494">
        <v>12.4</v>
      </c>
      <c r="AC58" s="451">
        <v>111.883</v>
      </c>
      <c r="AD58" s="494">
        <v>89.3</v>
      </c>
      <c r="AE58" s="494">
        <v>21.54</v>
      </c>
      <c r="AF58" s="494">
        <v>10</v>
      </c>
      <c r="AG58" s="494">
        <v>1.31</v>
      </c>
      <c r="AH58" s="494">
        <v>85.53</v>
      </c>
      <c r="AI58" s="494">
        <v>28.62</v>
      </c>
      <c r="AO58" s="475">
        <v>48</v>
      </c>
      <c r="AP58" s="452">
        <v>117.827</v>
      </c>
      <c r="AQ58" s="452">
        <v>134.15</v>
      </c>
      <c r="AR58" s="468">
        <v>101.14</v>
      </c>
      <c r="AW58" s="475">
        <v>48</v>
      </c>
      <c r="AX58" s="452">
        <v>45.865000000000002</v>
      </c>
      <c r="AY58" s="452">
        <v>79.23</v>
      </c>
      <c r="AZ58" s="468">
        <v>29.34</v>
      </c>
      <c r="BB58" s="475">
        <v>48</v>
      </c>
      <c r="BC58" s="455">
        <v>87.924999999999983</v>
      </c>
      <c r="BD58" s="453">
        <v>169.50000000000003</v>
      </c>
      <c r="BE58" s="471">
        <v>133.112999</v>
      </c>
    </row>
    <row r="59" spans="1:57" s="174" customFormat="1" ht="13.5">
      <c r="A59" s="219"/>
      <c r="B59" s="236"/>
      <c r="C59" s="236"/>
      <c r="D59" s="236"/>
      <c r="E59" s="236"/>
      <c r="F59" s="236"/>
      <c r="G59" s="236"/>
      <c r="H59" s="236"/>
      <c r="I59" s="236"/>
      <c r="J59" s="261"/>
      <c r="K59" s="167"/>
      <c r="U59" s="435"/>
      <c r="V59" s="435">
        <v>51</v>
      </c>
      <c r="W59"/>
      <c r="X59" s="494">
        <v>36.909999999999997</v>
      </c>
      <c r="Y59" s="494">
        <v>78.84</v>
      </c>
      <c r="Z59" s="494">
        <v>19.73</v>
      </c>
      <c r="AA59" s="494">
        <v>13.65</v>
      </c>
      <c r="AB59" s="494">
        <v>8.74</v>
      </c>
      <c r="AC59" s="451">
        <v>101.2</v>
      </c>
      <c r="AD59" s="494">
        <v>99.78</v>
      </c>
      <c r="AE59" s="494">
        <v>27.96</v>
      </c>
      <c r="AF59" s="494">
        <v>10</v>
      </c>
      <c r="AG59" s="494">
        <v>1.1399999999999999</v>
      </c>
      <c r="AH59" s="494">
        <v>116.12</v>
      </c>
      <c r="AI59" s="494">
        <v>54.8</v>
      </c>
      <c r="AO59" s="475">
        <v>49</v>
      </c>
      <c r="AP59" s="452">
        <v>117.827</v>
      </c>
      <c r="AQ59" s="452">
        <v>134.15</v>
      </c>
      <c r="AR59" s="468">
        <v>101.14</v>
      </c>
      <c r="AW59" s="475">
        <v>49</v>
      </c>
      <c r="AX59" s="476">
        <v>51.566714695521732</v>
      </c>
      <c r="AY59" s="452">
        <v>81.28</v>
      </c>
      <c r="AZ59" s="468">
        <v>34.76</v>
      </c>
      <c r="BB59" s="475">
        <v>49</v>
      </c>
      <c r="BC59" s="455">
        <v>85.033142868961448</v>
      </c>
      <c r="BD59" s="453">
        <v>164.72300000000001</v>
      </c>
      <c r="BE59" s="471">
        <v>128.37000269999999</v>
      </c>
    </row>
    <row r="60" spans="1:57" s="174" customFormat="1" ht="13.5" thickBot="1">
      <c r="A60" s="219"/>
      <c r="B60" s="236"/>
      <c r="C60" s="236"/>
      <c r="D60" s="236"/>
      <c r="E60" s="236"/>
      <c r="F60" s="236"/>
      <c r="G60" s="236"/>
      <c r="H60" s="236"/>
      <c r="I60" s="236"/>
      <c r="J60" s="261"/>
      <c r="K60" s="167"/>
      <c r="U60" s="435"/>
      <c r="V60" s="435"/>
      <c r="W60"/>
      <c r="X60" s="494">
        <v>68.171428680419893</v>
      </c>
      <c r="Y60" s="494">
        <v>173.24642835344551</v>
      </c>
      <c r="Z60" s="494">
        <v>46.748427799769779</v>
      </c>
      <c r="AA60" s="494">
        <v>20.258571216038241</v>
      </c>
      <c r="AB60" s="494">
        <v>16.477428436279258</v>
      </c>
      <c r="AC60" s="451">
        <v>183.30985913957815</v>
      </c>
      <c r="AD60" s="494">
        <v>150.62857273646728</v>
      </c>
      <c r="AE60" s="494">
        <v>44.407142639160142</v>
      </c>
      <c r="AF60" s="494">
        <v>10</v>
      </c>
      <c r="AG60" s="494">
        <v>1.2935714210782672</v>
      </c>
      <c r="AH60" s="494">
        <v>146.74785723004999</v>
      </c>
      <c r="AI60" s="494">
        <v>50.432856423514181</v>
      </c>
      <c r="AO60" s="475">
        <v>50</v>
      </c>
      <c r="AP60" s="452">
        <v>111.587</v>
      </c>
      <c r="AQ60" s="452">
        <v>128.977</v>
      </c>
      <c r="AR60" s="468">
        <v>96.75</v>
      </c>
      <c r="AW60" s="475">
        <v>50</v>
      </c>
      <c r="AX60" s="452">
        <v>69.12</v>
      </c>
      <c r="AY60" s="452">
        <v>69.123000000000005</v>
      </c>
      <c r="AZ60" s="468">
        <v>32.950000000000003</v>
      </c>
      <c r="BB60" s="475">
        <v>50</v>
      </c>
      <c r="BC60" s="455">
        <v>78.216999999999999</v>
      </c>
      <c r="BD60" s="453">
        <v>160.208</v>
      </c>
      <c r="BE60" s="471">
        <v>122.7149982</v>
      </c>
    </row>
    <row r="61" spans="1:57" s="174" customFormat="1" ht="12.75">
      <c r="A61" s="219"/>
      <c r="B61" s="236"/>
      <c r="C61" s="236"/>
      <c r="D61" s="236"/>
      <c r="E61" s="236"/>
      <c r="F61" s="236"/>
      <c r="G61" s="236"/>
      <c r="H61" s="236"/>
      <c r="I61" s="236"/>
      <c r="J61" s="261"/>
      <c r="K61" s="167"/>
      <c r="U61" s="464">
        <v>2015</v>
      </c>
      <c r="V61" s="444">
        <v>1</v>
      </c>
      <c r="W61">
        <v>1</v>
      </c>
      <c r="X61" s="494">
        <v>68.54285648890901</v>
      </c>
      <c r="Y61" s="494">
        <v>128.19599696568042</v>
      </c>
      <c r="Z61" s="494">
        <v>45.029000418526742</v>
      </c>
      <c r="AA61" s="494">
        <v>22.87971414838513</v>
      </c>
      <c r="AB61" s="494">
        <v>19.893999917166528</v>
      </c>
      <c r="AC61" s="451">
        <v>330.59428187778974</v>
      </c>
      <c r="AD61" s="494">
        <v>194.22142791748016</v>
      </c>
      <c r="AE61" s="494">
        <v>47.308570316859615</v>
      </c>
      <c r="AF61" s="494">
        <v>10.010000092642628</v>
      </c>
      <c r="AG61" s="494">
        <v>1.0784285579408874</v>
      </c>
      <c r="AH61" s="494">
        <v>183.91999816894503</v>
      </c>
      <c r="AI61" s="494">
        <v>92.277143205914939</v>
      </c>
      <c r="AO61" s="475">
        <v>51</v>
      </c>
      <c r="AP61" s="452">
        <v>111.587</v>
      </c>
      <c r="AQ61" s="452">
        <v>128.977</v>
      </c>
      <c r="AR61" s="468">
        <v>96.75</v>
      </c>
      <c r="AW61" s="475">
        <v>51</v>
      </c>
      <c r="AX61" s="452">
        <v>63.18</v>
      </c>
      <c r="AY61" s="452">
        <v>63.18</v>
      </c>
      <c r="AZ61" s="468">
        <v>25.78</v>
      </c>
      <c r="BB61" s="475">
        <v>51</v>
      </c>
      <c r="BC61" s="455">
        <v>74.797000000476842</v>
      </c>
      <c r="BD61" s="453">
        <v>157.54600000000002</v>
      </c>
      <c r="BE61" s="471">
        <v>120.156003</v>
      </c>
    </row>
    <row r="62" spans="1:57" s="174" customFormat="1" ht="12.75">
      <c r="A62" s="219"/>
      <c r="B62" s="236"/>
      <c r="C62" s="236"/>
      <c r="D62" s="236"/>
      <c r="E62" s="236"/>
      <c r="F62" s="236"/>
      <c r="G62" s="236"/>
      <c r="H62" s="236"/>
      <c r="I62" s="236"/>
      <c r="J62" s="261"/>
      <c r="K62" s="167"/>
      <c r="U62" s="435"/>
      <c r="V62" s="435"/>
      <c r="W62">
        <v>2</v>
      </c>
      <c r="X62" s="494">
        <v>49.685714176722875</v>
      </c>
      <c r="Y62" s="494">
        <v>96.163429260253665</v>
      </c>
      <c r="Z62" s="494">
        <v>43.363000052315797</v>
      </c>
      <c r="AA62" s="494">
        <v>14.161143030439073</v>
      </c>
      <c r="AB62" s="494">
        <v>11.166571480887255</v>
      </c>
      <c r="AC62" s="451">
        <v>214.08728681291797</v>
      </c>
      <c r="AD62" s="494">
        <v>138.71857234409842</v>
      </c>
      <c r="AE62" s="494">
        <v>33.982857295444987</v>
      </c>
      <c r="AF62" s="494">
        <v>9.4300000326974018</v>
      </c>
      <c r="AG62" s="494">
        <v>1.124142876693178</v>
      </c>
      <c r="AH62" s="494">
        <v>270.27856881277859</v>
      </c>
      <c r="AI62" s="494">
        <v>92.534285409109799</v>
      </c>
      <c r="AO62" s="475">
        <v>52</v>
      </c>
      <c r="AP62" s="452">
        <v>120.986000061035</v>
      </c>
      <c r="AQ62" s="452">
        <v>138.54</v>
      </c>
      <c r="AR62" s="468">
        <v>96.75</v>
      </c>
      <c r="AW62" s="475">
        <v>52</v>
      </c>
      <c r="AX62" s="452">
        <v>61.214000701904297</v>
      </c>
      <c r="AY62" s="452">
        <v>83.69</v>
      </c>
      <c r="AZ62" s="468">
        <v>22.26</v>
      </c>
      <c r="BB62" s="475">
        <v>52</v>
      </c>
      <c r="BC62" s="455">
        <v>74.148001715540829</v>
      </c>
      <c r="BD62" s="453">
        <v>154.74090000000001</v>
      </c>
      <c r="BE62" s="471">
        <v>116.128997</v>
      </c>
    </row>
    <row r="63" spans="1:57" s="174" customFormat="1" ht="12.75">
      <c r="A63" s="219"/>
      <c r="B63" s="236"/>
      <c r="C63" s="236"/>
      <c r="D63" s="236"/>
      <c r="E63" s="236"/>
      <c r="F63" s="236"/>
      <c r="G63" s="236"/>
      <c r="H63" s="236"/>
      <c r="I63" s="236"/>
      <c r="J63" s="261"/>
      <c r="K63" s="167"/>
      <c r="U63" s="435"/>
      <c r="V63" s="435"/>
      <c r="W63">
        <v>3</v>
      </c>
      <c r="X63" s="494">
        <v>63.18571363176612</v>
      </c>
      <c r="Y63" s="494">
        <v>170.70128413609078</v>
      </c>
      <c r="Z63" s="494">
        <v>71.775428771972571</v>
      </c>
      <c r="AA63" s="494">
        <v>13.84971414293557</v>
      </c>
      <c r="AB63" s="494">
        <v>9.8989998953682861</v>
      </c>
      <c r="AC63" s="451">
        <v>181.50271388462556</v>
      </c>
      <c r="AD63" s="494">
        <v>156.31142970493829</v>
      </c>
      <c r="AE63" s="494">
        <v>26.197142464773954</v>
      </c>
      <c r="AF63" s="494">
        <v>9</v>
      </c>
      <c r="AG63" s="494">
        <v>1.2850000006811924</v>
      </c>
      <c r="AH63" s="494">
        <v>324.18071855817436</v>
      </c>
      <c r="AI63" s="494">
        <v>77.014000483921535</v>
      </c>
      <c r="AO63" s="475">
        <v>53</v>
      </c>
      <c r="AP63" s="452"/>
      <c r="AQ63" s="452"/>
      <c r="AR63" s="468"/>
      <c r="AW63" s="475">
        <v>53</v>
      </c>
      <c r="BB63" s="475">
        <v>53</v>
      </c>
      <c r="BC63" s="455"/>
      <c r="BD63" s="453"/>
      <c r="BE63" s="471"/>
    </row>
    <row r="64" spans="1:57" s="174" customFormat="1" ht="12.75">
      <c r="A64" s="219"/>
      <c r="B64" s="236"/>
      <c r="C64" s="236"/>
      <c r="D64" s="236"/>
      <c r="E64" s="236"/>
      <c r="F64" s="236"/>
      <c r="G64" s="236"/>
      <c r="H64" s="236"/>
      <c r="I64" s="236"/>
      <c r="J64" s="261"/>
      <c r="K64" s="167"/>
      <c r="U64" s="435"/>
      <c r="V64" s="435">
        <v>4</v>
      </c>
      <c r="W64">
        <v>4</v>
      </c>
      <c r="X64" s="494">
        <v>92.357142857142819</v>
      </c>
      <c r="Y64" s="494">
        <v>159.75871276855426</v>
      </c>
      <c r="Z64" s="494">
        <v>123.43885803222614</v>
      </c>
      <c r="AA64" s="494">
        <v>23.090571539742559</v>
      </c>
      <c r="AB64" s="494">
        <v>17.496428762163383</v>
      </c>
      <c r="AC64" s="451">
        <v>321.27714320591474</v>
      </c>
      <c r="AD64" s="494">
        <v>188.44857134137786</v>
      </c>
      <c r="AE64" s="494">
        <v>42.578571592058424</v>
      </c>
      <c r="AF64" s="494">
        <v>9.0057144165039045</v>
      </c>
      <c r="AG64" s="494">
        <v>2.8518571853637655</v>
      </c>
      <c r="AH64" s="494">
        <v>226.1550009591233</v>
      </c>
      <c r="AI64" s="494">
        <v>82.329572405133788</v>
      </c>
      <c r="AP64" s="453"/>
      <c r="AQ64" s="453"/>
      <c r="AR64" s="471"/>
    </row>
    <row r="65" spans="1:44" s="174" customFormat="1" ht="12.75">
      <c r="A65" s="219"/>
      <c r="B65" s="236"/>
      <c r="C65" s="236"/>
      <c r="D65" s="236"/>
      <c r="E65" s="236"/>
      <c r="F65" s="236"/>
      <c r="G65" s="236"/>
      <c r="H65" s="236"/>
      <c r="I65" s="236"/>
      <c r="J65" s="261"/>
      <c r="K65" s="167"/>
      <c r="U65" s="435"/>
      <c r="V65" s="435"/>
      <c r="W65">
        <v>5</v>
      </c>
      <c r="X65" s="494">
        <v>89.485714503696826</v>
      </c>
      <c r="Y65" s="494">
        <v>175.85857282366015</v>
      </c>
      <c r="Z65" s="494">
        <v>98.794857025146186</v>
      </c>
      <c r="AA65" s="494">
        <v>20.899142946515727</v>
      </c>
      <c r="AB65" s="494">
        <v>18.429857390267454</v>
      </c>
      <c r="AC65" s="451">
        <v>327.06042698451427</v>
      </c>
      <c r="AD65" s="494">
        <v>191.91857365199442</v>
      </c>
      <c r="AE65" s="494">
        <v>47.517142159598151</v>
      </c>
      <c r="AF65" s="494">
        <v>9</v>
      </c>
      <c r="AG65" s="494">
        <v>6.0409999234335663</v>
      </c>
      <c r="AH65" s="494">
        <v>175.73643166678244</v>
      </c>
      <c r="AI65" s="494">
        <v>61.832857404436346</v>
      </c>
      <c r="AP65" s="472"/>
      <c r="AQ65" s="472"/>
      <c r="AR65" s="471"/>
    </row>
    <row r="66" spans="1:44" s="174" customFormat="1" ht="12.75">
      <c r="A66" s="219"/>
      <c r="B66" s="236"/>
      <c r="C66" s="236"/>
      <c r="D66" s="236"/>
      <c r="E66" s="236"/>
      <c r="F66" s="236"/>
      <c r="G66" s="236"/>
      <c r="H66" s="236"/>
      <c r="I66" s="236"/>
      <c r="J66" s="261"/>
      <c r="K66" s="167"/>
      <c r="U66" s="435"/>
      <c r="V66" s="435"/>
      <c r="W66">
        <v>6</v>
      </c>
      <c r="X66" s="494">
        <v>70.542857033865786</v>
      </c>
      <c r="Y66" s="494">
        <v>165.36414119175461</v>
      </c>
      <c r="Z66" s="494">
        <v>47.4197137015206</v>
      </c>
      <c r="AA66" s="494">
        <v>21.769857134137798</v>
      </c>
      <c r="AB66" s="494">
        <v>15.948999949863927</v>
      </c>
      <c r="AC66" s="451">
        <v>382.54914855956986</v>
      </c>
      <c r="AD66" s="494">
        <v>206.39285714285671</v>
      </c>
      <c r="AE66" s="494">
        <v>21.769857134137798</v>
      </c>
      <c r="AF66" s="494">
        <v>9</v>
      </c>
      <c r="AG66" s="494">
        <v>8.9162856510707265</v>
      </c>
      <c r="AH66" s="494">
        <v>124.30357033865756</v>
      </c>
      <c r="AI66" s="494">
        <v>71.741429465157537</v>
      </c>
      <c r="AP66" s="472"/>
      <c r="AQ66" s="472"/>
      <c r="AR66" s="468"/>
    </row>
    <row r="67" spans="1:44" s="174" customFormat="1" ht="12.75">
      <c r="A67" s="219"/>
      <c r="B67" s="236"/>
      <c r="C67" s="236"/>
      <c r="D67" s="236"/>
      <c r="E67" s="236"/>
      <c r="F67" s="236"/>
      <c r="G67" s="236"/>
      <c r="H67" s="236"/>
      <c r="I67" s="236"/>
      <c r="J67" s="261"/>
      <c r="K67" s="167"/>
      <c r="U67" s="435"/>
      <c r="V67" s="435"/>
      <c r="W67">
        <v>7</v>
      </c>
      <c r="X67" s="494">
        <v>74.442858014787944</v>
      </c>
      <c r="Y67" s="494">
        <v>115.832716805594</v>
      </c>
      <c r="Z67" s="494">
        <v>39.554857526506659</v>
      </c>
      <c r="AA67" s="494">
        <v>25.199285234723742</v>
      </c>
      <c r="AB67" s="494">
        <v>17.346428462437171</v>
      </c>
      <c r="AC67" s="451">
        <v>439.76600428989923</v>
      </c>
      <c r="AD67" s="494">
        <v>188.98428562709228</v>
      </c>
      <c r="AE67" s="494">
        <v>48.435713631766134</v>
      </c>
      <c r="AF67" s="494">
        <v>9.0028572082519513</v>
      </c>
      <c r="AG67" s="494">
        <v>14.150571210043733</v>
      </c>
      <c r="AH67" s="494">
        <v>311.82357134137811</v>
      </c>
      <c r="AI67" s="494">
        <v>78.088570186070001</v>
      </c>
      <c r="AP67" s="467"/>
      <c r="AQ67" s="467"/>
      <c r="AR67" s="467"/>
    </row>
    <row r="68" spans="1:44" s="174" customFormat="1" ht="12.75">
      <c r="A68" s="219"/>
      <c r="B68" s="236"/>
      <c r="C68" s="236"/>
      <c r="D68" s="236"/>
      <c r="E68" s="236"/>
      <c r="F68" s="236"/>
      <c r="G68" s="236"/>
      <c r="H68" s="236"/>
      <c r="I68" s="236"/>
      <c r="J68" s="261"/>
      <c r="K68" s="167"/>
      <c r="U68" s="435"/>
      <c r="V68" s="435">
        <v>8</v>
      </c>
      <c r="W68">
        <v>8</v>
      </c>
      <c r="X68" s="494">
        <v>57.657142639160107</v>
      </c>
      <c r="Y68" s="494">
        <v>105.39785766601526</v>
      </c>
      <c r="Z68" s="494">
        <v>40.561000006539437</v>
      </c>
      <c r="AA68" s="494">
        <v>20.075571877615744</v>
      </c>
      <c r="AB68" s="494">
        <v>12.653857094900914</v>
      </c>
      <c r="AC68" s="451">
        <v>288.93457249232642</v>
      </c>
      <c r="AD68" s="494">
        <v>201.38999720982085</v>
      </c>
      <c r="AE68" s="494">
        <v>43.595714569091747</v>
      </c>
      <c r="AF68" s="494">
        <v>9</v>
      </c>
      <c r="AG68" s="494">
        <v>4.65714287757873</v>
      </c>
      <c r="AH68" s="494">
        <v>283.68928527831974</v>
      </c>
      <c r="AI68" s="494">
        <v>88.551427568708121</v>
      </c>
      <c r="AP68" s="453"/>
      <c r="AQ68" s="452"/>
      <c r="AR68" s="468"/>
    </row>
    <row r="69" spans="1:44" s="174" customFormat="1" ht="12.75">
      <c r="A69" s="219"/>
      <c r="B69" s="236"/>
      <c r="C69" s="236"/>
      <c r="D69" s="236"/>
      <c r="E69" s="236"/>
      <c r="F69" s="236"/>
      <c r="G69" s="236"/>
      <c r="H69" s="236"/>
      <c r="I69" s="236"/>
      <c r="J69" s="261"/>
      <c r="K69" s="167"/>
      <c r="U69" s="435"/>
      <c r="V69" s="435"/>
      <c r="W69">
        <v>9</v>
      </c>
      <c r="X69" s="494">
        <v>88.771428789410876</v>
      </c>
      <c r="Y69" s="494">
        <v>162.89514378138898</v>
      </c>
      <c r="Z69" s="494">
        <v>99.332141876220447</v>
      </c>
      <c r="AA69" s="494">
        <v>19.496999740600501</v>
      </c>
      <c r="AB69" s="494">
        <v>15.7849998474121</v>
      </c>
      <c r="AC69" s="451">
        <v>411.09385899134998</v>
      </c>
      <c r="AD69" s="494">
        <v>179.96000671386699</v>
      </c>
      <c r="AE69" s="494">
        <v>37.669998168945298</v>
      </c>
      <c r="AF69" s="494">
        <v>9.0014286041259748</v>
      </c>
      <c r="AG69" s="494">
        <v>3.743571417672289</v>
      </c>
      <c r="AH69" s="494">
        <v>317.80857631138355</v>
      </c>
      <c r="AI69" s="494">
        <v>91.184855869838046</v>
      </c>
      <c r="AP69" s="452"/>
      <c r="AQ69" s="452"/>
      <c r="AR69" s="468"/>
    </row>
    <row r="70" spans="1:44" s="174" customFormat="1" ht="12.75">
      <c r="A70" s="219"/>
      <c r="B70" s="236"/>
      <c r="C70" s="236"/>
      <c r="D70" s="236"/>
      <c r="E70" s="236"/>
      <c r="F70" s="236"/>
      <c r="G70" s="236"/>
      <c r="H70" s="236"/>
      <c r="I70" s="236"/>
      <c r="J70" s="261"/>
      <c r="K70" s="167"/>
      <c r="U70" s="435"/>
      <c r="V70" s="435"/>
      <c r="W70">
        <v>10</v>
      </c>
      <c r="X70" s="494">
        <v>82.44</v>
      </c>
      <c r="Y70" s="494">
        <v>131.47999999999999</v>
      </c>
      <c r="Z70" s="494">
        <v>63.86</v>
      </c>
      <c r="AA70" s="494">
        <v>23.33</v>
      </c>
      <c r="AB70" s="494">
        <v>16.84</v>
      </c>
      <c r="AC70" s="451">
        <v>435.11</v>
      </c>
      <c r="AD70" s="494">
        <v>175.54</v>
      </c>
      <c r="AE70" s="494">
        <v>52.55</v>
      </c>
      <c r="AF70" s="494">
        <v>15.41</v>
      </c>
      <c r="AG70" s="494">
        <v>22.31</v>
      </c>
      <c r="AH70" s="494">
        <v>307.52</v>
      </c>
      <c r="AI70" s="494">
        <v>98.38</v>
      </c>
      <c r="AP70" s="452"/>
      <c r="AQ70" s="452"/>
      <c r="AR70" s="468"/>
    </row>
    <row r="71" spans="1:44" s="174" customFormat="1" ht="12.75">
      <c r="A71" s="219"/>
      <c r="B71" s="236"/>
      <c r="C71" s="236"/>
      <c r="D71" s="236"/>
      <c r="E71" s="236"/>
      <c r="F71" s="236"/>
      <c r="G71" s="236"/>
      <c r="H71" s="236"/>
      <c r="I71" s="236"/>
      <c r="J71" s="261"/>
      <c r="K71" s="167"/>
      <c r="U71" s="435"/>
      <c r="V71" s="435"/>
      <c r="W71">
        <v>11</v>
      </c>
      <c r="X71" s="494">
        <v>79.385999999999996</v>
      </c>
      <c r="Y71" s="494">
        <v>168.71</v>
      </c>
      <c r="Z71" s="494">
        <v>149.82</v>
      </c>
      <c r="AA71" s="494">
        <v>21.65</v>
      </c>
      <c r="AB71" s="494">
        <v>17.920000000000002</v>
      </c>
      <c r="AC71" s="451">
        <v>268.85000000000002</v>
      </c>
      <c r="AD71" s="494">
        <v>139.57</v>
      </c>
      <c r="AE71" s="494">
        <v>35.479999999999997</v>
      </c>
      <c r="AF71" s="494">
        <v>11.194000000000001</v>
      </c>
      <c r="AG71" s="494">
        <v>11.012</v>
      </c>
      <c r="AH71" s="494">
        <v>267.10000000000002</v>
      </c>
      <c r="AI71" s="494">
        <v>73.144999999999996</v>
      </c>
      <c r="AP71" s="452"/>
      <c r="AQ71" s="452"/>
      <c r="AR71" s="468"/>
    </row>
    <row r="72" spans="1:44" s="174" customFormat="1" ht="12.75">
      <c r="A72" s="219"/>
      <c r="B72" s="236"/>
      <c r="C72" s="236"/>
      <c r="D72" s="236"/>
      <c r="E72" s="236"/>
      <c r="F72" s="236"/>
      <c r="G72" s="236"/>
      <c r="H72" s="236"/>
      <c r="I72" s="236"/>
      <c r="J72" s="261"/>
      <c r="K72" s="167"/>
      <c r="U72" s="435"/>
      <c r="V72" s="435">
        <v>12</v>
      </c>
      <c r="W72">
        <v>12</v>
      </c>
      <c r="X72" s="494">
        <v>79.385000000000005</v>
      </c>
      <c r="Y72" s="494">
        <v>283.36357334681884</v>
      </c>
      <c r="Z72" s="494">
        <v>237.20571463448616</v>
      </c>
      <c r="AA72" s="494">
        <v>27.377714429582827</v>
      </c>
      <c r="AB72" s="494">
        <v>22.34300013950887</v>
      </c>
      <c r="AC72" s="451">
        <v>380.93800136021173</v>
      </c>
      <c r="AD72" s="494">
        <v>144.48428562709242</v>
      </c>
      <c r="AE72" s="494">
        <v>34.888571330479174</v>
      </c>
      <c r="AF72" s="494">
        <v>21.529999869210325</v>
      </c>
      <c r="AG72" s="494">
        <v>11.088000297546349</v>
      </c>
      <c r="AH72" s="494">
        <v>256.24499947684097</v>
      </c>
      <c r="AI72" s="494">
        <v>60.913855961390873</v>
      </c>
      <c r="AP72" s="452"/>
      <c r="AQ72" s="452"/>
      <c r="AR72" s="468"/>
    </row>
    <row r="73" spans="1:44" s="174" customFormat="1" ht="12.75">
      <c r="A73" s="219"/>
      <c r="B73" s="236"/>
      <c r="C73" s="236"/>
      <c r="D73" s="236"/>
      <c r="E73" s="236"/>
      <c r="F73" s="236"/>
      <c r="G73" s="236"/>
      <c r="H73" s="236"/>
      <c r="I73" s="236"/>
      <c r="J73" s="261"/>
      <c r="K73" s="167"/>
      <c r="U73" s="435"/>
      <c r="V73" s="435"/>
      <c r="W73">
        <v>13</v>
      </c>
      <c r="X73" s="494">
        <v>106.27142769949758</v>
      </c>
      <c r="Y73" s="494">
        <v>166.3</v>
      </c>
      <c r="Z73" s="494">
        <v>146.00399999999999</v>
      </c>
      <c r="AA73" s="494">
        <v>18.302499999999998</v>
      </c>
      <c r="AB73" s="494">
        <v>13.263</v>
      </c>
      <c r="AC73" s="451">
        <v>284.01</v>
      </c>
      <c r="AD73" s="494">
        <v>128.37</v>
      </c>
      <c r="AE73" s="494">
        <v>35.216999999999999</v>
      </c>
      <c r="AF73" s="494">
        <v>13.0228</v>
      </c>
      <c r="AG73" s="494">
        <v>5.0830000000000002</v>
      </c>
      <c r="AH73" s="494">
        <v>172.56</v>
      </c>
      <c r="AI73" s="494">
        <v>49.094000000000001</v>
      </c>
      <c r="AP73" s="452"/>
      <c r="AQ73" s="452"/>
      <c r="AR73" s="468"/>
    </row>
    <row r="74" spans="1:44" s="174" customFormat="1" ht="12.75">
      <c r="A74" s="219"/>
      <c r="B74" s="236"/>
      <c r="C74" s="236"/>
      <c r="D74" s="236"/>
      <c r="E74" s="236"/>
      <c r="F74" s="236"/>
      <c r="G74" s="236"/>
      <c r="H74" s="236"/>
      <c r="I74" s="236"/>
      <c r="J74" s="261"/>
      <c r="K74" s="167"/>
      <c r="U74" s="435"/>
      <c r="V74" s="435"/>
      <c r="W74">
        <v>14</v>
      </c>
      <c r="X74" s="494">
        <v>81.84</v>
      </c>
      <c r="Y74" s="494">
        <v>135.46</v>
      </c>
      <c r="Z74" s="494">
        <v>119.48</v>
      </c>
      <c r="AA74" s="494">
        <v>17.7</v>
      </c>
      <c r="AB74" s="494">
        <v>7.28</v>
      </c>
      <c r="AC74" s="451">
        <v>319.68499755859301</v>
      </c>
      <c r="AD74" s="494">
        <v>172.46</v>
      </c>
      <c r="AE74" s="494">
        <v>34</v>
      </c>
      <c r="AF74" s="494">
        <v>10.01</v>
      </c>
      <c r="AG74" s="494">
        <v>2.54</v>
      </c>
      <c r="AH74" s="494">
        <v>207.4</v>
      </c>
      <c r="AI74" s="494">
        <v>81.2</v>
      </c>
      <c r="AP74" s="452"/>
      <c r="AQ74" s="452"/>
      <c r="AR74" s="468"/>
    </row>
    <row r="75" spans="1:44" s="174" customFormat="1" ht="12.75">
      <c r="A75" s="219"/>
      <c r="B75" s="236"/>
      <c r="C75" s="236"/>
      <c r="D75" s="236"/>
      <c r="E75" s="236"/>
      <c r="F75" s="236"/>
      <c r="G75" s="236"/>
      <c r="H75" s="236"/>
      <c r="I75" s="236"/>
      <c r="J75" s="261"/>
      <c r="K75" s="167"/>
      <c r="U75" s="435"/>
      <c r="V75" s="435"/>
      <c r="W75">
        <v>15</v>
      </c>
      <c r="X75" s="494">
        <v>64.599999999999994</v>
      </c>
      <c r="Y75" s="494">
        <v>144.72999999999999</v>
      </c>
      <c r="Z75" s="494">
        <v>117.33</v>
      </c>
      <c r="AA75" s="494">
        <v>17.95</v>
      </c>
      <c r="AB75" s="494">
        <v>10.97</v>
      </c>
      <c r="AC75" s="451">
        <v>334.82</v>
      </c>
      <c r="AD75" s="494">
        <v>134.32</v>
      </c>
      <c r="AE75" s="494">
        <v>34.4</v>
      </c>
      <c r="AF75" s="494">
        <v>10</v>
      </c>
      <c r="AG75" s="494">
        <v>2.68</v>
      </c>
      <c r="AH75" s="494">
        <v>268.58999999999997</v>
      </c>
      <c r="AI75" s="494">
        <v>99.91</v>
      </c>
      <c r="AP75" s="452"/>
      <c r="AQ75" s="452"/>
      <c r="AR75" s="468"/>
    </row>
    <row r="76" spans="1:44" s="174" customFormat="1" ht="12.75">
      <c r="A76" s="219"/>
      <c r="B76" s="236"/>
      <c r="C76" s="236"/>
      <c r="D76" s="236"/>
      <c r="E76" s="236"/>
      <c r="F76" s="236"/>
      <c r="G76" s="236"/>
      <c r="H76" s="236"/>
      <c r="I76" s="236"/>
      <c r="J76" s="261"/>
      <c r="K76" s="167"/>
      <c r="U76" s="435"/>
      <c r="V76" s="435">
        <v>16</v>
      </c>
      <c r="W76">
        <v>16</v>
      </c>
      <c r="X76" s="494">
        <v>78.33</v>
      </c>
      <c r="Y76" s="494">
        <v>119.2355706</v>
      </c>
      <c r="Z76" s="494">
        <v>96.842713489999994</v>
      </c>
      <c r="AA76" s="494">
        <v>15.54999978</v>
      </c>
      <c r="AB76" s="494">
        <v>7.3847143309999996</v>
      </c>
      <c r="AC76" s="451">
        <v>242.2711443</v>
      </c>
      <c r="AD76" s="494">
        <v>123.28142769999999</v>
      </c>
      <c r="AE76" s="494">
        <v>31.61571421</v>
      </c>
      <c r="AF76" s="494">
        <v>10.00857149</v>
      </c>
      <c r="AG76" s="494">
        <v>1.739714282</v>
      </c>
      <c r="AH76" s="494">
        <v>219.1407122</v>
      </c>
      <c r="AI76" s="494">
        <v>73.782856530000004</v>
      </c>
      <c r="AP76" s="452"/>
      <c r="AQ76" s="452"/>
      <c r="AR76" s="468"/>
    </row>
    <row r="77" spans="1:44" s="174" customFormat="1" ht="12.75">
      <c r="A77" s="219"/>
      <c r="B77" s="236"/>
      <c r="C77" s="236"/>
      <c r="D77" s="236"/>
      <c r="E77" s="236"/>
      <c r="F77" s="236"/>
      <c r="G77" s="236"/>
      <c r="H77" s="236"/>
      <c r="I77" s="236"/>
      <c r="J77" s="261"/>
      <c r="K77" s="167"/>
      <c r="U77" s="435"/>
      <c r="V77" s="435"/>
      <c r="W77">
        <v>17</v>
      </c>
      <c r="X77" s="494">
        <v>60.25714275</v>
      </c>
      <c r="Y77" s="494">
        <v>87.61</v>
      </c>
      <c r="Z77" s="494">
        <v>50</v>
      </c>
      <c r="AA77" s="494">
        <v>14.797000000000001</v>
      </c>
      <c r="AB77" s="494">
        <v>9.26</v>
      </c>
      <c r="AC77" s="451">
        <v>224.91</v>
      </c>
      <c r="AD77" s="494">
        <v>109.76</v>
      </c>
      <c r="AE77" s="494">
        <v>26.86</v>
      </c>
      <c r="AF77" s="494">
        <v>10</v>
      </c>
      <c r="AG77" s="494">
        <v>1.53</v>
      </c>
      <c r="AH77" s="494">
        <v>165.05</v>
      </c>
      <c r="AI77" s="494">
        <v>46.43</v>
      </c>
      <c r="AP77" s="452"/>
      <c r="AQ77" s="452"/>
      <c r="AR77" s="468"/>
    </row>
    <row r="78" spans="1:44" s="174" customFormat="1" ht="12.75">
      <c r="A78" s="219"/>
      <c r="B78" s="236"/>
      <c r="C78" s="236"/>
      <c r="D78" s="236"/>
      <c r="E78" s="236"/>
      <c r="F78" s="236"/>
      <c r="G78" s="236"/>
      <c r="H78" s="236"/>
      <c r="I78" s="236"/>
      <c r="J78" s="261"/>
      <c r="K78" s="167"/>
      <c r="U78" s="435"/>
      <c r="V78" s="435"/>
      <c r="W78">
        <v>18</v>
      </c>
      <c r="X78" s="494">
        <v>42.69</v>
      </c>
      <c r="Y78" s="494">
        <v>85.12</v>
      </c>
      <c r="Z78" s="494">
        <v>49.42</v>
      </c>
      <c r="AA78" s="494">
        <v>14.55</v>
      </c>
      <c r="AB78" s="494">
        <v>8</v>
      </c>
      <c r="AC78" s="451">
        <v>165.54</v>
      </c>
      <c r="AD78" s="494">
        <v>94.2</v>
      </c>
      <c r="AE78" s="494">
        <v>21.22</v>
      </c>
      <c r="AF78" s="494">
        <v>10.039999999999999</v>
      </c>
      <c r="AG78" s="494">
        <v>1.1060000000000001</v>
      </c>
      <c r="AH78" s="494">
        <v>119.089</v>
      </c>
      <c r="AI78" s="494">
        <v>40.600999999999999</v>
      </c>
      <c r="AP78" s="452"/>
      <c r="AQ78" s="452"/>
      <c r="AR78" s="468"/>
    </row>
    <row r="79" spans="1:44" s="174" customFormat="1" ht="12.75">
      <c r="A79" s="219"/>
      <c r="B79" s="236"/>
      <c r="C79" s="236"/>
      <c r="D79" s="236"/>
      <c r="E79" s="236"/>
      <c r="F79" s="236"/>
      <c r="G79" s="236"/>
      <c r="H79" s="236"/>
      <c r="I79" s="236"/>
      <c r="J79" s="261"/>
      <c r="K79" s="167"/>
      <c r="U79" s="435"/>
      <c r="V79" s="435"/>
      <c r="W79">
        <v>19</v>
      </c>
      <c r="X79" s="494">
        <v>28.51</v>
      </c>
      <c r="Y79" s="494">
        <v>72.61</v>
      </c>
      <c r="Z79" s="494">
        <v>35.74</v>
      </c>
      <c r="AA79" s="494">
        <v>13.66</v>
      </c>
      <c r="AB79" s="494">
        <v>6.6</v>
      </c>
      <c r="AC79" s="451">
        <v>146.38</v>
      </c>
      <c r="AD79" s="494">
        <v>94.697000000000003</v>
      </c>
      <c r="AE79" s="494">
        <v>19.11</v>
      </c>
      <c r="AF79" s="494">
        <v>9.94</v>
      </c>
      <c r="AG79" s="494">
        <v>1.4219999999999999</v>
      </c>
      <c r="AH79" s="494">
        <v>92.77</v>
      </c>
      <c r="AI79" s="494">
        <v>44.54</v>
      </c>
      <c r="AP79" s="452"/>
      <c r="AQ79" s="452"/>
      <c r="AR79" s="468"/>
    </row>
    <row r="80" spans="1:44" s="174" customFormat="1" ht="12.75">
      <c r="A80" s="219"/>
      <c r="B80" s="236"/>
      <c r="C80" s="236"/>
      <c r="D80" s="236"/>
      <c r="E80" s="236"/>
      <c r="F80" s="236"/>
      <c r="G80" s="236"/>
      <c r="H80" s="236"/>
      <c r="I80" s="236"/>
      <c r="J80" s="261"/>
      <c r="K80" s="167"/>
      <c r="U80" s="435"/>
      <c r="V80" s="435">
        <v>20</v>
      </c>
      <c r="W80">
        <v>20</v>
      </c>
      <c r="X80" s="494">
        <v>35.168999810000003</v>
      </c>
      <c r="Y80" s="494">
        <v>131.49528609999999</v>
      </c>
      <c r="Z80" s="494">
        <v>63.049000329999998</v>
      </c>
      <c r="AA80" s="494">
        <v>13.311428619999999</v>
      </c>
      <c r="AB80" s="494">
        <v>5.4271428930000001</v>
      </c>
      <c r="AC80" s="451">
        <v>134.76942879999999</v>
      </c>
      <c r="AD80" s="494">
        <v>86.832857399999995</v>
      </c>
      <c r="AE80" s="494">
        <v>19.79285703</v>
      </c>
      <c r="AF80" s="494">
        <v>10.00285721</v>
      </c>
      <c r="AG80" s="494">
        <v>1.410000001</v>
      </c>
      <c r="AH80" s="494">
        <v>83.964998519999995</v>
      </c>
      <c r="AI80" s="494">
        <v>26.044285909999999</v>
      </c>
      <c r="AP80" s="452"/>
      <c r="AQ80" s="452"/>
      <c r="AR80" s="468"/>
    </row>
    <row r="81" spans="1:44" s="174" customFormat="1" ht="12.75">
      <c r="A81" s="219"/>
      <c r="B81" s="236"/>
      <c r="C81" s="236"/>
      <c r="D81" s="236"/>
      <c r="E81" s="236"/>
      <c r="F81" s="236"/>
      <c r="G81" s="236"/>
      <c r="H81" s="236"/>
      <c r="I81" s="236"/>
      <c r="J81" s="261"/>
      <c r="K81" s="167"/>
      <c r="U81" s="435"/>
      <c r="V81" s="435"/>
      <c r="W81">
        <v>21</v>
      </c>
      <c r="X81" s="494">
        <v>29.271428790000002</v>
      </c>
      <c r="Y81" s="494">
        <v>75.344715120000004</v>
      </c>
      <c r="Z81" s="494">
        <v>58.513571599999999</v>
      </c>
      <c r="AA81" s="494">
        <v>11.43428557</v>
      </c>
      <c r="AB81" s="494">
        <v>3.7200000289999999</v>
      </c>
      <c r="AC81" s="451">
        <v>114.5781435</v>
      </c>
      <c r="AD81" s="494">
        <v>68.318569729999993</v>
      </c>
      <c r="AE81" s="494">
        <v>14.84571416</v>
      </c>
      <c r="AF81" s="494">
        <v>10.00857162</v>
      </c>
      <c r="AG81" s="494">
        <v>1.4790000059999999</v>
      </c>
      <c r="AH81" s="494">
        <v>65.562856949999997</v>
      </c>
      <c r="AI81" s="494">
        <v>21.073571609999998</v>
      </c>
      <c r="AP81" s="452"/>
      <c r="AQ81" s="452"/>
      <c r="AR81" s="468"/>
    </row>
    <row r="82" spans="1:44" s="174" customFormat="1" ht="12.75">
      <c r="A82" s="219"/>
      <c r="B82" s="236"/>
      <c r="C82" s="236"/>
      <c r="D82" s="236"/>
      <c r="E82" s="236"/>
      <c r="F82" s="236"/>
      <c r="G82" s="236"/>
      <c r="H82" s="236"/>
      <c r="I82" s="236"/>
      <c r="J82" s="261"/>
      <c r="K82" s="167"/>
      <c r="U82" s="435"/>
      <c r="V82" s="435"/>
      <c r="W82">
        <v>22</v>
      </c>
      <c r="X82" s="494">
        <v>26.585714339999999</v>
      </c>
      <c r="Y82" s="494">
        <v>59.612285610000001</v>
      </c>
      <c r="Z82" s="494">
        <v>62.080428529999999</v>
      </c>
      <c r="AA82" s="494">
        <v>11.052285875592885</v>
      </c>
      <c r="AB82" s="494">
        <v>3.3728571278708288</v>
      </c>
      <c r="AC82" s="451">
        <v>115.02742876325301</v>
      </c>
      <c r="AD82" s="494">
        <v>61.075714111328075</v>
      </c>
      <c r="AE82" s="494">
        <v>12.268571444920086</v>
      </c>
      <c r="AF82" s="494">
        <v>10.010000092642615</v>
      </c>
      <c r="AG82" s="494">
        <v>1.7637142960000001</v>
      </c>
      <c r="AH82" s="494">
        <v>57.502857210000002</v>
      </c>
      <c r="AI82" s="494">
        <v>20.06771415</v>
      </c>
      <c r="AP82" s="452"/>
      <c r="AQ82" s="452"/>
      <c r="AR82" s="468"/>
    </row>
    <row r="83" spans="1:44" s="174" customFormat="1" ht="12.75">
      <c r="A83" s="219"/>
      <c r="B83" s="236"/>
      <c r="C83" s="236"/>
      <c r="D83" s="236"/>
      <c r="E83" s="236"/>
      <c r="F83" s="236"/>
      <c r="G83" s="236"/>
      <c r="H83" s="236"/>
      <c r="I83" s="236"/>
      <c r="J83" s="261"/>
      <c r="K83" s="167"/>
      <c r="U83" s="435"/>
      <c r="V83" s="435"/>
      <c r="W83">
        <v>23</v>
      </c>
      <c r="X83" s="494">
        <v>21.46</v>
      </c>
      <c r="Y83" s="494">
        <v>45.06</v>
      </c>
      <c r="Z83" s="494">
        <v>30.1</v>
      </c>
      <c r="AA83" s="494">
        <v>10.09</v>
      </c>
      <c r="AB83" s="494">
        <v>2.0499999999999998</v>
      </c>
      <c r="AC83" s="451">
        <v>101.04</v>
      </c>
      <c r="AD83" s="494">
        <v>47.76</v>
      </c>
      <c r="AE83" s="494">
        <v>10.95</v>
      </c>
      <c r="AF83" s="494">
        <v>10</v>
      </c>
      <c r="AG83" s="494">
        <v>1.65</v>
      </c>
      <c r="AH83" s="494">
        <v>51.89</v>
      </c>
      <c r="AI83" s="494">
        <v>15.036</v>
      </c>
      <c r="AP83" s="452"/>
      <c r="AQ83" s="452"/>
      <c r="AR83" s="468"/>
    </row>
    <row r="84" spans="1:44" s="174" customFormat="1" ht="40.5" customHeight="1">
      <c r="A84" s="219"/>
      <c r="B84" s="236"/>
      <c r="C84" s="236"/>
      <c r="D84" s="236"/>
      <c r="E84" s="236"/>
      <c r="F84" s="236"/>
      <c r="G84" s="236"/>
      <c r="H84" s="236"/>
      <c r="I84" s="236"/>
      <c r="J84" s="261"/>
      <c r="K84" s="167"/>
      <c r="U84" s="435"/>
      <c r="V84" s="435">
        <v>24</v>
      </c>
      <c r="W84">
        <v>24</v>
      </c>
      <c r="X84" s="494">
        <v>18.829999999999998</v>
      </c>
      <c r="Y84" s="494">
        <v>39.22</v>
      </c>
      <c r="Z84" s="494">
        <v>22.76</v>
      </c>
      <c r="AA84" s="494">
        <v>9.61</v>
      </c>
      <c r="AB84" s="494">
        <v>2.5099999999999998</v>
      </c>
      <c r="AC84" s="451">
        <v>92.81</v>
      </c>
      <c r="AD84" s="494">
        <v>46.73</v>
      </c>
      <c r="AE84" s="494">
        <v>10.98</v>
      </c>
      <c r="AF84" s="494">
        <v>10</v>
      </c>
      <c r="AG84" s="494">
        <v>1.65</v>
      </c>
      <c r="AH84" s="494">
        <v>47.66</v>
      </c>
      <c r="AI84" s="494">
        <v>13.44</v>
      </c>
      <c r="AP84" s="452"/>
      <c r="AQ84" s="452"/>
      <c r="AR84" s="468"/>
    </row>
    <row r="85" spans="1:44" s="174" customFormat="1" ht="12.75">
      <c r="A85" s="219"/>
      <c r="B85" s="236"/>
      <c r="C85" s="236"/>
      <c r="D85" s="236"/>
      <c r="E85" s="236"/>
      <c r="F85" s="236"/>
      <c r="G85" s="236"/>
      <c r="H85" s="236"/>
      <c r="I85" s="236"/>
      <c r="J85" s="261"/>
      <c r="K85" s="167"/>
      <c r="U85" s="435"/>
      <c r="V85" s="435"/>
      <c r="W85">
        <v>25</v>
      </c>
      <c r="X85" s="494">
        <v>17.614000000000001</v>
      </c>
      <c r="Y85" s="494">
        <v>35.65</v>
      </c>
      <c r="Z85" s="494">
        <v>16.28</v>
      </c>
      <c r="AA85" s="494">
        <v>9.0299999999999994</v>
      </c>
      <c r="AB85" s="494">
        <v>2.41</v>
      </c>
      <c r="AC85" s="451">
        <v>84.18</v>
      </c>
      <c r="AD85" s="494">
        <v>47.56</v>
      </c>
      <c r="AE85" s="494">
        <v>10.367000000000001</v>
      </c>
      <c r="AF85" s="494">
        <v>10</v>
      </c>
      <c r="AG85" s="494">
        <v>1.89</v>
      </c>
      <c r="AH85" s="494">
        <v>43.03</v>
      </c>
      <c r="AI85" s="494">
        <v>11.38</v>
      </c>
      <c r="AP85" s="452"/>
      <c r="AQ85" s="452"/>
      <c r="AR85" s="468"/>
    </row>
    <row r="86" spans="1:44" s="174" customFormat="1" ht="12.75">
      <c r="A86" s="219"/>
      <c r="B86" s="236"/>
      <c r="C86" s="236"/>
      <c r="D86" s="236"/>
      <c r="E86" s="236"/>
      <c r="F86" s="236"/>
      <c r="G86" s="236"/>
      <c r="H86" s="236"/>
      <c r="I86" s="236"/>
      <c r="J86" s="261"/>
      <c r="K86" s="167"/>
      <c r="U86" s="435"/>
      <c r="V86" s="435"/>
      <c r="W86">
        <v>26</v>
      </c>
      <c r="X86" s="494">
        <v>16.271428790000002</v>
      </c>
      <c r="Y86" s="494">
        <v>32.878427780000003</v>
      </c>
      <c r="Z86" s="494">
        <v>13.60685703</v>
      </c>
      <c r="AA86" s="494">
        <v>8.5145713260000004</v>
      </c>
      <c r="AB86" s="494">
        <v>2.8185714480000001</v>
      </c>
      <c r="AC86" s="451">
        <v>73.514571599999996</v>
      </c>
      <c r="AD86" s="494">
        <v>39.89285769</v>
      </c>
      <c r="AE86" s="494">
        <v>8.9742856710000005</v>
      </c>
      <c r="AF86" s="494">
        <v>10.001428600000001</v>
      </c>
      <c r="AG86" s="494">
        <v>1.6758571520000001</v>
      </c>
      <c r="AH86" s="494">
        <v>39.17514311</v>
      </c>
      <c r="AI86" s="494">
        <v>10</v>
      </c>
      <c r="AP86" s="452"/>
      <c r="AQ86" s="452"/>
      <c r="AR86" s="468"/>
    </row>
    <row r="87" spans="1:44" s="174" customFormat="1" ht="12.75">
      <c r="A87" s="219"/>
      <c r="B87" s="236"/>
      <c r="C87" s="236"/>
      <c r="D87" s="236"/>
      <c r="E87" s="236"/>
      <c r="F87" s="236"/>
      <c r="G87" s="236"/>
      <c r="H87" s="236"/>
      <c r="I87" s="236"/>
      <c r="J87" s="261"/>
      <c r="K87" s="167"/>
      <c r="U87" s="435"/>
      <c r="V87" s="435"/>
      <c r="W87">
        <v>27</v>
      </c>
      <c r="X87" s="494">
        <v>16.23</v>
      </c>
      <c r="Y87" s="494">
        <v>31.86</v>
      </c>
      <c r="Z87" s="494">
        <v>11.76</v>
      </c>
      <c r="AA87" s="494">
        <v>8.7200000000000006</v>
      </c>
      <c r="AB87" s="494">
        <v>2.5099999999999998</v>
      </c>
      <c r="AC87" s="451">
        <v>78.14</v>
      </c>
      <c r="AD87" s="494">
        <v>35.340000000000003</v>
      </c>
      <c r="AE87" s="494">
        <v>9.23</v>
      </c>
      <c r="AF87" s="494">
        <v>10</v>
      </c>
      <c r="AG87" s="494">
        <v>1.29</v>
      </c>
      <c r="AH87" s="494">
        <v>42.66</v>
      </c>
      <c r="AI87" s="494">
        <v>9.59</v>
      </c>
      <c r="AP87" s="452"/>
      <c r="AQ87" s="452"/>
      <c r="AR87" s="468"/>
    </row>
    <row r="88" spans="1:44" s="174" customFormat="1" ht="12.75">
      <c r="A88" s="219"/>
      <c r="B88" s="236"/>
      <c r="C88" s="236"/>
      <c r="D88" s="236"/>
      <c r="E88" s="236"/>
      <c r="F88" s="236"/>
      <c r="G88" s="236"/>
      <c r="H88" s="236"/>
      <c r="I88" s="236"/>
      <c r="J88" s="261"/>
      <c r="K88" s="167"/>
      <c r="U88" s="435"/>
      <c r="V88" s="435">
        <v>28</v>
      </c>
      <c r="W88">
        <v>28</v>
      </c>
      <c r="X88" s="494">
        <v>15.585714339999999</v>
      </c>
      <c r="Y88" s="494">
        <v>28.237714220000001</v>
      </c>
      <c r="Z88" s="494">
        <v>11.887571469999999</v>
      </c>
      <c r="AA88" s="494">
        <v>8.3142856869999999</v>
      </c>
      <c r="AB88" s="494">
        <v>1.9500000310000001</v>
      </c>
      <c r="AC88" s="451">
        <v>94.135857720000004</v>
      </c>
      <c r="AD88" s="494">
        <v>30.624285830000002</v>
      </c>
      <c r="AE88" s="494">
        <v>8.2042856900000007</v>
      </c>
      <c r="AF88" s="494">
        <v>10.004285810000001</v>
      </c>
      <c r="AG88" s="494">
        <v>1.798428621</v>
      </c>
      <c r="AH88" s="494">
        <v>38.501427790000001</v>
      </c>
      <c r="AI88" s="494">
        <v>8.4171430039999997</v>
      </c>
      <c r="AP88" s="452"/>
      <c r="AQ88" s="452"/>
      <c r="AR88" s="473"/>
    </row>
    <row r="89" spans="1:44" s="174" customFormat="1" ht="12.75">
      <c r="A89" s="219"/>
      <c r="B89" s="236"/>
      <c r="C89" s="236"/>
      <c r="D89" s="236"/>
      <c r="E89" s="236"/>
      <c r="F89" s="236"/>
      <c r="G89" s="236"/>
      <c r="H89" s="236"/>
      <c r="I89" s="236"/>
      <c r="J89" s="261"/>
      <c r="K89" s="167"/>
      <c r="U89" s="435"/>
      <c r="V89" s="435"/>
      <c r="W89">
        <v>29</v>
      </c>
      <c r="X89" s="494">
        <v>14.93</v>
      </c>
      <c r="Y89" s="494">
        <v>26.65</v>
      </c>
      <c r="Z89" s="494">
        <v>10.27</v>
      </c>
      <c r="AA89" s="494">
        <v>8.1028571810041097</v>
      </c>
      <c r="AB89" s="494">
        <v>1.9357143130000001</v>
      </c>
      <c r="AC89" s="451">
        <v>90.32</v>
      </c>
      <c r="AD89" s="494">
        <v>30.7200001307896</v>
      </c>
      <c r="AE89" s="494">
        <v>7.5200000490461001</v>
      </c>
      <c r="AF89" s="494">
        <v>10</v>
      </c>
      <c r="AG89" s="494">
        <v>1.4</v>
      </c>
      <c r="AH89" s="494">
        <v>35.53</v>
      </c>
      <c r="AI89" s="494">
        <v>8.27</v>
      </c>
      <c r="AP89" s="452"/>
      <c r="AQ89" s="452"/>
      <c r="AR89" s="468"/>
    </row>
    <row r="90" spans="1:44" s="174" customFormat="1" ht="12.75">
      <c r="A90" s="219"/>
      <c r="B90" s="236"/>
      <c r="C90" s="236"/>
      <c r="D90" s="236"/>
      <c r="E90" s="236"/>
      <c r="F90" s="236"/>
      <c r="G90" s="236"/>
      <c r="H90" s="236"/>
      <c r="I90" s="236"/>
      <c r="J90" s="261"/>
      <c r="K90" s="167"/>
      <c r="U90" s="435"/>
      <c r="V90" s="435"/>
      <c r="W90">
        <v>30</v>
      </c>
      <c r="X90" s="494">
        <v>13.502856935773542</v>
      </c>
      <c r="Y90" s="494">
        <v>26.615142549787187</v>
      </c>
      <c r="Z90" s="494">
        <v>8.3531428745814704</v>
      </c>
      <c r="AA90" s="494">
        <v>6.9451428140912697</v>
      </c>
      <c r="AB90" s="494">
        <v>1.1404285771506149</v>
      </c>
      <c r="AC90" s="451">
        <v>79.859856741768922</v>
      </c>
      <c r="AD90" s="494">
        <v>26.590000152587869</v>
      </c>
      <c r="AE90" s="494">
        <v>7.6185714857918834</v>
      </c>
      <c r="AF90" s="494">
        <v>10</v>
      </c>
      <c r="AG90" s="494">
        <v>2.1097143036978538</v>
      </c>
      <c r="AH90" s="494">
        <v>34.39142826625276</v>
      </c>
      <c r="AI90" s="494">
        <v>6.896428448813297</v>
      </c>
      <c r="AP90" s="452"/>
      <c r="AQ90" s="452"/>
      <c r="AR90" s="468"/>
    </row>
    <row r="91" spans="1:44" s="174" customFormat="1" ht="12.75">
      <c r="A91" s="219"/>
      <c r="B91" s="236"/>
      <c r="C91" s="236"/>
      <c r="D91" s="236"/>
      <c r="E91" s="236"/>
      <c r="F91" s="236"/>
      <c r="G91" s="236"/>
      <c r="H91" s="236"/>
      <c r="I91" s="236"/>
      <c r="J91" s="261"/>
      <c r="K91" s="167"/>
      <c r="U91" s="435"/>
      <c r="V91" s="435"/>
      <c r="W91">
        <v>31</v>
      </c>
      <c r="X91" s="494">
        <v>13.61371449</v>
      </c>
      <c r="Y91" s="494">
        <v>28.730000090000001</v>
      </c>
      <c r="Z91" s="494">
        <v>7.3187142100000004</v>
      </c>
      <c r="AA91" s="494">
        <v>7.4785713469999999</v>
      </c>
      <c r="AB91" s="494">
        <v>0.64999997600000003</v>
      </c>
      <c r="AC91" s="451">
        <v>62.572570800000001</v>
      </c>
      <c r="AD91" s="494">
        <v>23.922857010000001</v>
      </c>
      <c r="AE91" s="494">
        <v>7.2285714150000002</v>
      </c>
      <c r="AF91" s="494">
        <v>10.00857149</v>
      </c>
      <c r="AG91" s="494">
        <v>1.8491428750000001</v>
      </c>
      <c r="AH91" s="494">
        <v>35.190714149999998</v>
      </c>
      <c r="AI91" s="494">
        <v>5.7529999869999999</v>
      </c>
      <c r="AP91" s="452"/>
      <c r="AQ91" s="452"/>
      <c r="AR91" s="468"/>
    </row>
    <row r="92" spans="1:44" s="174" customFormat="1" ht="12.75">
      <c r="A92" s="219"/>
      <c r="B92" s="236"/>
      <c r="C92" s="236"/>
      <c r="D92" s="236"/>
      <c r="E92" s="236"/>
      <c r="F92" s="236"/>
      <c r="G92" s="236"/>
      <c r="H92" s="236"/>
      <c r="I92" s="236"/>
      <c r="J92" s="261"/>
      <c r="K92" s="167"/>
      <c r="U92" s="435"/>
      <c r="V92" s="435">
        <v>32</v>
      </c>
      <c r="W92">
        <v>32</v>
      </c>
      <c r="X92" s="494">
        <v>13.74</v>
      </c>
      <c r="Y92" s="494">
        <v>30.58</v>
      </c>
      <c r="Z92" s="494">
        <v>6.6262857573372926</v>
      </c>
      <c r="AA92" s="494">
        <v>7.71</v>
      </c>
      <c r="AB92" s="494">
        <v>1.59</v>
      </c>
      <c r="AC92" s="451">
        <v>66.010000000000005</v>
      </c>
      <c r="AD92" s="494">
        <v>29.69</v>
      </c>
      <c r="AE92" s="494">
        <v>8.18</v>
      </c>
      <c r="AF92" s="494">
        <v>10.01</v>
      </c>
      <c r="AG92" s="494">
        <v>2.0099999999999998</v>
      </c>
      <c r="AH92" s="494">
        <v>39.28</v>
      </c>
      <c r="AI92" s="494">
        <v>7.41</v>
      </c>
      <c r="AP92" s="452"/>
      <c r="AQ92" s="452"/>
      <c r="AR92" s="468"/>
    </row>
    <row r="93" spans="1:44" s="174" customFormat="1" ht="12.75">
      <c r="A93" s="219"/>
      <c r="B93" s="236"/>
      <c r="C93" s="236"/>
      <c r="D93" s="236"/>
      <c r="E93" s="236"/>
      <c r="F93" s="236"/>
      <c r="G93" s="236"/>
      <c r="H93" s="236"/>
      <c r="I93" s="236"/>
      <c r="J93" s="261"/>
      <c r="K93" s="167"/>
      <c r="U93" s="435"/>
      <c r="V93" s="435"/>
      <c r="W93">
        <v>33</v>
      </c>
      <c r="X93" s="494">
        <v>12.47</v>
      </c>
      <c r="Y93" s="494">
        <v>30.24</v>
      </c>
      <c r="Z93" s="494">
        <v>6.4</v>
      </c>
      <c r="AA93" s="494">
        <v>7.59</v>
      </c>
      <c r="AB93" s="494">
        <v>2.27</v>
      </c>
      <c r="AC93" s="451">
        <v>60.96</v>
      </c>
      <c r="AD93" s="494">
        <v>27.66</v>
      </c>
      <c r="AE93" s="494">
        <v>8.11</v>
      </c>
      <c r="AF93" s="494">
        <v>10.16</v>
      </c>
      <c r="AG93" s="494">
        <v>1.81</v>
      </c>
      <c r="AH93" s="494">
        <v>43.2</v>
      </c>
      <c r="AI93" s="494">
        <v>9.2959999999999994</v>
      </c>
      <c r="AP93" s="452"/>
      <c r="AQ93" s="452"/>
      <c r="AR93" s="468"/>
    </row>
    <row r="94" spans="1:44" s="174" customFormat="1" ht="12.75">
      <c r="A94" s="219"/>
      <c r="B94" s="236"/>
      <c r="C94" s="236"/>
      <c r="D94" s="236"/>
      <c r="E94" s="236"/>
      <c r="F94" s="236"/>
      <c r="G94" s="236"/>
      <c r="H94" s="236"/>
      <c r="I94" s="236"/>
      <c r="J94" s="261"/>
      <c r="K94" s="167"/>
      <c r="U94" s="435"/>
      <c r="V94" s="435"/>
      <c r="W94">
        <v>34</v>
      </c>
      <c r="X94" s="494">
        <v>12.67</v>
      </c>
      <c r="Y94" s="494">
        <v>31.73</v>
      </c>
      <c r="Z94" s="494">
        <v>5.44</v>
      </c>
      <c r="AA94" s="494">
        <v>7.13</v>
      </c>
      <c r="AB94" s="494">
        <v>1.92</v>
      </c>
      <c r="AC94" s="451">
        <v>64.84</v>
      </c>
      <c r="AD94" s="494">
        <v>23.8</v>
      </c>
      <c r="AE94" s="494">
        <v>7.3</v>
      </c>
      <c r="AF94" s="494">
        <v>10.01</v>
      </c>
      <c r="AG94" s="494">
        <v>2.09</v>
      </c>
      <c r="AH94" s="494">
        <v>41.6</v>
      </c>
      <c r="AI94" s="494">
        <v>9.6</v>
      </c>
      <c r="AP94" s="452"/>
      <c r="AQ94" s="452"/>
      <c r="AR94" s="468"/>
    </row>
    <row r="95" spans="1:44" s="174" customFormat="1" ht="12.75">
      <c r="A95" s="219"/>
      <c r="B95" s="236"/>
      <c r="C95" s="236"/>
      <c r="D95" s="236"/>
      <c r="E95" s="236"/>
      <c r="F95" s="236"/>
      <c r="G95" s="236"/>
      <c r="H95" s="236"/>
      <c r="I95" s="236"/>
      <c r="J95" s="261"/>
      <c r="K95" s="167"/>
      <c r="U95" s="435"/>
      <c r="V95" s="435"/>
      <c r="W95">
        <v>35</v>
      </c>
      <c r="X95" s="494">
        <v>11.766666730244934</v>
      </c>
      <c r="Y95" s="494">
        <v>29.105667114257798</v>
      </c>
      <c r="Z95" s="494">
        <v>5.0230000813802063</v>
      </c>
      <c r="AA95" s="494">
        <v>6.9800000190734801</v>
      </c>
      <c r="AB95" s="494">
        <v>1.9199999570846498</v>
      </c>
      <c r="AC95" s="451">
        <v>59.800332387288364</v>
      </c>
      <c r="AD95" s="494">
        <v>23.433333079020169</v>
      </c>
      <c r="AE95" s="494">
        <v>6.9866666793823207</v>
      </c>
      <c r="AF95" s="494">
        <v>10.01</v>
      </c>
      <c r="AG95" s="494">
        <v>2.0118571349552661</v>
      </c>
      <c r="AH95" s="494">
        <v>34.785000119890448</v>
      </c>
      <c r="AI95" s="494">
        <v>7.3328572000775987</v>
      </c>
      <c r="AP95" s="452"/>
      <c r="AQ95" s="469"/>
      <c r="AR95" s="468"/>
    </row>
    <row r="96" spans="1:44" s="174" customFormat="1" ht="12.75">
      <c r="A96" s="219"/>
      <c r="B96" s="236"/>
      <c r="C96" s="236"/>
      <c r="D96" s="236"/>
      <c r="E96" s="236"/>
      <c r="F96" s="236"/>
      <c r="G96" s="236"/>
      <c r="H96" s="236"/>
      <c r="I96" s="236"/>
      <c r="J96" s="261"/>
      <c r="K96" s="167"/>
      <c r="U96" s="435"/>
      <c r="V96" s="435">
        <v>36</v>
      </c>
      <c r="W96">
        <v>36</v>
      </c>
      <c r="X96" s="494">
        <v>13.800000190734799</v>
      </c>
      <c r="Y96" s="494">
        <v>30.579000473022401</v>
      </c>
      <c r="Z96" s="494">
        <v>6.1409997940063397</v>
      </c>
      <c r="AA96" s="494">
        <v>7</v>
      </c>
      <c r="AB96" s="494">
        <v>2.1640000343322701</v>
      </c>
      <c r="AC96" s="451">
        <v>64.350997924804602</v>
      </c>
      <c r="AD96" s="494">
        <v>23</v>
      </c>
      <c r="AE96" s="494">
        <v>6.67000007629394</v>
      </c>
      <c r="AF96" s="494">
        <v>10.5</v>
      </c>
      <c r="AG96" s="494">
        <v>1.20000004768371</v>
      </c>
      <c r="AH96" s="494">
        <v>32.310001373291001</v>
      </c>
      <c r="AI96" s="494">
        <v>6.97300004959106</v>
      </c>
      <c r="AP96" s="452"/>
      <c r="AQ96" s="469"/>
      <c r="AR96" s="468"/>
    </row>
    <row r="97" spans="1:44" s="174" customFormat="1" ht="12.75">
      <c r="A97" s="219"/>
      <c r="B97" s="236"/>
      <c r="C97" s="236"/>
      <c r="D97" s="236"/>
      <c r="E97" s="236"/>
      <c r="F97" s="236"/>
      <c r="G97" s="236"/>
      <c r="H97" s="236"/>
      <c r="I97" s="236"/>
      <c r="J97" s="261"/>
      <c r="K97" s="167"/>
      <c r="U97" s="435"/>
      <c r="V97" s="435"/>
      <c r="W97">
        <v>37</v>
      </c>
      <c r="X97" s="494">
        <v>14.228571483067071</v>
      </c>
      <c r="Y97" s="494">
        <v>32.723000390189</v>
      </c>
      <c r="Z97" s="494">
        <v>4.9454285760000003</v>
      </c>
      <c r="AA97" s="494">
        <v>7.2014284819999999</v>
      </c>
      <c r="AB97" s="494">
        <v>1.3999999759999999</v>
      </c>
      <c r="AC97" s="451">
        <v>63.919498443603501</v>
      </c>
      <c r="AD97" s="494">
        <v>28.721428190000001</v>
      </c>
      <c r="AE97" s="494">
        <v>6.6328571180000004</v>
      </c>
      <c r="AF97" s="494">
        <v>9.9283333333333346</v>
      </c>
      <c r="AG97" s="494">
        <v>1.8319999831063358</v>
      </c>
      <c r="AH97" s="494">
        <v>35.785714830000003</v>
      </c>
      <c r="AI97" s="494">
        <v>7.0742856775011305</v>
      </c>
      <c r="AP97" s="452"/>
      <c r="AQ97" s="452"/>
      <c r="AR97" s="468"/>
    </row>
    <row r="98" spans="1:44" s="174" customFormat="1" ht="12.75">
      <c r="A98" s="219"/>
      <c r="B98" s="236"/>
      <c r="C98" s="236"/>
      <c r="D98" s="236"/>
      <c r="E98" s="236"/>
      <c r="F98" s="236"/>
      <c r="G98" s="236"/>
      <c r="H98" s="236"/>
      <c r="I98" s="236"/>
      <c r="J98" s="261"/>
      <c r="K98" s="167"/>
      <c r="U98" s="435"/>
      <c r="V98" s="435"/>
      <c r="W98">
        <v>38</v>
      </c>
      <c r="X98" s="494">
        <v>15.157142909999999</v>
      </c>
      <c r="Y98" s="494">
        <v>38.73833338</v>
      </c>
      <c r="Z98" s="494">
        <v>4.7753333250000001</v>
      </c>
      <c r="AA98" s="494">
        <v>7.0799999920000003</v>
      </c>
      <c r="AB98" s="494">
        <v>0.80900001499999996</v>
      </c>
      <c r="AC98" s="451">
        <v>72.23585783</v>
      </c>
      <c r="AD98" s="494">
        <v>38.034285949999997</v>
      </c>
      <c r="AE98" s="494">
        <v>6.5185714450000001</v>
      </c>
      <c r="AF98" s="494">
        <v>10.001428600000001</v>
      </c>
      <c r="AG98" s="494">
        <v>1.9189999959999999</v>
      </c>
      <c r="AH98" s="494">
        <v>42.055714739999999</v>
      </c>
      <c r="AI98" s="494">
        <v>7.3512855940000001</v>
      </c>
      <c r="AP98" s="452"/>
      <c r="AQ98" s="452"/>
      <c r="AR98" s="468"/>
    </row>
    <row r="99" spans="1:44" s="174" customFormat="1" ht="12.75">
      <c r="A99" s="219"/>
      <c r="B99" s="236"/>
      <c r="C99" s="236"/>
      <c r="D99" s="236"/>
      <c r="E99" s="236"/>
      <c r="F99" s="236"/>
      <c r="G99" s="236"/>
      <c r="H99" s="236"/>
      <c r="I99" s="236"/>
      <c r="J99" s="261"/>
      <c r="K99" s="167"/>
      <c r="U99" s="435"/>
      <c r="V99" s="435">
        <v>39</v>
      </c>
      <c r="W99">
        <v>39</v>
      </c>
      <c r="X99" s="494">
        <v>14.257142884390658</v>
      </c>
      <c r="Y99" s="494">
        <v>34.80900083269389</v>
      </c>
      <c r="Z99" s="494">
        <v>4.1092857973916139</v>
      </c>
      <c r="AA99" s="494">
        <v>6.8248571668352369</v>
      </c>
      <c r="AB99" s="494">
        <v>0.84642858164651058</v>
      </c>
      <c r="AC99" s="451">
        <v>72.897999999999996</v>
      </c>
      <c r="AD99" s="494">
        <v>36.480000087193012</v>
      </c>
      <c r="AE99" s="494">
        <v>7.5385714258466416</v>
      </c>
      <c r="AF99" s="494">
        <v>9.9984999999999999</v>
      </c>
      <c r="AG99" s="494">
        <v>1.9850000000000001</v>
      </c>
      <c r="AH99" s="494">
        <v>39.878572191510841</v>
      </c>
      <c r="AI99" s="494">
        <v>12.0242857251848</v>
      </c>
      <c r="AP99" s="452"/>
      <c r="AQ99" s="452"/>
      <c r="AR99" s="468"/>
    </row>
    <row r="100" spans="1:44" s="174" customFormat="1" ht="12.75">
      <c r="A100" s="219"/>
      <c r="B100" s="236"/>
      <c r="C100" s="236"/>
      <c r="D100" s="236"/>
      <c r="E100" s="236"/>
      <c r="F100" s="236"/>
      <c r="G100" s="236"/>
      <c r="H100" s="236"/>
      <c r="I100" s="236"/>
      <c r="J100" s="261"/>
      <c r="K100" s="167"/>
      <c r="U100" s="435"/>
      <c r="V100" s="435"/>
      <c r="W100">
        <v>40</v>
      </c>
      <c r="X100" s="494">
        <v>15.11</v>
      </c>
      <c r="Y100" s="494">
        <v>35.9</v>
      </c>
      <c r="Z100" s="494">
        <v>4.0540000000000003</v>
      </c>
      <c r="AA100" s="494">
        <v>6.77</v>
      </c>
      <c r="AB100" s="494">
        <v>1.57</v>
      </c>
      <c r="AC100" s="451">
        <v>74.19</v>
      </c>
      <c r="AD100" s="494">
        <v>37.44</v>
      </c>
      <c r="AE100" s="494">
        <v>7.56</v>
      </c>
      <c r="AF100" s="494">
        <v>10.006</v>
      </c>
      <c r="AG100" s="494">
        <v>1.8959999999999999</v>
      </c>
      <c r="AH100" s="494">
        <v>35.11</v>
      </c>
      <c r="AI100" s="494">
        <v>12.5</v>
      </c>
      <c r="AP100" s="452"/>
      <c r="AQ100" s="452"/>
      <c r="AR100" s="468"/>
    </row>
    <row r="101" spans="1:44" s="174" customFormat="1" ht="12.75">
      <c r="A101" s="219"/>
      <c r="B101" s="236"/>
      <c r="C101" s="236"/>
      <c r="D101" s="236"/>
      <c r="E101" s="236"/>
      <c r="F101" s="236"/>
      <c r="G101" s="236"/>
      <c r="H101" s="236"/>
      <c r="I101" s="236"/>
      <c r="J101" s="261"/>
      <c r="K101" s="167"/>
      <c r="U101" s="435"/>
      <c r="V101" s="435"/>
      <c r="W101">
        <v>41</v>
      </c>
      <c r="X101" s="494">
        <v>16.670000000000002</v>
      </c>
      <c r="Y101" s="494">
        <v>46.35</v>
      </c>
      <c r="Z101" s="494">
        <v>5.84</v>
      </c>
      <c r="AA101" s="494">
        <v>6.75</v>
      </c>
      <c r="AB101" s="494">
        <v>1.41</v>
      </c>
      <c r="AC101" s="451">
        <v>61.765000000000001</v>
      </c>
      <c r="AD101" s="494">
        <v>26.27</v>
      </c>
      <c r="AE101" s="494">
        <v>6.15</v>
      </c>
      <c r="AF101" s="494">
        <v>10.003</v>
      </c>
      <c r="AG101" s="494">
        <v>1.45</v>
      </c>
      <c r="AH101" s="494">
        <v>33.85</v>
      </c>
      <c r="AI101" s="494">
        <v>11.69</v>
      </c>
      <c r="AP101" s="470"/>
      <c r="AQ101" s="452"/>
      <c r="AR101" s="468"/>
    </row>
    <row r="102" spans="1:44" s="183" customFormat="1" ht="12" customHeight="1">
      <c r="A102" s="219"/>
      <c r="B102" s="236"/>
      <c r="C102" s="236"/>
      <c r="D102" s="236"/>
      <c r="E102" s="236"/>
      <c r="F102" s="236"/>
      <c r="G102" s="236"/>
      <c r="H102" s="236"/>
      <c r="I102" s="236"/>
      <c r="J102" s="241"/>
      <c r="K102" s="182"/>
      <c r="U102" s="435"/>
      <c r="V102" s="435"/>
      <c r="W102">
        <v>42</v>
      </c>
      <c r="X102" s="494">
        <v>15.74</v>
      </c>
      <c r="Y102" s="494">
        <v>46.9</v>
      </c>
      <c r="Z102" s="494">
        <v>6.71</v>
      </c>
      <c r="AA102" s="494">
        <v>6.8819999999999997</v>
      </c>
      <c r="AB102" s="494">
        <v>1.8280000000000001</v>
      </c>
      <c r="AC102" s="451">
        <v>59.17</v>
      </c>
      <c r="AD102" s="494">
        <v>29.35</v>
      </c>
      <c r="AE102" s="494">
        <v>7.25</v>
      </c>
      <c r="AF102" s="494">
        <v>10</v>
      </c>
      <c r="AG102" s="494">
        <v>1.2998000000000001</v>
      </c>
      <c r="AH102" s="494">
        <v>35.061999999999998</v>
      </c>
      <c r="AI102" s="494">
        <v>8.66</v>
      </c>
      <c r="AP102" s="470"/>
      <c r="AQ102" s="452"/>
      <c r="AR102" s="468"/>
    </row>
    <row r="103" spans="1:44" s="181" customFormat="1" ht="14.1" customHeight="1">
      <c r="A103" s="219"/>
      <c r="B103" s="236"/>
      <c r="C103" s="236"/>
      <c r="D103" s="236"/>
      <c r="E103" s="236"/>
      <c r="F103" s="236"/>
      <c r="G103" s="236"/>
      <c r="H103" s="236"/>
      <c r="I103" s="236"/>
      <c r="J103" s="239"/>
      <c r="K103" s="186"/>
      <c r="U103" s="435"/>
      <c r="V103" s="435">
        <v>43</v>
      </c>
      <c r="W103">
        <v>43</v>
      </c>
      <c r="X103" s="494">
        <v>19.09</v>
      </c>
      <c r="Y103" s="494">
        <v>61.18</v>
      </c>
      <c r="Z103" s="494">
        <v>17.54</v>
      </c>
      <c r="AA103" s="494">
        <v>8.36</v>
      </c>
      <c r="AB103" s="494">
        <v>3.86</v>
      </c>
      <c r="AC103" s="451">
        <v>72.53</v>
      </c>
      <c r="AD103" s="494">
        <v>47.29</v>
      </c>
      <c r="AE103" s="494">
        <v>8.82</v>
      </c>
      <c r="AF103" s="494">
        <v>10.01</v>
      </c>
      <c r="AG103" s="494">
        <v>1.1467000000000001</v>
      </c>
      <c r="AH103" s="494">
        <v>41.86</v>
      </c>
      <c r="AI103" s="494">
        <v>9.673</v>
      </c>
      <c r="AP103" s="470"/>
      <c r="AQ103" s="452"/>
      <c r="AR103" s="468"/>
    </row>
    <row r="104" spans="1:44" s="146" customFormat="1" ht="12" customHeight="1">
      <c r="A104" s="219"/>
      <c r="B104" s="236"/>
      <c r="C104" s="236"/>
      <c r="D104" s="236"/>
      <c r="E104" s="236"/>
      <c r="F104" s="236"/>
      <c r="G104" s="236"/>
      <c r="H104" s="236"/>
      <c r="I104" s="236"/>
      <c r="J104" s="261"/>
      <c r="K104" s="167"/>
      <c r="U104" s="435"/>
      <c r="V104" s="435"/>
      <c r="W104">
        <v>44</v>
      </c>
      <c r="X104" s="494">
        <v>18.899999999999999</v>
      </c>
      <c r="Y104" s="494">
        <v>47.64</v>
      </c>
      <c r="Z104" s="494">
        <v>11.26</v>
      </c>
      <c r="AA104" s="494">
        <v>7.36</v>
      </c>
      <c r="AB104" s="494">
        <v>3.34</v>
      </c>
      <c r="AC104" s="451">
        <v>69.37</v>
      </c>
      <c r="AD104" s="494">
        <v>37.5</v>
      </c>
      <c r="AE104" s="494">
        <v>9.32</v>
      </c>
      <c r="AF104" s="494">
        <v>10</v>
      </c>
      <c r="AG104" s="494">
        <v>1.0329999999999999</v>
      </c>
      <c r="AH104" s="494">
        <v>40.99</v>
      </c>
      <c r="AI104" s="494">
        <v>11.93</v>
      </c>
      <c r="AP104" s="452"/>
      <c r="AQ104" s="452"/>
      <c r="AR104" s="468"/>
    </row>
    <row r="105" spans="1:44" s="146" customFormat="1" ht="12" customHeight="1">
      <c r="A105" s="219"/>
      <c r="B105" s="236"/>
      <c r="C105" s="236"/>
      <c r="D105" s="236"/>
      <c r="E105" s="236"/>
      <c r="F105" s="236"/>
      <c r="G105" s="236"/>
      <c r="H105" s="236"/>
      <c r="I105" s="236"/>
      <c r="J105" s="261"/>
      <c r="K105" s="167"/>
      <c r="U105" s="435"/>
      <c r="V105" s="435"/>
      <c r="W105">
        <v>45</v>
      </c>
      <c r="X105" s="494">
        <v>25.86</v>
      </c>
      <c r="Y105" s="494">
        <v>57.13</v>
      </c>
      <c r="Z105" s="494">
        <v>16.84</v>
      </c>
      <c r="AA105" s="494">
        <v>7.94</v>
      </c>
      <c r="AB105" s="494">
        <v>4.54</v>
      </c>
      <c r="AC105" s="451">
        <v>81.2</v>
      </c>
      <c r="AD105" s="494">
        <v>105.06</v>
      </c>
      <c r="AE105" s="494">
        <v>17.329999999999998</v>
      </c>
      <c r="AF105" s="494">
        <v>10.01</v>
      </c>
      <c r="AG105" s="494">
        <v>1.56</v>
      </c>
      <c r="AH105" s="494">
        <v>54.37</v>
      </c>
      <c r="AI105" s="494">
        <v>16.29</v>
      </c>
      <c r="AP105" s="452"/>
      <c r="AQ105" s="452"/>
      <c r="AR105" s="468"/>
    </row>
    <row r="106" spans="1:44" s="146" customFormat="1" ht="12" customHeight="1">
      <c r="A106" s="219"/>
      <c r="B106" s="236"/>
      <c r="C106" s="236"/>
      <c r="D106" s="236"/>
      <c r="E106" s="236"/>
      <c r="F106" s="236"/>
      <c r="G106" s="236"/>
      <c r="H106" s="236"/>
      <c r="I106" s="236"/>
      <c r="J106" s="261"/>
      <c r="K106" s="167"/>
      <c r="U106" s="435"/>
      <c r="V106" s="435"/>
      <c r="W106">
        <v>46</v>
      </c>
      <c r="X106" s="494">
        <v>26.7</v>
      </c>
      <c r="Y106" s="494">
        <v>72.62</v>
      </c>
      <c r="Z106" s="494">
        <v>24.07</v>
      </c>
      <c r="AA106" s="494">
        <v>9.76</v>
      </c>
      <c r="AB106" s="494">
        <v>6.16</v>
      </c>
      <c r="AC106" s="451">
        <v>117.17</v>
      </c>
      <c r="AD106" s="494">
        <v>102.46</v>
      </c>
      <c r="AE106" s="494">
        <v>13.6</v>
      </c>
      <c r="AF106" s="494">
        <v>10.007</v>
      </c>
      <c r="AG106" s="494">
        <v>1.7775000000000001</v>
      </c>
      <c r="AH106" s="494">
        <v>68.680000000000007</v>
      </c>
      <c r="AI106" s="494">
        <v>16.026</v>
      </c>
      <c r="AP106" s="452"/>
      <c r="AQ106" s="452"/>
      <c r="AR106" s="468"/>
    </row>
    <row r="107" spans="1:44" s="191" customFormat="1" ht="12" customHeight="1">
      <c r="A107" s="219"/>
      <c r="B107" s="236"/>
      <c r="C107" s="236"/>
      <c r="D107" s="236"/>
      <c r="E107" s="236"/>
      <c r="F107" s="236"/>
      <c r="G107" s="236"/>
      <c r="H107" s="236"/>
      <c r="I107" s="236"/>
      <c r="J107" s="262"/>
      <c r="U107" s="435"/>
      <c r="V107" s="435"/>
      <c r="W107">
        <v>47</v>
      </c>
      <c r="X107" s="494">
        <v>25.93</v>
      </c>
      <c r="Y107" s="494">
        <v>62.65</v>
      </c>
      <c r="Z107" s="494">
        <v>50.4</v>
      </c>
      <c r="AA107" s="494">
        <v>8.19</v>
      </c>
      <c r="AB107" s="494">
        <v>4.76</v>
      </c>
      <c r="AC107" s="451">
        <v>90.89</v>
      </c>
      <c r="AD107" s="494">
        <v>51.21</v>
      </c>
      <c r="AE107" s="494">
        <v>12.141999999999999</v>
      </c>
      <c r="AF107" s="494">
        <v>10.01</v>
      </c>
      <c r="AG107" s="494">
        <v>1.9159999999999999</v>
      </c>
      <c r="AH107" s="494">
        <v>45.02</v>
      </c>
      <c r="AI107" s="494">
        <v>14.11</v>
      </c>
      <c r="AP107" s="452"/>
      <c r="AQ107" s="452"/>
      <c r="AR107" s="468"/>
    </row>
    <row r="108" spans="1:44" s="146" customFormat="1" ht="12" customHeight="1">
      <c r="A108" s="219"/>
      <c r="B108" s="236"/>
      <c r="C108" s="236"/>
      <c r="D108" s="236"/>
      <c r="E108" s="236"/>
      <c r="F108" s="236"/>
      <c r="G108" s="236"/>
      <c r="H108" s="236"/>
      <c r="I108" s="236"/>
      <c r="J108" s="261"/>
      <c r="K108" s="167"/>
      <c r="U108" s="435"/>
      <c r="V108" s="435">
        <v>48</v>
      </c>
      <c r="W108">
        <v>48</v>
      </c>
      <c r="X108" s="494">
        <v>35.64</v>
      </c>
      <c r="Y108" s="494">
        <v>83.52</v>
      </c>
      <c r="Z108" s="494">
        <v>55.63</v>
      </c>
      <c r="AA108" s="494">
        <v>9.2100000000000009</v>
      </c>
      <c r="AB108" s="494">
        <v>5.88</v>
      </c>
      <c r="AC108" s="451">
        <v>77.62</v>
      </c>
      <c r="AD108" s="494">
        <v>70.7</v>
      </c>
      <c r="AE108" s="494">
        <v>10.96</v>
      </c>
      <c r="AF108" s="494">
        <v>10</v>
      </c>
      <c r="AG108" s="494">
        <v>1.0449999999999999</v>
      </c>
      <c r="AH108" s="494">
        <v>54.12</v>
      </c>
      <c r="AI108" s="494">
        <v>16.25</v>
      </c>
      <c r="AP108" s="452"/>
      <c r="AQ108" s="452"/>
      <c r="AR108" s="468"/>
    </row>
    <row r="109" spans="1:44" s="146" customFormat="1" ht="12" customHeight="1">
      <c r="A109" s="219"/>
      <c r="B109" s="236"/>
      <c r="C109" s="236"/>
      <c r="D109" s="236"/>
      <c r="E109" s="236"/>
      <c r="F109" s="236"/>
      <c r="G109" s="236"/>
      <c r="H109" s="236"/>
      <c r="I109" s="236"/>
      <c r="J109" s="264"/>
      <c r="K109" s="150"/>
      <c r="U109" s="435"/>
      <c r="V109" s="435"/>
      <c r="W109">
        <v>49</v>
      </c>
      <c r="X109" s="494">
        <v>30.428599999999999</v>
      </c>
      <c r="Y109" s="494">
        <v>80.849999999999994</v>
      </c>
      <c r="Z109" s="494">
        <v>24.84</v>
      </c>
      <c r="AA109" s="494">
        <v>7.82</v>
      </c>
      <c r="AB109" s="494">
        <v>4.407</v>
      </c>
      <c r="AC109" s="451">
        <v>76.048000000000002</v>
      </c>
      <c r="AD109" s="494">
        <v>83.28</v>
      </c>
      <c r="AE109" s="494">
        <v>18.809999999999999</v>
      </c>
      <c r="AF109" s="494">
        <v>9.7970000000000006</v>
      </c>
      <c r="AG109" s="494">
        <v>0.55000000000000004</v>
      </c>
      <c r="AH109" s="494">
        <v>68.64</v>
      </c>
      <c r="AI109" s="494">
        <v>18.876000000000001</v>
      </c>
      <c r="AP109" s="452"/>
      <c r="AQ109" s="452"/>
      <c r="AR109" s="468"/>
    </row>
    <row r="110" spans="1:44" s="146" customFormat="1" ht="12" customHeight="1">
      <c r="A110" s="219"/>
      <c r="B110" s="236"/>
      <c r="C110" s="236"/>
      <c r="D110" s="236"/>
      <c r="E110" s="236"/>
      <c r="F110" s="236"/>
      <c r="G110" s="236"/>
      <c r="H110" s="236"/>
      <c r="I110" s="236"/>
      <c r="J110" s="209"/>
      <c r="U110" s="435"/>
      <c r="V110" s="435"/>
      <c r="W110">
        <v>50</v>
      </c>
      <c r="X110" s="494">
        <v>22.7</v>
      </c>
      <c r="Y110" s="494">
        <v>63.198999999999998</v>
      </c>
      <c r="Z110" s="494">
        <v>17.25</v>
      </c>
      <c r="AA110" s="494">
        <v>8.0939999999999994</v>
      </c>
      <c r="AB110" s="494">
        <v>4.99</v>
      </c>
      <c r="AC110" s="451">
        <v>74.156999999999996</v>
      </c>
      <c r="AD110" s="494">
        <v>68.84</v>
      </c>
      <c r="AE110" s="494">
        <v>17.55</v>
      </c>
      <c r="AF110" s="494">
        <v>10.211399999999999</v>
      </c>
      <c r="AG110" s="494">
        <v>1.0795999999999999</v>
      </c>
      <c r="AH110" s="494">
        <v>70.275999999999996</v>
      </c>
      <c r="AI110" s="494">
        <v>21.06</v>
      </c>
      <c r="AP110" s="452"/>
      <c r="AQ110" s="452"/>
      <c r="AR110" s="468"/>
    </row>
    <row r="111" spans="1:44" s="146" customFormat="1" ht="12" customHeight="1">
      <c r="A111" s="219"/>
      <c r="B111" s="236"/>
      <c r="C111" s="236"/>
      <c r="D111" s="236"/>
      <c r="E111" s="236"/>
      <c r="F111" s="236"/>
      <c r="G111" s="236"/>
      <c r="H111" s="236"/>
      <c r="I111" s="236"/>
      <c r="J111" s="209"/>
      <c r="U111" s="435"/>
      <c r="V111" s="435">
        <v>51</v>
      </c>
      <c r="W111">
        <v>51</v>
      </c>
      <c r="X111" s="494">
        <v>46.13</v>
      </c>
      <c r="Y111" s="494">
        <v>87.03</v>
      </c>
      <c r="Z111" s="494">
        <v>16.510000000000002</v>
      </c>
      <c r="AA111" s="494">
        <v>14.24</v>
      </c>
      <c r="AB111" s="494">
        <v>12.81</v>
      </c>
      <c r="AC111" s="451">
        <v>174.00200000000001</v>
      </c>
      <c r="AD111" s="494">
        <v>147.96</v>
      </c>
      <c r="AE111" s="494">
        <v>28.163</v>
      </c>
      <c r="AF111" s="494">
        <v>10</v>
      </c>
      <c r="AG111" s="494">
        <v>0.79949999999999999</v>
      </c>
      <c r="AH111" s="494">
        <v>224.41200000000001</v>
      </c>
      <c r="AI111" s="494">
        <v>46.25</v>
      </c>
      <c r="AP111" s="452"/>
      <c r="AQ111" s="452"/>
      <c r="AR111" s="468"/>
    </row>
    <row r="112" spans="1:44" s="146" customFormat="1" ht="12" customHeight="1">
      <c r="A112" s="219"/>
      <c r="B112" s="236"/>
      <c r="C112" s="236"/>
      <c r="D112" s="236"/>
      <c r="E112" s="236"/>
      <c r="F112" s="236"/>
      <c r="G112" s="236"/>
      <c r="H112" s="236"/>
      <c r="I112" s="236"/>
      <c r="J112" s="209"/>
      <c r="U112" s="435"/>
      <c r="V112" s="435"/>
      <c r="W112">
        <v>52</v>
      </c>
      <c r="X112" s="494">
        <v>63.850999999999999</v>
      </c>
      <c r="Y112" s="494">
        <v>110.661</v>
      </c>
      <c r="Z112" s="494">
        <v>18.1387</v>
      </c>
      <c r="AA112" s="494">
        <v>15.1157</v>
      </c>
      <c r="AB112" s="494">
        <v>15.846</v>
      </c>
      <c r="AC112" s="451">
        <v>338.70569999999998</v>
      </c>
      <c r="AD112" s="494">
        <v>198.84569999999999</v>
      </c>
      <c r="AE112" s="494">
        <v>41.433</v>
      </c>
      <c r="AF112" s="494">
        <v>10.01</v>
      </c>
      <c r="AG112" s="494">
        <v>1.25685</v>
      </c>
      <c r="AH112" s="494">
        <v>214.35</v>
      </c>
      <c r="AI112" s="494">
        <v>76.91</v>
      </c>
      <c r="AP112" s="452"/>
      <c r="AQ112" s="452"/>
      <c r="AR112" s="468"/>
    </row>
    <row r="113" spans="1:44" s="146" customFormat="1" ht="12" customHeight="1">
      <c r="A113" s="219"/>
      <c r="B113" s="236"/>
      <c r="C113" s="236"/>
      <c r="D113" s="236"/>
      <c r="E113" s="236"/>
      <c r="F113" s="236"/>
      <c r="G113" s="236"/>
      <c r="H113" s="236"/>
      <c r="I113" s="236"/>
      <c r="J113" s="209"/>
      <c r="U113" s="435">
        <v>2016</v>
      </c>
      <c r="V113" s="463">
        <v>1</v>
      </c>
      <c r="W113">
        <v>1</v>
      </c>
      <c r="X113" s="494">
        <v>40.61</v>
      </c>
      <c r="Y113" s="494">
        <v>96.75</v>
      </c>
      <c r="Z113" s="494">
        <v>16.37</v>
      </c>
      <c r="AA113" s="494">
        <v>12.12</v>
      </c>
      <c r="AB113" s="494">
        <v>8.33</v>
      </c>
      <c r="AC113" s="451">
        <v>165.03200000000001</v>
      </c>
      <c r="AD113" s="494">
        <v>95.83</v>
      </c>
      <c r="AE113" s="494">
        <v>18.5</v>
      </c>
      <c r="AF113" s="494">
        <v>10.01</v>
      </c>
      <c r="AG113" s="494">
        <v>1.23</v>
      </c>
      <c r="AH113" s="494">
        <v>109.19</v>
      </c>
      <c r="AI113" s="494">
        <v>37.270000000000003</v>
      </c>
      <c r="AP113" s="452"/>
      <c r="AQ113" s="452"/>
      <c r="AR113" s="468"/>
    </row>
    <row r="114" spans="1:44" s="146" customFormat="1" ht="12" customHeight="1">
      <c r="A114" s="219"/>
      <c r="B114" s="236"/>
      <c r="C114" s="236"/>
      <c r="D114" s="236"/>
      <c r="E114" s="236"/>
      <c r="F114" s="236"/>
      <c r="G114" s="236"/>
      <c r="H114" s="236"/>
      <c r="I114" s="236"/>
      <c r="J114" s="209"/>
      <c r="U114" s="435"/>
      <c r="V114" s="463"/>
      <c r="W114">
        <v>2</v>
      </c>
      <c r="X114" s="494">
        <v>29.82</v>
      </c>
      <c r="Y114" s="494">
        <v>76.510000000000005</v>
      </c>
      <c r="Z114" s="494">
        <v>15.9</v>
      </c>
      <c r="AA114" s="494">
        <v>10.45</v>
      </c>
      <c r="AB114" s="494">
        <v>5.38</v>
      </c>
      <c r="AC114" s="451">
        <v>137.04</v>
      </c>
      <c r="AD114" s="494">
        <v>78.260000000000005</v>
      </c>
      <c r="AE114" s="494">
        <v>13.1</v>
      </c>
      <c r="AF114" s="494">
        <v>10</v>
      </c>
      <c r="AG114" s="494">
        <v>1.18</v>
      </c>
      <c r="AH114" s="494">
        <v>177.91</v>
      </c>
      <c r="AI114" s="494">
        <v>53.34</v>
      </c>
      <c r="AP114" s="452"/>
      <c r="AQ114" s="452"/>
      <c r="AR114" s="468"/>
    </row>
    <row r="115" spans="1:44" s="146" customFormat="1" ht="12" customHeight="1">
      <c r="A115" s="219"/>
      <c r="B115" s="236"/>
      <c r="C115" s="236"/>
      <c r="D115" s="236"/>
      <c r="E115" s="236"/>
      <c r="F115" s="236"/>
      <c r="G115" s="236"/>
      <c r="H115" s="236"/>
      <c r="I115" s="236"/>
      <c r="J115" s="209"/>
      <c r="U115" s="435"/>
      <c r="V115" s="463"/>
      <c r="W115">
        <v>3</v>
      </c>
      <c r="X115" s="494">
        <v>27.06</v>
      </c>
      <c r="Y115" s="494">
        <v>80.096000000000004</v>
      </c>
      <c r="Z115" s="494">
        <v>29.21</v>
      </c>
      <c r="AA115" s="494">
        <v>10.396000000000001</v>
      </c>
      <c r="AB115" s="494">
        <v>5.29</v>
      </c>
      <c r="AC115" s="451">
        <v>102.45</v>
      </c>
      <c r="AD115" s="494">
        <v>101.264</v>
      </c>
      <c r="AE115" s="494">
        <v>15.26</v>
      </c>
      <c r="AF115" s="494">
        <v>10.01</v>
      </c>
      <c r="AG115" s="494">
        <v>1.2529999999999999</v>
      </c>
      <c r="AH115" s="494">
        <v>248.28</v>
      </c>
      <c r="AI115" s="494">
        <v>76.69</v>
      </c>
      <c r="AP115" s="452"/>
      <c r="AQ115" s="452"/>
      <c r="AR115" s="468"/>
    </row>
    <row r="116" spans="1:44" s="191" customFormat="1" ht="12" customHeight="1">
      <c r="A116" s="219"/>
      <c r="B116" s="236"/>
      <c r="C116" s="236"/>
      <c r="D116" s="236"/>
      <c r="E116" s="236"/>
      <c r="F116" s="236"/>
      <c r="G116" s="236"/>
      <c r="H116" s="236"/>
      <c r="I116" s="236"/>
      <c r="J116" s="262"/>
      <c r="U116" s="435"/>
      <c r="V116" s="463">
        <v>4</v>
      </c>
      <c r="W116">
        <v>4</v>
      </c>
      <c r="X116" s="494">
        <v>27.93</v>
      </c>
      <c r="Y116" s="494">
        <v>77.09</v>
      </c>
      <c r="Z116" s="494">
        <v>20.7</v>
      </c>
      <c r="AA116" s="494">
        <v>10.32</v>
      </c>
      <c r="AB116" s="494">
        <v>6.0640000000000001</v>
      </c>
      <c r="AC116" s="451">
        <v>93.71</v>
      </c>
      <c r="AD116" s="494">
        <v>79.73</v>
      </c>
      <c r="AE116" s="494">
        <v>12.66</v>
      </c>
      <c r="AF116" s="494">
        <v>10.01</v>
      </c>
      <c r="AG116" s="494">
        <v>1.22</v>
      </c>
      <c r="AH116" s="494">
        <v>142.55000000000001</v>
      </c>
      <c r="AI116" s="494">
        <v>40.92</v>
      </c>
      <c r="AP116" s="474"/>
      <c r="AQ116" s="452"/>
      <c r="AR116" s="468"/>
    </row>
    <row r="117" spans="1:44" s="146" customFormat="1" ht="12" customHeight="1">
      <c r="A117" s="219"/>
      <c r="B117" s="236"/>
      <c r="C117" s="236"/>
      <c r="D117" s="236"/>
      <c r="E117" s="236"/>
      <c r="F117" s="236"/>
      <c r="G117" s="236"/>
      <c r="H117" s="236"/>
      <c r="I117" s="236"/>
      <c r="J117" s="209"/>
      <c r="U117" s="435"/>
      <c r="V117" s="463"/>
      <c r="W117">
        <v>5</v>
      </c>
      <c r="X117" s="494">
        <v>49.585999999999999</v>
      </c>
      <c r="Y117" s="494">
        <v>140.12</v>
      </c>
      <c r="Z117" s="494">
        <v>74.02</v>
      </c>
      <c r="AA117" s="494">
        <v>14.34</v>
      </c>
      <c r="AB117" s="494">
        <v>9.59</v>
      </c>
      <c r="AC117" s="451">
        <v>142.55000000000001</v>
      </c>
      <c r="AD117" s="494">
        <v>128.66</v>
      </c>
      <c r="AE117" s="494">
        <v>24.24</v>
      </c>
      <c r="AF117" s="494">
        <v>10.01</v>
      </c>
      <c r="AG117" s="494">
        <v>1.17</v>
      </c>
      <c r="AH117" s="494">
        <v>251.59399999999999</v>
      </c>
      <c r="AI117" s="494">
        <v>58.97</v>
      </c>
      <c r="AP117" s="452"/>
      <c r="AQ117" s="452"/>
      <c r="AR117" s="468"/>
    </row>
    <row r="118" spans="1:44" s="191" customFormat="1" ht="12" customHeight="1">
      <c r="A118" s="219"/>
      <c r="B118" s="236"/>
      <c r="C118" s="236"/>
      <c r="D118" s="236"/>
      <c r="E118" s="236"/>
      <c r="F118" s="236"/>
      <c r="G118" s="236"/>
      <c r="H118" s="236"/>
      <c r="I118" s="236"/>
      <c r="J118" s="260"/>
      <c r="K118" s="188"/>
      <c r="U118" s="145"/>
      <c r="V118" s="463"/>
      <c r="W118">
        <v>6</v>
      </c>
      <c r="X118" s="494">
        <v>57</v>
      </c>
      <c r="Y118" s="494">
        <v>144.66999999999999</v>
      </c>
      <c r="Z118" s="494">
        <v>78.08</v>
      </c>
      <c r="AA118" s="494">
        <v>14.98</v>
      </c>
      <c r="AB118" s="494">
        <v>12.82</v>
      </c>
      <c r="AC118" s="451">
        <v>223.15</v>
      </c>
      <c r="AD118" s="494">
        <v>174.87</v>
      </c>
      <c r="AE118" s="494">
        <v>35.18</v>
      </c>
      <c r="AF118" s="494">
        <v>9.01</v>
      </c>
      <c r="AG118" s="494">
        <v>0.82</v>
      </c>
      <c r="AH118" s="494">
        <v>388.05428210000002</v>
      </c>
      <c r="AI118" s="494">
        <v>80.41</v>
      </c>
      <c r="AP118" s="452"/>
      <c r="AQ118" s="452"/>
      <c r="AR118" s="468"/>
    </row>
    <row r="119" spans="1:44" s="146" customFormat="1" ht="12" customHeight="1">
      <c r="A119" s="219"/>
      <c r="B119" s="236"/>
      <c r="C119" s="236"/>
      <c r="D119" s="236"/>
      <c r="E119" s="236"/>
      <c r="F119" s="236"/>
      <c r="G119" s="236"/>
      <c r="H119" s="236"/>
      <c r="I119" s="236"/>
      <c r="J119" s="265"/>
      <c r="K119" s="193"/>
      <c r="U119" s="145"/>
      <c r="V119" s="463"/>
      <c r="W119">
        <v>7</v>
      </c>
      <c r="X119" s="494">
        <v>52.31</v>
      </c>
      <c r="Y119" s="494">
        <v>117.32</v>
      </c>
      <c r="Z119" s="494">
        <v>41.34</v>
      </c>
      <c r="AA119" s="494">
        <v>15.86</v>
      </c>
      <c r="AB119" s="494">
        <v>12.43</v>
      </c>
      <c r="AC119" s="451">
        <v>223.86</v>
      </c>
      <c r="AD119" s="494">
        <v>126.56</v>
      </c>
      <c r="AE119" s="494">
        <v>25.04</v>
      </c>
      <c r="AF119" s="494">
        <v>9.01</v>
      </c>
      <c r="AG119" s="494">
        <v>1.59</v>
      </c>
      <c r="AH119" s="494">
        <v>283.21000240000001</v>
      </c>
      <c r="AI119" s="494">
        <v>53.36</v>
      </c>
      <c r="AP119" s="452"/>
      <c r="AQ119" s="452"/>
      <c r="AR119" s="468"/>
    </row>
    <row r="120" spans="1:44" ht="12" customHeight="1">
      <c r="A120" s="219"/>
      <c r="B120" s="236"/>
      <c r="C120" s="236"/>
      <c r="D120" s="236"/>
      <c r="E120" s="236"/>
      <c r="F120" s="236"/>
      <c r="G120" s="236"/>
      <c r="H120" s="236"/>
      <c r="I120" s="236"/>
      <c r="V120" s="463">
        <v>8</v>
      </c>
      <c r="W120">
        <v>8</v>
      </c>
      <c r="X120" s="494">
        <v>57.96</v>
      </c>
      <c r="Y120" s="494">
        <v>140.31</v>
      </c>
      <c r="Z120" s="494">
        <v>96.52</v>
      </c>
      <c r="AA120" s="494">
        <v>22.12</v>
      </c>
      <c r="AB120" s="494">
        <v>19.3</v>
      </c>
      <c r="AC120" s="451">
        <v>297.45999999999998</v>
      </c>
      <c r="AD120" s="494">
        <v>188.83</v>
      </c>
      <c r="AE120" s="494">
        <v>26.72</v>
      </c>
      <c r="AF120" s="494">
        <v>18.309999999999999</v>
      </c>
      <c r="AG120" s="494">
        <v>14.62</v>
      </c>
      <c r="AH120" s="494">
        <v>414.29357470000002</v>
      </c>
      <c r="AI120" s="494">
        <v>65.55</v>
      </c>
    </row>
    <row r="121" spans="1:44" ht="12" customHeight="1">
      <c r="A121" s="219"/>
      <c r="B121" s="236"/>
      <c r="C121" s="236"/>
      <c r="D121" s="236"/>
      <c r="E121" s="236"/>
      <c r="F121" s="236"/>
      <c r="G121" s="236"/>
      <c r="H121" s="236"/>
      <c r="I121" s="236"/>
      <c r="V121" s="463"/>
      <c r="W121">
        <v>9</v>
      </c>
      <c r="X121" s="494">
        <v>100.51885660000001</v>
      </c>
      <c r="Y121" s="494">
        <v>268.94750210000001</v>
      </c>
      <c r="Z121" s="494">
        <v>150.104332</v>
      </c>
      <c r="AA121" s="494">
        <v>31.986428669999999</v>
      </c>
      <c r="AB121" s="494">
        <v>19.514333090000001</v>
      </c>
      <c r="AC121" s="451">
        <v>326.48699649999998</v>
      </c>
      <c r="AD121" s="494">
        <v>170.33500290000001</v>
      </c>
      <c r="AE121" s="494">
        <v>30.940000529999999</v>
      </c>
      <c r="AF121" s="494">
        <v>16.54985727582655</v>
      </c>
      <c r="AG121" s="494">
        <v>7.4597144130000004</v>
      </c>
      <c r="AH121" s="494">
        <v>382.60643219999997</v>
      </c>
      <c r="AI121" s="494">
        <v>72.96314185</v>
      </c>
    </row>
    <row r="122" spans="1:44" ht="12" customHeight="1">
      <c r="A122" s="219"/>
      <c r="B122" s="236"/>
      <c r="C122" s="236"/>
      <c r="D122" s="236"/>
      <c r="E122" s="236"/>
      <c r="F122" s="236"/>
      <c r="G122" s="236"/>
      <c r="H122" s="236"/>
      <c r="I122" s="236"/>
      <c r="V122" s="463"/>
      <c r="W122">
        <v>10</v>
      </c>
      <c r="X122" s="494">
        <v>75.15657152448378</v>
      </c>
      <c r="Y122" s="494">
        <v>243.71150207519463</v>
      </c>
      <c r="Z122" s="494">
        <v>181.79733530680286</v>
      </c>
      <c r="AA122" s="494">
        <v>21.817856924874398</v>
      </c>
      <c r="AB122" s="494">
        <v>20.1870002746582</v>
      </c>
      <c r="AC122" s="451">
        <v>281.91442869999997</v>
      </c>
      <c r="AD122" s="494">
        <v>164.05856977190246</v>
      </c>
      <c r="AE122" s="494">
        <v>30.751428604125927</v>
      </c>
      <c r="AF122" s="494">
        <v>9.5257144655499921</v>
      </c>
      <c r="AG122" s="494">
        <v>2.1815714495522598</v>
      </c>
      <c r="AH122" s="494">
        <v>245.78571646554084</v>
      </c>
      <c r="AI122" s="494">
        <v>47.002858298165428</v>
      </c>
    </row>
    <row r="123" spans="1:44" ht="12" customHeight="1">
      <c r="A123" s="219"/>
      <c r="B123" s="236"/>
      <c r="C123" s="236"/>
      <c r="D123" s="236"/>
      <c r="E123" s="236"/>
      <c r="F123" s="236"/>
      <c r="G123" s="236"/>
      <c r="H123" s="236"/>
      <c r="I123" s="236"/>
      <c r="V123" s="463"/>
      <c r="W123">
        <v>11</v>
      </c>
      <c r="X123" s="494">
        <v>52.24</v>
      </c>
      <c r="Y123" s="494">
        <v>154.21</v>
      </c>
      <c r="Z123" s="494">
        <v>79.12</v>
      </c>
      <c r="AA123" s="494">
        <v>21.645000185285259</v>
      </c>
      <c r="AB123" s="494">
        <v>18.452999932425314</v>
      </c>
      <c r="AC123" s="451">
        <v>302.97000000000003</v>
      </c>
      <c r="AD123" s="494">
        <v>146.11571393694155</v>
      </c>
      <c r="AE123" s="494">
        <v>26.230000359671411</v>
      </c>
      <c r="AF123" s="494">
        <v>10.001428604125973</v>
      </c>
      <c r="AG123" s="494">
        <v>1.7041428429739771</v>
      </c>
      <c r="AH123" s="494">
        <v>239.62</v>
      </c>
      <c r="AI123" s="494">
        <v>42.29</v>
      </c>
    </row>
    <row r="124" spans="1:44" ht="12" customHeight="1">
      <c r="A124" s="211"/>
      <c r="B124" s="211"/>
      <c r="C124" s="211"/>
      <c r="D124" s="211"/>
      <c r="E124" s="211"/>
      <c r="F124" s="211"/>
      <c r="G124" s="211"/>
      <c r="H124" s="211"/>
      <c r="I124" s="211"/>
      <c r="V124" s="145">
        <v>12</v>
      </c>
      <c r="W124" s="145">
        <v>12</v>
      </c>
      <c r="X124" s="494">
        <v>44.628571101597331</v>
      </c>
      <c r="Y124" s="494">
        <v>116.62271445138057</v>
      </c>
      <c r="Z124" s="494">
        <v>41.373285293579045</v>
      </c>
      <c r="AA124" s="494">
        <v>15.247000013078916</v>
      </c>
      <c r="AB124" s="494">
        <v>12.7100000381469</v>
      </c>
      <c r="AC124" s="451">
        <v>179.33771623883899</v>
      </c>
      <c r="AD124" s="494">
        <v>114.18428584507485</v>
      </c>
      <c r="AE124" s="494">
        <v>18.61999988555905</v>
      </c>
      <c r="AF124" s="494">
        <v>9.9999999999999964</v>
      </c>
      <c r="AG124" s="494">
        <v>1.2444285835538544</v>
      </c>
      <c r="AH124" s="494">
        <v>150.27357046944684</v>
      </c>
      <c r="AI124" s="494">
        <v>24.915714263915959</v>
      </c>
    </row>
    <row r="125" spans="1:44" ht="22.5" customHeight="1">
      <c r="A125" s="877"/>
      <c r="B125" s="877"/>
      <c r="C125" s="877"/>
      <c r="D125" s="877"/>
      <c r="E125" s="877"/>
      <c r="F125" s="877"/>
      <c r="G125" s="877"/>
      <c r="H125" s="877"/>
      <c r="I125" s="877"/>
      <c r="W125" s="145">
        <v>13</v>
      </c>
      <c r="X125" s="494">
        <v>42.599998474121001</v>
      </c>
      <c r="Y125" s="494">
        <v>120.78800201416</v>
      </c>
      <c r="Z125" s="494">
        <v>93.665000915527301</v>
      </c>
      <c r="AA125" s="494">
        <v>17.322999954223601</v>
      </c>
      <c r="AB125" s="494">
        <v>15.171999931335399</v>
      </c>
      <c r="AC125" s="451">
        <v>130.67500305175699</v>
      </c>
      <c r="AD125" s="494">
        <v>89.040000915527301</v>
      </c>
      <c r="AE125" s="494">
        <v>15.310000419616699</v>
      </c>
      <c r="AF125" s="494">
        <v>10</v>
      </c>
      <c r="AG125" s="494">
        <v>1.0199999809265099</v>
      </c>
      <c r="AH125" s="494">
        <v>116.33999633789</v>
      </c>
      <c r="AI125" s="494">
        <v>24.159999847412099</v>
      </c>
    </row>
    <row r="126" spans="1:44" ht="12" customHeight="1">
      <c r="A126" s="219"/>
      <c r="B126" s="236"/>
      <c r="C126" s="236"/>
      <c r="D126" s="236"/>
      <c r="E126" s="236"/>
      <c r="F126" s="236"/>
      <c r="G126" s="236"/>
      <c r="H126" s="236"/>
      <c r="I126" s="236"/>
      <c r="W126" s="145">
        <v>14</v>
      </c>
      <c r="X126" s="494">
        <v>49.743000030517535</v>
      </c>
      <c r="Y126" s="494">
        <v>125.66285814557708</v>
      </c>
      <c r="Z126" s="494">
        <v>131.74585723876913</v>
      </c>
      <c r="AA126" s="494">
        <v>14.828142711094401</v>
      </c>
      <c r="AB126" s="494">
        <v>13.217000007629398</v>
      </c>
      <c r="AC126" s="451">
        <v>121.81457192557171</v>
      </c>
      <c r="AD126" s="494">
        <v>78.037142072405103</v>
      </c>
      <c r="AE126" s="494">
        <v>14.082857131957956</v>
      </c>
      <c r="AF126" s="494">
        <v>10.001428604125973</v>
      </c>
      <c r="AG126" s="494">
        <v>1.3691428899764975</v>
      </c>
      <c r="AH126" s="494">
        <v>126.18428475516127</v>
      </c>
      <c r="AI126" s="494">
        <v>22.646999904087572</v>
      </c>
    </row>
    <row r="127" spans="1:44" ht="12" customHeight="1">
      <c r="A127" s="219"/>
      <c r="B127" s="236"/>
      <c r="C127" s="236"/>
      <c r="D127" s="236"/>
      <c r="E127" s="236"/>
      <c r="F127" s="236"/>
      <c r="G127" s="236"/>
      <c r="H127" s="236"/>
      <c r="I127" s="236"/>
      <c r="W127" s="145">
        <v>15</v>
      </c>
      <c r="X127" s="494">
        <v>54.414285387311615</v>
      </c>
      <c r="Y127" s="494">
        <v>127.68985639299636</v>
      </c>
      <c r="Z127" s="494">
        <v>71.706143515450577</v>
      </c>
      <c r="AA127" s="494">
        <v>15.017142977033298</v>
      </c>
      <c r="AB127" s="494">
        <v>11.291000366210898</v>
      </c>
      <c r="AC127" s="451">
        <v>184.69442967006074</v>
      </c>
      <c r="AD127" s="494">
        <v>74.048570905412902</v>
      </c>
      <c r="AE127" s="494">
        <v>17.312857082911869</v>
      </c>
      <c r="AF127" s="494">
        <v>10.005714416503881</v>
      </c>
      <c r="AG127" s="494">
        <v>1.6558571543012313</v>
      </c>
      <c r="AH127" s="494">
        <v>140.54571315220355</v>
      </c>
      <c r="AI127" s="494">
        <v>22.742571422031897</v>
      </c>
    </row>
    <row r="128" spans="1:44" ht="25.5" customHeight="1">
      <c r="A128" s="219"/>
      <c r="B128" s="921"/>
      <c r="C128" s="921"/>
      <c r="D128" s="836"/>
      <c r="E128" s="836"/>
      <c r="F128" s="837"/>
      <c r="G128" s="236"/>
      <c r="H128" s="236"/>
      <c r="I128" s="236"/>
      <c r="V128" s="145">
        <v>16</v>
      </c>
      <c r="W128" s="145">
        <v>16</v>
      </c>
      <c r="X128" s="494">
        <v>47.73</v>
      </c>
      <c r="Y128" s="494">
        <v>97.4</v>
      </c>
      <c r="Z128" s="494">
        <v>53.49</v>
      </c>
      <c r="AA128" s="494">
        <v>13.98</v>
      </c>
      <c r="AB128" s="494">
        <v>11.63</v>
      </c>
      <c r="AC128" s="451">
        <v>164.52</v>
      </c>
      <c r="AD128" s="494">
        <v>81.069999999999993</v>
      </c>
      <c r="AE128" s="494">
        <v>21.07</v>
      </c>
      <c r="AF128" s="494">
        <v>10.01</v>
      </c>
      <c r="AG128" s="494">
        <v>1.27</v>
      </c>
      <c r="AH128" s="494">
        <v>141.29</v>
      </c>
      <c r="AI128" s="494">
        <v>23.21</v>
      </c>
    </row>
    <row r="129" spans="1:35" ht="15" customHeight="1">
      <c r="A129" s="219"/>
      <c r="B129" s="838"/>
      <c r="C129" s="839"/>
      <c r="D129" s="838"/>
      <c r="E129" s="838"/>
      <c r="F129" s="840"/>
      <c r="G129" s="236"/>
      <c r="H129" s="236"/>
      <c r="I129" s="236"/>
      <c r="W129" s="145">
        <v>17</v>
      </c>
      <c r="X129" s="494">
        <v>42.142857687813873</v>
      </c>
      <c r="Y129" s="494">
        <v>85.487143380301248</v>
      </c>
      <c r="Z129" s="494">
        <v>51.424428122384178</v>
      </c>
      <c r="AA129" s="494">
        <v>12.944285669999999</v>
      </c>
      <c r="AB129" s="494">
        <v>10.010000228881799</v>
      </c>
      <c r="AC129" s="451">
        <v>152.88357325962556</v>
      </c>
      <c r="AD129" s="494">
        <v>64.311428070000005</v>
      </c>
      <c r="AE129" s="494">
        <v>16.638571469999999</v>
      </c>
      <c r="AF129" s="494">
        <v>10.004285812377887</v>
      </c>
      <c r="AG129" s="494">
        <v>1.7342857122421229</v>
      </c>
      <c r="AH129" s="494">
        <v>105.73500061035119</v>
      </c>
      <c r="AI129" s="494">
        <v>19.724285806928286</v>
      </c>
    </row>
    <row r="130" spans="1:35" ht="15" customHeight="1">
      <c r="A130" s="219"/>
      <c r="B130" s="838"/>
      <c r="C130" s="839"/>
      <c r="D130" s="838"/>
      <c r="E130" s="838"/>
      <c r="F130" s="840"/>
      <c r="G130" s="236"/>
      <c r="H130" s="236"/>
      <c r="I130" s="236"/>
      <c r="W130" s="145">
        <v>18</v>
      </c>
      <c r="X130" s="494">
        <v>27.452428545270582</v>
      </c>
      <c r="Y130" s="494">
        <v>62.369998931884716</v>
      </c>
      <c r="Z130" s="494">
        <v>34.353571755545424</v>
      </c>
      <c r="AA130" s="494">
        <v>10.727142742701899</v>
      </c>
      <c r="AB130" s="494">
        <v>6.3112858363560251</v>
      </c>
      <c r="AC130" s="451">
        <v>98.225285121372636</v>
      </c>
      <c r="AD130" s="494">
        <v>46.242857796805197</v>
      </c>
      <c r="AE130" s="494">
        <v>10.637142998831566</v>
      </c>
      <c r="AF130" s="494">
        <v>10.007143020629858</v>
      </c>
      <c r="AG130" s="494">
        <v>1.4345714194433998</v>
      </c>
      <c r="AH130" s="494">
        <v>72.620000566754968</v>
      </c>
      <c r="AI130" s="494">
        <v>14.075714383806471</v>
      </c>
    </row>
    <row r="131" spans="1:35" ht="15" customHeight="1">
      <c r="A131" s="219"/>
      <c r="B131" s="838"/>
      <c r="C131" s="839"/>
      <c r="D131" s="838"/>
      <c r="E131" s="838"/>
      <c r="F131" s="840"/>
      <c r="G131" s="236"/>
      <c r="H131" s="236"/>
      <c r="I131" s="236"/>
      <c r="W131" s="145">
        <v>19</v>
      </c>
      <c r="X131" s="494">
        <v>21.857142584664455</v>
      </c>
      <c r="Y131" s="494">
        <v>58.684285300118525</v>
      </c>
      <c r="Z131" s="494">
        <v>29.207143238612552</v>
      </c>
      <c r="AA131" s="494">
        <v>9.4342857088361427</v>
      </c>
      <c r="AB131" s="494">
        <v>7.4910001754760689</v>
      </c>
      <c r="AC131" s="451">
        <v>86.615142822265582</v>
      </c>
      <c r="AD131" s="494">
        <v>41.954286302838973</v>
      </c>
      <c r="AE131" s="494">
        <v>9.4342857088361427</v>
      </c>
      <c r="AF131" s="494">
        <v>10.004285812377914</v>
      </c>
      <c r="AG131" s="494">
        <v>1.3051428794860784</v>
      </c>
      <c r="AH131" s="494">
        <v>60.497857775006928</v>
      </c>
      <c r="AI131" s="494">
        <v>12.797142846243686</v>
      </c>
    </row>
    <row r="132" spans="1:35" ht="15" customHeight="1">
      <c r="A132" s="219"/>
      <c r="B132" s="838"/>
      <c r="C132" s="839"/>
      <c r="D132" s="838"/>
      <c r="E132" s="838"/>
      <c r="F132" s="840"/>
      <c r="G132" s="236"/>
      <c r="H132" s="236"/>
      <c r="I132" s="236"/>
      <c r="V132" s="145">
        <v>20</v>
      </c>
      <c r="W132" s="145">
        <v>20</v>
      </c>
      <c r="X132" s="494">
        <v>19.5</v>
      </c>
      <c r="Y132" s="494">
        <v>54</v>
      </c>
      <c r="Z132" s="494">
        <v>22.1</v>
      </c>
      <c r="AA132" s="494">
        <v>9.1999999999999993</v>
      </c>
      <c r="AB132" s="494">
        <v>6.8</v>
      </c>
      <c r="AC132" s="451">
        <v>78.2</v>
      </c>
      <c r="AD132" s="494">
        <v>39.6</v>
      </c>
      <c r="AE132" s="494">
        <v>8.6</v>
      </c>
      <c r="AF132" s="494">
        <v>10</v>
      </c>
      <c r="AG132" s="494">
        <v>1.6</v>
      </c>
      <c r="AH132" s="494">
        <v>56.6</v>
      </c>
      <c r="AI132" s="494">
        <v>12.9</v>
      </c>
    </row>
    <row r="133" spans="1:35" ht="15" customHeight="1">
      <c r="A133" s="219"/>
      <c r="B133" s="838"/>
      <c r="C133" s="839"/>
      <c r="D133" s="838"/>
      <c r="E133" s="838"/>
      <c r="F133" s="840"/>
      <c r="G133" s="236"/>
      <c r="H133" s="236"/>
      <c r="I133" s="236"/>
      <c r="W133" s="145">
        <v>21</v>
      </c>
      <c r="X133" s="494">
        <v>19.485713958740185</v>
      </c>
      <c r="Y133" s="494">
        <v>50.756999969482365</v>
      </c>
      <c r="Z133" s="494">
        <v>17.473428726196214</v>
      </c>
      <c r="AA133" s="494">
        <v>9.0128573008945967</v>
      </c>
      <c r="AB133" s="494">
        <v>5.4099998474121005</v>
      </c>
      <c r="AC133" s="451">
        <v>73.744141714913454</v>
      </c>
      <c r="AD133" s="494">
        <v>44.79285812377924</v>
      </c>
      <c r="AE133" s="494">
        <v>10.11999988555907</v>
      </c>
      <c r="AF133" s="494">
        <v>10.011428560529414</v>
      </c>
      <c r="AG133" s="494">
        <v>1.2349999972752113</v>
      </c>
      <c r="AH133" s="494">
        <v>52.17071369716097</v>
      </c>
      <c r="AI133" s="494">
        <v>11.968571390424414</v>
      </c>
    </row>
    <row r="134" spans="1:35" ht="15" customHeight="1">
      <c r="A134" s="219"/>
      <c r="B134" s="838"/>
      <c r="C134" s="839"/>
      <c r="D134" s="838"/>
      <c r="E134" s="838"/>
      <c r="F134" s="840"/>
      <c r="G134" s="236"/>
      <c r="H134" s="236"/>
      <c r="I134" s="236"/>
      <c r="W134" s="145">
        <v>22</v>
      </c>
      <c r="X134" s="494">
        <v>16.329999999999998</v>
      </c>
      <c r="Y134" s="494">
        <v>46.59</v>
      </c>
      <c r="Z134" s="494">
        <v>17.04</v>
      </c>
      <c r="AA134" s="494">
        <v>7.95</v>
      </c>
      <c r="AB134" s="494">
        <v>3.82</v>
      </c>
      <c r="AC134" s="451">
        <v>66.739999999999995</v>
      </c>
      <c r="AD134" s="494">
        <v>34.01</v>
      </c>
      <c r="AE134" s="494">
        <v>8.15</v>
      </c>
      <c r="AF134" s="494">
        <v>10.02</v>
      </c>
      <c r="AG134" s="494">
        <v>1.52</v>
      </c>
      <c r="AH134" s="494">
        <v>46.88</v>
      </c>
      <c r="AI134" s="494">
        <v>9.89</v>
      </c>
    </row>
    <row r="135" spans="1:35" ht="15" customHeight="1">
      <c r="A135" s="219"/>
      <c r="B135" s="838"/>
      <c r="C135" s="839"/>
      <c r="D135" s="838"/>
      <c r="E135" s="838"/>
      <c r="F135" s="840"/>
      <c r="G135" s="236"/>
      <c r="H135" s="236"/>
      <c r="I135" s="236"/>
      <c r="W135" s="145">
        <v>23</v>
      </c>
      <c r="X135" s="494">
        <v>15.18</v>
      </c>
      <c r="Y135" s="494">
        <v>40.29</v>
      </c>
      <c r="Z135" s="494">
        <v>22.12</v>
      </c>
      <c r="AA135" s="494">
        <v>7.6</v>
      </c>
      <c r="AB135" s="494">
        <v>3.22</v>
      </c>
      <c r="AC135" s="451">
        <v>59.4</v>
      </c>
      <c r="AD135" s="494">
        <v>28.71</v>
      </c>
      <c r="AE135" s="494">
        <v>7.74</v>
      </c>
      <c r="AF135" s="494">
        <v>10</v>
      </c>
      <c r="AG135" s="494">
        <v>1.55</v>
      </c>
      <c r="AH135" s="494">
        <v>43.39</v>
      </c>
      <c r="AI135" s="494">
        <v>8.57</v>
      </c>
    </row>
    <row r="136" spans="1:35" ht="15" customHeight="1">
      <c r="A136" s="219"/>
      <c r="B136" s="838"/>
      <c r="C136" s="839"/>
      <c r="D136" s="838"/>
      <c r="E136" s="838"/>
      <c r="F136" s="840"/>
      <c r="G136" s="236"/>
      <c r="H136" s="236"/>
      <c r="I136" s="236"/>
      <c r="V136" s="145">
        <v>24</v>
      </c>
      <c r="W136" s="145">
        <v>24</v>
      </c>
      <c r="X136" s="494">
        <v>15.1</v>
      </c>
      <c r="Y136" s="494">
        <v>35.630000000000003</v>
      </c>
      <c r="Z136" s="494">
        <v>13.87</v>
      </c>
      <c r="AA136" s="494">
        <v>9.57</v>
      </c>
      <c r="AB136" s="494">
        <v>3.42</v>
      </c>
      <c r="AC136" s="451">
        <v>54.3</v>
      </c>
      <c r="AD136" s="494">
        <v>30.83</v>
      </c>
      <c r="AE136" s="494">
        <v>7.53</v>
      </c>
      <c r="AF136" s="494">
        <v>10</v>
      </c>
      <c r="AG136" s="494">
        <v>1.6</v>
      </c>
      <c r="AH136" s="494">
        <v>40.28</v>
      </c>
      <c r="AI136" s="494">
        <v>9.6</v>
      </c>
    </row>
    <row r="137" spans="1:35" ht="15" customHeight="1">
      <c r="A137" s="219"/>
      <c r="B137" s="838"/>
      <c r="C137" s="839"/>
      <c r="D137" s="838"/>
      <c r="E137" s="838"/>
      <c r="F137" s="840"/>
      <c r="G137" s="236"/>
      <c r="H137" s="236"/>
      <c r="I137" s="236"/>
      <c r="W137" s="145">
        <v>25</v>
      </c>
      <c r="X137" s="494">
        <v>18.016999930000001</v>
      </c>
      <c r="Y137" s="494">
        <v>34.608428410000002</v>
      </c>
      <c r="Z137" s="494">
        <v>10.78285721</v>
      </c>
      <c r="AA137" s="494">
        <v>9.0548571179999993</v>
      </c>
      <c r="AB137" s="494">
        <v>3.2130000590000001</v>
      </c>
      <c r="AC137" s="451">
        <v>56.674428669999998</v>
      </c>
      <c r="AD137" s="494">
        <v>25.690000260000001</v>
      </c>
      <c r="AE137" s="494">
        <v>6.9342856409999998</v>
      </c>
      <c r="AF137" s="494">
        <v>10.00571442</v>
      </c>
      <c r="AG137" s="494">
        <v>1.254714302</v>
      </c>
      <c r="AH137" s="494">
        <v>37.560714179999998</v>
      </c>
      <c r="AI137" s="494">
        <v>7.91285726</v>
      </c>
    </row>
    <row r="138" spans="1:35" ht="15" customHeight="1">
      <c r="A138" s="219"/>
      <c r="B138" s="838"/>
      <c r="C138" s="839"/>
      <c r="D138" s="838"/>
      <c r="E138" s="838"/>
      <c r="F138" s="840"/>
      <c r="G138" s="236"/>
      <c r="H138" s="236"/>
      <c r="I138" s="236"/>
      <c r="W138" s="145">
        <v>26</v>
      </c>
      <c r="X138" s="494">
        <v>16.489714209999999</v>
      </c>
      <c r="Y138" s="494">
        <v>34.074285510000003</v>
      </c>
      <c r="Z138" s="494">
        <v>9.5958572120000003</v>
      </c>
      <c r="AA138" s="494">
        <v>8.8612857550000008</v>
      </c>
      <c r="AB138" s="494">
        <v>3.5</v>
      </c>
      <c r="AC138" s="451">
        <v>68.087428501674069</v>
      </c>
      <c r="AD138" s="494">
        <v>30.317143300000001</v>
      </c>
      <c r="AE138" s="494">
        <v>8.8971428190000008</v>
      </c>
      <c r="AF138" s="494">
        <v>10</v>
      </c>
      <c r="AG138" s="494">
        <v>1.4324285809999999</v>
      </c>
      <c r="AH138" s="494">
        <v>37.759999409999999</v>
      </c>
      <c r="AI138" s="494">
        <v>8.911428656</v>
      </c>
    </row>
    <row r="139" spans="1:35" ht="15" customHeight="1">
      <c r="A139" s="219"/>
      <c r="B139" s="838"/>
      <c r="C139" s="839"/>
      <c r="D139" s="838"/>
      <c r="E139" s="838"/>
      <c r="F139" s="840"/>
      <c r="G139" s="236"/>
      <c r="H139" s="236"/>
      <c r="I139" s="236"/>
      <c r="W139" s="145">
        <v>27</v>
      </c>
      <c r="X139" s="494">
        <v>16.199999810000001</v>
      </c>
      <c r="Y139" s="494">
        <v>29.599571770000001</v>
      </c>
      <c r="Z139" s="494">
        <v>7.8892858370000001</v>
      </c>
      <c r="AA139" s="494">
        <v>8.3185714990000008</v>
      </c>
      <c r="AB139" s="494">
        <v>4.0900001530000001</v>
      </c>
      <c r="AC139" s="451">
        <v>60.110428400000004</v>
      </c>
      <c r="AD139" s="494">
        <v>28.581429350000001</v>
      </c>
      <c r="AE139" s="494">
        <v>7.9442856649999998</v>
      </c>
      <c r="AF139" s="494">
        <v>10.001428600000001</v>
      </c>
      <c r="AG139" s="494">
        <v>1.455999987</v>
      </c>
      <c r="AH139" s="494">
        <v>35.967143470000003</v>
      </c>
      <c r="AI139" s="494">
        <v>7.2057142259999996</v>
      </c>
    </row>
    <row r="140" spans="1:35" ht="15" customHeight="1">
      <c r="A140" s="219"/>
      <c r="B140" s="838"/>
      <c r="C140" s="839"/>
      <c r="D140" s="838"/>
      <c r="E140" s="838"/>
      <c r="F140" s="840"/>
      <c r="G140" s="236"/>
      <c r="H140" s="236"/>
      <c r="I140" s="236"/>
      <c r="V140" s="145">
        <v>28</v>
      </c>
      <c r="W140" s="145">
        <v>28</v>
      </c>
      <c r="X140" s="494">
        <v>12.016285760000001</v>
      </c>
      <c r="Y140" s="494">
        <v>29.3955713</v>
      </c>
      <c r="Z140" s="494">
        <v>7.2334286140000001</v>
      </c>
      <c r="AA140" s="494">
        <v>7.789714268</v>
      </c>
      <c r="AB140" s="494">
        <v>3.119999886</v>
      </c>
      <c r="AC140" s="451">
        <v>60.986856189999997</v>
      </c>
      <c r="AD140" s="494">
        <v>27.099999836512943</v>
      </c>
      <c r="AE140" s="494">
        <v>7.4514284819999999</v>
      </c>
      <c r="AF140" s="494">
        <v>10.0128573</v>
      </c>
      <c r="AG140" s="494">
        <v>1.5508571609999999</v>
      </c>
      <c r="AH140" s="494">
        <v>47.66357095</v>
      </c>
      <c r="AI140" s="494">
        <v>9.9999998639999994</v>
      </c>
    </row>
    <row r="141" spans="1:35" ht="15" customHeight="1">
      <c r="A141" s="219"/>
      <c r="B141" s="838"/>
      <c r="C141" s="839"/>
      <c r="D141" s="838"/>
      <c r="E141" s="838"/>
      <c r="F141" s="840"/>
      <c r="G141" s="236"/>
      <c r="H141" s="236"/>
      <c r="I141" s="236"/>
      <c r="W141" s="145">
        <v>29</v>
      </c>
      <c r="X141" s="494">
        <v>10.423571450000001</v>
      </c>
      <c r="Y141" s="494">
        <v>32.468857079999999</v>
      </c>
      <c r="Z141" s="494">
        <v>6.729428564</v>
      </c>
      <c r="AA141" s="494">
        <v>7.1615714349999999</v>
      </c>
      <c r="AB141" s="494">
        <v>3.4249999519999998</v>
      </c>
      <c r="AC141" s="451">
        <v>56.540714260000001</v>
      </c>
      <c r="AD141" s="494">
        <v>23.477142610000001</v>
      </c>
      <c r="AE141" s="494">
        <v>6.2828570089999998</v>
      </c>
      <c r="AF141" s="494">
        <v>10.001428600000001</v>
      </c>
      <c r="AG141" s="494">
        <v>2.1035714489999999</v>
      </c>
      <c r="AH141" s="494">
        <v>44.25</v>
      </c>
      <c r="AI141" s="494">
        <v>6.7128572460000004</v>
      </c>
    </row>
    <row r="142" spans="1:35" ht="15" customHeight="1">
      <c r="A142" s="219"/>
      <c r="B142" s="838"/>
      <c r="C142" s="839"/>
      <c r="D142" s="838"/>
      <c r="E142" s="838"/>
      <c r="F142" s="840"/>
      <c r="G142" s="236"/>
      <c r="H142" s="236"/>
      <c r="I142" s="236"/>
      <c r="W142" s="145">
        <v>30</v>
      </c>
      <c r="X142" s="494">
        <v>10.043285640000001</v>
      </c>
      <c r="Y142" s="494">
        <v>32.112285890000003</v>
      </c>
      <c r="Z142" s="494">
        <v>5.6338571819999999</v>
      </c>
      <c r="AA142" s="494">
        <v>6.6714285440000003</v>
      </c>
      <c r="AB142" s="494">
        <v>2.8789999489999998</v>
      </c>
      <c r="AC142" s="451">
        <v>65.491856709999993</v>
      </c>
      <c r="AD142" s="494">
        <v>21.095714300000001</v>
      </c>
      <c r="AE142" s="494">
        <v>5.8057142669999999</v>
      </c>
      <c r="AF142" s="494">
        <v>10.01142883</v>
      </c>
      <c r="AG142" s="494">
        <v>1.8491428750000001</v>
      </c>
      <c r="AH142" s="494">
        <v>42.498571668352326</v>
      </c>
      <c r="AI142" s="494">
        <v>6.0797142300000004</v>
      </c>
    </row>
    <row r="143" spans="1:35" ht="15" customHeight="1">
      <c r="A143" s="219"/>
      <c r="B143" s="838"/>
      <c r="C143" s="839"/>
      <c r="D143" s="838"/>
      <c r="E143" s="838"/>
      <c r="F143" s="840"/>
      <c r="G143" s="236"/>
      <c r="H143" s="236"/>
      <c r="I143" s="236"/>
      <c r="W143" s="145">
        <v>31</v>
      </c>
      <c r="X143" s="494">
        <v>10.086428642272944</v>
      </c>
      <c r="Y143" s="494">
        <v>29.132714407784558</v>
      </c>
      <c r="Z143" s="494">
        <v>5.181999887738904</v>
      </c>
      <c r="AA143" s="494">
        <v>6.2387143543788328</v>
      </c>
      <c r="AB143" s="494">
        <v>2.9382856232779297</v>
      </c>
      <c r="AC143" s="451">
        <v>65.491856711251344</v>
      </c>
      <c r="AD143" s="494">
        <v>20.037142889840243</v>
      </c>
      <c r="AE143" s="494">
        <v>5.4814286231994549</v>
      </c>
      <c r="AF143" s="494">
        <v>10.011428833007772</v>
      </c>
      <c r="AG143" s="494">
        <v>1.8019999946866672</v>
      </c>
      <c r="AH143" s="494">
        <v>39.98428617204933</v>
      </c>
      <c r="AI143" s="494">
        <v>4.9059999329703157</v>
      </c>
    </row>
    <row r="144" spans="1:35" ht="15" customHeight="1">
      <c r="A144" s="219"/>
      <c r="B144" s="838"/>
      <c r="C144" s="839"/>
      <c r="D144" s="838"/>
      <c r="E144" s="838"/>
      <c r="F144" s="840"/>
      <c r="G144" s="236"/>
      <c r="H144" s="236"/>
      <c r="I144" s="236"/>
      <c r="V144" s="145">
        <v>32</v>
      </c>
      <c r="W144" s="145">
        <v>32</v>
      </c>
      <c r="X144" s="494">
        <v>12.08228561</v>
      </c>
      <c r="Y144" s="494">
        <v>34.150143489999998</v>
      </c>
      <c r="Z144" s="494">
        <v>4.8032856669999999</v>
      </c>
      <c r="AA144" s="494">
        <v>6.1697142459999998</v>
      </c>
      <c r="AB144" s="494">
        <v>3.2030000689999998</v>
      </c>
      <c r="AC144" s="451">
        <v>49.942714418571427</v>
      </c>
      <c r="AD144" s="494">
        <v>23.275714059999999</v>
      </c>
      <c r="AE144" s="494">
        <v>5.8257142479999997</v>
      </c>
      <c r="AF144" s="494">
        <v>10.004285810000001</v>
      </c>
      <c r="AG144" s="494">
        <v>1.2214285650000001</v>
      </c>
      <c r="AH144" s="494">
        <v>36.654999320000002</v>
      </c>
      <c r="AI144" s="494">
        <v>4.0242800000000001</v>
      </c>
    </row>
    <row r="145" spans="1:35" ht="15" customHeight="1">
      <c r="A145" s="219"/>
      <c r="B145" s="838"/>
      <c r="C145" s="839"/>
      <c r="D145" s="838"/>
      <c r="E145" s="838"/>
      <c r="F145" s="840"/>
      <c r="G145" s="236"/>
      <c r="H145" s="236"/>
      <c r="I145" s="236"/>
      <c r="W145" s="145">
        <v>33</v>
      </c>
      <c r="X145" s="494">
        <v>11.874000004359614</v>
      </c>
      <c r="Y145" s="494">
        <v>35.225571223667643</v>
      </c>
      <c r="Z145" s="494">
        <v>4.3821428843906904</v>
      </c>
      <c r="AA145" s="494">
        <v>6.3728570940000004</v>
      </c>
      <c r="AB145" s="494">
        <v>2.841857144</v>
      </c>
      <c r="AC145" s="451">
        <v>57.183571406773112</v>
      </c>
      <c r="AD145" s="494">
        <v>22.619999750000002</v>
      </c>
      <c r="AE145" s="494">
        <v>5.5228571210000004</v>
      </c>
      <c r="AF145" s="494">
        <v>10</v>
      </c>
      <c r="AG145" s="494">
        <v>1.3032857349940685</v>
      </c>
      <c r="AH145" s="494">
        <v>35.152857099999999</v>
      </c>
      <c r="AI145" s="494">
        <v>4.354285752</v>
      </c>
    </row>
    <row r="146" spans="1:35" ht="15" customHeight="1">
      <c r="A146" s="219"/>
      <c r="B146" s="838"/>
      <c r="C146" s="839"/>
      <c r="D146" s="838"/>
      <c r="E146" s="838"/>
      <c r="F146" s="840"/>
      <c r="G146" s="236"/>
      <c r="H146" s="236"/>
      <c r="I146" s="236"/>
      <c r="W146" s="145">
        <v>34</v>
      </c>
      <c r="X146" s="494">
        <v>10.842857090000001</v>
      </c>
      <c r="Y146" s="494">
        <v>35.168570930000001</v>
      </c>
      <c r="Z146" s="494">
        <v>13.837000059999999</v>
      </c>
      <c r="AA146" s="494">
        <v>6.1195714130000001</v>
      </c>
      <c r="AB146" s="494">
        <v>3.058000088</v>
      </c>
      <c r="AC146" s="451">
        <v>49.366142269999997</v>
      </c>
      <c r="AD146" s="494">
        <v>25.04757145</v>
      </c>
      <c r="AE146" s="494">
        <v>5.8727143149999996</v>
      </c>
      <c r="AF146" s="494">
        <v>10.00857162</v>
      </c>
      <c r="AG146" s="494">
        <v>1.2842857160000001</v>
      </c>
      <c r="AH146" s="494">
        <v>34.115715029999997</v>
      </c>
      <c r="AI146" s="494">
        <v>4.3511429509999999</v>
      </c>
    </row>
    <row r="147" spans="1:35" ht="15" customHeight="1">
      <c r="A147" s="138"/>
      <c r="B147" s="838"/>
      <c r="C147" s="839"/>
      <c r="D147" s="838"/>
      <c r="E147" s="838"/>
      <c r="F147" s="840"/>
      <c r="G147" s="258"/>
      <c r="H147" s="241"/>
      <c r="I147" s="241"/>
      <c r="W147" s="145">
        <v>35</v>
      </c>
      <c r="X147" s="494">
        <v>10.48142842</v>
      </c>
      <c r="Y147" s="494">
        <v>37.824428560000001</v>
      </c>
      <c r="Z147" s="494">
        <v>3.922857182</v>
      </c>
      <c r="AA147" s="494">
        <v>5.9814286230000002</v>
      </c>
      <c r="AB147" s="494">
        <v>1.506999969</v>
      </c>
      <c r="AC147" s="451">
        <v>56.934856959999998</v>
      </c>
      <c r="AD147" s="494">
        <v>21.374285830000002</v>
      </c>
      <c r="AE147" s="494">
        <v>4.9342857090000001</v>
      </c>
      <c r="AF147" s="494">
        <v>10.28714289</v>
      </c>
      <c r="AG147" s="494">
        <v>1.5979999810000001</v>
      </c>
      <c r="AH147" s="494">
        <v>30.92</v>
      </c>
      <c r="AI147" s="494">
        <v>5.3042856629999999</v>
      </c>
    </row>
    <row r="148" spans="1:35" ht="15" customHeight="1">
      <c r="A148" s="259"/>
      <c r="B148" s="838"/>
      <c r="C148" s="839"/>
      <c r="D148" s="838"/>
      <c r="E148" s="838"/>
      <c r="F148" s="840"/>
      <c r="G148" s="209"/>
      <c r="H148" s="261"/>
      <c r="I148" s="261"/>
      <c r="V148" s="145">
        <v>36</v>
      </c>
      <c r="W148" s="145">
        <v>36</v>
      </c>
      <c r="X148" s="494">
        <v>11.85</v>
      </c>
      <c r="Y148" s="494">
        <v>39.78</v>
      </c>
      <c r="Z148" s="494">
        <v>4.9800000000000004</v>
      </c>
      <c r="AA148" s="494">
        <v>6.03</v>
      </c>
      <c r="AB148" s="494">
        <v>2.8</v>
      </c>
      <c r="AC148" s="451">
        <v>48.51</v>
      </c>
      <c r="AD148" s="494">
        <v>22.661428449999999</v>
      </c>
      <c r="AE148" s="494">
        <v>4.9800000000000004</v>
      </c>
      <c r="AF148" s="494">
        <v>11.01</v>
      </c>
      <c r="AG148" s="494">
        <v>1.63</v>
      </c>
      <c r="AH148" s="494">
        <v>30.922143120000001</v>
      </c>
      <c r="AI148" s="494">
        <v>7.46</v>
      </c>
    </row>
    <row r="149" spans="1:35" ht="15" customHeight="1">
      <c r="A149" s="209"/>
      <c r="B149" s="838"/>
      <c r="C149" s="839"/>
      <c r="D149" s="838"/>
      <c r="E149" s="838"/>
      <c r="F149" s="840"/>
      <c r="G149" s="260"/>
      <c r="H149" s="261"/>
      <c r="I149" s="261"/>
      <c r="W149" s="145">
        <v>37</v>
      </c>
      <c r="X149" s="494">
        <v>12.08</v>
      </c>
      <c r="Y149" s="494">
        <v>44.25</v>
      </c>
      <c r="Z149" s="494">
        <v>4.92</v>
      </c>
      <c r="AA149" s="494">
        <v>6.03</v>
      </c>
      <c r="AB149" s="494">
        <v>2.37</v>
      </c>
      <c r="AC149" s="451">
        <v>43.99</v>
      </c>
      <c r="AD149" s="494">
        <v>19.149999999999999</v>
      </c>
      <c r="AE149" s="494">
        <v>5.31</v>
      </c>
      <c r="AF149" s="494">
        <v>11</v>
      </c>
      <c r="AG149" s="494">
        <v>1.59</v>
      </c>
      <c r="AH149" s="494">
        <v>29.33</v>
      </c>
      <c r="AI149" s="494">
        <v>7.79</v>
      </c>
    </row>
    <row r="150" spans="1:35" ht="15" customHeight="1">
      <c r="A150" s="209"/>
      <c r="B150" s="838"/>
      <c r="C150" s="839"/>
      <c r="D150" s="838"/>
      <c r="E150" s="838"/>
      <c r="F150" s="840"/>
      <c r="G150" s="209"/>
      <c r="H150" s="261"/>
      <c r="I150" s="261"/>
      <c r="W150" s="145">
        <v>38</v>
      </c>
      <c r="X150" s="494">
        <v>11.88371427</v>
      </c>
      <c r="Y150" s="494">
        <v>41.311858039999997</v>
      </c>
      <c r="Z150" s="494">
        <v>4.6447142870000002</v>
      </c>
      <c r="AA150" s="494">
        <v>6.5951428410000004</v>
      </c>
      <c r="AB150" s="494">
        <v>3.0060000420000001</v>
      </c>
      <c r="AC150" s="451">
        <v>47.220570700000003</v>
      </c>
      <c r="AD150" s="494">
        <v>22.304285589999999</v>
      </c>
      <c r="AE150" s="494">
        <v>5.581428528</v>
      </c>
      <c r="AF150" s="494">
        <v>10.85142858</v>
      </c>
      <c r="AG150" s="494">
        <v>1.5402856890000001</v>
      </c>
      <c r="AH150" s="494">
        <v>34.179286410000003</v>
      </c>
      <c r="AI150" s="494">
        <v>8.5442856379999998</v>
      </c>
    </row>
    <row r="151" spans="1:35" ht="15" customHeight="1">
      <c r="A151" s="262"/>
      <c r="B151" s="838"/>
      <c r="C151" s="839"/>
      <c r="D151" s="838"/>
      <c r="E151" s="838"/>
      <c r="F151" s="840"/>
      <c r="G151" s="262"/>
      <c r="H151" s="262"/>
      <c r="I151" s="262"/>
      <c r="V151" s="145">
        <v>39</v>
      </c>
      <c r="W151" s="145">
        <v>39</v>
      </c>
      <c r="X151" s="494">
        <v>13.06</v>
      </c>
      <c r="Y151" s="494">
        <v>41.13</v>
      </c>
      <c r="Z151" s="494">
        <v>4.2699999999999996</v>
      </c>
      <c r="AA151" s="494">
        <v>6.84</v>
      </c>
      <c r="AB151" s="494">
        <v>3.32</v>
      </c>
      <c r="AC151" s="451">
        <v>63.05</v>
      </c>
      <c r="AD151" s="494">
        <v>48.7</v>
      </c>
      <c r="AE151" s="494">
        <v>7.81</v>
      </c>
      <c r="AF151" s="494">
        <v>11.15</v>
      </c>
      <c r="AG151" s="494">
        <v>1.32</v>
      </c>
      <c r="AH151" s="494">
        <v>38.82</v>
      </c>
      <c r="AI151" s="494">
        <v>6.81</v>
      </c>
    </row>
    <row r="152" spans="1:35" ht="15" customHeight="1">
      <c r="A152" s="263"/>
      <c r="B152" s="838"/>
      <c r="C152" s="839"/>
      <c r="D152" s="838"/>
      <c r="E152" s="838"/>
      <c r="F152" s="840"/>
      <c r="G152" s="209"/>
      <c r="H152" s="261"/>
      <c r="I152" s="261"/>
      <c r="W152" s="145">
        <v>40</v>
      </c>
      <c r="X152" s="494">
        <v>15.95</v>
      </c>
      <c r="Y152" s="494">
        <v>46.47</v>
      </c>
      <c r="Z152" s="494">
        <v>5.36</v>
      </c>
      <c r="AA152" s="494">
        <v>7.69</v>
      </c>
      <c r="AB152" s="494">
        <v>3.16</v>
      </c>
      <c r="AC152" s="451">
        <v>61.54</v>
      </c>
      <c r="AD152" s="494">
        <v>37.93</v>
      </c>
      <c r="AE152" s="494">
        <v>7.92</v>
      </c>
      <c r="AF152" s="494">
        <v>11.01</v>
      </c>
      <c r="AG152" s="494">
        <v>1.38</v>
      </c>
      <c r="AH152" s="494">
        <v>43.88</v>
      </c>
      <c r="AI152" s="494">
        <v>6.28</v>
      </c>
    </row>
    <row r="153" spans="1:35" ht="8.85" customHeight="1">
      <c r="A153" s="209"/>
      <c r="B153" s="209"/>
      <c r="C153" s="209"/>
      <c r="D153" s="209"/>
      <c r="E153" s="209"/>
      <c r="F153" s="209"/>
      <c r="G153" s="209"/>
      <c r="H153" s="264"/>
      <c r="I153" s="264"/>
      <c r="W153" s="145">
        <v>41</v>
      </c>
      <c r="X153" s="494">
        <v>15.85</v>
      </c>
      <c r="Y153" s="494">
        <v>37.270000000000003</v>
      </c>
      <c r="Z153" s="494">
        <v>6.97</v>
      </c>
      <c r="AA153" s="494">
        <v>7.1</v>
      </c>
      <c r="AB153" s="494">
        <v>2.9</v>
      </c>
      <c r="AC153" s="451">
        <v>58.12</v>
      </c>
      <c r="AD153" s="494">
        <v>48.92</v>
      </c>
      <c r="AE153" s="494">
        <v>8.59</v>
      </c>
      <c r="AF153" s="494">
        <v>11</v>
      </c>
      <c r="AG153" s="494">
        <v>1.32</v>
      </c>
      <c r="AH153" s="494">
        <v>45.63</v>
      </c>
      <c r="AI153" s="494">
        <v>9.93</v>
      </c>
    </row>
    <row r="154" spans="1:35" ht="8.85" customHeight="1">
      <c r="A154" s="211"/>
      <c r="B154" s="209"/>
      <c r="C154" s="209"/>
      <c r="D154" s="209"/>
      <c r="E154" s="209"/>
      <c r="F154" s="209"/>
      <c r="G154" s="211"/>
      <c r="H154" s="211"/>
      <c r="I154" s="211"/>
      <c r="W154" s="145">
        <v>42</v>
      </c>
      <c r="X154" s="494">
        <v>15.55</v>
      </c>
      <c r="Y154" s="494">
        <v>48.57</v>
      </c>
      <c r="Z154" s="494">
        <v>11.1</v>
      </c>
      <c r="AA154" s="494">
        <v>6.76</v>
      </c>
      <c r="AB154" s="494">
        <v>2.87</v>
      </c>
      <c r="AC154" s="451">
        <v>58.89</v>
      </c>
      <c r="AD154" s="494">
        <v>55.62</v>
      </c>
      <c r="AE154" s="494">
        <v>9.51</v>
      </c>
      <c r="AF154" s="494">
        <v>11.01</v>
      </c>
      <c r="AG154" s="494">
        <v>1.22</v>
      </c>
      <c r="AH154" s="494">
        <v>52.62</v>
      </c>
      <c r="AI154" s="494">
        <v>9.68</v>
      </c>
    </row>
    <row r="155" spans="1:35" ht="8.85" customHeight="1">
      <c r="A155" s="211"/>
      <c r="B155" s="209"/>
      <c r="C155" s="209"/>
      <c r="D155" s="209"/>
      <c r="E155" s="209"/>
      <c r="F155" s="209"/>
      <c r="G155" s="211"/>
      <c r="H155" s="211"/>
      <c r="I155" s="211"/>
      <c r="V155" s="145">
        <v>43</v>
      </c>
      <c r="W155" s="145">
        <v>43</v>
      </c>
      <c r="X155" s="494">
        <v>13.17</v>
      </c>
      <c r="Y155" s="494">
        <v>35.32</v>
      </c>
      <c r="Z155" s="494">
        <v>6.01</v>
      </c>
      <c r="AA155" s="494">
        <v>6.53</v>
      </c>
      <c r="AB155" s="494">
        <v>2.37</v>
      </c>
      <c r="AC155" s="451">
        <v>69.2</v>
      </c>
      <c r="AD155" s="494">
        <v>54.58</v>
      </c>
      <c r="AE155" s="494">
        <v>8.23</v>
      </c>
      <c r="AF155" s="494">
        <v>11.01</v>
      </c>
      <c r="AG155" s="494">
        <v>1.35</v>
      </c>
      <c r="AH155" s="494">
        <v>50.71</v>
      </c>
      <c r="AI155" s="494">
        <v>10.33</v>
      </c>
    </row>
    <row r="156" spans="1:35" ht="8.85" customHeight="1">
      <c r="A156" s="211"/>
      <c r="B156" s="209"/>
      <c r="C156" s="209"/>
      <c r="D156" s="209"/>
      <c r="E156" s="209"/>
      <c r="F156" s="209"/>
      <c r="G156" s="211"/>
      <c r="H156" s="211"/>
      <c r="I156" s="211"/>
      <c r="W156" s="145">
        <v>44</v>
      </c>
      <c r="X156" s="494">
        <v>13.18</v>
      </c>
      <c r="Y156" s="494">
        <v>36.83</v>
      </c>
      <c r="Z156" s="494">
        <v>4.57</v>
      </c>
      <c r="AA156" s="494">
        <v>7.58</v>
      </c>
      <c r="AB156" s="494">
        <v>4.8899999999999997</v>
      </c>
      <c r="AC156" s="451">
        <v>51.59</v>
      </c>
      <c r="AD156" s="494">
        <v>57.65</v>
      </c>
      <c r="AE156" s="494">
        <v>7.72</v>
      </c>
      <c r="AF156" s="494">
        <v>11.01</v>
      </c>
      <c r="AG156" s="494">
        <v>1.47</v>
      </c>
      <c r="AH156" s="494">
        <v>48.41</v>
      </c>
      <c r="AI156" s="494">
        <v>11.29</v>
      </c>
    </row>
    <row r="157" spans="1:35" ht="8.85" customHeight="1">
      <c r="A157" s="211"/>
      <c r="B157" s="209"/>
      <c r="C157" s="209"/>
      <c r="D157" s="209"/>
      <c r="E157" s="209"/>
      <c r="F157" s="209"/>
      <c r="G157" s="211"/>
      <c r="H157" s="211"/>
      <c r="I157" s="211"/>
      <c r="W157" s="145">
        <v>45</v>
      </c>
      <c r="X157" s="494">
        <v>13.49</v>
      </c>
      <c r="Y157" s="494">
        <v>39.520000000000003</v>
      </c>
      <c r="Z157" s="494">
        <v>4.83</v>
      </c>
      <c r="AA157" s="494">
        <v>6.95</v>
      </c>
      <c r="AB157" s="494">
        <v>1.61</v>
      </c>
      <c r="AC157" s="451">
        <v>72.92</v>
      </c>
      <c r="AD157" s="494">
        <v>67.069999999999993</v>
      </c>
      <c r="AE157" s="494">
        <v>6.9</v>
      </c>
      <c r="AF157" s="494">
        <v>11</v>
      </c>
      <c r="AG157" s="494">
        <v>1.42</v>
      </c>
      <c r="AH157" s="494">
        <v>47.24</v>
      </c>
      <c r="AI157" s="494">
        <v>9</v>
      </c>
    </row>
    <row r="158" spans="1:35" ht="8.85" customHeight="1">
      <c r="A158" s="211"/>
      <c r="B158" s="209"/>
      <c r="C158" s="209"/>
      <c r="D158" s="209"/>
      <c r="E158" s="209"/>
      <c r="F158" s="209"/>
      <c r="G158" s="211"/>
      <c r="H158" s="211"/>
      <c r="I158" s="211"/>
      <c r="W158" s="145">
        <v>46</v>
      </c>
      <c r="X158" s="494">
        <v>15.4</v>
      </c>
      <c r="Y158" s="494">
        <v>53.38</v>
      </c>
      <c r="Z158" s="494">
        <v>3.73</v>
      </c>
      <c r="AA158" s="494">
        <v>6.86</v>
      </c>
      <c r="AB158" s="494">
        <v>1.64</v>
      </c>
      <c r="AC158" s="451">
        <v>58.4</v>
      </c>
      <c r="AD158" s="494">
        <v>34.979999999999997</v>
      </c>
      <c r="AE158" s="494">
        <v>5.07</v>
      </c>
      <c r="AF158" s="494">
        <v>11.01</v>
      </c>
      <c r="AG158" s="494">
        <v>1.38</v>
      </c>
      <c r="AH158" s="494">
        <v>40.61</v>
      </c>
      <c r="AI158" s="494">
        <v>8.81</v>
      </c>
    </row>
    <row r="159" spans="1:35" ht="8.85" customHeight="1">
      <c r="A159" s="211"/>
      <c r="B159" s="209"/>
      <c r="C159" s="209"/>
      <c r="D159" s="209"/>
      <c r="E159" s="209"/>
      <c r="F159" s="209"/>
      <c r="G159" s="211"/>
      <c r="H159" s="211"/>
      <c r="I159" s="211"/>
      <c r="W159" s="145">
        <v>47</v>
      </c>
      <c r="X159" s="494">
        <v>16.41</v>
      </c>
      <c r="Y159" s="494">
        <v>61.85</v>
      </c>
      <c r="Z159" s="494">
        <v>2.52</v>
      </c>
      <c r="AA159" s="494">
        <v>6.99</v>
      </c>
      <c r="AB159" s="494">
        <v>1.51</v>
      </c>
      <c r="AC159" s="451">
        <v>52.55</v>
      </c>
      <c r="AD159" s="494">
        <v>29.08</v>
      </c>
      <c r="AE159" s="494">
        <v>4.2699999999999996</v>
      </c>
      <c r="AF159" s="494">
        <v>11</v>
      </c>
      <c r="AG159" s="494">
        <v>1.63</v>
      </c>
      <c r="AH159" s="494">
        <v>41.63</v>
      </c>
      <c r="AI159" s="494">
        <v>9.35</v>
      </c>
    </row>
    <row r="160" spans="1:35" ht="8.85" customHeight="1">
      <c r="A160" s="211"/>
      <c r="B160" s="209"/>
      <c r="C160" s="209"/>
      <c r="D160" s="209"/>
      <c r="E160" s="209"/>
      <c r="F160" s="209"/>
      <c r="G160" s="211"/>
      <c r="H160" s="211"/>
      <c r="I160" s="211"/>
      <c r="V160" s="145">
        <v>48</v>
      </c>
      <c r="W160" s="145">
        <v>48</v>
      </c>
      <c r="X160" s="494">
        <v>16.329999999999998</v>
      </c>
      <c r="Y160" s="494">
        <v>65.33</v>
      </c>
      <c r="Z160" s="494">
        <v>3.57</v>
      </c>
      <c r="AA160" s="494">
        <v>7.11</v>
      </c>
      <c r="AB160" s="494">
        <v>1.47</v>
      </c>
      <c r="AC160" s="451">
        <v>53.43</v>
      </c>
      <c r="AD160" s="494">
        <v>88.06</v>
      </c>
      <c r="AE160" s="494">
        <v>7.88</v>
      </c>
      <c r="AF160" s="494">
        <v>10.86</v>
      </c>
      <c r="AG160" s="494">
        <v>1.6</v>
      </c>
      <c r="AH160" s="494">
        <v>41.01</v>
      </c>
      <c r="AI160" s="494">
        <v>14.19</v>
      </c>
    </row>
    <row r="161" spans="1:35" ht="8.85" customHeight="1">
      <c r="A161" s="211"/>
      <c r="B161" s="211"/>
      <c r="C161" s="211"/>
      <c r="D161" s="211"/>
      <c r="E161" s="211"/>
      <c r="F161" s="211"/>
      <c r="G161" s="211"/>
      <c r="H161" s="211"/>
      <c r="I161" s="211"/>
      <c r="W161" s="145">
        <v>49</v>
      </c>
      <c r="X161" s="494">
        <v>20.239999999999998</v>
      </c>
      <c r="Y161" s="494">
        <v>66.680000000000007</v>
      </c>
      <c r="Z161" s="494">
        <v>6.1</v>
      </c>
      <c r="AA161" s="494">
        <v>8.43</v>
      </c>
      <c r="AB161" s="494">
        <v>2.2400000000000002</v>
      </c>
      <c r="AC161" s="451">
        <v>61.07</v>
      </c>
      <c r="AD161" s="494">
        <v>106.59</v>
      </c>
      <c r="AE161" s="494">
        <v>16.09</v>
      </c>
      <c r="AF161" s="494">
        <v>10.5</v>
      </c>
      <c r="AG161" s="494">
        <v>1.1200000000000001</v>
      </c>
      <c r="AH161" s="494">
        <v>83.6</v>
      </c>
      <c r="AI161" s="494">
        <v>22.62</v>
      </c>
    </row>
    <row r="162" spans="1:35" ht="8.85" customHeight="1">
      <c r="A162" s="211"/>
      <c r="B162" s="211"/>
      <c r="C162" s="211"/>
      <c r="D162" s="211"/>
      <c r="E162" s="211"/>
      <c r="F162" s="211"/>
      <c r="G162" s="211"/>
      <c r="H162" s="211"/>
      <c r="I162" s="211"/>
      <c r="W162" s="145">
        <v>50</v>
      </c>
      <c r="X162" s="494">
        <v>19.809999999999999</v>
      </c>
      <c r="Y162" s="494">
        <v>61.31</v>
      </c>
      <c r="Z162" s="494">
        <v>6.69</v>
      </c>
      <c r="AA162" s="494">
        <v>8.32</v>
      </c>
      <c r="AB162" s="494">
        <v>2.19</v>
      </c>
      <c r="AC162" s="451">
        <v>78.02</v>
      </c>
      <c r="AD162" s="494">
        <v>104.79</v>
      </c>
      <c r="AE162" s="494">
        <v>18.649999999999999</v>
      </c>
      <c r="AF162" s="494">
        <v>10.51</v>
      </c>
      <c r="AG162" s="494">
        <v>1.1399999999999999</v>
      </c>
      <c r="AH162" s="494">
        <v>66.8</v>
      </c>
      <c r="AI162" s="494">
        <v>22.62</v>
      </c>
    </row>
    <row r="163" spans="1:35" ht="8.85" customHeight="1">
      <c r="A163" s="211"/>
      <c r="B163" s="211"/>
      <c r="C163" s="211"/>
      <c r="D163" s="211"/>
      <c r="E163" s="211"/>
      <c r="F163" s="211"/>
      <c r="G163" s="211"/>
      <c r="H163" s="211"/>
      <c r="I163" s="211"/>
      <c r="W163" s="145">
        <v>51</v>
      </c>
      <c r="X163" s="494">
        <v>21.91</v>
      </c>
      <c r="Y163" s="494">
        <v>70.790000000000006</v>
      </c>
      <c r="Z163" s="494">
        <v>13.15</v>
      </c>
      <c r="AA163" s="494">
        <v>9.08</v>
      </c>
      <c r="AB163" s="494">
        <v>3.71</v>
      </c>
      <c r="AC163" s="451">
        <v>67.64</v>
      </c>
      <c r="AD163" s="494">
        <v>69.61</v>
      </c>
      <c r="AE163" s="494">
        <v>11.22</v>
      </c>
      <c r="AF163" s="494">
        <v>10.5</v>
      </c>
      <c r="AG163" s="494">
        <v>1.37</v>
      </c>
      <c r="AH163" s="494">
        <v>55.42</v>
      </c>
      <c r="AI163" s="494">
        <v>17.489999999999998</v>
      </c>
    </row>
    <row r="164" spans="1:35" ht="8.85" customHeight="1">
      <c r="A164" s="211"/>
      <c r="B164" s="211"/>
      <c r="C164" s="211"/>
      <c r="D164" s="211"/>
      <c r="E164" s="211"/>
      <c r="F164" s="211"/>
      <c r="G164" s="211"/>
      <c r="H164" s="211"/>
      <c r="I164" s="211"/>
      <c r="V164" s="145">
        <v>52</v>
      </c>
      <c r="W164" s="145">
        <v>52</v>
      </c>
      <c r="X164" s="494">
        <v>22</v>
      </c>
      <c r="Y164" s="494">
        <v>77.430000000000007</v>
      </c>
      <c r="Z164" s="494">
        <v>17.760000000000002</v>
      </c>
      <c r="AA164" s="494">
        <v>8.42</v>
      </c>
      <c r="AB164" s="494">
        <v>3.57</v>
      </c>
      <c r="AC164" s="451">
        <v>56.19</v>
      </c>
      <c r="AD164" s="494">
        <v>58.45</v>
      </c>
      <c r="AE164" s="494">
        <v>8.01</v>
      </c>
      <c r="AF164" s="494">
        <v>10.51</v>
      </c>
      <c r="AG164" s="494">
        <v>1.53</v>
      </c>
      <c r="AH164" s="494">
        <v>59.55</v>
      </c>
      <c r="AI164" s="494">
        <v>18.61</v>
      </c>
    </row>
    <row r="165" spans="1:35" ht="8.85" customHeight="1">
      <c r="A165" s="211"/>
      <c r="B165" s="211"/>
      <c r="C165" s="211"/>
      <c r="D165" s="211"/>
      <c r="E165" s="211"/>
      <c r="F165" s="211"/>
      <c r="G165" s="211"/>
      <c r="H165" s="211"/>
      <c r="I165" s="211"/>
      <c r="U165" s="435">
        <v>2017</v>
      </c>
      <c r="V165" s="463">
        <v>1</v>
      </c>
      <c r="W165">
        <v>1</v>
      </c>
      <c r="X165" s="494">
        <v>41.55</v>
      </c>
      <c r="Y165" s="494">
        <v>103.58</v>
      </c>
      <c r="Z165" s="494">
        <v>29.67</v>
      </c>
      <c r="AA165" s="494">
        <v>13.85</v>
      </c>
      <c r="AB165" s="494">
        <v>11.3</v>
      </c>
      <c r="AC165" s="451">
        <v>104.02</v>
      </c>
      <c r="AD165" s="494">
        <v>148.43</v>
      </c>
      <c r="AE165" s="494">
        <v>24.1</v>
      </c>
      <c r="AF165" s="494">
        <v>10.220000000000001</v>
      </c>
      <c r="AG165" s="494">
        <v>3.28</v>
      </c>
      <c r="AH165" s="494">
        <v>89.46</v>
      </c>
      <c r="AI165" s="494">
        <v>25.43</v>
      </c>
    </row>
    <row r="166" spans="1:35" ht="8.85" customHeight="1">
      <c r="A166" s="211"/>
      <c r="B166" s="211"/>
      <c r="C166" s="211"/>
      <c r="D166" s="211"/>
      <c r="E166" s="211"/>
      <c r="F166" s="211"/>
      <c r="G166" s="211"/>
      <c r="H166" s="211"/>
      <c r="I166" s="211"/>
      <c r="U166" s="435"/>
      <c r="V166" s="463"/>
      <c r="W166">
        <v>2</v>
      </c>
      <c r="X166" s="494">
        <v>39.6</v>
      </c>
      <c r="Y166" s="494">
        <v>105.01</v>
      </c>
      <c r="Z166" s="494">
        <v>51.2</v>
      </c>
      <c r="AA166" s="494">
        <v>14.96</v>
      </c>
      <c r="AB166" s="494">
        <v>15.4</v>
      </c>
      <c r="AC166" s="451">
        <v>143.97</v>
      </c>
      <c r="AD166" s="494">
        <v>175.88</v>
      </c>
      <c r="AE166" s="494">
        <v>33.74</v>
      </c>
      <c r="AF166" s="494">
        <v>10.17</v>
      </c>
      <c r="AG166" s="494">
        <v>6.45</v>
      </c>
      <c r="AH166" s="494">
        <v>178.14</v>
      </c>
      <c r="AI166" s="494">
        <v>55.67</v>
      </c>
    </row>
    <row r="167" spans="1:35" ht="8.85" customHeight="1">
      <c r="A167" s="211"/>
      <c r="B167" s="211"/>
      <c r="C167" s="211"/>
      <c r="D167" s="211"/>
      <c r="E167" s="211"/>
      <c r="F167" s="211"/>
      <c r="G167" s="211"/>
      <c r="H167" s="211"/>
      <c r="I167" s="211"/>
      <c r="U167" s="435"/>
      <c r="V167" s="463"/>
      <c r="W167">
        <v>3</v>
      </c>
      <c r="X167" s="494">
        <v>73.650000000000006</v>
      </c>
      <c r="Y167" s="494">
        <v>137.41</v>
      </c>
      <c r="Z167" s="494">
        <v>43.26</v>
      </c>
      <c r="AA167" s="494">
        <v>28.98</v>
      </c>
      <c r="AB167" s="494">
        <v>21.94</v>
      </c>
      <c r="AC167" s="451">
        <v>355.12</v>
      </c>
      <c r="AD167" s="494">
        <v>177.57</v>
      </c>
      <c r="AE167" s="494">
        <v>35.49</v>
      </c>
      <c r="AF167" s="494">
        <v>10</v>
      </c>
      <c r="AG167" s="494">
        <v>9.0500000000000007</v>
      </c>
      <c r="AH167" s="494">
        <v>174.94</v>
      </c>
      <c r="AI167" s="494">
        <v>58.31</v>
      </c>
    </row>
    <row r="168" spans="1:35" ht="8.85" customHeight="1">
      <c r="A168" s="211"/>
      <c r="B168" s="211"/>
      <c r="C168" s="211"/>
      <c r="D168" s="211"/>
      <c r="E168" s="211"/>
      <c r="F168" s="211"/>
      <c r="G168" s="211"/>
      <c r="H168" s="211"/>
      <c r="I168" s="211"/>
      <c r="U168" s="435"/>
      <c r="V168" s="463">
        <v>4</v>
      </c>
      <c r="W168">
        <v>4</v>
      </c>
      <c r="X168" s="494">
        <v>65.03</v>
      </c>
      <c r="Y168" s="494">
        <v>127.83</v>
      </c>
      <c r="Z168" s="494">
        <v>32.72</v>
      </c>
      <c r="AA168" s="494">
        <v>30.46</v>
      </c>
      <c r="AB168" s="494">
        <v>23.91</v>
      </c>
      <c r="AC168" s="451">
        <v>519.4</v>
      </c>
      <c r="AD168" s="494">
        <v>205.76</v>
      </c>
      <c r="AE168" s="494">
        <v>48.48</v>
      </c>
      <c r="AF168" s="494">
        <v>10</v>
      </c>
      <c r="AG168" s="494">
        <v>2.4300000000000002</v>
      </c>
      <c r="AH168" s="494">
        <v>141.31</v>
      </c>
      <c r="AI168" s="494">
        <v>47.49</v>
      </c>
    </row>
    <row r="169" spans="1:35" ht="8.85" customHeight="1">
      <c r="A169" s="211"/>
      <c r="B169" s="211"/>
      <c r="C169" s="211"/>
      <c r="D169" s="211"/>
      <c r="E169" s="211"/>
      <c r="F169" s="211"/>
      <c r="G169" s="211"/>
      <c r="H169" s="211"/>
      <c r="I169" s="211"/>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1"/>
      <c r="B170" s="211"/>
      <c r="C170" s="211"/>
      <c r="D170" s="211"/>
      <c r="E170" s="211"/>
      <c r="F170" s="211"/>
      <c r="G170" s="211"/>
      <c r="H170" s="211"/>
      <c r="I170" s="211"/>
    </row>
    <row r="171" spans="1:35" ht="8.85" customHeight="1">
      <c r="A171" s="211"/>
      <c r="B171" s="211"/>
      <c r="C171" s="211"/>
      <c r="D171" s="211"/>
      <c r="E171" s="211"/>
      <c r="F171" s="211"/>
      <c r="G171" s="211"/>
      <c r="H171" s="211"/>
      <c r="I171" s="211"/>
    </row>
    <row r="172" spans="1:35" ht="8.85" customHeight="1">
      <c r="A172" s="211"/>
      <c r="B172" s="211"/>
      <c r="C172" s="211"/>
      <c r="D172" s="211"/>
      <c r="E172" s="211"/>
      <c r="F172" s="211"/>
      <c r="G172" s="211"/>
      <c r="H172" s="211"/>
      <c r="I172" s="211"/>
    </row>
    <row r="173" spans="1:35" ht="8.85" customHeight="1">
      <c r="A173" s="211"/>
      <c r="B173" s="211"/>
      <c r="C173" s="211"/>
      <c r="D173" s="211"/>
      <c r="E173" s="211"/>
      <c r="F173" s="211"/>
      <c r="G173" s="211"/>
      <c r="H173" s="211"/>
      <c r="I173" s="211"/>
    </row>
    <row r="174" spans="1:35" ht="8.85" customHeight="1">
      <c r="A174" s="211"/>
      <c r="B174" s="211"/>
      <c r="C174" s="211"/>
      <c r="D174" s="211"/>
      <c r="E174" s="211"/>
      <c r="F174" s="211"/>
      <c r="G174" s="211"/>
      <c r="H174" s="211"/>
      <c r="I174" s="211"/>
    </row>
    <row r="175" spans="1:35" ht="8.85" customHeight="1">
      <c r="A175" s="211"/>
      <c r="B175" s="211"/>
      <c r="C175" s="211"/>
      <c r="D175" s="211"/>
      <c r="E175" s="211"/>
      <c r="F175" s="211"/>
      <c r="G175" s="211"/>
      <c r="H175" s="211"/>
      <c r="I175" s="211"/>
    </row>
    <row r="176" spans="1:35" ht="8.85" customHeight="1">
      <c r="A176" s="211"/>
      <c r="B176" s="211"/>
      <c r="C176" s="211"/>
      <c r="D176" s="211"/>
      <c r="E176" s="211"/>
      <c r="F176" s="211"/>
      <c r="G176" s="211"/>
      <c r="H176" s="211"/>
      <c r="I176" s="211"/>
    </row>
    <row r="177" spans="1:35" ht="8.85" customHeight="1">
      <c r="A177" s="211"/>
      <c r="B177" s="211"/>
      <c r="C177" s="211"/>
      <c r="D177" s="211"/>
      <c r="E177" s="211"/>
      <c r="F177" s="211"/>
      <c r="G177" s="211"/>
      <c r="H177" s="211"/>
      <c r="I177" s="211"/>
    </row>
    <row r="178" spans="1:35" ht="8.85" customHeight="1">
      <c r="A178" s="211"/>
      <c r="B178" s="211"/>
      <c r="C178" s="211"/>
      <c r="D178" s="211"/>
      <c r="E178" s="211"/>
      <c r="F178" s="211"/>
      <c r="G178" s="211"/>
      <c r="H178" s="211"/>
      <c r="I178" s="211"/>
    </row>
    <row r="179" spans="1:35" ht="8.85" customHeight="1">
      <c r="A179" s="211"/>
      <c r="B179" s="211"/>
      <c r="C179" s="211"/>
      <c r="D179" s="211"/>
      <c r="E179" s="211"/>
      <c r="F179" s="211"/>
      <c r="G179" s="211"/>
      <c r="H179" s="211"/>
      <c r="I179" s="211"/>
    </row>
    <row r="180" spans="1:35" ht="8.85" customHeight="1">
      <c r="A180" s="211"/>
      <c r="B180" s="211"/>
      <c r="C180" s="211"/>
      <c r="D180" s="211"/>
      <c r="E180" s="211"/>
      <c r="F180" s="211"/>
      <c r="G180" s="211"/>
      <c r="H180" s="211"/>
      <c r="I180" s="211"/>
    </row>
    <row r="181" spans="1:35" ht="8.85" customHeight="1">
      <c r="A181" s="211"/>
      <c r="B181" s="211"/>
      <c r="C181" s="211"/>
      <c r="D181" s="211"/>
      <c r="E181" s="211"/>
      <c r="F181" s="211"/>
      <c r="G181" s="211"/>
      <c r="H181" s="211"/>
      <c r="I181" s="211"/>
    </row>
    <row r="182" spans="1:35" ht="8.85" customHeight="1">
      <c r="A182" s="211"/>
      <c r="B182" s="211"/>
      <c r="C182" s="211"/>
      <c r="D182" s="211"/>
      <c r="E182" s="211"/>
      <c r="F182" s="211"/>
      <c r="G182" s="211"/>
      <c r="H182" s="211"/>
      <c r="I182" s="211"/>
      <c r="U182" s="436"/>
      <c r="V182" s="435"/>
      <c r="W182"/>
      <c r="X182" s="441"/>
      <c r="Y182" s="441"/>
      <c r="Z182" s="441"/>
      <c r="AA182" s="441"/>
      <c r="AB182" s="441"/>
      <c r="AC182" s="441"/>
      <c r="AD182" s="441"/>
      <c r="AE182" s="441"/>
      <c r="AF182" s="441"/>
      <c r="AG182" s="441"/>
      <c r="AH182" s="441"/>
      <c r="AI182" s="441"/>
    </row>
    <row r="183" spans="1:35" ht="8.85" customHeight="1">
      <c r="A183" s="211"/>
      <c r="B183" s="211"/>
      <c r="C183" s="211"/>
      <c r="D183" s="211"/>
      <c r="E183" s="211"/>
      <c r="F183" s="211"/>
      <c r="G183" s="211"/>
      <c r="H183" s="211"/>
      <c r="I183" s="211"/>
      <c r="U183" s="436"/>
      <c r="V183" s="435"/>
      <c r="W183"/>
      <c r="X183" s="441"/>
      <c r="Y183" s="441"/>
      <c r="Z183" s="441"/>
      <c r="AA183" s="441"/>
      <c r="AB183" s="441"/>
      <c r="AC183" s="441"/>
      <c r="AD183" s="441"/>
      <c r="AE183" s="441"/>
      <c r="AF183" s="441"/>
      <c r="AG183" s="441"/>
      <c r="AH183" s="441"/>
      <c r="AI183" s="441"/>
    </row>
    <row r="184" spans="1:35" ht="8.85" customHeight="1">
      <c r="A184" s="211"/>
      <c r="B184" s="211"/>
      <c r="C184" s="211"/>
      <c r="D184" s="211"/>
      <c r="E184" s="211"/>
      <c r="F184" s="211"/>
      <c r="G184" s="211"/>
      <c r="H184" s="211"/>
      <c r="I184" s="211"/>
      <c r="U184" s="436"/>
      <c r="V184" s="435"/>
      <c r="W184"/>
      <c r="X184" s="441"/>
      <c r="Y184" s="441"/>
      <c r="Z184" s="441"/>
      <c r="AA184" s="441"/>
      <c r="AB184" s="441"/>
      <c r="AC184" s="441"/>
      <c r="AD184" s="441"/>
      <c r="AE184" s="441"/>
      <c r="AF184" s="441"/>
      <c r="AG184" s="441"/>
      <c r="AH184" s="441"/>
      <c r="AI184" s="441"/>
    </row>
    <row r="185" spans="1:35" ht="8.85" customHeight="1">
      <c r="A185" s="211"/>
      <c r="B185" s="211"/>
      <c r="C185" s="211"/>
      <c r="D185" s="211"/>
      <c r="E185" s="211"/>
      <c r="F185" s="211"/>
      <c r="G185" s="211"/>
      <c r="H185" s="211"/>
      <c r="I185" s="211"/>
      <c r="U185" s="436"/>
      <c r="V185" s="435"/>
      <c r="W185"/>
      <c r="X185" s="441"/>
      <c r="Y185" s="441"/>
      <c r="Z185" s="441"/>
      <c r="AA185" s="441"/>
      <c r="AB185" s="441"/>
      <c r="AC185" s="441"/>
      <c r="AD185" s="441"/>
      <c r="AE185" s="441"/>
      <c r="AF185" s="441"/>
      <c r="AG185" s="441"/>
      <c r="AH185" s="441"/>
      <c r="AI185" s="441"/>
    </row>
    <row r="186" spans="1:35" ht="8.85" customHeight="1">
      <c r="A186" s="211"/>
      <c r="B186" s="211"/>
      <c r="C186" s="211"/>
      <c r="D186" s="211"/>
      <c r="E186" s="211"/>
      <c r="F186" s="211"/>
      <c r="G186" s="211"/>
      <c r="H186" s="211"/>
      <c r="I186" s="211"/>
      <c r="U186" s="436"/>
      <c r="V186" s="435"/>
      <c r="W186"/>
      <c r="X186" s="441"/>
      <c r="Y186" s="441"/>
      <c r="Z186" s="441"/>
      <c r="AA186" s="441"/>
      <c r="AB186" s="441"/>
      <c r="AC186" s="441"/>
      <c r="AD186" s="441"/>
      <c r="AE186" s="441"/>
      <c r="AF186" s="441"/>
      <c r="AG186" s="441"/>
      <c r="AH186" s="441"/>
      <c r="AI186" s="441"/>
    </row>
    <row r="187" spans="1:35" ht="8.85" customHeight="1">
      <c r="A187" s="211"/>
      <c r="B187" s="211"/>
      <c r="C187" s="211"/>
      <c r="D187" s="211"/>
      <c r="E187" s="211"/>
      <c r="F187" s="211"/>
      <c r="G187" s="211"/>
      <c r="H187" s="211"/>
      <c r="I187" s="211"/>
      <c r="U187" s="436"/>
      <c r="V187" s="435"/>
      <c r="W187"/>
      <c r="X187" s="441"/>
      <c r="Y187" s="441"/>
      <c r="Z187" s="441"/>
      <c r="AA187" s="441"/>
      <c r="AB187" s="441"/>
      <c r="AC187" s="441"/>
      <c r="AD187" s="441"/>
      <c r="AE187" s="441"/>
      <c r="AF187" s="441"/>
      <c r="AG187" s="441"/>
      <c r="AH187" s="441"/>
      <c r="AI187" s="441"/>
    </row>
    <row r="188" spans="1:35" ht="8.85" customHeight="1">
      <c r="A188" s="211"/>
      <c r="B188" s="211"/>
      <c r="C188" s="211"/>
      <c r="D188" s="211"/>
      <c r="E188" s="211"/>
      <c r="F188" s="211"/>
      <c r="G188" s="211"/>
      <c r="H188" s="211"/>
      <c r="I188" s="211"/>
      <c r="U188" s="436"/>
      <c r="V188" s="435"/>
      <c r="W188"/>
      <c r="X188" s="441"/>
      <c r="Y188" s="441"/>
      <c r="Z188" s="441"/>
      <c r="AA188" s="441"/>
      <c r="AB188" s="441"/>
      <c r="AC188" s="441"/>
      <c r="AD188" s="441"/>
      <c r="AE188" s="441"/>
      <c r="AF188" s="441"/>
      <c r="AG188" s="441"/>
      <c r="AH188" s="441"/>
      <c r="AI188" s="441"/>
    </row>
    <row r="189" spans="1:35" ht="8.85" customHeight="1">
      <c r="A189" s="211"/>
      <c r="B189" s="211"/>
      <c r="C189" s="211"/>
      <c r="D189" s="211"/>
      <c r="E189" s="211"/>
      <c r="F189" s="211"/>
      <c r="G189" s="211"/>
      <c r="H189" s="211"/>
      <c r="I189" s="211"/>
      <c r="U189" s="436"/>
      <c r="V189" s="435"/>
      <c r="W189"/>
      <c r="X189" s="441"/>
      <c r="Y189" s="441"/>
      <c r="Z189" s="441"/>
      <c r="AA189" s="441"/>
      <c r="AB189" s="441"/>
      <c r="AC189" s="441"/>
      <c r="AD189" s="441"/>
      <c r="AE189" s="441"/>
      <c r="AF189" s="441"/>
      <c r="AG189" s="441"/>
      <c r="AH189" s="441"/>
      <c r="AI189" s="441"/>
    </row>
    <row r="190" spans="1:35" ht="8.85" customHeight="1">
      <c r="A190" s="211"/>
      <c r="B190" s="211"/>
      <c r="C190" s="211"/>
      <c r="D190" s="211"/>
      <c r="E190" s="211"/>
      <c r="F190" s="211"/>
      <c r="G190" s="211"/>
      <c r="H190" s="211"/>
      <c r="I190" s="211"/>
      <c r="U190" s="436"/>
      <c r="V190" s="435"/>
      <c r="W190"/>
      <c r="X190" s="441"/>
      <c r="Y190" s="441"/>
      <c r="Z190" s="441"/>
      <c r="AA190" s="441"/>
      <c r="AB190" s="441"/>
      <c r="AC190" s="441"/>
      <c r="AD190" s="441"/>
      <c r="AE190" s="441"/>
      <c r="AF190" s="441"/>
      <c r="AG190" s="441"/>
      <c r="AH190" s="441"/>
      <c r="AI190" s="441"/>
    </row>
    <row r="191" spans="1:35" ht="8.85" customHeight="1">
      <c r="A191" s="211"/>
      <c r="B191" s="211"/>
      <c r="C191" s="211"/>
      <c r="D191" s="211"/>
      <c r="E191" s="211"/>
      <c r="F191" s="211"/>
      <c r="G191" s="211"/>
      <c r="H191" s="211"/>
      <c r="I191" s="211"/>
      <c r="U191" s="436"/>
      <c r="V191" s="435"/>
      <c r="W191"/>
      <c r="X191" s="441"/>
      <c r="Y191" s="441"/>
      <c r="Z191" s="441"/>
      <c r="AA191" s="441"/>
      <c r="AB191" s="441"/>
      <c r="AC191" s="441"/>
      <c r="AD191" s="441"/>
      <c r="AE191" s="441"/>
      <c r="AF191" s="441"/>
      <c r="AG191" s="441"/>
      <c r="AH191" s="441"/>
      <c r="AI191" s="441"/>
    </row>
    <row r="192" spans="1:35" ht="8.85" customHeight="1">
      <c r="A192" s="211"/>
      <c r="B192" s="211"/>
      <c r="C192" s="211"/>
      <c r="D192" s="211"/>
      <c r="E192" s="211"/>
      <c r="F192" s="211"/>
      <c r="G192" s="211"/>
      <c r="H192" s="211"/>
      <c r="I192" s="211"/>
      <c r="U192" s="436"/>
      <c r="V192" s="435"/>
      <c r="W192"/>
      <c r="X192" s="441"/>
      <c r="Y192" s="441"/>
      <c r="Z192" s="441"/>
      <c r="AA192" s="441"/>
      <c r="AB192" s="441"/>
      <c r="AC192" s="441"/>
      <c r="AD192" s="441"/>
      <c r="AE192" s="441"/>
      <c r="AF192" s="441"/>
      <c r="AG192" s="441"/>
      <c r="AH192" s="441"/>
      <c r="AI192" s="441"/>
    </row>
    <row r="193" spans="1:35" ht="8.85" customHeight="1">
      <c r="A193" s="211"/>
      <c r="B193" s="211"/>
      <c r="C193" s="211"/>
      <c r="D193" s="211"/>
      <c r="E193" s="211"/>
      <c r="F193" s="211"/>
      <c r="G193" s="211"/>
      <c r="H193" s="211"/>
      <c r="I193" s="211"/>
      <c r="U193" s="436"/>
      <c r="V193" s="435"/>
      <c r="W193"/>
      <c r="X193" s="441"/>
      <c r="Y193" s="441"/>
      <c r="Z193" s="441"/>
      <c r="AA193" s="441"/>
      <c r="AB193" s="441"/>
      <c r="AC193" s="441"/>
      <c r="AD193" s="441"/>
      <c r="AE193" s="441"/>
      <c r="AF193" s="441"/>
      <c r="AG193" s="441"/>
      <c r="AH193" s="441"/>
      <c r="AI193" s="441"/>
    </row>
    <row r="194" spans="1:35" ht="8.85" customHeight="1">
      <c r="A194" s="211"/>
      <c r="B194" s="211"/>
      <c r="C194" s="211"/>
      <c r="D194" s="211"/>
      <c r="E194" s="211"/>
      <c r="F194" s="211"/>
      <c r="G194" s="211"/>
      <c r="H194" s="211"/>
      <c r="I194" s="211"/>
      <c r="U194" s="436"/>
      <c r="V194" s="435"/>
      <c r="W194"/>
      <c r="X194" s="441"/>
      <c r="Y194" s="441"/>
      <c r="Z194" s="441"/>
      <c r="AA194" s="441"/>
      <c r="AB194" s="441"/>
      <c r="AC194" s="441"/>
      <c r="AD194" s="441"/>
      <c r="AE194" s="441"/>
      <c r="AF194" s="441"/>
      <c r="AG194" s="441"/>
      <c r="AH194" s="441"/>
      <c r="AI194" s="441"/>
    </row>
    <row r="195" spans="1:35" ht="8.85" customHeight="1">
      <c r="A195" s="211"/>
      <c r="B195" s="211"/>
      <c r="C195" s="211"/>
      <c r="D195" s="211"/>
      <c r="E195" s="211"/>
      <c r="F195" s="211"/>
      <c r="G195" s="211"/>
      <c r="H195" s="211"/>
      <c r="I195" s="211"/>
      <c r="U195" s="436"/>
      <c r="V195" s="435"/>
      <c r="W195"/>
      <c r="X195" s="441"/>
      <c r="Y195" s="441"/>
      <c r="Z195" s="441"/>
      <c r="AA195" s="441"/>
      <c r="AB195" s="441"/>
      <c r="AC195" s="441"/>
      <c r="AD195" s="441"/>
      <c r="AE195" s="441"/>
      <c r="AF195" s="441"/>
      <c r="AG195" s="441"/>
      <c r="AH195" s="441"/>
      <c r="AI195" s="441"/>
    </row>
    <row r="196" spans="1:35" ht="8.85" customHeight="1">
      <c r="A196" s="211"/>
      <c r="B196" s="211"/>
      <c r="C196" s="211"/>
      <c r="D196" s="211"/>
      <c r="E196" s="211"/>
      <c r="F196" s="211"/>
      <c r="G196" s="211"/>
      <c r="H196" s="211"/>
      <c r="I196" s="211"/>
      <c r="U196" s="436"/>
      <c r="V196" s="435"/>
      <c r="W196"/>
      <c r="X196" s="441"/>
      <c r="Y196" s="441"/>
      <c r="Z196" s="441"/>
      <c r="AA196" s="441"/>
      <c r="AB196" s="441"/>
      <c r="AC196" s="441"/>
      <c r="AD196" s="441"/>
      <c r="AE196" s="441"/>
      <c r="AF196" s="441"/>
      <c r="AG196" s="441"/>
      <c r="AH196" s="441"/>
      <c r="AI196" s="441"/>
    </row>
    <row r="197" spans="1:35" ht="8.85" customHeight="1">
      <c r="A197" s="211"/>
      <c r="B197" s="211"/>
      <c r="C197" s="211"/>
      <c r="D197" s="211"/>
      <c r="E197" s="211"/>
      <c r="F197" s="211"/>
      <c r="G197" s="211"/>
      <c r="H197" s="211"/>
      <c r="I197" s="211"/>
      <c r="U197" s="436"/>
      <c r="V197" s="435"/>
      <c r="W197"/>
      <c r="X197" s="441"/>
      <c r="Y197" s="441"/>
      <c r="Z197" s="441"/>
      <c r="AA197" s="441"/>
      <c r="AB197" s="441"/>
      <c r="AC197" s="441"/>
      <c r="AD197" s="441"/>
      <c r="AE197" s="441"/>
      <c r="AF197" s="441"/>
      <c r="AG197" s="441"/>
      <c r="AH197" s="441"/>
      <c r="AI197" s="441"/>
    </row>
    <row r="198" spans="1:35" ht="8.85" customHeight="1">
      <c r="A198" s="211"/>
      <c r="B198" s="211"/>
      <c r="C198" s="211"/>
      <c r="D198" s="211"/>
      <c r="E198" s="211"/>
      <c r="F198" s="211"/>
      <c r="G198" s="211"/>
      <c r="H198" s="211"/>
      <c r="I198" s="211"/>
      <c r="U198" s="436"/>
      <c r="V198" s="435"/>
      <c r="W198"/>
      <c r="X198" s="441"/>
      <c r="Y198" s="441"/>
      <c r="Z198" s="441"/>
      <c r="AA198" s="441"/>
      <c r="AB198" s="441"/>
      <c r="AC198" s="441"/>
      <c r="AD198" s="441"/>
      <c r="AE198" s="441"/>
      <c r="AF198" s="441"/>
      <c r="AG198" s="441"/>
      <c r="AH198" s="441"/>
      <c r="AI198" s="441"/>
    </row>
    <row r="199" spans="1:35" ht="8.85" customHeight="1">
      <c r="A199" s="211"/>
      <c r="B199" s="211"/>
      <c r="C199" s="211"/>
      <c r="D199" s="211"/>
      <c r="E199" s="211"/>
      <c r="F199" s="211"/>
      <c r="G199" s="211"/>
      <c r="H199" s="211"/>
      <c r="I199" s="211"/>
      <c r="U199" s="436"/>
      <c r="V199" s="435"/>
      <c r="W199"/>
      <c r="X199" s="441"/>
      <c r="Y199" s="441"/>
      <c r="Z199" s="441"/>
      <c r="AA199" s="441"/>
      <c r="AB199" s="441"/>
      <c r="AC199" s="441"/>
      <c r="AD199" s="441"/>
      <c r="AE199" s="441"/>
      <c r="AF199" s="441"/>
      <c r="AG199" s="441"/>
      <c r="AH199" s="441"/>
      <c r="AI199" s="441"/>
    </row>
    <row r="200" spans="1:35" ht="8.85" customHeight="1">
      <c r="A200" s="211"/>
      <c r="B200" s="211"/>
      <c r="C200" s="211"/>
      <c r="D200" s="211"/>
      <c r="E200" s="211"/>
      <c r="F200" s="211"/>
      <c r="G200" s="211"/>
      <c r="H200" s="211"/>
      <c r="I200" s="211"/>
      <c r="U200" s="436"/>
      <c r="V200" s="435"/>
      <c r="W200"/>
      <c r="X200" s="441"/>
      <c r="Y200" s="441"/>
      <c r="Z200" s="441"/>
      <c r="AA200" s="441"/>
      <c r="AB200" s="441"/>
      <c r="AC200" s="441"/>
      <c r="AD200" s="441"/>
      <c r="AE200" s="441"/>
      <c r="AF200" s="441"/>
      <c r="AG200" s="441"/>
      <c r="AH200" s="441"/>
      <c r="AI200" s="441"/>
    </row>
    <row r="201" spans="1:35" ht="8.85" customHeight="1">
      <c r="A201" s="211"/>
      <c r="B201" s="211"/>
      <c r="C201" s="211"/>
      <c r="D201" s="211"/>
      <c r="E201" s="211"/>
      <c r="F201" s="211"/>
      <c r="G201" s="211"/>
      <c r="H201" s="211"/>
      <c r="I201" s="211"/>
      <c r="U201" s="436"/>
      <c r="V201" s="435"/>
      <c r="W201"/>
      <c r="X201" s="441"/>
      <c r="Y201" s="441"/>
      <c r="Z201" s="441"/>
      <c r="AA201" s="441"/>
      <c r="AB201" s="441"/>
      <c r="AC201" s="441"/>
      <c r="AD201" s="441"/>
      <c r="AE201" s="441"/>
      <c r="AF201" s="441"/>
      <c r="AG201" s="441"/>
      <c r="AH201" s="441"/>
      <c r="AI201" s="441"/>
    </row>
    <row r="202" spans="1:35" ht="8.85" customHeight="1">
      <c r="A202" s="211"/>
      <c r="B202" s="211"/>
      <c r="C202" s="211"/>
      <c r="D202" s="211"/>
      <c r="E202" s="211"/>
      <c r="F202" s="211"/>
      <c r="G202" s="211"/>
      <c r="H202" s="211"/>
      <c r="I202" s="211"/>
      <c r="U202" s="436"/>
      <c r="V202" s="435"/>
      <c r="W202"/>
      <c r="X202" s="441"/>
      <c r="Y202" s="441"/>
      <c r="Z202" s="441"/>
      <c r="AA202" s="441"/>
      <c r="AB202" s="441"/>
      <c r="AC202" s="441"/>
      <c r="AD202" s="441"/>
      <c r="AE202" s="441"/>
      <c r="AF202" s="441"/>
      <c r="AG202" s="441"/>
      <c r="AH202" s="441"/>
      <c r="AI202" s="441"/>
    </row>
    <row r="203" spans="1:35" ht="8.85" customHeight="1">
      <c r="A203" s="211"/>
      <c r="B203" s="211"/>
      <c r="C203" s="211"/>
      <c r="D203" s="211"/>
      <c r="E203" s="211"/>
      <c r="F203" s="211"/>
      <c r="G203" s="211"/>
      <c r="H203" s="211"/>
      <c r="I203" s="211"/>
      <c r="U203" s="436"/>
      <c r="V203" s="435"/>
      <c r="W203"/>
      <c r="X203" s="441"/>
      <c r="Y203" s="441"/>
      <c r="Z203" s="441"/>
      <c r="AA203" s="441"/>
      <c r="AB203" s="441"/>
      <c r="AC203" s="441"/>
      <c r="AD203" s="441"/>
      <c r="AE203" s="441"/>
      <c r="AF203" s="441"/>
      <c r="AG203" s="441"/>
      <c r="AH203" s="441"/>
      <c r="AI203" s="441"/>
    </row>
    <row r="204" spans="1:35" ht="8.85" customHeight="1">
      <c r="A204" s="211"/>
      <c r="B204" s="211"/>
      <c r="C204" s="211"/>
      <c r="D204" s="211"/>
      <c r="E204" s="211"/>
      <c r="F204" s="211"/>
      <c r="G204" s="211"/>
      <c r="H204" s="211"/>
      <c r="I204" s="211"/>
      <c r="U204" s="436"/>
      <c r="V204" s="435"/>
      <c r="W204"/>
      <c r="X204" s="441"/>
      <c r="Y204" s="441"/>
      <c r="Z204" s="441"/>
      <c r="AA204" s="441"/>
      <c r="AB204" s="441"/>
      <c r="AC204" s="441"/>
      <c r="AD204" s="441"/>
      <c r="AE204" s="441"/>
      <c r="AF204" s="441"/>
      <c r="AG204" s="441"/>
      <c r="AH204" s="441"/>
      <c r="AI204" s="441"/>
    </row>
    <row r="205" spans="1:35" ht="8.85" customHeight="1">
      <c r="A205" s="211"/>
      <c r="B205" s="211"/>
      <c r="C205" s="211"/>
      <c r="D205" s="211"/>
      <c r="E205" s="211"/>
      <c r="F205" s="211"/>
      <c r="G205" s="211"/>
      <c r="H205" s="211"/>
      <c r="I205" s="211"/>
      <c r="U205" s="436"/>
      <c r="V205" s="435"/>
      <c r="W205"/>
      <c r="X205" s="441"/>
      <c r="Y205" s="441"/>
      <c r="Z205" s="441"/>
      <c r="AA205" s="441"/>
      <c r="AB205" s="441"/>
      <c r="AC205" s="441"/>
      <c r="AD205" s="441"/>
      <c r="AE205" s="441"/>
      <c r="AF205" s="441"/>
      <c r="AG205" s="441"/>
      <c r="AH205" s="441"/>
      <c r="AI205" s="441"/>
    </row>
    <row r="206" spans="1:35" ht="8.85" customHeight="1">
      <c r="A206" s="211"/>
      <c r="B206" s="211"/>
      <c r="C206" s="211"/>
      <c r="D206" s="211"/>
      <c r="E206" s="211"/>
      <c r="F206" s="211"/>
      <c r="G206" s="211"/>
      <c r="H206" s="211"/>
      <c r="I206" s="211"/>
      <c r="U206" s="436"/>
      <c r="V206" s="435"/>
      <c r="W206"/>
      <c r="X206" s="441"/>
      <c r="Y206" s="441"/>
      <c r="Z206" s="441"/>
      <c r="AA206" s="441"/>
      <c r="AB206" s="441"/>
      <c r="AC206" s="441"/>
      <c r="AD206" s="441"/>
      <c r="AE206" s="441"/>
      <c r="AF206" s="441"/>
      <c r="AG206" s="441"/>
      <c r="AH206" s="441"/>
      <c r="AI206" s="441"/>
    </row>
    <row r="207" spans="1:35" ht="8.85" customHeight="1">
      <c r="A207" s="211"/>
      <c r="B207" s="211"/>
      <c r="C207" s="211"/>
      <c r="D207" s="211"/>
      <c r="E207" s="211"/>
      <c r="F207" s="211"/>
      <c r="G207" s="211"/>
      <c r="H207" s="211"/>
      <c r="I207" s="211"/>
      <c r="U207" s="436"/>
      <c r="V207" s="435"/>
      <c r="W207"/>
      <c r="X207" s="441"/>
      <c r="Y207" s="441"/>
      <c r="Z207" s="441"/>
      <c r="AA207" s="441"/>
      <c r="AB207" s="441"/>
      <c r="AC207" s="441"/>
      <c r="AD207" s="441"/>
      <c r="AE207" s="441"/>
      <c r="AF207" s="441"/>
      <c r="AG207" s="441"/>
      <c r="AH207" s="441"/>
      <c r="AI207" s="441"/>
    </row>
    <row r="208" spans="1:35" ht="8.85" customHeight="1">
      <c r="A208" s="211"/>
      <c r="B208" s="211"/>
      <c r="C208" s="211"/>
      <c r="D208" s="211"/>
      <c r="E208" s="211"/>
      <c r="F208" s="211"/>
      <c r="G208" s="211"/>
      <c r="H208" s="211"/>
      <c r="I208" s="211"/>
      <c r="U208" s="436"/>
      <c r="V208" s="435"/>
      <c r="W208"/>
      <c r="X208" s="441"/>
      <c r="Y208" s="441"/>
      <c r="Z208" s="441"/>
      <c r="AA208" s="441"/>
      <c r="AB208" s="441"/>
      <c r="AC208" s="441"/>
      <c r="AD208" s="441"/>
      <c r="AE208" s="441"/>
      <c r="AF208" s="441"/>
      <c r="AG208" s="441"/>
      <c r="AH208" s="441"/>
      <c r="AI208" s="441"/>
    </row>
    <row r="209" spans="1:35" ht="8.85" customHeight="1">
      <c r="A209" s="211"/>
      <c r="B209" s="211"/>
      <c r="C209" s="211"/>
      <c r="D209" s="211"/>
      <c r="E209" s="211"/>
      <c r="F209" s="211"/>
      <c r="G209" s="211"/>
      <c r="H209" s="211"/>
      <c r="I209" s="211"/>
      <c r="U209" s="436"/>
      <c r="V209" s="435"/>
      <c r="W209"/>
      <c r="X209" s="441"/>
      <c r="Y209" s="441"/>
      <c r="Z209" s="441"/>
      <c r="AA209" s="441"/>
      <c r="AB209" s="441"/>
      <c r="AC209" s="441"/>
      <c r="AD209" s="441"/>
      <c r="AE209" s="441"/>
      <c r="AF209" s="441"/>
      <c r="AG209" s="441"/>
      <c r="AH209" s="441"/>
      <c r="AI209" s="441"/>
    </row>
    <row r="210" spans="1:35" ht="8.85" customHeight="1">
      <c r="A210" s="211"/>
      <c r="B210" s="211"/>
      <c r="C210" s="211"/>
      <c r="D210" s="211"/>
      <c r="E210" s="211"/>
      <c r="F210" s="211"/>
      <c r="G210" s="211"/>
      <c r="H210" s="211"/>
      <c r="I210" s="211"/>
      <c r="U210" s="436"/>
      <c r="V210" s="435"/>
      <c r="W210"/>
      <c r="X210" s="441"/>
      <c r="Y210" s="441"/>
      <c r="Z210" s="441"/>
      <c r="AA210" s="441"/>
      <c r="AB210" s="441"/>
      <c r="AC210" s="441"/>
      <c r="AD210" s="441"/>
      <c r="AE210" s="441"/>
      <c r="AF210" s="441"/>
      <c r="AG210" s="441"/>
      <c r="AH210" s="441"/>
      <c r="AI210" s="441"/>
    </row>
    <row r="211" spans="1:35" ht="8.85" customHeight="1">
      <c r="A211" s="211"/>
      <c r="B211" s="211"/>
      <c r="C211" s="211"/>
      <c r="D211" s="211"/>
      <c r="E211" s="211"/>
      <c r="F211" s="211"/>
      <c r="G211" s="211"/>
      <c r="H211" s="211"/>
      <c r="I211" s="211"/>
      <c r="U211" s="436"/>
      <c r="V211" s="435"/>
      <c r="W211"/>
      <c r="X211" s="441"/>
      <c r="Y211" s="441"/>
      <c r="Z211" s="441"/>
      <c r="AA211" s="441"/>
      <c r="AB211" s="441"/>
      <c r="AC211" s="441"/>
      <c r="AD211" s="441"/>
      <c r="AE211" s="441"/>
      <c r="AF211" s="441"/>
      <c r="AG211" s="441"/>
      <c r="AH211" s="441"/>
      <c r="AI211" s="441"/>
    </row>
    <row r="212" spans="1:35" ht="8.85" customHeight="1">
      <c r="A212" s="211"/>
      <c r="B212" s="211"/>
      <c r="C212" s="211"/>
      <c r="D212" s="211"/>
      <c r="E212" s="211"/>
      <c r="F212" s="211"/>
      <c r="G212" s="211"/>
      <c r="H212" s="211"/>
      <c r="I212" s="211"/>
      <c r="U212" s="436"/>
      <c r="V212" s="435"/>
      <c r="W212"/>
      <c r="X212" s="441"/>
      <c r="Y212" s="441"/>
      <c r="Z212" s="441"/>
      <c r="AA212" s="441"/>
      <c r="AB212" s="441"/>
      <c r="AC212" s="441"/>
      <c r="AD212" s="441"/>
      <c r="AE212" s="441"/>
      <c r="AF212" s="441"/>
      <c r="AG212" s="441"/>
      <c r="AH212" s="441"/>
      <c r="AI212" s="441"/>
    </row>
    <row r="213" spans="1:35" ht="8.85" customHeight="1">
      <c r="A213" s="211"/>
      <c r="B213" s="211"/>
      <c r="C213" s="211"/>
      <c r="D213" s="211"/>
      <c r="E213" s="211"/>
      <c r="F213" s="211"/>
      <c r="G213" s="211"/>
      <c r="H213" s="211"/>
      <c r="I213" s="211"/>
      <c r="U213" s="436"/>
      <c r="V213" s="435"/>
      <c r="W213"/>
      <c r="X213" s="441"/>
      <c r="Y213" s="441"/>
      <c r="Z213" s="441"/>
      <c r="AA213" s="441"/>
      <c r="AB213" s="441"/>
      <c r="AC213" s="441"/>
      <c r="AD213" s="441"/>
      <c r="AE213" s="441"/>
      <c r="AF213" s="441"/>
      <c r="AG213" s="441"/>
      <c r="AH213" s="441"/>
      <c r="AI213" s="441"/>
    </row>
    <row r="214" spans="1:35" ht="8.85" customHeight="1">
      <c r="A214" s="211"/>
      <c r="B214" s="211"/>
      <c r="C214" s="211"/>
      <c r="D214" s="211"/>
      <c r="E214" s="211"/>
      <c r="F214" s="211"/>
      <c r="G214" s="211"/>
      <c r="H214" s="211"/>
      <c r="I214" s="211"/>
      <c r="U214" s="436"/>
      <c r="V214" s="435"/>
      <c r="W214"/>
      <c r="X214" s="441"/>
      <c r="Y214" s="441"/>
      <c r="Z214" s="441"/>
      <c r="AA214" s="441"/>
      <c r="AB214" s="441"/>
      <c r="AC214" s="441"/>
      <c r="AD214" s="441"/>
      <c r="AE214" s="441"/>
      <c r="AF214" s="441"/>
      <c r="AG214" s="441"/>
      <c r="AH214" s="441"/>
      <c r="AI214" s="441"/>
    </row>
    <row r="215" spans="1:35" ht="8.85" customHeight="1">
      <c r="A215" s="211"/>
      <c r="B215" s="211"/>
      <c r="C215" s="211"/>
      <c r="D215" s="211"/>
      <c r="E215" s="211"/>
      <c r="F215" s="211"/>
      <c r="G215" s="211"/>
      <c r="H215" s="211"/>
      <c r="I215" s="211"/>
      <c r="U215" s="436"/>
      <c r="V215" s="435"/>
      <c r="W215"/>
      <c r="X215" s="441"/>
      <c r="Y215" s="441"/>
      <c r="Z215" s="441"/>
      <c r="AA215" s="441"/>
      <c r="AB215" s="441"/>
      <c r="AC215" s="441"/>
      <c r="AD215" s="441"/>
      <c r="AE215" s="441"/>
      <c r="AF215" s="441"/>
      <c r="AG215" s="441"/>
      <c r="AH215" s="441"/>
      <c r="AI215" s="441"/>
    </row>
    <row r="216" spans="1:35" ht="8.85" customHeight="1">
      <c r="A216" s="211"/>
      <c r="B216" s="211"/>
      <c r="C216" s="211"/>
      <c r="D216" s="211"/>
      <c r="E216" s="211"/>
      <c r="F216" s="211"/>
      <c r="G216" s="211"/>
      <c r="H216" s="211"/>
      <c r="I216" s="211"/>
      <c r="U216" s="436"/>
      <c r="V216" s="435"/>
      <c r="W216"/>
      <c r="X216" s="441"/>
      <c r="Y216" s="441"/>
      <c r="Z216" s="441"/>
      <c r="AA216" s="441"/>
      <c r="AB216" s="441"/>
      <c r="AC216" s="441"/>
      <c r="AD216" s="441"/>
      <c r="AE216" s="441"/>
      <c r="AF216" s="441"/>
      <c r="AG216" s="441"/>
      <c r="AH216" s="441"/>
      <c r="AI216" s="441"/>
    </row>
    <row r="217" spans="1:35" ht="8.85" customHeight="1">
      <c r="A217" s="211"/>
      <c r="B217" s="211"/>
      <c r="C217" s="211"/>
      <c r="D217" s="211"/>
      <c r="E217" s="211"/>
      <c r="F217" s="211"/>
      <c r="G217" s="211"/>
      <c r="H217" s="211"/>
      <c r="I217" s="211"/>
      <c r="U217" s="436"/>
      <c r="V217" s="435"/>
      <c r="W217"/>
      <c r="X217" s="441"/>
      <c r="Y217" s="441"/>
      <c r="Z217" s="441"/>
      <c r="AA217" s="441"/>
      <c r="AB217" s="441"/>
      <c r="AC217" s="441"/>
      <c r="AD217" s="441"/>
      <c r="AE217" s="441"/>
      <c r="AF217" s="441"/>
      <c r="AG217" s="441"/>
      <c r="AH217" s="441"/>
      <c r="AI217" s="441"/>
    </row>
    <row r="218" spans="1:35" ht="8.85" customHeight="1">
      <c r="A218" s="211"/>
      <c r="B218" s="211"/>
      <c r="C218" s="211"/>
      <c r="D218" s="211"/>
      <c r="E218" s="211"/>
      <c r="F218" s="211"/>
      <c r="G218" s="211"/>
      <c r="H218" s="211"/>
      <c r="I218" s="211"/>
      <c r="U218" s="436"/>
      <c r="V218" s="435"/>
      <c r="W218"/>
      <c r="X218" s="441"/>
      <c r="Y218" s="441"/>
      <c r="Z218" s="441"/>
      <c r="AA218" s="441"/>
      <c r="AB218" s="441"/>
      <c r="AC218" s="441"/>
      <c r="AD218" s="441"/>
      <c r="AE218" s="441"/>
      <c r="AF218" s="441"/>
      <c r="AG218" s="441"/>
      <c r="AH218" s="441"/>
      <c r="AI218" s="441"/>
    </row>
    <row r="219" spans="1:35" ht="8.85" customHeight="1">
      <c r="A219" s="211"/>
      <c r="B219" s="211"/>
      <c r="C219" s="211"/>
      <c r="D219" s="211"/>
      <c r="E219" s="211"/>
      <c r="F219" s="211"/>
      <c r="G219" s="211"/>
      <c r="H219" s="211"/>
      <c r="I219" s="211"/>
      <c r="U219" s="436"/>
      <c r="V219" s="435"/>
      <c r="W219"/>
      <c r="X219" s="441"/>
      <c r="Y219" s="441"/>
      <c r="Z219" s="441"/>
      <c r="AA219" s="441"/>
      <c r="AB219" s="441"/>
      <c r="AC219" s="441"/>
      <c r="AD219" s="441"/>
      <c r="AE219" s="441"/>
      <c r="AF219" s="441"/>
      <c r="AG219" s="441"/>
      <c r="AH219" s="441"/>
      <c r="AI219" s="441"/>
    </row>
    <row r="220" spans="1:35" ht="8.85" customHeight="1">
      <c r="A220" s="211"/>
      <c r="B220" s="211"/>
      <c r="C220" s="211"/>
      <c r="D220" s="211"/>
      <c r="E220" s="211"/>
      <c r="F220" s="211"/>
      <c r="G220" s="211"/>
      <c r="H220" s="211"/>
      <c r="I220" s="211"/>
      <c r="U220" s="436"/>
      <c r="V220" s="435"/>
      <c r="W220"/>
      <c r="X220" s="441"/>
      <c r="Y220" s="441"/>
      <c r="Z220" s="441"/>
      <c r="AA220" s="441"/>
      <c r="AB220" s="441"/>
      <c r="AC220" s="441"/>
      <c r="AD220" s="441"/>
      <c r="AE220" s="441"/>
      <c r="AF220" s="441"/>
      <c r="AG220" s="441"/>
      <c r="AH220" s="441"/>
      <c r="AI220" s="441"/>
    </row>
    <row r="221" spans="1:35" ht="8.85" customHeight="1">
      <c r="A221" s="211"/>
      <c r="B221" s="211"/>
      <c r="C221" s="211"/>
      <c r="D221" s="211"/>
      <c r="E221" s="211"/>
      <c r="F221" s="211"/>
      <c r="G221" s="211"/>
      <c r="H221" s="211"/>
      <c r="I221" s="211"/>
      <c r="U221" s="436"/>
      <c r="V221" s="435"/>
      <c r="W221"/>
      <c r="X221" s="441"/>
      <c r="Y221" s="441"/>
      <c r="Z221" s="441"/>
      <c r="AA221" s="441"/>
      <c r="AB221" s="441"/>
      <c r="AC221" s="441"/>
      <c r="AD221" s="441"/>
      <c r="AE221" s="441"/>
      <c r="AF221" s="441"/>
      <c r="AG221" s="441"/>
      <c r="AH221" s="441"/>
      <c r="AI221" s="441"/>
    </row>
    <row r="222" spans="1:35" ht="8.85" customHeight="1">
      <c r="A222" s="211"/>
      <c r="B222" s="211"/>
      <c r="C222" s="211"/>
      <c r="D222" s="211"/>
      <c r="E222" s="211"/>
      <c r="F222" s="211"/>
      <c r="G222" s="211"/>
      <c r="H222" s="211"/>
      <c r="I222" s="211"/>
      <c r="U222" s="436"/>
      <c r="V222" s="435"/>
      <c r="W222"/>
      <c r="X222" s="441"/>
      <c r="Y222" s="441"/>
      <c r="Z222" s="441"/>
      <c r="AA222" s="441"/>
      <c r="AB222" s="441"/>
      <c r="AC222" s="441"/>
      <c r="AD222" s="441"/>
      <c r="AE222" s="441"/>
      <c r="AF222" s="441"/>
      <c r="AG222" s="441"/>
      <c r="AH222" s="441"/>
      <c r="AI222" s="441"/>
    </row>
    <row r="223" spans="1:35" ht="8.85" customHeight="1">
      <c r="A223" s="211"/>
      <c r="B223" s="211"/>
      <c r="C223" s="211"/>
      <c r="D223" s="211"/>
      <c r="E223" s="211"/>
      <c r="F223" s="211"/>
      <c r="G223" s="211"/>
      <c r="H223" s="211"/>
      <c r="I223" s="211"/>
      <c r="U223" s="436"/>
      <c r="V223" s="435"/>
      <c r="W223"/>
      <c r="X223" s="441"/>
      <c r="Y223" s="441"/>
      <c r="Z223" s="441"/>
      <c r="AA223" s="441"/>
      <c r="AB223" s="441"/>
      <c r="AC223" s="441"/>
      <c r="AD223" s="441"/>
      <c r="AE223" s="441"/>
      <c r="AF223" s="441"/>
      <c r="AG223" s="441"/>
      <c r="AH223" s="441"/>
      <c r="AI223" s="441"/>
    </row>
    <row r="224" spans="1:35" ht="8.85" customHeight="1">
      <c r="A224" s="211"/>
      <c r="B224" s="211"/>
      <c r="C224" s="211"/>
      <c r="D224" s="211"/>
      <c r="E224" s="211"/>
      <c r="F224" s="211"/>
      <c r="G224" s="211"/>
      <c r="H224" s="211"/>
      <c r="I224" s="211"/>
      <c r="U224" s="436"/>
      <c r="V224" s="435"/>
      <c r="W224"/>
      <c r="X224" s="441"/>
      <c r="Y224" s="441"/>
      <c r="Z224" s="441"/>
      <c r="AA224" s="441"/>
      <c r="AB224" s="441"/>
      <c r="AC224" s="441"/>
      <c r="AD224" s="441"/>
      <c r="AE224" s="441"/>
      <c r="AF224" s="441"/>
      <c r="AG224" s="441"/>
      <c r="AH224" s="441"/>
      <c r="AI224" s="441"/>
    </row>
    <row r="225" spans="1:35" ht="8.85" customHeight="1">
      <c r="A225" s="211"/>
      <c r="B225" s="211"/>
      <c r="C225" s="211"/>
      <c r="D225" s="211"/>
      <c r="E225" s="211"/>
      <c r="F225" s="211"/>
      <c r="G225" s="211"/>
      <c r="H225" s="211"/>
      <c r="I225" s="211"/>
      <c r="U225" s="436"/>
      <c r="V225" s="435"/>
      <c r="W225"/>
      <c r="X225" s="441"/>
      <c r="Y225" s="441"/>
      <c r="Z225" s="441"/>
      <c r="AA225" s="441"/>
      <c r="AB225" s="441"/>
      <c r="AC225" s="441"/>
      <c r="AD225" s="441"/>
      <c r="AE225" s="441"/>
      <c r="AF225" s="441"/>
      <c r="AG225" s="441"/>
      <c r="AH225" s="441"/>
      <c r="AI225" s="441"/>
    </row>
    <row r="226" spans="1:35" ht="8.85" customHeight="1">
      <c r="A226" s="211"/>
      <c r="B226" s="211"/>
      <c r="C226" s="211"/>
      <c r="D226" s="211"/>
      <c r="E226" s="211"/>
      <c r="F226" s="211"/>
      <c r="G226" s="211"/>
      <c r="H226" s="211"/>
      <c r="I226" s="211"/>
      <c r="U226" s="436"/>
      <c r="V226" s="435"/>
      <c r="W226"/>
      <c r="X226" s="441"/>
      <c r="Y226" s="441"/>
      <c r="Z226" s="441"/>
      <c r="AA226" s="441"/>
      <c r="AB226" s="441"/>
      <c r="AC226" s="441"/>
      <c r="AD226" s="441"/>
      <c r="AE226" s="441"/>
      <c r="AF226" s="441"/>
      <c r="AG226" s="441"/>
      <c r="AH226" s="441"/>
      <c r="AI226" s="441"/>
    </row>
    <row r="227" spans="1:35" ht="8.85" customHeight="1">
      <c r="A227" s="211"/>
      <c r="B227" s="211"/>
      <c r="C227" s="211"/>
      <c r="D227" s="211"/>
      <c r="E227" s="211"/>
      <c r="F227" s="211"/>
      <c r="G227" s="211"/>
      <c r="H227" s="211"/>
      <c r="I227" s="211"/>
      <c r="U227" s="436"/>
      <c r="V227" s="435"/>
      <c r="W227"/>
      <c r="X227" s="441"/>
      <c r="Y227" s="441"/>
      <c r="Z227" s="441"/>
      <c r="AA227" s="441"/>
      <c r="AB227" s="441"/>
      <c r="AC227" s="441"/>
      <c r="AD227" s="441"/>
      <c r="AE227" s="441"/>
      <c r="AF227" s="441"/>
      <c r="AG227" s="441"/>
      <c r="AH227" s="441"/>
      <c r="AI227" s="441"/>
    </row>
    <row r="228" spans="1:35" ht="8.85" customHeight="1">
      <c r="A228" s="211"/>
      <c r="B228" s="211"/>
      <c r="C228" s="211"/>
      <c r="D228" s="211"/>
      <c r="E228" s="211"/>
      <c r="F228" s="211"/>
      <c r="G228" s="211"/>
      <c r="H228" s="211"/>
      <c r="I228" s="211"/>
      <c r="U228" s="436"/>
      <c r="V228" s="435"/>
      <c r="W228"/>
      <c r="X228" s="441"/>
      <c r="Y228" s="441"/>
      <c r="Z228" s="441"/>
      <c r="AA228" s="441"/>
      <c r="AB228" s="441"/>
      <c r="AC228" s="441"/>
      <c r="AD228" s="441"/>
      <c r="AE228" s="441"/>
      <c r="AF228" s="441"/>
      <c r="AG228" s="441"/>
      <c r="AH228" s="441"/>
      <c r="AI228" s="441"/>
    </row>
    <row r="229" spans="1:35" ht="8.85" customHeight="1">
      <c r="A229" s="211"/>
      <c r="B229" s="211"/>
      <c r="C229" s="211"/>
      <c r="D229" s="211"/>
      <c r="E229" s="211"/>
      <c r="F229" s="211"/>
      <c r="G229" s="211"/>
      <c r="H229" s="211"/>
      <c r="I229" s="211"/>
      <c r="U229" s="436"/>
      <c r="V229" s="435"/>
      <c r="W229"/>
      <c r="X229" s="441"/>
      <c r="Y229" s="441"/>
      <c r="Z229" s="441"/>
      <c r="AA229" s="441"/>
      <c r="AB229" s="441"/>
      <c r="AC229" s="441"/>
      <c r="AD229" s="441"/>
      <c r="AE229" s="441"/>
      <c r="AF229" s="441"/>
      <c r="AG229" s="441"/>
      <c r="AH229" s="441"/>
      <c r="AI229" s="441"/>
    </row>
    <row r="230" spans="1:35" ht="8.85" customHeight="1">
      <c r="A230" s="211"/>
      <c r="B230" s="211"/>
      <c r="C230" s="211"/>
      <c r="D230" s="211"/>
      <c r="E230" s="211"/>
      <c r="F230" s="211"/>
      <c r="G230" s="211"/>
      <c r="H230" s="211"/>
      <c r="I230" s="211"/>
      <c r="U230" s="436"/>
      <c r="V230" s="435"/>
      <c r="W230"/>
      <c r="X230" s="441"/>
      <c r="Y230" s="441"/>
      <c r="Z230" s="441"/>
      <c r="AA230" s="441"/>
      <c r="AB230" s="441"/>
      <c r="AC230" s="441"/>
      <c r="AD230" s="441"/>
      <c r="AE230" s="441"/>
      <c r="AF230" s="441"/>
      <c r="AG230" s="441"/>
      <c r="AH230" s="441"/>
      <c r="AI230" s="441"/>
    </row>
    <row r="231" spans="1:35" ht="8.85" customHeight="1">
      <c r="A231" s="211"/>
      <c r="B231" s="211"/>
      <c r="C231" s="211"/>
      <c r="D231" s="211"/>
      <c r="E231" s="211"/>
      <c r="F231" s="211"/>
      <c r="G231" s="211"/>
      <c r="H231" s="211"/>
      <c r="I231" s="211"/>
      <c r="U231" s="436"/>
      <c r="V231" s="435"/>
      <c r="W231"/>
      <c r="X231" s="441"/>
      <c r="Y231" s="441"/>
      <c r="Z231" s="441"/>
      <c r="AA231" s="441"/>
      <c r="AB231" s="441"/>
      <c r="AC231" s="441"/>
      <c r="AD231" s="441"/>
      <c r="AE231" s="441"/>
      <c r="AF231" s="441"/>
      <c r="AG231" s="441"/>
      <c r="AH231" s="441"/>
      <c r="AI231" s="441"/>
    </row>
    <row r="232" spans="1:35" ht="8.85" customHeight="1">
      <c r="A232" s="211"/>
      <c r="B232" s="211"/>
      <c r="C232" s="211"/>
      <c r="D232" s="211"/>
      <c r="E232" s="211"/>
      <c r="F232" s="211"/>
      <c r="G232" s="211"/>
      <c r="H232" s="211"/>
      <c r="I232" s="211"/>
      <c r="U232" s="436"/>
      <c r="V232" s="435"/>
      <c r="W232"/>
      <c r="X232" s="441"/>
      <c r="Y232" s="441"/>
      <c r="Z232" s="441"/>
      <c r="AA232" s="441"/>
      <c r="AB232" s="441"/>
      <c r="AC232" s="441"/>
      <c r="AD232" s="441"/>
      <c r="AE232" s="441"/>
      <c r="AF232" s="441"/>
      <c r="AG232" s="441"/>
      <c r="AH232" s="441"/>
      <c r="AI232" s="441"/>
    </row>
    <row r="233" spans="1:35" ht="8.85" customHeight="1">
      <c r="A233" s="211"/>
      <c r="B233" s="211"/>
      <c r="C233" s="211"/>
      <c r="D233" s="211"/>
      <c r="E233" s="211"/>
      <c r="F233" s="211"/>
      <c r="G233" s="211"/>
      <c r="H233" s="211"/>
      <c r="I233" s="211"/>
      <c r="U233" s="436"/>
      <c r="V233" s="435"/>
      <c r="W233"/>
      <c r="X233" s="441"/>
      <c r="Y233" s="441"/>
      <c r="Z233" s="441"/>
      <c r="AA233" s="441"/>
      <c r="AB233" s="441"/>
      <c r="AC233" s="441"/>
      <c r="AD233" s="441"/>
      <c r="AE233" s="441"/>
      <c r="AF233" s="441"/>
      <c r="AG233" s="441"/>
      <c r="AH233" s="441"/>
      <c r="AI233" s="441"/>
    </row>
    <row r="234" spans="1:35" ht="8.85" customHeight="1">
      <c r="A234" s="211"/>
      <c r="B234" s="211"/>
      <c r="C234" s="211"/>
      <c r="D234" s="211"/>
      <c r="E234" s="211"/>
      <c r="F234" s="211"/>
      <c r="G234" s="211"/>
      <c r="H234" s="211"/>
      <c r="I234" s="211"/>
      <c r="U234" s="436"/>
      <c r="V234" s="435"/>
      <c r="W234"/>
      <c r="X234" s="441"/>
      <c r="Y234" s="441"/>
      <c r="Z234" s="441"/>
      <c r="AA234" s="441"/>
      <c r="AB234" s="441"/>
      <c r="AC234" s="441"/>
      <c r="AD234" s="441"/>
      <c r="AE234" s="441"/>
      <c r="AF234" s="441"/>
      <c r="AG234" s="441"/>
      <c r="AH234" s="441"/>
      <c r="AI234" s="441"/>
    </row>
    <row r="235" spans="1:35" ht="8.85" customHeight="1">
      <c r="A235" s="211"/>
      <c r="B235" s="211"/>
      <c r="C235" s="211"/>
      <c r="D235" s="211"/>
      <c r="E235" s="211"/>
      <c r="F235" s="211"/>
      <c r="G235" s="211"/>
      <c r="H235" s="211"/>
      <c r="I235" s="211"/>
      <c r="U235" s="436"/>
      <c r="V235" s="435"/>
      <c r="W235"/>
      <c r="X235" s="441"/>
      <c r="Y235" s="441"/>
      <c r="Z235" s="441"/>
      <c r="AA235" s="441"/>
      <c r="AB235" s="441"/>
      <c r="AC235" s="441"/>
      <c r="AD235" s="441"/>
      <c r="AE235" s="441"/>
      <c r="AF235" s="441"/>
      <c r="AG235" s="441"/>
      <c r="AH235" s="441"/>
      <c r="AI235" s="441"/>
    </row>
    <row r="236" spans="1:35" ht="8.85" customHeight="1">
      <c r="A236" s="211"/>
      <c r="B236" s="211"/>
      <c r="C236" s="211"/>
      <c r="D236" s="211"/>
      <c r="E236" s="211"/>
      <c r="F236" s="211"/>
      <c r="G236" s="211"/>
      <c r="H236" s="211"/>
      <c r="I236" s="211"/>
      <c r="U236" s="436"/>
      <c r="V236" s="435"/>
      <c r="W236"/>
      <c r="X236" s="441"/>
      <c r="Y236" s="441"/>
      <c r="Z236" s="441"/>
      <c r="AA236" s="441"/>
      <c r="AB236" s="441"/>
      <c r="AC236" s="441"/>
      <c r="AD236" s="441"/>
      <c r="AE236" s="441"/>
      <c r="AF236" s="441"/>
      <c r="AG236" s="441"/>
      <c r="AH236" s="441"/>
      <c r="AI236" s="441"/>
    </row>
    <row r="237" spans="1:35" ht="8.85" customHeight="1">
      <c r="A237" s="211"/>
      <c r="B237" s="211"/>
      <c r="C237" s="211"/>
      <c r="D237" s="211"/>
      <c r="E237" s="211"/>
      <c r="F237" s="211"/>
      <c r="G237" s="211"/>
      <c r="H237" s="211"/>
      <c r="I237" s="211"/>
      <c r="U237" s="436"/>
      <c r="V237" s="435"/>
      <c r="W237"/>
      <c r="X237" s="441"/>
      <c r="Y237" s="441"/>
      <c r="Z237" s="441"/>
      <c r="AA237" s="441"/>
      <c r="AB237" s="441"/>
      <c r="AC237" s="441"/>
      <c r="AD237" s="441"/>
      <c r="AE237" s="441"/>
      <c r="AF237" s="441"/>
      <c r="AG237" s="441"/>
      <c r="AH237" s="441"/>
      <c r="AI237" s="441"/>
    </row>
    <row r="238" spans="1:35" ht="8.85" customHeight="1">
      <c r="A238" s="211"/>
      <c r="B238" s="211"/>
      <c r="C238" s="211"/>
      <c r="D238" s="211"/>
      <c r="E238" s="211"/>
      <c r="F238" s="211"/>
      <c r="G238" s="211"/>
      <c r="H238" s="211"/>
      <c r="I238" s="211"/>
      <c r="U238" s="436"/>
      <c r="V238" s="435"/>
      <c r="W238"/>
      <c r="X238" s="441"/>
      <c r="Y238" s="441"/>
      <c r="Z238" s="441"/>
      <c r="AA238" s="441"/>
      <c r="AB238" s="441"/>
      <c r="AC238" s="441"/>
      <c r="AD238" s="441"/>
      <c r="AE238" s="441"/>
      <c r="AF238" s="441"/>
      <c r="AG238" s="441"/>
      <c r="AH238" s="441"/>
      <c r="AI238" s="441"/>
    </row>
    <row r="239" spans="1:35" ht="8.85" customHeight="1">
      <c r="A239" s="211"/>
      <c r="B239" s="211"/>
      <c r="C239" s="211"/>
      <c r="D239" s="211"/>
      <c r="E239" s="211"/>
      <c r="F239" s="211"/>
      <c r="G239" s="211"/>
      <c r="H239" s="211"/>
      <c r="I239" s="211"/>
      <c r="U239" s="436"/>
      <c r="V239" s="435"/>
      <c r="W239"/>
      <c r="X239" s="441"/>
      <c r="Y239" s="441"/>
      <c r="Z239" s="441"/>
      <c r="AA239" s="441"/>
      <c r="AB239" s="441"/>
      <c r="AC239" s="441"/>
      <c r="AD239" s="441"/>
      <c r="AE239" s="441"/>
      <c r="AF239" s="441"/>
      <c r="AG239" s="441"/>
      <c r="AH239" s="441"/>
      <c r="AI239" s="441"/>
    </row>
    <row r="240" spans="1:35" ht="8.85" customHeight="1">
      <c r="A240" s="211"/>
      <c r="B240" s="211"/>
      <c r="C240" s="211"/>
      <c r="D240" s="211"/>
      <c r="E240" s="211"/>
      <c r="F240" s="211"/>
      <c r="G240" s="211"/>
      <c r="H240" s="211"/>
      <c r="I240" s="211"/>
      <c r="U240" s="436"/>
      <c r="V240" s="435"/>
      <c r="W240"/>
      <c r="X240" s="441"/>
      <c r="Y240" s="441"/>
      <c r="Z240" s="441"/>
      <c r="AA240" s="441"/>
      <c r="AB240" s="441"/>
      <c r="AC240" s="441"/>
      <c r="AD240" s="441"/>
      <c r="AE240" s="441"/>
      <c r="AF240" s="441"/>
      <c r="AG240" s="441"/>
      <c r="AH240" s="441"/>
      <c r="AI240" s="441"/>
    </row>
    <row r="241" spans="1:35" ht="8.85" customHeight="1">
      <c r="A241" s="211"/>
      <c r="B241" s="211"/>
      <c r="C241" s="211"/>
      <c r="D241" s="211"/>
      <c r="E241" s="211"/>
      <c r="F241" s="211"/>
      <c r="G241" s="211"/>
      <c r="H241" s="211"/>
      <c r="I241" s="211"/>
      <c r="U241" s="436"/>
      <c r="V241" s="435"/>
      <c r="W241"/>
      <c r="X241" s="441"/>
      <c r="Y241" s="441"/>
      <c r="Z241" s="441"/>
      <c r="AA241" s="441"/>
      <c r="AB241" s="441"/>
      <c r="AC241" s="441"/>
      <c r="AD241" s="441"/>
      <c r="AE241" s="441"/>
      <c r="AF241" s="441"/>
      <c r="AG241" s="441"/>
      <c r="AH241" s="441"/>
      <c r="AI241" s="441"/>
    </row>
    <row r="242" spans="1:35" ht="8.85" customHeight="1">
      <c r="A242" s="211"/>
      <c r="B242" s="211"/>
      <c r="C242" s="211"/>
      <c r="D242" s="211"/>
      <c r="E242" s="211"/>
      <c r="F242" s="211"/>
      <c r="G242" s="211"/>
      <c r="H242" s="211"/>
      <c r="I242" s="211"/>
      <c r="U242" s="436"/>
      <c r="V242" s="435"/>
      <c r="W242"/>
      <c r="X242" s="441"/>
      <c r="Y242" s="441"/>
      <c r="Z242" s="441"/>
      <c r="AA242" s="441"/>
      <c r="AB242" s="441"/>
      <c r="AC242" s="441"/>
      <c r="AD242" s="441"/>
      <c r="AE242" s="441"/>
      <c r="AF242" s="441"/>
      <c r="AG242" s="441"/>
      <c r="AH242" s="441"/>
      <c r="AI242" s="441"/>
    </row>
    <row r="243" spans="1:35" ht="8.85" customHeight="1">
      <c r="A243" s="211"/>
      <c r="B243" s="211"/>
      <c r="C243" s="211"/>
      <c r="D243" s="211"/>
      <c r="E243" s="211"/>
      <c r="F243" s="211"/>
      <c r="G243" s="211"/>
      <c r="H243" s="211"/>
      <c r="I243" s="211"/>
      <c r="U243" s="436"/>
      <c r="V243" s="435"/>
      <c r="W243"/>
      <c r="X243" s="441"/>
      <c r="Y243" s="441"/>
      <c r="Z243" s="441"/>
      <c r="AA243" s="441"/>
      <c r="AB243" s="441"/>
      <c r="AC243" s="441"/>
      <c r="AD243" s="441"/>
      <c r="AE243" s="441"/>
      <c r="AF243" s="441"/>
      <c r="AG243" s="441"/>
      <c r="AH243" s="441"/>
      <c r="AI243" s="441"/>
    </row>
    <row r="244" spans="1:35" ht="8.85" customHeight="1">
      <c r="A244" s="211"/>
      <c r="B244" s="211"/>
      <c r="C244" s="211"/>
      <c r="D244" s="211"/>
      <c r="E244" s="211"/>
      <c r="F244" s="211"/>
      <c r="G244" s="211"/>
      <c r="H244" s="211"/>
      <c r="I244" s="211"/>
      <c r="U244" s="436"/>
      <c r="V244" s="435"/>
      <c r="W244"/>
      <c r="X244" s="441"/>
      <c r="Y244" s="441"/>
      <c r="Z244" s="441"/>
      <c r="AA244" s="441"/>
      <c r="AB244" s="441"/>
      <c r="AC244" s="441"/>
      <c r="AD244" s="441"/>
      <c r="AE244" s="441"/>
      <c r="AF244" s="441"/>
      <c r="AG244" s="441"/>
      <c r="AH244" s="441"/>
      <c r="AI244" s="441"/>
    </row>
    <row r="245" spans="1:35" ht="8.85" customHeight="1">
      <c r="A245" s="211"/>
      <c r="B245" s="211"/>
      <c r="C245" s="211"/>
      <c r="D245" s="211"/>
      <c r="E245" s="211"/>
      <c r="F245" s="211"/>
      <c r="G245" s="211"/>
      <c r="H245" s="211"/>
      <c r="I245" s="211"/>
      <c r="U245" s="436"/>
      <c r="V245" s="435"/>
      <c r="W245"/>
      <c r="X245" s="441"/>
      <c r="Y245" s="441"/>
      <c r="Z245" s="441"/>
      <c r="AA245" s="441"/>
      <c r="AB245" s="441"/>
      <c r="AC245" s="441"/>
      <c r="AD245" s="441"/>
      <c r="AE245" s="441"/>
      <c r="AF245" s="441"/>
      <c r="AG245" s="441"/>
      <c r="AH245" s="441"/>
      <c r="AI245" s="441"/>
    </row>
    <row r="246" spans="1:35" ht="8.85" customHeight="1">
      <c r="A246" s="211"/>
      <c r="B246" s="211"/>
      <c r="C246" s="211"/>
      <c r="D246" s="211"/>
      <c r="E246" s="211"/>
      <c r="F246" s="211"/>
      <c r="G246" s="211"/>
      <c r="H246" s="211"/>
      <c r="I246" s="211"/>
      <c r="U246" s="436"/>
      <c r="V246" s="435"/>
      <c r="W246"/>
      <c r="X246" s="441"/>
      <c r="Y246" s="441"/>
      <c r="Z246" s="441"/>
      <c r="AA246" s="441"/>
      <c r="AB246" s="441"/>
      <c r="AC246" s="441"/>
      <c r="AD246" s="441"/>
      <c r="AE246" s="441"/>
      <c r="AF246" s="441"/>
      <c r="AG246" s="441"/>
      <c r="AH246" s="441"/>
      <c r="AI246" s="441"/>
    </row>
    <row r="247" spans="1:35" ht="8.85" customHeight="1">
      <c r="A247" s="211"/>
      <c r="B247" s="211"/>
      <c r="C247" s="211"/>
      <c r="D247" s="211"/>
      <c r="E247" s="211"/>
      <c r="F247" s="211"/>
      <c r="G247" s="211"/>
      <c r="H247" s="211"/>
      <c r="I247" s="211"/>
      <c r="U247" s="436"/>
      <c r="V247" s="435"/>
      <c r="W247"/>
      <c r="X247" s="441"/>
      <c r="Y247" s="441"/>
      <c r="Z247" s="441"/>
      <c r="AA247" s="441"/>
      <c r="AB247" s="441"/>
      <c r="AC247" s="441"/>
      <c r="AD247" s="441"/>
      <c r="AE247" s="441"/>
      <c r="AF247" s="441"/>
      <c r="AG247" s="441"/>
      <c r="AH247" s="441"/>
      <c r="AI247" s="441"/>
    </row>
    <row r="248" spans="1:35" ht="8.85" customHeight="1">
      <c r="A248" s="211"/>
      <c r="B248" s="211"/>
      <c r="C248" s="211"/>
      <c r="D248" s="211"/>
      <c r="E248" s="211"/>
      <c r="F248" s="211"/>
      <c r="G248" s="211"/>
      <c r="H248" s="211"/>
      <c r="I248" s="211"/>
      <c r="U248" s="436"/>
      <c r="V248" s="435"/>
      <c r="W248"/>
      <c r="X248" s="441"/>
      <c r="Y248" s="441"/>
      <c r="Z248" s="441"/>
      <c r="AA248" s="441"/>
      <c r="AB248" s="441"/>
      <c r="AC248" s="441"/>
      <c r="AD248" s="441"/>
      <c r="AE248" s="441"/>
      <c r="AF248" s="441"/>
      <c r="AG248" s="441"/>
      <c r="AH248" s="441"/>
      <c r="AI248" s="441"/>
    </row>
    <row r="249" spans="1:35" ht="8.85" customHeight="1">
      <c r="A249" s="211"/>
      <c r="B249" s="211"/>
      <c r="C249" s="211"/>
      <c r="D249" s="211"/>
      <c r="E249" s="211"/>
      <c r="F249" s="211"/>
      <c r="G249" s="211"/>
      <c r="H249" s="211"/>
      <c r="I249" s="211"/>
      <c r="U249" s="436"/>
      <c r="V249" s="435"/>
      <c r="W249"/>
      <c r="X249" s="441"/>
      <c r="Y249" s="441"/>
      <c r="Z249" s="441"/>
      <c r="AA249" s="441"/>
      <c r="AB249" s="441"/>
      <c r="AC249" s="441"/>
      <c r="AD249" s="441"/>
      <c r="AE249" s="441"/>
      <c r="AF249" s="441"/>
      <c r="AG249" s="441"/>
      <c r="AH249" s="441"/>
      <c r="AI249" s="441"/>
    </row>
    <row r="250" spans="1:35" ht="8.85" customHeight="1">
      <c r="A250" s="211"/>
      <c r="B250" s="211"/>
      <c r="C250" s="211"/>
      <c r="D250" s="211"/>
      <c r="E250" s="211"/>
      <c r="F250" s="211"/>
      <c r="G250" s="211"/>
      <c r="H250" s="211"/>
      <c r="I250" s="211"/>
      <c r="U250" s="436"/>
      <c r="V250" s="435"/>
      <c r="W250"/>
      <c r="X250" s="441"/>
      <c r="Y250" s="441"/>
      <c r="Z250" s="441"/>
      <c r="AA250" s="441"/>
      <c r="AB250" s="441"/>
      <c r="AC250" s="441"/>
      <c r="AD250" s="441"/>
      <c r="AE250" s="441"/>
      <c r="AF250" s="441"/>
      <c r="AG250" s="441"/>
      <c r="AH250" s="441"/>
      <c r="AI250" s="441"/>
    </row>
    <row r="251" spans="1:35" ht="8.85" customHeight="1">
      <c r="A251" s="211"/>
      <c r="B251" s="211"/>
      <c r="C251" s="211"/>
      <c r="D251" s="211"/>
      <c r="E251" s="211"/>
      <c r="F251" s="211"/>
      <c r="G251" s="211"/>
      <c r="H251" s="211"/>
      <c r="I251" s="211"/>
      <c r="U251" s="436"/>
      <c r="V251" s="435"/>
      <c r="W251"/>
      <c r="X251" s="441"/>
      <c r="Y251" s="441"/>
      <c r="Z251" s="441"/>
      <c r="AA251" s="441"/>
      <c r="AB251" s="441"/>
      <c r="AC251" s="441"/>
      <c r="AD251" s="441"/>
      <c r="AE251" s="441"/>
      <c r="AF251" s="441"/>
      <c r="AG251" s="441"/>
      <c r="AH251" s="441"/>
      <c r="AI251" s="441"/>
    </row>
    <row r="252" spans="1:35" ht="8.85" customHeight="1">
      <c r="A252" s="211"/>
      <c r="B252" s="211"/>
      <c r="C252" s="211"/>
      <c r="D252" s="211"/>
      <c r="E252" s="211"/>
      <c r="F252" s="211"/>
      <c r="G252" s="211"/>
      <c r="H252" s="211"/>
      <c r="I252" s="211"/>
      <c r="U252" s="436"/>
      <c r="V252" s="435"/>
      <c r="W252"/>
      <c r="X252" s="441"/>
      <c r="Y252" s="441"/>
      <c r="Z252" s="441"/>
      <c r="AA252" s="441"/>
      <c r="AB252" s="441"/>
      <c r="AC252" s="441"/>
      <c r="AD252" s="441"/>
      <c r="AE252" s="441"/>
      <c r="AF252" s="441"/>
      <c r="AG252" s="441"/>
      <c r="AH252" s="441"/>
      <c r="AI252" s="441"/>
    </row>
    <row r="253" spans="1:35" ht="8.85" customHeight="1">
      <c r="A253" s="211"/>
      <c r="B253" s="211"/>
      <c r="C253" s="211"/>
      <c r="D253" s="211"/>
      <c r="E253" s="211"/>
      <c r="F253" s="211"/>
      <c r="G253" s="211"/>
      <c r="H253" s="211"/>
      <c r="I253" s="211"/>
      <c r="U253" s="436"/>
      <c r="V253" s="435"/>
      <c r="W253"/>
      <c r="X253" s="441"/>
      <c r="Y253" s="441"/>
      <c r="Z253" s="441"/>
      <c r="AA253" s="441"/>
      <c r="AB253" s="441"/>
      <c r="AC253" s="441"/>
      <c r="AD253" s="441"/>
      <c r="AE253" s="441"/>
      <c r="AF253" s="441"/>
      <c r="AG253" s="441"/>
      <c r="AH253" s="441"/>
      <c r="AI253" s="441"/>
    </row>
    <row r="254" spans="1:35" ht="8.85" customHeight="1">
      <c r="A254" s="211"/>
      <c r="B254" s="211"/>
      <c r="C254" s="211"/>
      <c r="D254" s="211"/>
      <c r="E254" s="211"/>
      <c r="F254" s="211"/>
      <c r="G254" s="211"/>
      <c r="H254" s="211"/>
      <c r="I254" s="211"/>
      <c r="U254" s="436"/>
      <c r="V254" s="435"/>
      <c r="W254"/>
      <c r="X254" s="441"/>
      <c r="Y254" s="441"/>
      <c r="Z254" s="441"/>
      <c r="AA254" s="441"/>
      <c r="AB254" s="441"/>
      <c r="AC254" s="441"/>
      <c r="AD254" s="441"/>
      <c r="AE254" s="441"/>
      <c r="AF254" s="441"/>
      <c r="AG254" s="441"/>
      <c r="AH254" s="441"/>
      <c r="AI254" s="441"/>
    </row>
    <row r="255" spans="1:35" ht="8.85" customHeight="1">
      <c r="A255" s="211"/>
      <c r="B255" s="211"/>
      <c r="C255" s="211"/>
      <c r="D255" s="211"/>
      <c r="E255" s="211"/>
      <c r="F255" s="211"/>
      <c r="G255" s="211"/>
      <c r="H255" s="211"/>
      <c r="I255" s="211"/>
      <c r="U255" s="436"/>
      <c r="V255" s="435"/>
      <c r="W255"/>
      <c r="X255" s="441"/>
      <c r="Y255" s="441"/>
      <c r="Z255" s="441"/>
      <c r="AA255" s="441"/>
      <c r="AB255" s="441"/>
      <c r="AC255" s="441"/>
      <c r="AD255" s="441"/>
      <c r="AE255" s="441"/>
      <c r="AF255" s="441"/>
      <c r="AG255" s="441"/>
      <c r="AH255" s="441"/>
      <c r="AI255" s="441"/>
    </row>
    <row r="256" spans="1:35" ht="8.85" customHeight="1">
      <c r="A256" s="211"/>
      <c r="B256" s="211"/>
      <c r="C256" s="211"/>
      <c r="D256" s="211"/>
      <c r="E256" s="211"/>
      <c r="F256" s="211"/>
      <c r="G256" s="211"/>
      <c r="H256" s="211"/>
      <c r="I256" s="211"/>
      <c r="U256" s="436"/>
      <c r="V256" s="435"/>
      <c r="W256"/>
      <c r="X256" s="441"/>
      <c r="Y256" s="441"/>
      <c r="Z256" s="441"/>
      <c r="AA256" s="441"/>
      <c r="AB256" s="441"/>
      <c r="AC256" s="441"/>
      <c r="AD256" s="441"/>
      <c r="AE256" s="441"/>
      <c r="AF256" s="441"/>
      <c r="AG256" s="441"/>
      <c r="AH256" s="441"/>
      <c r="AI256" s="441"/>
    </row>
    <row r="257" spans="1:35" ht="8.85" customHeight="1">
      <c r="A257" s="211"/>
      <c r="B257" s="211"/>
      <c r="C257" s="211"/>
      <c r="D257" s="211"/>
      <c r="E257" s="211"/>
      <c r="F257" s="211"/>
      <c r="G257" s="211"/>
      <c r="H257" s="211"/>
      <c r="I257" s="211"/>
      <c r="U257" s="436"/>
      <c r="V257" s="435"/>
      <c r="W257"/>
      <c r="X257" s="441"/>
      <c r="Y257" s="441"/>
      <c r="Z257" s="441"/>
      <c r="AA257" s="441"/>
      <c r="AB257" s="441"/>
      <c r="AC257" s="441"/>
      <c r="AD257" s="441"/>
      <c r="AE257" s="441"/>
      <c r="AF257" s="441"/>
      <c r="AG257" s="441"/>
      <c r="AH257" s="441"/>
      <c r="AI257" s="441"/>
    </row>
    <row r="258" spans="1:35" ht="8.85" customHeight="1">
      <c r="A258" s="211"/>
      <c r="B258" s="211"/>
      <c r="C258" s="211"/>
      <c r="D258" s="211"/>
      <c r="E258" s="211"/>
      <c r="F258" s="211"/>
      <c r="G258" s="211"/>
      <c r="H258" s="211"/>
      <c r="I258" s="211"/>
      <c r="U258" s="436"/>
      <c r="V258" s="435"/>
      <c r="W258"/>
      <c r="X258" s="441"/>
      <c r="Y258" s="441"/>
      <c r="Z258" s="441"/>
      <c r="AA258" s="441"/>
      <c r="AB258" s="441"/>
      <c r="AC258" s="441"/>
      <c r="AD258" s="441"/>
      <c r="AE258" s="441"/>
      <c r="AF258" s="441"/>
      <c r="AG258" s="441"/>
      <c r="AH258" s="441"/>
      <c r="AI258" s="441"/>
    </row>
    <row r="259" spans="1:35" ht="8.85" customHeight="1">
      <c r="A259" s="211"/>
      <c r="B259" s="211"/>
      <c r="C259" s="211"/>
      <c r="D259" s="211"/>
      <c r="E259" s="211"/>
      <c r="F259" s="211"/>
      <c r="G259" s="211"/>
      <c r="H259" s="211"/>
      <c r="I259" s="211"/>
      <c r="U259" s="436"/>
      <c r="V259" s="435"/>
      <c r="W259"/>
      <c r="X259" s="441"/>
      <c r="Y259" s="441"/>
      <c r="Z259" s="441"/>
      <c r="AA259" s="441"/>
      <c r="AB259" s="441"/>
      <c r="AC259" s="441"/>
      <c r="AD259" s="441"/>
      <c r="AE259" s="441"/>
      <c r="AF259" s="441"/>
      <c r="AG259" s="441"/>
      <c r="AH259" s="441"/>
      <c r="AI259" s="441"/>
    </row>
    <row r="260" spans="1:35" ht="8.85" customHeight="1">
      <c r="A260" s="211"/>
      <c r="B260" s="211"/>
      <c r="C260" s="211"/>
      <c r="D260" s="211"/>
      <c r="E260" s="211"/>
      <c r="F260" s="211"/>
      <c r="G260" s="211"/>
      <c r="H260" s="211"/>
      <c r="I260" s="211"/>
      <c r="U260" s="436"/>
      <c r="V260" s="435"/>
      <c r="W260"/>
      <c r="X260" s="441"/>
      <c r="Y260" s="441"/>
      <c r="Z260" s="441"/>
      <c r="AA260" s="441"/>
      <c r="AB260" s="441"/>
      <c r="AC260" s="441"/>
      <c r="AD260" s="441"/>
      <c r="AE260" s="441"/>
      <c r="AF260" s="441"/>
      <c r="AG260" s="441"/>
      <c r="AH260" s="441"/>
      <c r="AI260" s="441"/>
    </row>
    <row r="261" spans="1:35" ht="8.85" customHeight="1">
      <c r="A261" s="211"/>
      <c r="B261" s="211"/>
      <c r="C261" s="211"/>
      <c r="D261" s="211"/>
      <c r="E261" s="211"/>
      <c r="F261" s="211"/>
      <c r="G261" s="211"/>
      <c r="H261" s="211"/>
      <c r="I261" s="211"/>
      <c r="U261" s="436"/>
      <c r="V261" s="435"/>
      <c r="W261"/>
      <c r="X261" s="441"/>
      <c r="Y261" s="441"/>
      <c r="Z261" s="441"/>
      <c r="AA261" s="441"/>
      <c r="AB261" s="441"/>
      <c r="AC261" s="441"/>
      <c r="AD261" s="441"/>
      <c r="AE261" s="441"/>
      <c r="AF261" s="441"/>
      <c r="AG261" s="441"/>
      <c r="AH261" s="441"/>
      <c r="AI261" s="441"/>
    </row>
    <row r="262" spans="1:35" ht="8.85" customHeight="1">
      <c r="A262" s="211"/>
      <c r="B262" s="211"/>
      <c r="C262" s="211"/>
      <c r="D262" s="211"/>
      <c r="E262" s="211"/>
      <c r="F262" s="211"/>
      <c r="G262" s="211"/>
      <c r="H262" s="211"/>
      <c r="I262" s="211"/>
      <c r="U262" s="436"/>
      <c r="V262" s="435"/>
      <c r="W262"/>
      <c r="X262" s="441"/>
      <c r="Y262" s="441"/>
      <c r="Z262" s="441"/>
      <c r="AA262" s="441"/>
      <c r="AB262" s="441"/>
      <c r="AC262" s="441"/>
      <c r="AD262" s="441"/>
      <c r="AE262" s="441"/>
      <c r="AF262" s="441"/>
      <c r="AG262" s="441"/>
      <c r="AH262" s="441"/>
      <c r="AI262" s="441"/>
    </row>
    <row r="263" spans="1:35" ht="8.85" customHeight="1">
      <c r="A263" s="211"/>
      <c r="B263" s="211"/>
      <c r="C263" s="211"/>
      <c r="D263" s="211"/>
      <c r="E263" s="211"/>
      <c r="F263" s="211"/>
      <c r="G263" s="211"/>
      <c r="H263" s="211"/>
      <c r="I263" s="211"/>
      <c r="U263" s="436"/>
      <c r="V263" s="435"/>
      <c r="W263"/>
      <c r="X263" s="441"/>
      <c r="Y263" s="441"/>
      <c r="Z263" s="441"/>
      <c r="AA263" s="441"/>
      <c r="AB263" s="441"/>
      <c r="AC263" s="441"/>
      <c r="AD263" s="441"/>
      <c r="AE263" s="441"/>
      <c r="AF263" s="441"/>
      <c r="AG263" s="441"/>
      <c r="AH263" s="441"/>
      <c r="AI263" s="441"/>
    </row>
    <row r="264" spans="1:35" ht="8.85" customHeight="1">
      <c r="A264" s="211"/>
      <c r="B264" s="211"/>
      <c r="C264" s="211"/>
      <c r="D264" s="211"/>
      <c r="E264" s="211"/>
      <c r="F264" s="211"/>
      <c r="G264" s="211"/>
      <c r="H264" s="211"/>
      <c r="I264" s="211"/>
      <c r="U264" s="436"/>
      <c r="V264" s="435"/>
      <c r="W264"/>
      <c r="X264" s="441"/>
      <c r="Y264" s="441"/>
      <c r="Z264" s="441"/>
      <c r="AA264" s="441"/>
      <c r="AB264" s="441"/>
      <c r="AC264" s="441"/>
      <c r="AD264" s="441"/>
      <c r="AE264" s="441"/>
      <c r="AF264" s="441"/>
      <c r="AG264" s="441"/>
      <c r="AH264" s="441"/>
      <c r="AI264" s="441"/>
    </row>
    <row r="265" spans="1:35" ht="8.85" customHeight="1">
      <c r="A265" s="211"/>
      <c r="B265" s="211"/>
      <c r="C265" s="211"/>
      <c r="D265" s="211"/>
      <c r="E265" s="211"/>
      <c r="F265" s="211"/>
      <c r="G265" s="211"/>
      <c r="H265" s="211"/>
      <c r="I265" s="211"/>
      <c r="U265" s="436"/>
      <c r="V265" s="435"/>
      <c r="W265"/>
      <c r="X265" s="441"/>
      <c r="Y265" s="441"/>
      <c r="Z265" s="441"/>
      <c r="AA265" s="441"/>
      <c r="AB265" s="441"/>
      <c r="AC265" s="441"/>
      <c r="AD265" s="441"/>
      <c r="AE265" s="441"/>
      <c r="AF265" s="441"/>
      <c r="AG265" s="441"/>
      <c r="AH265" s="441"/>
      <c r="AI265" s="441"/>
    </row>
    <row r="266" spans="1:35" ht="8.85" customHeight="1">
      <c r="A266" s="211"/>
      <c r="B266" s="211"/>
      <c r="C266" s="211"/>
      <c r="D266" s="211"/>
      <c r="E266" s="211"/>
      <c r="F266" s="211"/>
      <c r="G266" s="211"/>
      <c r="H266" s="211"/>
      <c r="I266" s="211"/>
      <c r="U266" s="436"/>
      <c r="V266" s="435"/>
      <c r="W266"/>
      <c r="X266" s="441"/>
      <c r="Y266" s="441"/>
      <c r="Z266" s="441"/>
      <c r="AA266" s="441"/>
      <c r="AB266" s="441"/>
      <c r="AC266" s="441"/>
      <c r="AD266" s="441"/>
      <c r="AE266" s="441"/>
      <c r="AF266" s="441"/>
      <c r="AG266" s="441"/>
      <c r="AH266" s="441"/>
      <c r="AI266" s="441"/>
    </row>
    <row r="267" spans="1:35" ht="8.85" customHeight="1">
      <c r="A267" s="211"/>
      <c r="B267" s="211"/>
      <c r="C267" s="211"/>
      <c r="D267" s="211"/>
      <c r="E267" s="211"/>
      <c r="F267" s="211"/>
      <c r="G267" s="211"/>
      <c r="H267" s="211"/>
      <c r="I267" s="211"/>
      <c r="U267" s="436"/>
      <c r="V267" s="435"/>
      <c r="W267"/>
      <c r="X267" s="441"/>
      <c r="Y267" s="441"/>
      <c r="Z267" s="441"/>
      <c r="AA267" s="441"/>
      <c r="AB267" s="441"/>
      <c r="AC267" s="441"/>
      <c r="AD267" s="441"/>
      <c r="AE267" s="441"/>
      <c r="AF267" s="441"/>
      <c r="AG267" s="441"/>
      <c r="AH267" s="441"/>
      <c r="AI267" s="441"/>
    </row>
    <row r="268" spans="1:35" ht="8.85" customHeight="1">
      <c r="A268" s="211"/>
      <c r="B268" s="211"/>
      <c r="C268" s="211"/>
      <c r="D268" s="211"/>
      <c r="E268" s="211"/>
      <c r="F268" s="211"/>
      <c r="G268" s="211"/>
      <c r="H268" s="211"/>
      <c r="I268" s="211"/>
      <c r="U268" s="436"/>
      <c r="V268" s="435"/>
      <c r="W268"/>
      <c r="X268" s="441"/>
      <c r="Y268" s="441"/>
      <c r="Z268" s="441"/>
      <c r="AA268" s="441"/>
      <c r="AB268" s="441"/>
      <c r="AC268" s="441"/>
      <c r="AD268" s="441"/>
      <c r="AE268" s="441"/>
      <c r="AF268" s="441"/>
      <c r="AG268" s="441"/>
      <c r="AH268" s="441"/>
      <c r="AI268" s="441"/>
    </row>
    <row r="269" spans="1:35" ht="8.85" customHeight="1">
      <c r="A269" s="211"/>
      <c r="B269" s="211"/>
      <c r="C269" s="211"/>
      <c r="D269" s="211"/>
      <c r="E269" s="211"/>
      <c r="F269" s="211"/>
      <c r="G269" s="211"/>
      <c r="H269" s="211"/>
      <c r="I269" s="211"/>
      <c r="U269" s="436"/>
      <c r="V269" s="435"/>
      <c r="W269"/>
      <c r="X269" s="441"/>
      <c r="Y269" s="441"/>
      <c r="Z269" s="441"/>
      <c r="AA269" s="441"/>
      <c r="AB269" s="441"/>
      <c r="AC269" s="441"/>
      <c r="AD269" s="441"/>
      <c r="AE269" s="441"/>
      <c r="AF269" s="441"/>
      <c r="AG269" s="441"/>
      <c r="AH269" s="441"/>
      <c r="AI269" s="441"/>
    </row>
    <row r="270" spans="1:35" ht="8.85" customHeight="1">
      <c r="A270" s="211"/>
      <c r="B270" s="211"/>
      <c r="C270" s="211"/>
      <c r="D270" s="211"/>
      <c r="E270" s="211"/>
      <c r="F270" s="211"/>
      <c r="G270" s="211"/>
      <c r="H270" s="211"/>
      <c r="I270" s="211"/>
      <c r="U270" s="436"/>
      <c r="V270" s="435"/>
      <c r="W270"/>
      <c r="X270" s="441"/>
      <c r="Y270" s="441"/>
      <c r="Z270" s="441"/>
      <c r="AA270" s="441"/>
      <c r="AB270" s="441"/>
      <c r="AC270" s="441"/>
      <c r="AD270" s="441"/>
      <c r="AE270" s="441"/>
      <c r="AF270" s="441"/>
      <c r="AG270" s="441"/>
      <c r="AH270" s="441"/>
      <c r="AI270" s="441"/>
    </row>
    <row r="271" spans="1:35" ht="8.85" customHeight="1">
      <c r="A271" s="211"/>
      <c r="B271" s="211"/>
      <c r="C271" s="211"/>
      <c r="D271" s="211"/>
      <c r="E271" s="211"/>
      <c r="F271" s="211"/>
      <c r="G271" s="211"/>
      <c r="H271" s="211"/>
      <c r="I271" s="211"/>
      <c r="U271" s="436"/>
      <c r="V271" s="435"/>
      <c r="W271"/>
      <c r="X271" s="441"/>
      <c r="Y271" s="441"/>
      <c r="Z271" s="441"/>
      <c r="AA271" s="441"/>
      <c r="AB271" s="441"/>
      <c r="AC271" s="441"/>
      <c r="AD271" s="441"/>
      <c r="AE271" s="441"/>
      <c r="AF271" s="441"/>
      <c r="AG271" s="441"/>
      <c r="AH271" s="441"/>
      <c r="AI271" s="441"/>
    </row>
    <row r="272" spans="1:35" ht="8.85" customHeight="1">
      <c r="A272" s="211"/>
      <c r="B272" s="211"/>
      <c r="C272" s="211"/>
      <c r="D272" s="211"/>
      <c r="E272" s="211"/>
      <c r="F272" s="211"/>
      <c r="G272" s="211"/>
      <c r="H272" s="211"/>
      <c r="I272" s="211"/>
      <c r="U272" s="436"/>
      <c r="V272" s="435"/>
      <c r="W272"/>
      <c r="X272" s="441"/>
      <c r="Y272" s="441"/>
      <c r="Z272" s="441"/>
      <c r="AA272" s="441"/>
      <c r="AB272" s="441"/>
      <c r="AC272" s="441"/>
      <c r="AD272" s="441"/>
      <c r="AE272" s="441"/>
      <c r="AF272" s="441"/>
      <c r="AG272" s="441"/>
      <c r="AH272" s="441"/>
      <c r="AI272" s="441"/>
    </row>
    <row r="273" spans="1:35" ht="8.85" customHeight="1">
      <c r="A273" s="211"/>
      <c r="B273" s="211"/>
      <c r="C273" s="211"/>
      <c r="D273" s="211"/>
      <c r="E273" s="211"/>
      <c r="F273" s="211"/>
      <c r="G273" s="211"/>
      <c r="H273" s="211"/>
      <c r="I273" s="211"/>
      <c r="U273" s="436"/>
      <c r="V273" s="435"/>
      <c r="W273"/>
      <c r="X273" s="441"/>
      <c r="Y273" s="441"/>
      <c r="Z273" s="441"/>
      <c r="AA273" s="441"/>
      <c r="AB273" s="441"/>
      <c r="AC273" s="441"/>
      <c r="AD273" s="441"/>
      <c r="AE273" s="441"/>
      <c r="AF273" s="441"/>
      <c r="AG273" s="441"/>
      <c r="AH273" s="441"/>
      <c r="AI273" s="441"/>
    </row>
    <row r="274" spans="1:35" ht="8.85" customHeight="1">
      <c r="A274" s="211"/>
      <c r="B274" s="211"/>
      <c r="C274" s="211"/>
      <c r="D274" s="211"/>
      <c r="E274" s="211"/>
      <c r="F274" s="211"/>
      <c r="G274" s="211"/>
      <c r="H274" s="211"/>
      <c r="I274" s="211"/>
      <c r="U274" s="436"/>
      <c r="V274" s="435"/>
      <c r="W274"/>
      <c r="X274" s="441"/>
      <c r="Y274" s="441"/>
      <c r="Z274" s="441"/>
      <c r="AA274" s="441"/>
      <c r="AB274" s="441"/>
      <c r="AC274" s="441"/>
      <c r="AD274" s="441"/>
      <c r="AE274" s="441"/>
      <c r="AF274" s="441"/>
      <c r="AG274" s="441"/>
      <c r="AH274" s="441"/>
      <c r="AI274" s="441"/>
    </row>
    <row r="275" spans="1:35" ht="8.85" customHeight="1">
      <c r="A275" s="211"/>
      <c r="B275" s="211"/>
      <c r="C275" s="211"/>
      <c r="D275" s="211"/>
      <c r="E275" s="211"/>
      <c r="F275" s="211"/>
      <c r="G275" s="211"/>
      <c r="H275" s="211"/>
      <c r="I275" s="211"/>
      <c r="U275" s="436"/>
      <c r="V275" s="435"/>
      <c r="W275"/>
      <c r="X275" s="441"/>
      <c r="Y275" s="441"/>
      <c r="Z275" s="441"/>
      <c r="AA275" s="441"/>
      <c r="AB275" s="441"/>
      <c r="AC275" s="441"/>
      <c r="AD275" s="441"/>
      <c r="AE275" s="441"/>
      <c r="AF275" s="441"/>
      <c r="AG275" s="441"/>
      <c r="AH275" s="441"/>
      <c r="AI275" s="441"/>
    </row>
    <row r="276" spans="1:35" ht="8.85" customHeight="1">
      <c r="A276" s="211"/>
      <c r="B276" s="211"/>
      <c r="C276" s="211"/>
      <c r="D276" s="211"/>
      <c r="E276" s="211"/>
      <c r="F276" s="211"/>
      <c r="G276" s="211"/>
      <c r="H276" s="211"/>
      <c r="I276" s="211"/>
      <c r="U276" s="436"/>
      <c r="V276" s="435"/>
      <c r="W276"/>
      <c r="X276" s="441"/>
      <c r="Y276" s="441"/>
      <c r="Z276" s="441"/>
      <c r="AA276" s="441"/>
      <c r="AB276" s="441"/>
      <c r="AC276" s="441"/>
      <c r="AD276" s="441"/>
      <c r="AE276" s="441"/>
      <c r="AF276" s="441"/>
      <c r="AG276" s="441"/>
      <c r="AH276" s="441"/>
      <c r="AI276" s="441"/>
    </row>
    <row r="277" spans="1:35" ht="8.85" customHeight="1">
      <c r="A277" s="211"/>
      <c r="B277" s="211"/>
      <c r="C277" s="211"/>
      <c r="D277" s="211"/>
      <c r="E277" s="211"/>
      <c r="F277" s="211"/>
      <c r="G277" s="211"/>
      <c r="H277" s="211"/>
      <c r="I277" s="211"/>
      <c r="U277" s="436"/>
      <c r="V277" s="435"/>
      <c r="W277"/>
      <c r="X277" s="441"/>
      <c r="Y277" s="441"/>
      <c r="Z277" s="441"/>
      <c r="AA277" s="441"/>
      <c r="AB277" s="441"/>
      <c r="AC277" s="441"/>
      <c r="AD277" s="441"/>
      <c r="AE277" s="441"/>
      <c r="AF277" s="441"/>
      <c r="AG277" s="441"/>
      <c r="AH277" s="441"/>
      <c r="AI277" s="441"/>
    </row>
    <row r="278" spans="1:35" ht="8.85" customHeight="1">
      <c r="A278" s="211"/>
      <c r="B278" s="211"/>
      <c r="C278" s="211"/>
      <c r="D278" s="211"/>
      <c r="E278" s="211"/>
      <c r="F278" s="211"/>
      <c r="G278" s="211"/>
      <c r="H278" s="211"/>
      <c r="I278" s="211"/>
      <c r="U278" s="436"/>
      <c r="V278" s="435"/>
      <c r="W278"/>
      <c r="X278" s="441"/>
      <c r="Y278" s="441"/>
      <c r="Z278" s="441"/>
      <c r="AA278" s="441"/>
      <c r="AB278" s="441"/>
      <c r="AC278" s="441"/>
      <c r="AD278" s="441"/>
      <c r="AE278" s="441"/>
      <c r="AF278" s="441"/>
      <c r="AG278" s="441"/>
      <c r="AH278" s="441"/>
      <c r="AI278" s="441"/>
    </row>
    <row r="279" spans="1:35" ht="8.85" customHeight="1">
      <c r="A279" s="211"/>
      <c r="B279" s="211"/>
      <c r="C279" s="211"/>
      <c r="D279" s="211"/>
      <c r="E279" s="211"/>
      <c r="F279" s="211"/>
      <c r="G279" s="211"/>
      <c r="H279" s="211"/>
      <c r="I279" s="211"/>
      <c r="U279" s="436"/>
      <c r="V279" s="435"/>
      <c r="W279"/>
      <c r="X279" s="441"/>
      <c r="Y279" s="441"/>
      <c r="Z279" s="441"/>
      <c r="AA279" s="441"/>
      <c r="AB279" s="441"/>
      <c r="AC279" s="441"/>
      <c r="AD279" s="441"/>
      <c r="AE279" s="441"/>
      <c r="AF279" s="441"/>
      <c r="AG279" s="441"/>
      <c r="AH279" s="441"/>
      <c r="AI279" s="441"/>
    </row>
    <row r="280" spans="1:35" ht="8.85" customHeight="1">
      <c r="A280" s="211"/>
      <c r="B280" s="211"/>
      <c r="C280" s="211"/>
      <c r="D280" s="211"/>
      <c r="E280" s="211"/>
      <c r="F280" s="211"/>
      <c r="G280" s="211"/>
      <c r="H280" s="211"/>
      <c r="I280" s="211"/>
      <c r="U280" s="436"/>
      <c r="V280" s="435"/>
      <c r="W280"/>
      <c r="X280" s="441"/>
      <c r="Y280" s="441"/>
      <c r="Z280" s="441"/>
      <c r="AA280" s="441"/>
      <c r="AB280" s="441"/>
      <c r="AC280" s="441"/>
      <c r="AD280" s="441"/>
      <c r="AE280" s="441"/>
      <c r="AF280" s="441"/>
      <c r="AG280" s="441"/>
      <c r="AH280" s="441"/>
      <c r="AI280" s="441"/>
    </row>
    <row r="281" spans="1:35" ht="8.85" customHeight="1">
      <c r="A281" s="211"/>
      <c r="B281" s="211"/>
      <c r="C281" s="211"/>
      <c r="D281" s="211"/>
      <c r="E281" s="211"/>
      <c r="F281" s="211"/>
      <c r="G281" s="211"/>
      <c r="H281" s="211"/>
      <c r="I281" s="211"/>
      <c r="M281" s="493"/>
      <c r="U281" s="436"/>
      <c r="V281" s="435"/>
      <c r="W281"/>
      <c r="X281" s="441"/>
      <c r="Y281" s="441"/>
      <c r="Z281" s="441"/>
      <c r="AA281" s="441"/>
      <c r="AB281" s="441"/>
      <c r="AC281" s="441"/>
      <c r="AD281" s="441"/>
      <c r="AE281" s="441"/>
      <c r="AF281" s="441"/>
      <c r="AG281" s="441"/>
      <c r="AH281" s="441"/>
      <c r="AI281" s="441"/>
    </row>
    <row r="282" spans="1:35" ht="8.85" customHeight="1">
      <c r="A282" s="211"/>
      <c r="B282" s="211"/>
      <c r="C282" s="211"/>
      <c r="D282" s="211"/>
      <c r="E282" s="211"/>
      <c r="F282" s="211"/>
      <c r="G282" s="211"/>
      <c r="H282" s="211"/>
      <c r="I282" s="211"/>
      <c r="U282" s="436"/>
      <c r="V282" s="435"/>
      <c r="W282"/>
      <c r="X282" s="441"/>
      <c r="Y282" s="441"/>
      <c r="Z282" s="441"/>
      <c r="AA282" s="441"/>
      <c r="AB282" s="441"/>
      <c r="AC282" s="441"/>
      <c r="AD282" s="441"/>
      <c r="AE282" s="441"/>
      <c r="AF282" s="441"/>
      <c r="AG282" s="441"/>
      <c r="AH282" s="441"/>
      <c r="AI282" s="441"/>
    </row>
    <row r="283" spans="1:35" ht="8.85" customHeight="1">
      <c r="A283" s="211"/>
      <c r="B283" s="211"/>
      <c r="C283" s="211"/>
      <c r="D283" s="211"/>
      <c r="E283" s="211"/>
      <c r="F283" s="211"/>
      <c r="G283" s="211"/>
      <c r="H283" s="211"/>
      <c r="I283" s="211"/>
      <c r="U283" s="436"/>
      <c r="V283" s="435"/>
      <c r="W283"/>
      <c r="X283" s="441"/>
      <c r="Y283" s="441"/>
      <c r="Z283" s="441"/>
      <c r="AA283" s="441"/>
      <c r="AB283" s="441"/>
      <c r="AC283" s="441"/>
      <c r="AD283" s="441"/>
      <c r="AE283" s="441"/>
      <c r="AF283" s="441"/>
      <c r="AG283" s="441"/>
      <c r="AH283" s="441"/>
      <c r="AI283" s="441"/>
    </row>
    <row r="284" spans="1:35" ht="8.85" customHeight="1">
      <c r="A284" s="211"/>
      <c r="B284" s="211"/>
      <c r="C284" s="211"/>
      <c r="D284" s="211"/>
      <c r="E284" s="211"/>
      <c r="F284" s="211"/>
      <c r="G284" s="211"/>
      <c r="H284" s="211"/>
      <c r="I284" s="211"/>
      <c r="U284" s="436"/>
      <c r="V284" s="435"/>
      <c r="W284"/>
      <c r="X284" s="441"/>
      <c r="Y284" s="441"/>
      <c r="Z284" s="441"/>
      <c r="AA284" s="441"/>
      <c r="AB284" s="441"/>
      <c r="AC284" s="441"/>
      <c r="AD284" s="441"/>
      <c r="AE284" s="441"/>
      <c r="AF284" s="441"/>
      <c r="AG284" s="441"/>
      <c r="AH284" s="441"/>
      <c r="AI284" s="441"/>
    </row>
    <row r="285" spans="1:35" ht="8.85" customHeight="1">
      <c r="A285" s="211"/>
      <c r="B285" s="211"/>
      <c r="C285" s="211"/>
      <c r="D285" s="211"/>
      <c r="E285" s="211"/>
      <c r="F285" s="211"/>
      <c r="G285" s="211"/>
      <c r="H285" s="211"/>
      <c r="I285" s="211"/>
      <c r="U285" s="436"/>
      <c r="V285" s="435"/>
      <c r="W285"/>
      <c r="X285" s="441"/>
      <c r="Y285" s="441"/>
      <c r="Z285" s="441"/>
      <c r="AA285" s="441"/>
      <c r="AB285" s="441"/>
      <c r="AC285" s="441"/>
      <c r="AD285" s="441"/>
      <c r="AE285" s="441"/>
      <c r="AF285" s="441"/>
      <c r="AG285" s="441"/>
      <c r="AH285" s="441"/>
      <c r="AI285" s="441"/>
    </row>
    <row r="286" spans="1:35" ht="8.85" customHeight="1">
      <c r="A286" s="211"/>
      <c r="B286" s="211"/>
      <c r="C286" s="211"/>
      <c r="D286" s="211"/>
      <c r="E286" s="211"/>
      <c r="F286" s="211"/>
      <c r="G286" s="211"/>
      <c r="H286" s="211"/>
      <c r="I286" s="211"/>
      <c r="U286" s="436"/>
      <c r="V286" s="435"/>
      <c r="W286"/>
      <c r="X286" s="441"/>
      <c r="Y286" s="441"/>
      <c r="Z286" s="441"/>
      <c r="AA286" s="441"/>
      <c r="AB286" s="441"/>
      <c r="AC286" s="441"/>
      <c r="AD286" s="441"/>
      <c r="AE286" s="441"/>
      <c r="AF286" s="441"/>
      <c r="AG286" s="441"/>
      <c r="AH286" s="441"/>
      <c r="AI286" s="441"/>
    </row>
    <row r="287" spans="1:35" ht="8.85" customHeight="1">
      <c r="A287" s="211"/>
      <c r="B287" s="211"/>
      <c r="C287" s="211"/>
      <c r="D287" s="211"/>
      <c r="E287" s="211"/>
      <c r="F287" s="211"/>
      <c r="G287" s="211"/>
      <c r="H287" s="211"/>
      <c r="I287" s="211"/>
      <c r="U287" s="436"/>
      <c r="V287" s="435"/>
      <c r="W287"/>
      <c r="X287" s="441"/>
      <c r="Y287" s="441"/>
      <c r="Z287" s="441"/>
      <c r="AA287" s="441"/>
      <c r="AB287" s="441"/>
      <c r="AC287" s="441"/>
      <c r="AD287" s="441"/>
      <c r="AE287" s="441"/>
      <c r="AF287" s="441"/>
      <c r="AG287" s="441"/>
      <c r="AH287" s="441"/>
      <c r="AI287" s="441"/>
    </row>
    <row r="288" spans="1:35" ht="8.85" customHeight="1">
      <c r="A288" s="211"/>
      <c r="B288" s="211"/>
      <c r="C288" s="211"/>
      <c r="D288" s="211"/>
      <c r="E288" s="211"/>
      <c r="F288" s="211"/>
      <c r="G288" s="211"/>
      <c r="H288" s="211"/>
      <c r="I288" s="211"/>
      <c r="U288" s="436"/>
      <c r="V288" s="435"/>
      <c r="W288"/>
      <c r="X288" s="441"/>
      <c r="Y288" s="441"/>
      <c r="Z288" s="441"/>
      <c r="AA288" s="441"/>
      <c r="AB288" s="441"/>
      <c r="AC288" s="441"/>
      <c r="AD288" s="441"/>
      <c r="AE288" s="441"/>
      <c r="AF288" s="441"/>
      <c r="AG288" s="441"/>
      <c r="AH288" s="441"/>
      <c r="AI288" s="441"/>
    </row>
    <row r="289" spans="1:35" ht="8.85" customHeight="1">
      <c r="A289" s="211"/>
      <c r="B289" s="211"/>
      <c r="C289" s="211"/>
      <c r="D289" s="211"/>
      <c r="E289" s="211"/>
      <c r="F289" s="211"/>
      <c r="G289" s="211"/>
      <c r="H289" s="211"/>
      <c r="I289" s="211"/>
      <c r="U289" s="436"/>
      <c r="V289" s="435"/>
      <c r="W289"/>
      <c r="X289" s="441"/>
      <c r="Y289" s="441"/>
      <c r="Z289" s="441"/>
      <c r="AA289" s="441"/>
      <c r="AB289" s="441"/>
      <c r="AC289" s="441"/>
      <c r="AD289" s="441"/>
      <c r="AE289" s="441"/>
      <c r="AF289" s="441"/>
      <c r="AG289" s="441"/>
      <c r="AH289" s="441"/>
      <c r="AI289" s="441"/>
    </row>
    <row r="290" spans="1:35" ht="8.85" customHeight="1">
      <c r="A290" s="211"/>
      <c r="B290" s="211"/>
      <c r="C290" s="211"/>
      <c r="D290" s="211"/>
      <c r="E290" s="211"/>
      <c r="F290" s="211"/>
      <c r="G290" s="211"/>
      <c r="H290" s="211"/>
      <c r="I290" s="211"/>
      <c r="U290" s="436"/>
      <c r="V290" s="435"/>
      <c r="W290"/>
      <c r="X290" s="441"/>
      <c r="Y290" s="441"/>
      <c r="Z290" s="441"/>
      <c r="AA290" s="441"/>
      <c r="AB290" s="441"/>
      <c r="AC290" s="441"/>
      <c r="AD290" s="441"/>
      <c r="AE290" s="441"/>
      <c r="AF290" s="441"/>
      <c r="AG290" s="441"/>
      <c r="AH290" s="441"/>
      <c r="AI290" s="441"/>
    </row>
    <row r="291" spans="1:35" ht="8.85" customHeight="1">
      <c r="A291" s="211"/>
      <c r="B291" s="211"/>
      <c r="C291" s="211"/>
      <c r="D291" s="211"/>
      <c r="E291" s="211"/>
      <c r="F291" s="211"/>
      <c r="G291" s="211"/>
      <c r="H291" s="211"/>
      <c r="I291" s="211"/>
      <c r="U291" s="436"/>
      <c r="V291" s="435"/>
      <c r="W291"/>
      <c r="X291" s="441"/>
      <c r="Y291" s="441"/>
      <c r="Z291" s="441"/>
      <c r="AA291" s="441"/>
      <c r="AB291" s="441"/>
      <c r="AC291" s="441"/>
      <c r="AD291" s="441"/>
      <c r="AE291" s="441"/>
      <c r="AF291" s="441"/>
      <c r="AG291" s="441"/>
      <c r="AH291" s="441"/>
      <c r="AI291" s="441"/>
    </row>
    <row r="292" spans="1:35" ht="8.85" customHeight="1">
      <c r="A292" s="211"/>
      <c r="B292" s="211"/>
      <c r="C292" s="211"/>
      <c r="D292" s="211"/>
      <c r="E292" s="211"/>
      <c r="F292" s="211"/>
      <c r="G292" s="211"/>
      <c r="H292" s="211"/>
      <c r="I292" s="211"/>
      <c r="U292" s="436"/>
      <c r="V292" s="435"/>
      <c r="W292"/>
      <c r="X292" s="441"/>
      <c r="Y292" s="441"/>
      <c r="Z292" s="441"/>
      <c r="AA292" s="441"/>
      <c r="AB292" s="441"/>
      <c r="AC292" s="441"/>
      <c r="AD292" s="441"/>
      <c r="AE292" s="441"/>
      <c r="AF292" s="441"/>
      <c r="AG292" s="441"/>
      <c r="AH292" s="441"/>
      <c r="AI292" s="441"/>
    </row>
    <row r="293" spans="1:35" ht="8.85" customHeight="1">
      <c r="A293" s="211"/>
      <c r="B293" s="211"/>
      <c r="C293" s="211"/>
      <c r="D293" s="211"/>
      <c r="E293" s="211"/>
      <c r="F293" s="211"/>
      <c r="G293" s="211"/>
      <c r="H293" s="211"/>
      <c r="I293" s="211"/>
      <c r="U293" s="436"/>
      <c r="V293" s="435"/>
      <c r="W293"/>
      <c r="X293" s="441"/>
      <c r="Y293" s="441"/>
      <c r="Z293" s="441"/>
      <c r="AA293" s="441"/>
      <c r="AB293" s="441"/>
      <c r="AC293" s="441"/>
      <c r="AD293" s="441"/>
      <c r="AE293" s="441"/>
      <c r="AF293" s="441"/>
      <c r="AG293" s="441"/>
      <c r="AH293" s="441"/>
      <c r="AI293" s="441"/>
    </row>
    <row r="294" spans="1:35" ht="8.85" customHeight="1">
      <c r="A294" s="211"/>
      <c r="B294" s="211"/>
      <c r="C294" s="211"/>
      <c r="D294" s="211"/>
      <c r="E294" s="211"/>
      <c r="F294" s="211"/>
      <c r="G294" s="211"/>
      <c r="H294" s="211"/>
      <c r="I294" s="211"/>
      <c r="U294" s="436"/>
      <c r="V294" s="435"/>
      <c r="W294"/>
      <c r="X294" s="441"/>
      <c r="Y294" s="441"/>
      <c r="Z294" s="441"/>
      <c r="AA294" s="441"/>
      <c r="AB294" s="441"/>
      <c r="AC294" s="441"/>
      <c r="AD294" s="441"/>
      <c r="AE294" s="441"/>
      <c r="AF294" s="441"/>
      <c r="AG294" s="441"/>
      <c r="AH294" s="441"/>
      <c r="AI294" s="441"/>
    </row>
    <row r="295" spans="1:35" ht="8.85" customHeight="1">
      <c r="A295" s="211"/>
      <c r="B295" s="211"/>
      <c r="C295" s="211"/>
      <c r="D295" s="211"/>
      <c r="E295" s="211"/>
      <c r="F295" s="211"/>
      <c r="G295" s="211"/>
      <c r="H295" s="211"/>
      <c r="I295" s="211"/>
      <c r="U295" s="436"/>
      <c r="V295" s="435"/>
      <c r="W295"/>
      <c r="X295" s="441"/>
      <c r="Y295" s="441"/>
      <c r="Z295" s="441"/>
      <c r="AA295" s="441"/>
      <c r="AB295" s="441"/>
      <c r="AC295" s="441"/>
      <c r="AD295" s="441"/>
      <c r="AE295" s="441"/>
      <c r="AF295" s="441"/>
      <c r="AG295" s="441"/>
      <c r="AH295" s="441"/>
      <c r="AI295" s="441"/>
    </row>
    <row r="296" spans="1:35" ht="8.85" customHeight="1">
      <c r="A296" s="211"/>
      <c r="B296" s="211"/>
      <c r="C296" s="211"/>
      <c r="D296" s="211"/>
      <c r="E296" s="211"/>
      <c r="F296" s="211"/>
      <c r="G296" s="211"/>
      <c r="H296" s="211"/>
      <c r="I296" s="211"/>
      <c r="U296" s="436"/>
      <c r="V296" s="435"/>
      <c r="W296"/>
      <c r="X296" s="441"/>
      <c r="Y296" s="441"/>
      <c r="Z296" s="441"/>
      <c r="AA296" s="441"/>
      <c r="AB296" s="441"/>
      <c r="AC296" s="441"/>
      <c r="AD296" s="441"/>
      <c r="AE296" s="441"/>
      <c r="AF296" s="441"/>
      <c r="AG296" s="441"/>
      <c r="AH296" s="441"/>
      <c r="AI296" s="441"/>
    </row>
    <row r="297" spans="1:35" ht="8.85" customHeight="1">
      <c r="A297" s="211"/>
      <c r="B297" s="211"/>
      <c r="C297" s="211"/>
      <c r="D297" s="211"/>
      <c r="E297" s="211"/>
      <c r="F297" s="211"/>
      <c r="G297" s="211"/>
      <c r="H297" s="211"/>
      <c r="I297" s="211"/>
      <c r="U297" s="436"/>
      <c r="V297" s="435"/>
      <c r="W297"/>
      <c r="X297" s="441"/>
      <c r="Y297" s="441"/>
      <c r="Z297" s="441"/>
      <c r="AA297" s="441"/>
      <c r="AB297" s="441"/>
      <c r="AC297" s="441"/>
      <c r="AD297" s="441"/>
      <c r="AE297" s="441"/>
      <c r="AF297" s="441"/>
      <c r="AG297" s="441"/>
      <c r="AH297" s="441"/>
      <c r="AI297" s="441"/>
    </row>
    <row r="298" spans="1:35" ht="8.85" customHeight="1">
      <c r="A298" s="211"/>
      <c r="B298" s="211"/>
      <c r="C298" s="211"/>
      <c r="D298" s="211"/>
      <c r="E298" s="211"/>
      <c r="F298" s="211"/>
      <c r="G298" s="211"/>
      <c r="H298" s="211"/>
      <c r="I298" s="211"/>
      <c r="U298" s="436"/>
      <c r="V298" s="435"/>
      <c r="W298"/>
      <c r="X298" s="441"/>
      <c r="Y298" s="441"/>
      <c r="Z298" s="441"/>
      <c r="AA298" s="441"/>
      <c r="AB298" s="441"/>
      <c r="AC298" s="441"/>
      <c r="AD298" s="441"/>
      <c r="AE298" s="441"/>
      <c r="AF298" s="441"/>
      <c r="AG298" s="441"/>
      <c r="AH298" s="441"/>
      <c r="AI298" s="441"/>
    </row>
    <row r="299" spans="1:35" ht="8.85" customHeight="1">
      <c r="A299" s="211"/>
      <c r="B299" s="211"/>
      <c r="C299" s="211"/>
      <c r="D299" s="211"/>
      <c r="E299" s="211"/>
      <c r="F299" s="211"/>
      <c r="G299" s="211"/>
      <c r="H299" s="211"/>
      <c r="I299" s="211"/>
      <c r="U299" s="436"/>
      <c r="V299" s="435"/>
      <c r="W299"/>
      <c r="X299" s="441"/>
      <c r="Y299" s="441"/>
      <c r="Z299" s="441"/>
      <c r="AA299" s="441"/>
      <c r="AB299" s="441"/>
      <c r="AC299" s="441"/>
      <c r="AD299" s="441"/>
      <c r="AE299" s="441"/>
      <c r="AF299" s="441"/>
      <c r="AG299" s="441"/>
      <c r="AH299" s="441"/>
      <c r="AI299" s="441"/>
    </row>
    <row r="300" spans="1:35" ht="8.85" customHeight="1">
      <c r="A300" s="211"/>
      <c r="B300" s="211"/>
      <c r="C300" s="211"/>
      <c r="D300" s="211"/>
      <c r="E300" s="211"/>
      <c r="F300" s="211"/>
      <c r="G300" s="211"/>
      <c r="H300" s="211"/>
      <c r="I300" s="211"/>
      <c r="U300" s="436"/>
      <c r="V300" s="435"/>
      <c r="W300"/>
      <c r="X300" s="441"/>
      <c r="Y300" s="441"/>
      <c r="Z300" s="441"/>
      <c r="AA300" s="441"/>
      <c r="AB300" s="441"/>
      <c r="AC300" s="441"/>
      <c r="AD300" s="441"/>
      <c r="AE300" s="441"/>
      <c r="AF300" s="441"/>
      <c r="AG300" s="441"/>
      <c r="AH300" s="441"/>
      <c r="AI300" s="441"/>
    </row>
    <row r="301" spans="1:35" ht="8.85" customHeight="1">
      <c r="A301" s="211"/>
      <c r="B301" s="211"/>
      <c r="C301" s="211"/>
      <c r="D301" s="211"/>
      <c r="E301" s="211"/>
      <c r="F301" s="211"/>
      <c r="G301" s="211"/>
      <c r="H301" s="211"/>
      <c r="I301" s="211"/>
      <c r="U301" s="436"/>
      <c r="V301" s="435"/>
      <c r="W301"/>
      <c r="X301" s="441"/>
      <c r="Y301" s="441"/>
      <c r="Z301" s="441"/>
      <c r="AA301" s="441"/>
      <c r="AB301" s="441"/>
      <c r="AC301" s="441"/>
      <c r="AD301" s="441"/>
      <c r="AE301" s="441"/>
      <c r="AF301" s="441"/>
      <c r="AG301" s="441"/>
      <c r="AH301" s="441"/>
      <c r="AI301" s="441"/>
    </row>
    <row r="302" spans="1:35" ht="8.85" customHeight="1">
      <c r="A302" s="211"/>
      <c r="B302" s="211"/>
      <c r="C302" s="211"/>
      <c r="D302" s="211"/>
      <c r="E302" s="211"/>
      <c r="F302" s="211"/>
      <c r="G302" s="211"/>
      <c r="H302" s="211"/>
      <c r="I302" s="211"/>
      <c r="U302" s="436"/>
      <c r="V302" s="435"/>
      <c r="W302"/>
      <c r="X302" s="441"/>
      <c r="Y302" s="441"/>
      <c r="Z302" s="441"/>
      <c r="AA302" s="441"/>
      <c r="AB302" s="441"/>
      <c r="AC302" s="441"/>
      <c r="AD302" s="441"/>
      <c r="AE302" s="441"/>
      <c r="AF302" s="441"/>
      <c r="AG302" s="441"/>
      <c r="AH302" s="441"/>
      <c r="AI302" s="441"/>
    </row>
    <row r="303" spans="1:35" ht="8.85" customHeight="1">
      <c r="A303" s="211"/>
      <c r="B303" s="211"/>
      <c r="C303" s="211"/>
      <c r="D303" s="211"/>
      <c r="E303" s="211"/>
      <c r="F303" s="211"/>
      <c r="G303" s="211"/>
      <c r="H303" s="211"/>
      <c r="I303" s="211"/>
      <c r="U303" s="436"/>
      <c r="V303" s="435"/>
      <c r="W303"/>
      <c r="X303" s="441"/>
      <c r="Y303" s="441"/>
      <c r="Z303" s="441"/>
      <c r="AA303" s="441"/>
      <c r="AB303" s="441"/>
      <c r="AC303" s="441"/>
      <c r="AD303" s="441"/>
      <c r="AE303" s="441"/>
      <c r="AF303" s="441"/>
      <c r="AG303" s="441"/>
      <c r="AH303" s="441"/>
      <c r="AI303" s="441"/>
    </row>
    <row r="304" spans="1:35" ht="8.85" customHeight="1">
      <c r="A304" s="211"/>
      <c r="B304" s="211"/>
      <c r="C304" s="211"/>
      <c r="D304" s="211"/>
      <c r="E304" s="211"/>
      <c r="F304" s="211"/>
      <c r="G304" s="211"/>
      <c r="H304" s="211"/>
      <c r="I304" s="211"/>
      <c r="U304" s="436"/>
      <c r="V304" s="435"/>
      <c r="W304"/>
      <c r="X304" s="441"/>
      <c r="Y304" s="441"/>
      <c r="Z304" s="441"/>
      <c r="AA304" s="441"/>
      <c r="AB304" s="441"/>
      <c r="AC304" s="441"/>
      <c r="AD304" s="441"/>
      <c r="AE304" s="441"/>
      <c r="AF304" s="441"/>
      <c r="AG304" s="441"/>
      <c r="AH304" s="441"/>
      <c r="AI304" s="441"/>
    </row>
    <row r="305" spans="1:35" ht="8.85" customHeight="1">
      <c r="A305" s="211"/>
      <c r="B305" s="211"/>
      <c r="C305" s="211"/>
      <c r="D305" s="211"/>
      <c r="E305" s="211"/>
      <c r="F305" s="211"/>
      <c r="G305" s="211"/>
      <c r="H305" s="211"/>
      <c r="I305" s="211"/>
      <c r="U305" s="436"/>
      <c r="V305" s="435"/>
      <c r="W305"/>
      <c r="X305" s="441"/>
      <c r="Y305" s="441"/>
      <c r="Z305" s="441"/>
      <c r="AA305" s="441"/>
      <c r="AB305" s="441"/>
      <c r="AC305" s="441"/>
      <c r="AD305" s="441"/>
      <c r="AE305" s="441"/>
      <c r="AF305" s="441"/>
      <c r="AG305" s="441"/>
      <c r="AH305" s="441"/>
      <c r="AI305" s="441"/>
    </row>
    <row r="306" spans="1:35" ht="8.85" customHeight="1">
      <c r="A306" s="211"/>
      <c r="B306" s="211"/>
      <c r="C306" s="211"/>
      <c r="D306" s="211"/>
      <c r="E306" s="211"/>
      <c r="F306" s="211"/>
      <c r="G306" s="211"/>
      <c r="H306" s="211"/>
      <c r="I306" s="211"/>
      <c r="U306" s="436"/>
      <c r="V306" s="435"/>
      <c r="W306"/>
      <c r="X306" s="441"/>
      <c r="Y306" s="441"/>
      <c r="Z306" s="441"/>
      <c r="AA306" s="441"/>
      <c r="AB306" s="441"/>
      <c r="AC306" s="441"/>
      <c r="AD306" s="441"/>
      <c r="AE306" s="441"/>
      <c r="AF306" s="441"/>
      <c r="AG306" s="441"/>
      <c r="AH306" s="441"/>
      <c r="AI306" s="441"/>
    </row>
    <row r="307" spans="1:35" ht="8.85" customHeight="1">
      <c r="A307" s="211"/>
      <c r="B307" s="211"/>
      <c r="C307" s="211"/>
      <c r="D307" s="211"/>
      <c r="E307" s="211"/>
      <c r="F307" s="211"/>
      <c r="G307" s="211"/>
      <c r="H307" s="211"/>
      <c r="I307" s="211"/>
      <c r="U307" s="436"/>
      <c r="V307" s="435"/>
      <c r="W307"/>
      <c r="X307" s="441"/>
      <c r="Y307" s="441"/>
      <c r="Z307" s="441"/>
      <c r="AA307" s="441"/>
      <c r="AB307" s="441"/>
      <c r="AC307" s="441"/>
      <c r="AD307" s="441"/>
      <c r="AE307" s="441"/>
      <c r="AF307" s="441"/>
      <c r="AG307" s="441"/>
      <c r="AH307" s="441"/>
      <c r="AI307" s="441"/>
    </row>
    <row r="308" spans="1:35" ht="8.85" customHeight="1">
      <c r="A308" s="211"/>
      <c r="B308" s="211"/>
      <c r="C308" s="211"/>
      <c r="D308" s="211"/>
      <c r="E308" s="211"/>
      <c r="F308" s="211"/>
      <c r="G308" s="211"/>
      <c r="H308" s="211"/>
      <c r="I308" s="211"/>
      <c r="U308" s="436"/>
      <c r="V308" s="435"/>
      <c r="W308"/>
      <c r="X308" s="441"/>
      <c r="Y308" s="441"/>
      <c r="Z308" s="441"/>
      <c r="AA308" s="441"/>
      <c r="AB308" s="441"/>
      <c r="AC308" s="441"/>
      <c r="AD308" s="441"/>
      <c r="AE308" s="441"/>
      <c r="AF308" s="441"/>
      <c r="AG308" s="441"/>
      <c r="AH308" s="441"/>
      <c r="AI308" s="441"/>
    </row>
    <row r="309" spans="1:35" ht="8.85" customHeight="1">
      <c r="A309" s="211"/>
      <c r="B309" s="211"/>
      <c r="C309" s="211"/>
      <c r="D309" s="211"/>
      <c r="E309" s="211"/>
      <c r="F309" s="211"/>
      <c r="G309" s="211"/>
      <c r="H309" s="211"/>
      <c r="I309" s="211"/>
      <c r="U309" s="436"/>
      <c r="V309" s="435"/>
      <c r="W309"/>
      <c r="X309" s="441"/>
      <c r="Y309" s="441"/>
      <c r="Z309" s="441"/>
      <c r="AA309" s="441"/>
      <c r="AB309" s="441"/>
      <c r="AC309" s="441"/>
      <c r="AD309" s="441"/>
      <c r="AE309" s="441"/>
      <c r="AF309" s="441"/>
      <c r="AG309" s="441"/>
      <c r="AH309" s="441"/>
      <c r="AI309" s="441"/>
    </row>
    <row r="310" spans="1:35" ht="8.85" customHeight="1">
      <c r="A310" s="211"/>
      <c r="B310" s="211"/>
      <c r="C310" s="211"/>
      <c r="D310" s="211"/>
      <c r="E310" s="211"/>
      <c r="F310" s="211"/>
      <c r="G310" s="211"/>
      <c r="H310" s="211"/>
      <c r="I310" s="211"/>
      <c r="U310" s="436"/>
      <c r="V310" s="435"/>
      <c r="W310"/>
      <c r="X310" s="441"/>
      <c r="Y310" s="441"/>
      <c r="Z310" s="441"/>
      <c r="AA310" s="441"/>
      <c r="AB310" s="441"/>
      <c r="AC310" s="441"/>
      <c r="AD310" s="441"/>
      <c r="AE310" s="441"/>
      <c r="AF310" s="441"/>
      <c r="AG310" s="441"/>
      <c r="AH310" s="441"/>
      <c r="AI310" s="441"/>
    </row>
    <row r="311" spans="1:35" ht="8.85" customHeight="1">
      <c r="A311" s="211"/>
      <c r="B311" s="211"/>
      <c r="C311" s="211"/>
      <c r="D311" s="211"/>
      <c r="E311" s="211"/>
      <c r="F311" s="211"/>
      <c r="G311" s="211"/>
      <c r="H311" s="211"/>
      <c r="I311" s="211"/>
      <c r="U311" s="436"/>
      <c r="V311" s="435"/>
      <c r="W311"/>
      <c r="X311" s="441"/>
      <c r="Y311" s="441"/>
      <c r="Z311" s="441"/>
      <c r="AA311" s="441"/>
      <c r="AB311" s="441"/>
      <c r="AC311" s="441"/>
      <c r="AD311" s="441"/>
      <c r="AE311" s="441"/>
      <c r="AF311" s="441"/>
      <c r="AG311" s="441"/>
      <c r="AH311" s="441"/>
      <c r="AI311" s="441"/>
    </row>
    <row r="312" spans="1:35" ht="8.85" customHeight="1">
      <c r="A312" s="211"/>
      <c r="B312" s="211"/>
      <c r="C312" s="211"/>
      <c r="D312" s="211"/>
      <c r="E312" s="211"/>
      <c r="F312" s="211"/>
      <c r="G312" s="211"/>
      <c r="H312" s="211"/>
      <c r="I312" s="211"/>
      <c r="U312" s="436"/>
      <c r="V312" s="435"/>
      <c r="W312"/>
      <c r="X312" s="441"/>
      <c r="Y312" s="441"/>
      <c r="Z312" s="441"/>
      <c r="AA312" s="441"/>
      <c r="AB312" s="441"/>
      <c r="AC312" s="441"/>
      <c r="AD312" s="441"/>
      <c r="AE312" s="441"/>
      <c r="AF312" s="441"/>
      <c r="AG312" s="441"/>
      <c r="AH312" s="441"/>
      <c r="AI312" s="441"/>
    </row>
    <row r="313" spans="1:35" ht="8.85" customHeight="1">
      <c r="A313" s="211"/>
      <c r="B313" s="211"/>
      <c r="C313" s="211"/>
      <c r="D313" s="211"/>
      <c r="E313" s="211"/>
      <c r="F313" s="211"/>
      <c r="G313" s="211"/>
      <c r="H313" s="211"/>
      <c r="I313" s="211"/>
      <c r="U313" s="436"/>
      <c r="V313" s="435"/>
      <c r="W313"/>
      <c r="X313" s="441"/>
      <c r="Y313" s="441"/>
      <c r="Z313" s="441"/>
      <c r="AA313" s="441"/>
      <c r="AB313" s="441"/>
      <c r="AC313" s="441"/>
      <c r="AD313" s="441"/>
      <c r="AE313" s="441"/>
      <c r="AF313" s="441"/>
      <c r="AG313" s="441"/>
      <c r="AH313" s="441"/>
      <c r="AI313" s="441"/>
    </row>
    <row r="314" spans="1:35" ht="8.85" customHeight="1">
      <c r="A314" s="211"/>
      <c r="B314" s="211"/>
      <c r="C314" s="211"/>
      <c r="D314" s="211"/>
      <c r="E314" s="211"/>
      <c r="F314" s="211"/>
      <c r="G314" s="211"/>
      <c r="H314" s="211"/>
      <c r="I314" s="211"/>
      <c r="U314" s="436"/>
      <c r="V314" s="435"/>
      <c r="W314"/>
      <c r="X314" s="441"/>
      <c r="Y314" s="441"/>
      <c r="Z314" s="441"/>
      <c r="AA314" s="441"/>
      <c r="AB314" s="441"/>
      <c r="AC314" s="441"/>
      <c r="AD314" s="441"/>
      <c r="AE314" s="441"/>
      <c r="AF314" s="441"/>
      <c r="AG314" s="441"/>
      <c r="AH314" s="441"/>
      <c r="AI314" s="441"/>
    </row>
    <row r="315" spans="1:35" ht="8.85" customHeight="1">
      <c r="A315" s="211"/>
      <c r="B315" s="211"/>
      <c r="C315" s="211"/>
      <c r="D315" s="211"/>
      <c r="E315" s="211"/>
      <c r="F315" s="211"/>
      <c r="G315" s="211"/>
      <c r="H315" s="211"/>
      <c r="I315" s="211"/>
      <c r="U315" s="436"/>
      <c r="V315" s="435"/>
      <c r="W315"/>
      <c r="X315" s="441"/>
      <c r="Y315" s="441"/>
      <c r="Z315" s="441"/>
      <c r="AA315" s="441"/>
      <c r="AB315" s="441"/>
      <c r="AC315" s="441"/>
      <c r="AD315" s="441"/>
      <c r="AE315" s="441"/>
      <c r="AF315" s="441"/>
      <c r="AG315" s="441"/>
      <c r="AH315" s="441"/>
      <c r="AI315" s="441"/>
    </row>
    <row r="316" spans="1:35" ht="8.85" customHeight="1">
      <c r="A316" s="211"/>
      <c r="B316" s="211"/>
      <c r="C316" s="211"/>
      <c r="D316" s="211"/>
      <c r="E316" s="211"/>
      <c r="F316" s="211"/>
      <c r="G316" s="211"/>
      <c r="H316" s="211"/>
      <c r="I316" s="211"/>
      <c r="U316" s="436"/>
      <c r="V316" s="435"/>
      <c r="W316"/>
      <c r="X316" s="441"/>
      <c r="Y316" s="441"/>
      <c r="Z316" s="441"/>
      <c r="AA316" s="441"/>
      <c r="AB316" s="441"/>
      <c r="AC316" s="441"/>
      <c r="AD316" s="441"/>
      <c r="AE316" s="441"/>
      <c r="AF316" s="441"/>
      <c r="AG316" s="441"/>
      <c r="AH316" s="441"/>
      <c r="AI316" s="441"/>
    </row>
    <row r="317" spans="1:35" ht="8.85" customHeight="1">
      <c r="A317" s="211"/>
      <c r="B317" s="211"/>
      <c r="C317" s="211"/>
      <c r="D317" s="211"/>
      <c r="E317" s="211"/>
      <c r="F317" s="211"/>
      <c r="G317" s="211"/>
      <c r="H317" s="211"/>
      <c r="I317" s="211"/>
      <c r="U317" s="436"/>
      <c r="V317" s="435"/>
      <c r="W317"/>
      <c r="X317" s="441"/>
      <c r="Y317" s="441"/>
      <c r="Z317" s="441"/>
      <c r="AA317" s="441"/>
      <c r="AB317" s="441"/>
      <c r="AC317" s="441"/>
      <c r="AD317" s="441"/>
      <c r="AE317" s="441"/>
      <c r="AF317" s="441"/>
      <c r="AG317" s="441"/>
      <c r="AH317" s="441"/>
      <c r="AI317" s="441"/>
    </row>
    <row r="318" spans="1:35" ht="8.85" customHeight="1">
      <c r="U318" s="436"/>
      <c r="V318" s="435"/>
      <c r="W318"/>
      <c r="X318" s="441"/>
      <c r="Y318" s="441"/>
      <c r="Z318" s="441"/>
      <c r="AA318" s="441"/>
      <c r="AB318" s="441"/>
      <c r="AC318" s="441"/>
      <c r="AD318" s="441"/>
      <c r="AE318" s="441"/>
      <c r="AF318" s="441"/>
      <c r="AG318" s="441"/>
      <c r="AH318" s="441"/>
      <c r="AI318" s="441"/>
    </row>
    <row r="319" spans="1:35" ht="8.85" customHeight="1">
      <c r="U319" s="436"/>
      <c r="V319" s="435"/>
      <c r="W319"/>
      <c r="X319" s="441"/>
      <c r="Y319" s="441"/>
      <c r="Z319" s="441"/>
      <c r="AA319" s="441"/>
      <c r="AB319" s="441"/>
      <c r="AC319" s="441"/>
      <c r="AD319" s="441"/>
      <c r="AE319" s="441"/>
      <c r="AF319" s="441"/>
      <c r="AG319" s="441"/>
      <c r="AH319" s="441"/>
      <c r="AI319" s="441"/>
    </row>
    <row r="320" spans="1:35" ht="8.85" customHeight="1">
      <c r="U320" s="436"/>
      <c r="V320" s="435"/>
      <c r="W320"/>
      <c r="X320" s="441"/>
      <c r="Y320" s="441"/>
      <c r="Z320" s="441"/>
      <c r="AA320" s="441"/>
      <c r="AB320" s="441"/>
      <c r="AC320" s="441"/>
      <c r="AD320" s="441"/>
      <c r="AE320" s="441"/>
      <c r="AF320" s="441"/>
      <c r="AG320" s="441"/>
      <c r="AH320" s="441"/>
      <c r="AI320" s="441"/>
    </row>
    <row r="321" spans="21:35" ht="8.85" customHeight="1">
      <c r="U321" s="436"/>
      <c r="V321" s="435"/>
      <c r="W321"/>
      <c r="X321" s="441"/>
      <c r="Y321" s="441"/>
      <c r="Z321" s="441"/>
      <c r="AA321" s="441"/>
      <c r="AB321" s="441"/>
      <c r="AC321" s="441"/>
      <c r="AD321" s="441"/>
      <c r="AE321" s="441"/>
      <c r="AF321" s="441"/>
      <c r="AG321" s="441"/>
      <c r="AH321" s="441"/>
      <c r="AI321" s="441"/>
    </row>
    <row r="322" spans="21:35" ht="8.85" customHeight="1">
      <c r="U322" s="436"/>
      <c r="V322" s="435"/>
      <c r="W322"/>
      <c r="X322" s="441"/>
      <c r="Y322" s="441"/>
      <c r="Z322" s="441"/>
      <c r="AA322" s="441"/>
      <c r="AB322" s="441"/>
      <c r="AC322" s="441"/>
      <c r="AD322" s="441"/>
      <c r="AE322" s="441"/>
      <c r="AF322" s="441"/>
      <c r="AG322" s="441"/>
      <c r="AH322" s="441"/>
      <c r="AI322" s="441"/>
    </row>
    <row r="323" spans="21:35" ht="8.85" customHeight="1">
      <c r="U323" s="436"/>
      <c r="V323" s="435"/>
      <c r="W323"/>
      <c r="X323" s="441"/>
      <c r="Y323" s="441"/>
      <c r="Z323" s="441"/>
      <c r="AA323" s="441"/>
      <c r="AB323" s="441"/>
      <c r="AC323" s="441"/>
      <c r="AD323" s="441"/>
      <c r="AE323" s="441"/>
      <c r="AF323" s="441"/>
      <c r="AG323" s="441"/>
      <c r="AH323" s="441"/>
      <c r="AI323" s="441"/>
    </row>
    <row r="324" spans="21:35" ht="8.85" customHeight="1">
      <c r="U324" s="436"/>
      <c r="V324" s="435"/>
      <c r="W324"/>
      <c r="X324" s="441"/>
      <c r="Y324" s="441"/>
      <c r="Z324" s="441"/>
      <c r="AA324" s="441"/>
      <c r="AB324" s="441"/>
      <c r="AC324" s="441"/>
      <c r="AD324" s="441"/>
      <c r="AE324" s="441"/>
      <c r="AF324" s="441"/>
      <c r="AG324" s="441"/>
      <c r="AH324" s="441"/>
      <c r="AI324" s="441"/>
    </row>
    <row r="325" spans="21:35" ht="8.85" customHeight="1">
      <c r="U325" s="436"/>
      <c r="V325" s="435"/>
      <c r="W325"/>
      <c r="X325" s="441"/>
      <c r="Y325" s="441"/>
      <c r="Z325" s="441"/>
      <c r="AA325" s="441"/>
      <c r="AB325" s="441"/>
      <c r="AC325" s="441"/>
      <c r="AD325" s="441"/>
      <c r="AE325" s="441"/>
      <c r="AF325" s="441"/>
      <c r="AG325" s="441"/>
      <c r="AH325" s="441"/>
      <c r="AI325" s="441"/>
    </row>
    <row r="326" spans="21:35" ht="8.85" customHeight="1">
      <c r="U326" s="436"/>
      <c r="V326" s="435"/>
      <c r="W326"/>
      <c r="X326" s="441"/>
      <c r="Y326" s="441"/>
      <c r="Z326" s="441"/>
      <c r="AA326" s="441"/>
      <c r="AB326" s="441"/>
      <c r="AC326" s="441"/>
      <c r="AD326" s="441"/>
      <c r="AE326" s="441"/>
      <c r="AF326" s="441"/>
      <c r="AG326" s="441"/>
      <c r="AH326" s="441"/>
      <c r="AI326" s="441"/>
    </row>
    <row r="327" spans="21:35" ht="8.85" customHeight="1">
      <c r="U327" s="436"/>
      <c r="V327" s="435"/>
      <c r="W327"/>
      <c r="X327" s="441"/>
      <c r="Y327" s="441"/>
      <c r="Z327" s="441"/>
      <c r="AA327" s="441"/>
      <c r="AB327" s="441"/>
      <c r="AC327" s="441"/>
      <c r="AD327" s="441"/>
      <c r="AE327" s="441"/>
      <c r="AF327" s="441"/>
      <c r="AG327" s="441"/>
      <c r="AH327" s="441"/>
      <c r="AI327" s="441"/>
    </row>
    <row r="328" spans="21:35" ht="8.85" customHeight="1">
      <c r="U328" s="436"/>
      <c r="V328" s="435"/>
      <c r="W328"/>
      <c r="X328" s="441"/>
      <c r="Y328" s="441"/>
      <c r="Z328" s="441"/>
      <c r="AA328" s="441"/>
      <c r="AB328" s="441"/>
      <c r="AC328" s="441"/>
      <c r="AD328" s="441"/>
      <c r="AE328" s="441"/>
      <c r="AF328" s="441"/>
      <c r="AG328" s="441"/>
      <c r="AH328" s="441"/>
      <c r="AI328" s="441"/>
    </row>
    <row r="329" spans="21:35" ht="8.85" customHeight="1">
      <c r="U329" s="436"/>
      <c r="V329" s="435"/>
      <c r="W329"/>
      <c r="X329" s="441"/>
      <c r="Y329" s="441"/>
      <c r="Z329" s="441"/>
      <c r="AA329" s="441"/>
      <c r="AB329" s="441"/>
      <c r="AC329" s="441"/>
      <c r="AD329" s="441"/>
      <c r="AE329" s="441"/>
      <c r="AF329" s="441"/>
      <c r="AG329" s="441"/>
      <c r="AH329" s="441"/>
      <c r="AI329" s="441"/>
    </row>
    <row r="330" spans="21:35" ht="8.85" customHeight="1">
      <c r="U330" s="436"/>
      <c r="V330" s="435"/>
      <c r="W330"/>
      <c r="X330" s="441"/>
      <c r="Y330" s="441"/>
      <c r="Z330" s="441"/>
      <c r="AA330" s="441"/>
      <c r="AB330" s="441"/>
      <c r="AC330" s="441"/>
      <c r="AD330" s="441"/>
      <c r="AE330" s="441"/>
      <c r="AF330" s="441"/>
      <c r="AG330" s="441"/>
      <c r="AH330" s="441"/>
      <c r="AI330" s="441"/>
    </row>
    <row r="331" spans="21:35" ht="8.85" customHeight="1">
      <c r="U331" s="436"/>
      <c r="V331" s="435"/>
      <c r="W331"/>
      <c r="X331" s="441"/>
      <c r="Y331" s="441"/>
      <c r="Z331" s="441"/>
      <c r="AA331" s="441"/>
      <c r="AB331" s="441"/>
      <c r="AC331" s="441"/>
      <c r="AD331" s="441"/>
      <c r="AE331" s="441"/>
      <c r="AF331" s="441"/>
      <c r="AG331" s="441"/>
      <c r="AH331" s="441"/>
      <c r="AI331" s="441"/>
    </row>
    <row r="332" spans="21:35" ht="8.85" customHeight="1">
      <c r="U332" s="436"/>
      <c r="V332" s="435"/>
      <c r="W332"/>
      <c r="X332" s="441"/>
      <c r="Y332" s="441"/>
      <c r="Z332" s="441"/>
      <c r="AA332" s="441"/>
      <c r="AB332" s="441"/>
      <c r="AC332" s="441"/>
      <c r="AD332" s="441"/>
      <c r="AE332" s="441"/>
      <c r="AF332" s="441"/>
      <c r="AG332" s="441"/>
      <c r="AH332" s="441"/>
      <c r="AI332" s="441"/>
    </row>
    <row r="333" spans="21:35" ht="8.85" customHeight="1">
      <c r="U333" s="436"/>
      <c r="V333" s="435"/>
      <c r="W333"/>
      <c r="X333" s="441"/>
      <c r="Y333" s="441"/>
      <c r="Z333" s="441"/>
      <c r="AA333" s="441"/>
      <c r="AB333" s="441"/>
      <c r="AC333" s="441"/>
      <c r="AD333" s="441"/>
      <c r="AE333" s="441"/>
      <c r="AF333" s="441"/>
      <c r="AG333" s="441"/>
      <c r="AH333" s="441"/>
      <c r="AI333" s="441"/>
    </row>
    <row r="334" spans="21:35" ht="8.85" customHeight="1">
      <c r="U334" s="436"/>
      <c r="V334" s="435"/>
      <c r="W334"/>
      <c r="X334" s="441"/>
      <c r="Y334" s="441"/>
      <c r="Z334" s="441"/>
      <c r="AA334" s="441"/>
      <c r="AB334" s="441"/>
      <c r="AC334" s="441"/>
      <c r="AD334" s="441"/>
      <c r="AE334" s="441"/>
      <c r="AF334" s="441"/>
      <c r="AG334" s="441"/>
      <c r="AH334" s="441"/>
      <c r="AI334" s="441"/>
    </row>
    <row r="335" spans="21:35" ht="8.85" customHeight="1">
      <c r="U335" s="436"/>
      <c r="V335" s="435"/>
      <c r="W335"/>
      <c r="X335" s="441"/>
      <c r="Y335" s="441"/>
      <c r="Z335" s="441"/>
      <c r="AA335" s="441"/>
      <c r="AB335" s="441"/>
      <c r="AC335" s="441"/>
      <c r="AD335" s="441"/>
      <c r="AE335" s="441"/>
      <c r="AF335" s="441"/>
      <c r="AG335" s="441"/>
      <c r="AH335" s="441"/>
      <c r="AI335" s="441"/>
    </row>
    <row r="336" spans="21:35" ht="8.85" customHeight="1">
      <c r="U336" s="436"/>
      <c r="V336" s="435"/>
      <c r="W336"/>
      <c r="X336" s="441"/>
      <c r="Y336" s="441"/>
      <c r="Z336" s="441"/>
      <c r="AA336" s="441"/>
      <c r="AB336" s="441"/>
      <c r="AC336" s="441"/>
      <c r="AD336" s="441"/>
      <c r="AE336" s="441"/>
      <c r="AF336" s="441"/>
      <c r="AG336" s="441"/>
      <c r="AH336" s="441"/>
      <c r="AI336" s="441"/>
    </row>
    <row r="337" spans="21:35" ht="8.85" customHeight="1">
      <c r="U337" s="436"/>
      <c r="V337" s="435"/>
      <c r="W337"/>
      <c r="X337" s="441"/>
      <c r="Y337" s="441"/>
      <c r="Z337" s="441"/>
      <c r="AA337" s="441"/>
      <c r="AB337" s="441"/>
      <c r="AC337" s="441"/>
      <c r="AD337" s="441"/>
      <c r="AE337" s="441"/>
      <c r="AF337" s="441"/>
      <c r="AG337" s="441"/>
      <c r="AH337" s="441"/>
      <c r="AI337" s="441"/>
    </row>
    <row r="338" spans="21:35" ht="8.85" customHeight="1">
      <c r="U338" s="436"/>
      <c r="V338" s="435"/>
      <c r="W338"/>
      <c r="X338" s="441"/>
      <c r="Y338" s="441"/>
      <c r="Z338" s="441"/>
      <c r="AA338" s="441"/>
      <c r="AB338" s="441"/>
      <c r="AC338" s="441"/>
      <c r="AD338" s="441"/>
      <c r="AE338" s="441"/>
      <c r="AF338" s="441"/>
      <c r="AG338" s="441"/>
      <c r="AH338" s="441"/>
      <c r="AI338" s="441"/>
    </row>
    <row r="339" spans="21:35" ht="8.85" customHeight="1">
      <c r="U339" s="436"/>
      <c r="V339" s="435"/>
      <c r="W339"/>
      <c r="X339" s="441"/>
      <c r="Y339" s="441"/>
      <c r="Z339" s="441"/>
      <c r="AA339" s="441"/>
      <c r="AB339" s="441"/>
      <c r="AC339" s="441"/>
      <c r="AD339" s="441"/>
      <c r="AE339" s="441"/>
      <c r="AF339" s="441"/>
      <c r="AG339" s="441"/>
      <c r="AH339" s="441"/>
      <c r="AI339" s="441"/>
    </row>
    <row r="340" spans="21:35" ht="8.85" customHeight="1">
      <c r="U340" s="436"/>
      <c r="V340" s="435"/>
      <c r="W340"/>
      <c r="X340" s="441"/>
      <c r="Y340" s="441"/>
      <c r="Z340" s="441"/>
      <c r="AA340" s="441"/>
      <c r="AB340" s="441"/>
      <c r="AC340" s="441"/>
      <c r="AD340" s="441"/>
      <c r="AE340" s="441"/>
      <c r="AF340" s="441"/>
      <c r="AG340" s="441"/>
      <c r="AH340" s="441"/>
      <c r="AI340" s="441"/>
    </row>
    <row r="341" spans="21:35" ht="8.85" customHeight="1">
      <c r="U341" s="436"/>
      <c r="V341" s="435"/>
      <c r="W341"/>
      <c r="X341" s="441"/>
      <c r="Y341" s="441"/>
      <c r="Z341" s="441"/>
      <c r="AA341" s="441"/>
      <c r="AB341" s="441"/>
      <c r="AC341" s="441"/>
      <c r="AD341" s="441"/>
      <c r="AE341" s="441"/>
      <c r="AF341" s="441"/>
      <c r="AG341" s="441"/>
      <c r="AH341" s="441"/>
      <c r="AI341" s="441"/>
    </row>
    <row r="342" spans="21:35" ht="8.85" customHeight="1">
      <c r="U342" s="436"/>
      <c r="V342" s="435"/>
      <c r="W342"/>
      <c r="X342" s="441"/>
      <c r="Y342" s="441"/>
      <c r="Z342" s="441"/>
      <c r="AA342" s="441"/>
      <c r="AB342" s="441"/>
      <c r="AC342" s="441"/>
      <c r="AD342" s="441"/>
      <c r="AE342" s="441"/>
      <c r="AF342" s="441"/>
      <c r="AG342" s="441"/>
      <c r="AH342" s="441"/>
      <c r="AI342" s="441"/>
    </row>
    <row r="343" spans="21:35" ht="8.85" customHeight="1">
      <c r="U343" s="436"/>
      <c r="V343" s="435"/>
      <c r="W343"/>
      <c r="X343" s="441"/>
      <c r="Y343" s="441"/>
      <c r="Z343" s="441"/>
      <c r="AA343" s="441"/>
      <c r="AB343" s="441"/>
      <c r="AC343" s="441"/>
      <c r="AD343" s="441"/>
      <c r="AE343" s="441"/>
      <c r="AF343" s="441"/>
      <c r="AG343" s="441"/>
      <c r="AH343" s="441"/>
      <c r="AI343" s="441"/>
    </row>
    <row r="344" spans="21:35" ht="8.85" customHeight="1">
      <c r="U344" s="436"/>
      <c r="V344" s="435"/>
      <c r="W344"/>
      <c r="X344" s="441"/>
      <c r="Y344" s="441"/>
      <c r="Z344" s="441"/>
      <c r="AA344" s="441"/>
      <c r="AB344" s="441"/>
      <c r="AC344" s="441"/>
      <c r="AD344" s="441"/>
      <c r="AE344" s="441"/>
      <c r="AF344" s="441"/>
      <c r="AG344" s="441"/>
      <c r="AH344" s="441"/>
      <c r="AI344" s="441"/>
    </row>
    <row r="345" spans="21:35" ht="8.85" customHeight="1">
      <c r="U345" s="436"/>
      <c r="V345" s="435"/>
      <c r="W345"/>
      <c r="X345" s="441"/>
      <c r="Y345" s="441"/>
      <c r="Z345" s="441"/>
      <c r="AA345" s="441"/>
      <c r="AB345" s="441"/>
      <c r="AC345" s="441"/>
      <c r="AD345" s="441"/>
      <c r="AE345" s="441"/>
      <c r="AF345" s="441"/>
      <c r="AG345" s="441"/>
      <c r="AH345" s="441"/>
      <c r="AI345" s="441"/>
    </row>
    <row r="346" spans="21:35" ht="8.85" customHeight="1">
      <c r="U346" s="436"/>
      <c r="V346" s="435"/>
      <c r="W346"/>
      <c r="X346" s="441"/>
      <c r="Y346" s="441"/>
      <c r="Z346" s="441"/>
      <c r="AA346" s="441"/>
      <c r="AB346" s="441"/>
      <c r="AC346" s="441"/>
      <c r="AD346" s="441"/>
      <c r="AE346" s="441"/>
      <c r="AF346" s="441"/>
      <c r="AG346" s="441"/>
      <c r="AH346" s="441"/>
      <c r="AI346" s="441"/>
    </row>
    <row r="347" spans="21:35" ht="8.85" customHeight="1">
      <c r="U347" s="436"/>
      <c r="V347" s="435"/>
      <c r="W347"/>
      <c r="X347" s="441"/>
      <c r="Y347" s="441"/>
      <c r="Z347" s="441"/>
      <c r="AA347" s="441"/>
      <c r="AB347" s="441"/>
      <c r="AC347" s="441"/>
      <c r="AD347" s="441"/>
      <c r="AE347" s="441"/>
      <c r="AF347" s="441"/>
      <c r="AG347" s="441"/>
      <c r="AH347" s="441"/>
      <c r="AI347" s="441"/>
    </row>
    <row r="348" spans="21:35" ht="8.85" customHeight="1">
      <c r="U348" s="436"/>
      <c r="V348" s="435"/>
      <c r="W348"/>
      <c r="X348" s="441"/>
      <c r="Y348" s="441"/>
      <c r="Z348" s="441"/>
      <c r="AA348" s="441"/>
      <c r="AB348" s="441"/>
      <c r="AC348" s="441"/>
      <c r="AD348" s="441"/>
      <c r="AE348" s="441"/>
      <c r="AF348" s="441"/>
      <c r="AG348" s="441"/>
      <c r="AH348" s="441"/>
      <c r="AI348" s="441"/>
    </row>
    <row r="349" spans="21:35" ht="8.85" customHeight="1">
      <c r="U349" s="436"/>
      <c r="V349" s="435"/>
      <c r="W349"/>
      <c r="X349" s="441"/>
      <c r="Y349" s="441"/>
      <c r="Z349" s="441"/>
      <c r="AA349" s="441"/>
      <c r="AB349" s="441"/>
      <c r="AC349" s="441"/>
      <c r="AD349" s="441"/>
      <c r="AE349" s="441"/>
      <c r="AF349" s="441"/>
      <c r="AG349" s="441"/>
      <c r="AH349" s="441"/>
      <c r="AI349" s="441"/>
    </row>
    <row r="350" spans="21:35" ht="8.85" customHeight="1">
      <c r="U350" s="436"/>
      <c r="V350" s="435"/>
      <c r="W350"/>
      <c r="X350" s="441"/>
      <c r="Y350" s="441"/>
      <c r="Z350" s="441"/>
      <c r="AA350" s="441"/>
      <c r="AB350" s="441"/>
      <c r="AC350" s="441"/>
      <c r="AD350" s="441"/>
      <c r="AE350" s="441"/>
      <c r="AF350" s="441"/>
      <c r="AG350" s="441"/>
      <c r="AH350" s="441"/>
      <c r="AI350" s="441"/>
    </row>
    <row r="351" spans="21:35" ht="8.85" customHeight="1">
      <c r="U351" s="436"/>
      <c r="V351" s="435"/>
      <c r="W351"/>
      <c r="X351" s="441"/>
      <c r="Y351" s="441"/>
      <c r="Z351" s="441"/>
      <c r="AA351" s="441"/>
      <c r="AB351" s="441"/>
      <c r="AC351" s="441"/>
      <c r="AD351" s="441"/>
      <c r="AE351" s="441"/>
      <c r="AF351" s="441"/>
      <c r="AG351" s="441"/>
      <c r="AH351" s="441"/>
      <c r="AI351" s="441"/>
    </row>
    <row r="352" spans="21:35" ht="8.85" customHeight="1">
      <c r="U352" s="436"/>
      <c r="V352" s="435"/>
      <c r="W352"/>
      <c r="X352" s="442"/>
      <c r="Y352" s="442"/>
      <c r="Z352" s="442"/>
      <c r="AA352" s="442"/>
      <c r="AB352" s="442"/>
      <c r="AC352" s="442"/>
      <c r="AD352" s="442"/>
      <c r="AE352" s="442"/>
      <c r="AF352" s="442"/>
      <c r="AG352" s="442"/>
      <c r="AH352" s="442"/>
      <c r="AI352" s="442"/>
    </row>
    <row r="353" spans="21:35" ht="8.85" customHeight="1">
      <c r="U353" s="436"/>
      <c r="V353" s="435"/>
      <c r="W353"/>
      <c r="X353" s="442"/>
      <c r="Y353" s="442"/>
      <c r="Z353" s="442"/>
      <c r="AA353" s="442"/>
      <c r="AB353" s="442"/>
      <c r="AC353" s="442"/>
      <c r="AD353" s="442"/>
      <c r="AE353" s="442"/>
      <c r="AF353" s="442"/>
      <c r="AG353" s="442"/>
      <c r="AH353" s="442"/>
      <c r="AI353" s="442"/>
    </row>
    <row r="354" spans="21:35" ht="8.85" customHeight="1">
      <c r="U354" s="436"/>
      <c r="V354" s="435"/>
      <c r="W354"/>
      <c r="X354" s="442"/>
      <c r="Y354" s="442"/>
      <c r="Z354" s="442"/>
      <c r="AA354" s="442"/>
      <c r="AB354" s="442"/>
      <c r="AC354" s="442"/>
      <c r="AD354" s="442"/>
      <c r="AE354" s="442"/>
      <c r="AF354" s="442"/>
      <c r="AG354" s="442"/>
      <c r="AH354" s="442"/>
      <c r="AI354" s="442"/>
    </row>
    <row r="355" spans="21:35" ht="8.85" customHeight="1">
      <c r="U355" s="436"/>
      <c r="V355" s="435"/>
      <c r="W355"/>
      <c r="X355" s="442"/>
      <c r="Y355" s="442"/>
      <c r="Z355" s="442"/>
      <c r="AA355" s="442"/>
      <c r="AB355" s="442"/>
      <c r="AC355" s="442"/>
      <c r="AD355" s="442"/>
      <c r="AE355" s="442"/>
      <c r="AF355" s="442"/>
      <c r="AG355" s="442"/>
      <c r="AH355" s="442"/>
      <c r="AI355" s="442"/>
    </row>
    <row r="356" spans="21:35" ht="8.85" customHeight="1">
      <c r="U356" s="436"/>
      <c r="V356" s="435"/>
      <c r="W356"/>
      <c r="X356" s="442"/>
      <c r="Y356" s="442"/>
      <c r="Z356" s="442"/>
      <c r="AA356" s="442"/>
      <c r="AB356" s="442"/>
      <c r="AC356" s="442"/>
      <c r="AD356" s="442"/>
      <c r="AE356" s="442"/>
      <c r="AF356" s="442"/>
      <c r="AG356" s="442"/>
      <c r="AH356" s="442"/>
      <c r="AI356" s="442"/>
    </row>
    <row r="357" spans="21:35" ht="8.85" customHeight="1">
      <c r="U357" s="436"/>
      <c r="V357" s="435"/>
      <c r="W357"/>
      <c r="X357" s="442"/>
      <c r="Y357" s="442"/>
      <c r="Z357" s="442"/>
      <c r="AA357" s="442"/>
      <c r="AB357" s="442"/>
      <c r="AC357" s="442"/>
      <c r="AD357" s="442"/>
      <c r="AE357" s="442"/>
      <c r="AF357" s="442"/>
      <c r="AG357" s="442"/>
      <c r="AH357" s="442"/>
      <c r="AI357" s="442"/>
    </row>
    <row r="358" spans="21:35" ht="8.85" customHeight="1">
      <c r="U358" s="436"/>
      <c r="V358" s="435"/>
      <c r="W358"/>
      <c r="X358" s="442"/>
      <c r="Y358" s="442"/>
      <c r="Z358" s="442"/>
      <c r="AA358" s="442"/>
      <c r="AB358" s="442"/>
      <c r="AC358" s="442"/>
      <c r="AD358" s="442"/>
      <c r="AE358" s="442"/>
      <c r="AF358" s="442"/>
      <c r="AG358" s="442"/>
      <c r="AH358" s="442"/>
      <c r="AI358" s="442"/>
    </row>
    <row r="359" spans="21:35" ht="8.85" customHeight="1">
      <c r="U359" s="436"/>
      <c r="V359" s="435"/>
      <c r="W359"/>
      <c r="X359" s="442"/>
      <c r="Y359" s="442"/>
      <c r="Z359" s="442"/>
      <c r="AA359" s="442"/>
      <c r="AB359" s="442"/>
      <c r="AC359" s="442"/>
      <c r="AD359" s="442"/>
      <c r="AE359" s="442"/>
      <c r="AF359" s="442"/>
      <c r="AG359" s="442"/>
      <c r="AH359" s="442"/>
      <c r="AI359" s="442"/>
    </row>
    <row r="360" spans="21:35" ht="8.85" customHeight="1">
      <c r="U360" s="436"/>
      <c r="V360" s="435"/>
      <c r="W360"/>
      <c r="X360" s="442"/>
      <c r="Y360" s="442"/>
      <c r="Z360" s="442"/>
      <c r="AA360" s="442"/>
      <c r="AB360" s="442"/>
      <c r="AC360" s="442"/>
      <c r="AD360" s="442"/>
      <c r="AE360" s="442"/>
      <c r="AF360" s="442"/>
      <c r="AG360" s="442"/>
      <c r="AH360" s="442"/>
      <c r="AI360" s="442"/>
    </row>
    <row r="361" spans="21:35" ht="8.85" customHeight="1">
      <c r="U361" s="436"/>
      <c r="V361" s="435"/>
      <c r="W361"/>
      <c r="X361" s="442"/>
      <c r="Y361" s="442"/>
      <c r="Z361" s="442"/>
      <c r="AA361" s="442"/>
      <c r="AB361" s="442"/>
      <c r="AC361" s="442"/>
      <c r="AD361" s="442"/>
      <c r="AE361" s="442"/>
      <c r="AF361" s="442"/>
      <c r="AG361" s="442"/>
      <c r="AH361" s="442"/>
      <c r="AI361" s="442"/>
    </row>
    <row r="362" spans="21:35" ht="8.85" customHeight="1">
      <c r="U362" s="436"/>
      <c r="V362" s="435"/>
      <c r="W362"/>
      <c r="X362" s="442"/>
      <c r="Y362" s="442"/>
      <c r="Z362" s="442"/>
      <c r="AA362" s="442"/>
      <c r="AB362" s="442"/>
      <c r="AC362" s="442"/>
      <c r="AD362" s="442"/>
      <c r="AE362" s="442"/>
      <c r="AF362" s="442"/>
      <c r="AG362" s="442"/>
      <c r="AH362" s="442"/>
      <c r="AI362" s="442"/>
    </row>
    <row r="363" spans="21:35" ht="8.85" customHeight="1">
      <c r="U363" s="436"/>
      <c r="V363" s="435"/>
      <c r="W363"/>
      <c r="X363" s="442"/>
      <c r="Y363" s="442"/>
      <c r="Z363" s="442"/>
      <c r="AA363" s="442"/>
      <c r="AB363" s="442"/>
      <c r="AC363" s="442"/>
      <c r="AD363" s="442"/>
      <c r="AE363" s="442"/>
      <c r="AF363" s="442"/>
      <c r="AG363" s="442"/>
      <c r="AH363" s="442"/>
      <c r="AI363" s="442"/>
    </row>
    <row r="364" spans="21:35" ht="12.75">
      <c r="U364" s="436"/>
      <c r="V364" s="435"/>
      <c r="W364"/>
      <c r="X364" s="442"/>
      <c r="Y364" s="442"/>
      <c r="Z364" s="442"/>
      <c r="AA364" s="442"/>
      <c r="AB364" s="442"/>
      <c r="AC364" s="442"/>
      <c r="AD364" s="442"/>
      <c r="AE364" s="442"/>
      <c r="AF364" s="442"/>
      <c r="AG364" s="442"/>
      <c r="AH364" s="442"/>
      <c r="AI364" s="442"/>
    </row>
    <row r="365" spans="21:35" ht="12.75">
      <c r="U365" s="436"/>
      <c r="V365" s="435"/>
      <c r="W365"/>
      <c r="X365" s="442"/>
      <c r="Y365" s="442"/>
      <c r="Z365" s="442"/>
      <c r="AA365" s="442"/>
      <c r="AB365" s="442"/>
      <c r="AC365" s="442"/>
      <c r="AD365" s="442"/>
      <c r="AE365" s="442"/>
      <c r="AF365" s="442"/>
      <c r="AG365" s="442"/>
      <c r="AH365" s="442"/>
      <c r="AI365" s="442"/>
    </row>
    <row r="366" spans="21:35" ht="12.75">
      <c r="U366" s="436"/>
      <c r="V366" s="435"/>
      <c r="W366"/>
      <c r="X366" s="442"/>
      <c r="Y366" s="442"/>
      <c r="Z366" s="442"/>
      <c r="AA366" s="442"/>
      <c r="AB366" s="442"/>
      <c r="AC366" s="442"/>
      <c r="AD366" s="442"/>
      <c r="AE366" s="442"/>
      <c r="AF366" s="442"/>
      <c r="AG366" s="442"/>
      <c r="AH366" s="442"/>
      <c r="AI366" s="442"/>
    </row>
    <row r="367" spans="21:35" ht="12.75">
      <c r="U367" s="436"/>
      <c r="V367" s="435"/>
      <c r="W367"/>
      <c r="X367" s="442"/>
      <c r="Y367" s="442"/>
      <c r="Z367" s="442"/>
      <c r="AA367" s="442"/>
      <c r="AB367" s="442"/>
      <c r="AC367" s="442"/>
      <c r="AD367" s="442"/>
      <c r="AE367" s="442"/>
      <c r="AF367" s="442"/>
      <c r="AG367" s="442"/>
      <c r="AH367" s="442"/>
      <c r="AI367" s="442"/>
    </row>
    <row r="368" spans="21:35" ht="12.75">
      <c r="U368" s="436"/>
      <c r="V368" s="435"/>
      <c r="W368"/>
      <c r="X368" s="442"/>
      <c r="Y368" s="442"/>
      <c r="Z368" s="442"/>
      <c r="AA368" s="442"/>
      <c r="AB368" s="442"/>
      <c r="AC368" s="442"/>
      <c r="AD368" s="442"/>
      <c r="AE368" s="442"/>
      <c r="AF368" s="442"/>
      <c r="AG368" s="442"/>
      <c r="AH368" s="442"/>
      <c r="AI368" s="442"/>
    </row>
    <row r="369" spans="21:35" ht="12.75">
      <c r="U369" s="436"/>
      <c r="V369" s="435"/>
      <c r="W369"/>
      <c r="X369" s="442"/>
      <c r="Y369" s="442"/>
      <c r="Z369" s="442"/>
      <c r="AA369" s="442"/>
      <c r="AB369" s="442"/>
      <c r="AC369" s="442"/>
      <c r="AD369" s="442"/>
      <c r="AE369" s="442"/>
      <c r="AF369" s="442"/>
      <c r="AG369" s="442"/>
      <c r="AH369" s="442"/>
      <c r="AI369" s="442"/>
    </row>
    <row r="370" spans="21:35" ht="12.75">
      <c r="U370" s="436"/>
      <c r="V370" s="435"/>
      <c r="W370"/>
      <c r="X370" s="442"/>
      <c r="Y370" s="442"/>
      <c r="Z370" s="442"/>
      <c r="AA370" s="442"/>
      <c r="AB370" s="442"/>
      <c r="AC370" s="442"/>
      <c r="AD370" s="442"/>
      <c r="AE370" s="442"/>
      <c r="AF370" s="442"/>
      <c r="AG370" s="442"/>
      <c r="AH370" s="442"/>
      <c r="AI370" s="442"/>
    </row>
    <row r="371" spans="21:35" ht="12.75">
      <c r="U371" s="436"/>
      <c r="V371" s="435"/>
      <c r="W371"/>
      <c r="X371" s="442"/>
      <c r="Y371" s="442"/>
      <c r="Z371" s="442"/>
      <c r="AA371" s="442"/>
      <c r="AB371" s="442"/>
      <c r="AC371" s="442"/>
      <c r="AD371" s="442"/>
      <c r="AE371" s="442"/>
      <c r="AF371" s="442"/>
      <c r="AG371" s="442"/>
      <c r="AH371" s="442"/>
      <c r="AI371" s="442"/>
    </row>
    <row r="372" spans="21:35" ht="12.75">
      <c r="U372" s="436"/>
      <c r="V372" s="435"/>
      <c r="W372"/>
      <c r="X372" s="442"/>
      <c r="Y372" s="442"/>
      <c r="Z372" s="442"/>
      <c r="AA372" s="442"/>
      <c r="AB372" s="442"/>
      <c r="AC372" s="442"/>
      <c r="AD372" s="442"/>
      <c r="AE372" s="442"/>
      <c r="AF372" s="442"/>
      <c r="AG372" s="442"/>
      <c r="AH372" s="442"/>
      <c r="AI372" s="442"/>
    </row>
    <row r="373" spans="21:35" ht="12.75">
      <c r="U373" s="436"/>
      <c r="V373" s="435"/>
      <c r="W373"/>
      <c r="X373" s="442"/>
      <c r="Y373" s="442"/>
      <c r="Z373" s="442"/>
      <c r="AA373" s="442"/>
      <c r="AB373" s="442"/>
      <c r="AC373" s="442"/>
      <c r="AD373" s="442"/>
      <c r="AE373" s="442"/>
      <c r="AF373" s="442"/>
      <c r="AG373" s="442"/>
      <c r="AH373" s="442"/>
      <c r="AI373" s="442"/>
    </row>
    <row r="374" spans="21:35" ht="12.75">
      <c r="U374" s="436"/>
      <c r="V374" s="435"/>
      <c r="W374"/>
      <c r="X374" s="442"/>
      <c r="Y374" s="442"/>
      <c r="Z374" s="442"/>
      <c r="AA374" s="442"/>
      <c r="AB374" s="442"/>
      <c r="AC374" s="442"/>
      <c r="AD374" s="442"/>
      <c r="AE374" s="442"/>
      <c r="AF374" s="442"/>
      <c r="AG374" s="442"/>
      <c r="AH374" s="442"/>
      <c r="AI374" s="442"/>
    </row>
    <row r="375" spans="21:35" ht="12.75">
      <c r="U375" s="436"/>
      <c r="V375" s="435"/>
      <c r="W375"/>
      <c r="X375" s="442"/>
      <c r="Y375" s="442"/>
      <c r="Z375" s="442"/>
      <c r="AA375" s="442"/>
      <c r="AB375" s="442"/>
      <c r="AC375" s="442"/>
      <c r="AD375" s="442"/>
      <c r="AE375" s="442"/>
      <c r="AF375" s="442"/>
      <c r="AG375" s="442"/>
      <c r="AH375" s="442"/>
      <c r="AI375" s="442"/>
    </row>
    <row r="376" spans="21:35" ht="12.75">
      <c r="U376" s="436"/>
      <c r="V376" s="435"/>
      <c r="W376"/>
      <c r="X376" s="442"/>
      <c r="Y376" s="442"/>
      <c r="Z376" s="442"/>
      <c r="AA376" s="442"/>
      <c r="AB376" s="442"/>
      <c r="AC376" s="442"/>
      <c r="AD376" s="442"/>
      <c r="AE376" s="442"/>
      <c r="AF376" s="442"/>
      <c r="AG376" s="442"/>
      <c r="AH376" s="442"/>
      <c r="AI376" s="442"/>
    </row>
    <row r="377" spans="21:35" ht="12.75">
      <c r="U377" s="436"/>
      <c r="V377" s="435"/>
      <c r="W377"/>
      <c r="X377" s="442"/>
      <c r="Y377" s="442"/>
      <c r="Z377" s="442"/>
      <c r="AA377" s="442"/>
      <c r="AB377" s="442"/>
      <c r="AC377" s="442"/>
      <c r="AD377" s="442"/>
      <c r="AE377" s="442"/>
      <c r="AF377" s="442"/>
      <c r="AG377" s="442"/>
      <c r="AH377" s="442"/>
      <c r="AI377" s="442"/>
    </row>
    <row r="378" spans="21:35" ht="12.75">
      <c r="U378" s="436"/>
      <c r="V378" s="435"/>
      <c r="W378"/>
      <c r="X378" s="443"/>
      <c r="Y378" s="443"/>
      <c r="Z378" s="443"/>
      <c r="AA378" s="443"/>
      <c r="AB378" s="443"/>
      <c r="AC378" s="443"/>
      <c r="AD378" s="443"/>
      <c r="AE378" s="443"/>
      <c r="AF378" s="443"/>
      <c r="AG378" s="443"/>
      <c r="AH378" s="443"/>
      <c r="AI378" s="443"/>
    </row>
    <row r="379" spans="21:35" ht="12.75">
      <c r="U379" s="436"/>
      <c r="V379" s="435"/>
      <c r="W379"/>
      <c r="X379" s="443"/>
      <c r="Y379" s="443"/>
      <c r="Z379" s="443"/>
      <c r="AA379" s="443"/>
      <c r="AB379" s="443"/>
      <c r="AC379" s="443"/>
      <c r="AD379" s="443"/>
      <c r="AE379" s="443"/>
      <c r="AF379" s="443"/>
      <c r="AG379" s="443"/>
      <c r="AH379" s="443"/>
      <c r="AI379" s="443"/>
    </row>
    <row r="380" spans="21:35" ht="12.75">
      <c r="U380" s="436"/>
      <c r="V380" s="435"/>
      <c r="W380"/>
      <c r="X380" s="443"/>
      <c r="Y380" s="443"/>
      <c r="Z380" s="443"/>
      <c r="AA380" s="443"/>
      <c r="AB380" s="443"/>
      <c r="AC380" s="443"/>
      <c r="AD380" s="443"/>
      <c r="AE380" s="443"/>
      <c r="AF380" s="443"/>
      <c r="AG380" s="443"/>
      <c r="AH380" s="443"/>
      <c r="AI380" s="443"/>
    </row>
    <row r="381" spans="21:35" ht="12.75">
      <c r="U381" s="436"/>
      <c r="V381" s="435"/>
      <c r="W381"/>
      <c r="X381" s="443"/>
      <c r="Y381" s="443"/>
      <c r="Z381" s="443"/>
      <c r="AA381" s="443"/>
      <c r="AB381" s="443"/>
      <c r="AC381" s="443"/>
      <c r="AD381" s="443"/>
      <c r="AE381" s="443"/>
      <c r="AF381" s="443"/>
      <c r="AG381" s="443"/>
      <c r="AH381" s="443"/>
      <c r="AI381" s="443"/>
    </row>
    <row r="382" spans="21:35" ht="12.75">
      <c r="U382" s="436"/>
      <c r="V382" s="435"/>
      <c r="W382"/>
      <c r="X382" s="443"/>
      <c r="Y382" s="443"/>
      <c r="Z382" s="443"/>
      <c r="AA382" s="443"/>
      <c r="AB382" s="443"/>
      <c r="AC382" s="443"/>
      <c r="AD382" s="443"/>
      <c r="AE382" s="443"/>
      <c r="AF382" s="443"/>
      <c r="AG382" s="443"/>
      <c r="AH382" s="443"/>
      <c r="AI382" s="443"/>
    </row>
    <row r="383" spans="21:35" ht="12.75">
      <c r="U383" s="436"/>
      <c r="V383" s="435"/>
      <c r="W383"/>
      <c r="X383" s="443"/>
      <c r="Y383" s="443"/>
      <c r="Z383" s="443"/>
      <c r="AA383" s="443"/>
      <c r="AB383" s="443"/>
      <c r="AC383" s="443"/>
      <c r="AD383" s="443"/>
      <c r="AE383" s="443"/>
      <c r="AF383" s="443"/>
      <c r="AG383" s="443"/>
      <c r="AH383" s="443"/>
      <c r="AI383" s="443"/>
    </row>
    <row r="384" spans="21:35" ht="12.75">
      <c r="U384" s="436"/>
      <c r="V384" s="435"/>
      <c r="W384"/>
      <c r="X384" s="443"/>
      <c r="Y384" s="443"/>
      <c r="Z384" s="443"/>
      <c r="AA384" s="443"/>
      <c r="AB384" s="443"/>
      <c r="AC384" s="443"/>
      <c r="AD384" s="443"/>
      <c r="AE384" s="443"/>
      <c r="AF384" s="443"/>
      <c r="AG384" s="443"/>
      <c r="AH384" s="443"/>
      <c r="AI384" s="443"/>
    </row>
    <row r="385" spans="21:35" ht="12.75">
      <c r="U385" s="436"/>
      <c r="V385" s="435"/>
      <c r="W385"/>
      <c r="X385" s="443"/>
      <c r="Y385" s="443"/>
      <c r="Z385" s="443"/>
      <c r="AA385" s="443"/>
      <c r="AB385" s="443"/>
      <c r="AC385" s="443"/>
      <c r="AD385" s="443"/>
      <c r="AE385" s="443"/>
      <c r="AF385" s="443"/>
      <c r="AG385" s="443"/>
      <c r="AH385" s="443"/>
      <c r="AI385" s="443"/>
    </row>
    <row r="386" spans="21:35" ht="12.75">
      <c r="U386" s="436"/>
      <c r="V386" s="435"/>
      <c r="W386"/>
      <c r="X386" s="443"/>
      <c r="Y386" s="443"/>
      <c r="Z386" s="443"/>
      <c r="AA386" s="443"/>
      <c r="AB386" s="443"/>
      <c r="AC386" s="443"/>
      <c r="AD386" s="443"/>
      <c r="AE386" s="443"/>
      <c r="AF386" s="443"/>
      <c r="AG386" s="443"/>
      <c r="AH386" s="443"/>
      <c r="AI386" s="443"/>
    </row>
    <row r="387" spans="21:35" ht="12.75">
      <c r="U387" s="436"/>
      <c r="V387" s="435"/>
      <c r="W387"/>
      <c r="X387" s="443"/>
      <c r="Y387" s="443"/>
      <c r="Z387" s="443"/>
      <c r="AA387" s="443"/>
      <c r="AB387" s="443"/>
      <c r="AC387" s="443"/>
      <c r="AD387" s="443"/>
      <c r="AE387" s="443"/>
      <c r="AF387" s="443"/>
      <c r="AG387" s="443"/>
      <c r="AH387" s="443"/>
      <c r="AI387" s="443"/>
    </row>
    <row r="388" spans="21:35" ht="12.75">
      <c r="U388" s="436"/>
      <c r="V388" s="435"/>
      <c r="W388"/>
      <c r="X388" s="443"/>
      <c r="Y388" s="443"/>
      <c r="Z388" s="443"/>
      <c r="AA388" s="443"/>
      <c r="AB388" s="443"/>
      <c r="AC388" s="443"/>
      <c r="AD388" s="443"/>
      <c r="AE388" s="443"/>
      <c r="AF388" s="443"/>
      <c r="AG388" s="443"/>
      <c r="AH388" s="443"/>
      <c r="AI388" s="443"/>
    </row>
    <row r="389" spans="21:35" ht="12.75">
      <c r="U389" s="436"/>
      <c r="V389" s="435"/>
      <c r="W389"/>
      <c r="X389" s="443"/>
      <c r="Y389" s="443"/>
      <c r="Z389" s="443"/>
      <c r="AA389" s="443"/>
      <c r="AB389" s="443"/>
      <c r="AC389" s="443"/>
      <c r="AD389" s="443"/>
      <c r="AE389" s="443"/>
      <c r="AF389" s="443"/>
      <c r="AG389" s="443"/>
      <c r="AH389" s="443"/>
      <c r="AI389" s="443"/>
    </row>
    <row r="390" spans="21:35" ht="12.75">
      <c r="U390" s="436"/>
      <c r="V390" s="435"/>
      <c r="W390"/>
      <c r="X390" s="443"/>
      <c r="Y390" s="443"/>
      <c r="Z390" s="443"/>
      <c r="AA390" s="443"/>
      <c r="AB390" s="443"/>
      <c r="AC390" s="443"/>
      <c r="AD390" s="443"/>
      <c r="AE390" s="443"/>
      <c r="AF390" s="443"/>
      <c r="AG390" s="443"/>
      <c r="AH390" s="443"/>
      <c r="AI390" s="443"/>
    </row>
    <row r="391" spans="21:35" ht="12.75">
      <c r="U391" s="436"/>
      <c r="V391" s="435"/>
      <c r="W391"/>
      <c r="X391" s="443"/>
      <c r="Y391" s="443"/>
      <c r="Z391" s="443"/>
      <c r="AA391" s="443"/>
      <c r="AB391" s="443"/>
      <c r="AC391" s="443"/>
      <c r="AD391" s="443"/>
      <c r="AE391" s="443"/>
      <c r="AF391" s="443"/>
      <c r="AG391" s="443"/>
      <c r="AH391" s="443"/>
      <c r="AI391" s="443"/>
    </row>
    <row r="392" spans="21:35" ht="12.75">
      <c r="U392" s="436"/>
      <c r="V392" s="435"/>
      <c r="W392"/>
      <c r="X392" s="443"/>
      <c r="Y392" s="443"/>
      <c r="Z392" s="443"/>
      <c r="AA392" s="443"/>
      <c r="AB392" s="443"/>
      <c r="AC392" s="443"/>
      <c r="AD392" s="443"/>
      <c r="AE392" s="443"/>
      <c r="AF392" s="443"/>
      <c r="AG392" s="443"/>
      <c r="AH392" s="443"/>
      <c r="AI392" s="443"/>
    </row>
    <row r="393" spans="21:35" ht="12.75">
      <c r="U393" s="436"/>
      <c r="V393" s="435"/>
      <c r="W393"/>
      <c r="X393" s="443"/>
      <c r="Y393" s="443"/>
      <c r="Z393" s="443"/>
      <c r="AA393" s="443"/>
      <c r="AB393" s="443"/>
      <c r="AC393" s="443"/>
      <c r="AD393" s="443"/>
      <c r="AE393" s="443"/>
      <c r="AF393" s="443"/>
      <c r="AG393" s="443"/>
      <c r="AH393" s="443"/>
      <c r="AI393" s="443"/>
    </row>
    <row r="394" spans="21:35" ht="12.75">
      <c r="U394" s="436"/>
      <c r="V394" s="435"/>
      <c r="W394"/>
      <c r="X394" s="443"/>
      <c r="Y394" s="443"/>
      <c r="Z394" s="443"/>
      <c r="AA394" s="443"/>
      <c r="AB394" s="443"/>
      <c r="AC394" s="443"/>
      <c r="AD394" s="443"/>
      <c r="AE394" s="443"/>
      <c r="AF394" s="443"/>
      <c r="AG394" s="443"/>
      <c r="AH394" s="443"/>
      <c r="AI394" s="443"/>
    </row>
    <row r="395" spans="21:35" ht="12.75">
      <c r="U395" s="436"/>
      <c r="V395" s="435"/>
      <c r="W395"/>
      <c r="X395" s="443"/>
      <c r="Y395" s="443"/>
      <c r="Z395" s="443"/>
      <c r="AA395" s="443"/>
      <c r="AB395" s="443"/>
      <c r="AC395" s="443"/>
      <c r="AD395" s="443"/>
      <c r="AE395" s="443"/>
      <c r="AF395" s="443"/>
      <c r="AG395" s="443"/>
      <c r="AH395" s="443"/>
      <c r="AI395" s="443"/>
    </row>
    <row r="396" spans="21:35" ht="12.75">
      <c r="U396" s="436"/>
      <c r="V396" s="435"/>
      <c r="W396"/>
      <c r="X396" s="443"/>
      <c r="Y396" s="443"/>
      <c r="Z396" s="443"/>
      <c r="AA396" s="443"/>
      <c r="AB396" s="443"/>
      <c r="AC396" s="443"/>
      <c r="AD396" s="443"/>
      <c r="AE396" s="443"/>
      <c r="AF396" s="443"/>
      <c r="AG396" s="443"/>
      <c r="AH396" s="443"/>
      <c r="AI396" s="443"/>
    </row>
    <row r="397" spans="21:35" ht="12.75">
      <c r="U397" s="436"/>
      <c r="V397" s="435"/>
      <c r="W397"/>
      <c r="X397" s="443"/>
      <c r="Y397" s="443"/>
      <c r="Z397" s="443"/>
      <c r="AA397" s="443"/>
      <c r="AB397" s="443"/>
      <c r="AC397" s="443"/>
      <c r="AD397" s="443"/>
      <c r="AE397" s="443"/>
      <c r="AF397" s="443"/>
      <c r="AG397" s="443"/>
      <c r="AH397" s="443"/>
      <c r="AI397" s="443"/>
    </row>
    <row r="398" spans="21:35" ht="12.75">
      <c r="U398" s="436"/>
      <c r="V398" s="435"/>
      <c r="W398"/>
      <c r="X398" s="443"/>
      <c r="Y398" s="443"/>
      <c r="Z398" s="443"/>
      <c r="AA398" s="443"/>
      <c r="AB398" s="443"/>
      <c r="AC398" s="443"/>
      <c r="AD398" s="443"/>
      <c r="AE398" s="443"/>
      <c r="AF398" s="443"/>
      <c r="AG398" s="443"/>
      <c r="AH398" s="443"/>
      <c r="AI398" s="443"/>
    </row>
    <row r="399" spans="21:35" ht="12.75">
      <c r="U399" s="436"/>
      <c r="V399" s="435"/>
      <c r="W399"/>
      <c r="X399" s="443"/>
      <c r="Y399" s="443"/>
      <c r="Z399" s="443"/>
      <c r="AA399" s="443"/>
      <c r="AB399" s="443"/>
      <c r="AC399" s="443"/>
      <c r="AD399" s="443"/>
      <c r="AE399" s="443"/>
      <c r="AF399" s="443"/>
      <c r="AG399" s="443"/>
      <c r="AH399" s="443"/>
      <c r="AI399" s="443"/>
    </row>
    <row r="400" spans="21:35" ht="12.75">
      <c r="U400" s="436"/>
      <c r="V400" s="435"/>
      <c r="W400"/>
      <c r="X400" s="443"/>
      <c r="Y400" s="443"/>
      <c r="Z400" s="443"/>
      <c r="AA400" s="443"/>
      <c r="AB400" s="443"/>
      <c r="AC400" s="443"/>
      <c r="AD400" s="443"/>
      <c r="AE400" s="443"/>
      <c r="AF400" s="443"/>
      <c r="AG400" s="443"/>
      <c r="AH400" s="443"/>
      <c r="AI400" s="443"/>
    </row>
    <row r="401" spans="21:35" ht="12.75">
      <c r="U401" s="436"/>
      <c r="V401" s="435"/>
      <c r="W401"/>
      <c r="X401" s="443"/>
      <c r="Y401" s="443"/>
      <c r="Z401" s="443"/>
      <c r="AA401" s="443"/>
      <c r="AB401" s="443"/>
      <c r="AC401" s="443"/>
      <c r="AD401" s="443"/>
      <c r="AE401" s="443"/>
      <c r="AF401" s="443"/>
      <c r="AG401" s="443"/>
      <c r="AH401" s="443"/>
      <c r="AI401" s="443"/>
    </row>
    <row r="402" spans="21:35" ht="12.75">
      <c r="U402" s="436"/>
      <c r="V402" s="435"/>
      <c r="W402"/>
      <c r="X402" s="443"/>
      <c r="Y402" s="443"/>
      <c r="Z402" s="443"/>
      <c r="AA402" s="443"/>
      <c r="AB402" s="443"/>
      <c r="AC402" s="443"/>
      <c r="AD402" s="443"/>
      <c r="AE402" s="443"/>
      <c r="AF402" s="443"/>
      <c r="AG402" s="443"/>
      <c r="AH402" s="443"/>
      <c r="AI402" s="443"/>
    </row>
    <row r="403" spans="21:35" ht="12.75">
      <c r="U403" s="436"/>
      <c r="V403" s="435"/>
      <c r="W403"/>
      <c r="X403" s="443"/>
      <c r="Y403" s="443"/>
      <c r="Z403" s="443"/>
      <c r="AA403" s="443"/>
      <c r="AB403" s="443"/>
      <c r="AC403" s="443"/>
      <c r="AD403" s="443"/>
      <c r="AE403" s="443"/>
      <c r="AF403" s="443"/>
      <c r="AG403" s="443"/>
      <c r="AH403" s="443"/>
      <c r="AI403" s="443"/>
    </row>
    <row r="404" spans="21:35" ht="12.75">
      <c r="U404" s="436"/>
      <c r="V404" s="435"/>
      <c r="W404"/>
      <c r="X404" s="443"/>
      <c r="Y404" s="443"/>
      <c r="Z404" s="443"/>
      <c r="AA404" s="443"/>
      <c r="AB404" s="443"/>
      <c r="AC404" s="443"/>
      <c r="AD404" s="443"/>
      <c r="AE404" s="443"/>
      <c r="AF404" s="443"/>
      <c r="AG404" s="443"/>
      <c r="AH404" s="443"/>
      <c r="AI404" s="443"/>
    </row>
    <row r="405" spans="21:35" ht="12.75">
      <c r="U405" s="436"/>
      <c r="V405" s="435"/>
      <c r="W405"/>
      <c r="X405" s="443"/>
      <c r="Y405" s="443"/>
      <c r="Z405" s="443"/>
      <c r="AA405" s="443"/>
      <c r="AB405" s="443"/>
      <c r="AC405" s="443"/>
      <c r="AD405" s="443"/>
      <c r="AE405" s="443"/>
      <c r="AF405" s="443"/>
      <c r="AG405" s="443"/>
      <c r="AH405" s="443"/>
      <c r="AI405" s="443"/>
    </row>
    <row r="406" spans="21:35" ht="12.75">
      <c r="U406" s="436"/>
      <c r="V406" s="435"/>
      <c r="W406"/>
      <c r="X406" s="443"/>
      <c r="Y406" s="443"/>
      <c r="Z406" s="443"/>
      <c r="AA406" s="443"/>
      <c r="AB406" s="443"/>
      <c r="AC406" s="443"/>
      <c r="AD406" s="443"/>
      <c r="AE406" s="443"/>
      <c r="AF406" s="443"/>
      <c r="AG406" s="443"/>
      <c r="AH406" s="443"/>
      <c r="AI406" s="443"/>
    </row>
    <row r="407" spans="21:35" ht="12.75">
      <c r="U407" s="436"/>
      <c r="V407" s="435"/>
      <c r="W407"/>
      <c r="X407" s="443"/>
      <c r="Y407" s="443"/>
      <c r="Z407" s="443"/>
      <c r="AA407" s="443"/>
      <c r="AB407" s="443"/>
      <c r="AC407" s="443"/>
      <c r="AD407" s="443"/>
      <c r="AE407" s="443"/>
      <c r="AF407" s="443"/>
      <c r="AG407" s="443"/>
      <c r="AH407" s="443"/>
      <c r="AI407" s="443"/>
    </row>
    <row r="408" spans="21:35" ht="12.75">
      <c r="U408" s="436"/>
      <c r="V408" s="435"/>
      <c r="W408"/>
      <c r="X408" s="443"/>
      <c r="Y408" s="443"/>
      <c r="Z408" s="443"/>
      <c r="AA408" s="443"/>
      <c r="AB408" s="443"/>
      <c r="AC408" s="443"/>
      <c r="AD408" s="443"/>
      <c r="AE408" s="443"/>
      <c r="AF408" s="443"/>
      <c r="AG408" s="443"/>
      <c r="AH408" s="443"/>
      <c r="AI408" s="443"/>
    </row>
    <row r="409" spans="21:35" ht="12.75">
      <c r="U409" s="436"/>
      <c r="V409" s="435"/>
      <c r="W409"/>
      <c r="X409" s="443"/>
      <c r="Y409" s="443"/>
      <c r="Z409" s="443"/>
      <c r="AA409" s="443"/>
      <c r="AB409" s="443"/>
      <c r="AC409" s="443"/>
      <c r="AD409" s="443"/>
      <c r="AE409" s="443"/>
      <c r="AF409" s="443"/>
      <c r="AG409" s="443"/>
      <c r="AH409" s="443"/>
      <c r="AI409" s="443"/>
    </row>
    <row r="410" spans="21:35" ht="12.75">
      <c r="U410" s="436"/>
      <c r="V410" s="435"/>
      <c r="W410"/>
      <c r="X410" s="443"/>
      <c r="Y410" s="443"/>
      <c r="Z410" s="443"/>
      <c r="AA410" s="443"/>
      <c r="AB410" s="443"/>
      <c r="AC410" s="443"/>
      <c r="AD410" s="443"/>
      <c r="AE410" s="443"/>
      <c r="AF410" s="443"/>
      <c r="AG410" s="443"/>
      <c r="AH410" s="443"/>
      <c r="AI410" s="443"/>
    </row>
    <row r="411" spans="21:35" ht="12.75">
      <c r="U411" s="436"/>
      <c r="V411" s="435"/>
      <c r="W411"/>
      <c r="X411" s="443"/>
      <c r="Y411" s="443"/>
      <c r="Z411" s="443"/>
      <c r="AA411" s="443"/>
      <c r="AB411" s="443"/>
      <c r="AC411" s="443"/>
      <c r="AD411" s="443"/>
      <c r="AE411" s="443"/>
      <c r="AF411" s="443"/>
      <c r="AG411" s="443"/>
      <c r="AH411" s="443"/>
      <c r="AI411" s="443"/>
    </row>
    <row r="412" spans="21:35" ht="12.75">
      <c r="U412" s="436"/>
      <c r="V412" s="435"/>
      <c r="W412"/>
      <c r="X412" s="443"/>
      <c r="Y412" s="443"/>
      <c r="Z412" s="443"/>
      <c r="AA412" s="443"/>
      <c r="AB412" s="443"/>
      <c r="AC412" s="443"/>
      <c r="AD412" s="443"/>
      <c r="AE412" s="443"/>
      <c r="AF412" s="443"/>
      <c r="AG412" s="443"/>
      <c r="AH412" s="443"/>
      <c r="AI412" s="443"/>
    </row>
    <row r="413" spans="21:35" ht="12.75">
      <c r="U413" s="436"/>
      <c r="V413" s="435"/>
      <c r="W413"/>
      <c r="X413" s="443"/>
      <c r="Y413" s="443"/>
      <c r="Z413" s="443"/>
      <c r="AA413" s="443"/>
      <c r="AB413" s="443"/>
      <c r="AC413" s="443"/>
      <c r="AD413" s="443"/>
      <c r="AE413" s="443"/>
      <c r="AF413" s="443"/>
      <c r="AG413" s="443"/>
      <c r="AH413" s="443"/>
      <c r="AI413" s="443"/>
    </row>
    <row r="414" spans="21:35" ht="12.75">
      <c r="U414" s="436"/>
      <c r="V414" s="435"/>
      <c r="W414"/>
      <c r="X414" s="443"/>
      <c r="Y414" s="443"/>
      <c r="Z414" s="443"/>
      <c r="AA414" s="443"/>
      <c r="AB414" s="443"/>
      <c r="AC414" s="443"/>
      <c r="AD414" s="443"/>
      <c r="AE414" s="443"/>
      <c r="AF414" s="443"/>
      <c r="AG414" s="443"/>
      <c r="AH414" s="443"/>
      <c r="AI414" s="443"/>
    </row>
    <row r="415" spans="21:35" ht="12.75">
      <c r="U415" s="436"/>
      <c r="V415" s="435"/>
      <c r="W415"/>
      <c r="X415" s="443"/>
      <c r="Y415" s="443"/>
      <c r="Z415" s="443"/>
      <c r="AA415" s="443"/>
      <c r="AB415" s="443"/>
      <c r="AC415" s="443"/>
      <c r="AD415" s="443"/>
      <c r="AE415" s="443"/>
      <c r="AF415" s="443"/>
      <c r="AG415" s="443"/>
      <c r="AH415" s="443"/>
      <c r="AI415" s="443"/>
    </row>
    <row r="416" spans="21:35" ht="12.75">
      <c r="U416" s="436"/>
      <c r="V416" s="435"/>
      <c r="W416"/>
      <c r="X416" s="443"/>
      <c r="Y416" s="443"/>
      <c r="Z416" s="443"/>
      <c r="AA416" s="443"/>
      <c r="AB416" s="443"/>
      <c r="AC416" s="443"/>
      <c r="AD416" s="443"/>
      <c r="AE416" s="443"/>
      <c r="AF416" s="443"/>
      <c r="AG416" s="443"/>
      <c r="AH416" s="443"/>
      <c r="AI416" s="443"/>
    </row>
    <row r="417" spans="21:35" ht="12.75">
      <c r="U417" s="436"/>
      <c r="V417" s="435"/>
      <c r="W417"/>
      <c r="X417" s="443"/>
      <c r="Y417" s="443"/>
      <c r="Z417" s="443"/>
      <c r="AA417" s="443"/>
      <c r="AB417" s="443"/>
      <c r="AC417" s="443"/>
      <c r="AD417" s="443"/>
      <c r="AE417" s="443"/>
      <c r="AF417" s="443"/>
      <c r="AG417" s="443"/>
      <c r="AH417" s="443"/>
      <c r="AI417" s="443"/>
    </row>
    <row r="418" spans="21:35" ht="12.75">
      <c r="U418" s="436"/>
      <c r="V418" s="435"/>
      <c r="W418"/>
      <c r="X418" s="443"/>
      <c r="Y418" s="443"/>
      <c r="Z418" s="443"/>
      <c r="AA418" s="443"/>
      <c r="AB418" s="443"/>
      <c r="AC418" s="443"/>
      <c r="AD418" s="443"/>
      <c r="AE418" s="443"/>
      <c r="AF418" s="443"/>
      <c r="AG418" s="443"/>
      <c r="AH418" s="443"/>
      <c r="AI418" s="443"/>
    </row>
    <row r="419" spans="21:35" ht="12.75">
      <c r="U419" s="436"/>
      <c r="V419" s="435"/>
      <c r="W419"/>
      <c r="X419" s="443"/>
      <c r="Y419" s="443"/>
      <c r="Z419" s="443"/>
      <c r="AA419" s="443"/>
      <c r="AB419" s="443"/>
      <c r="AC419" s="443"/>
      <c r="AD419" s="443"/>
      <c r="AE419" s="443"/>
      <c r="AF419" s="443"/>
      <c r="AG419" s="443"/>
      <c r="AH419" s="443"/>
      <c r="AI419" s="443"/>
    </row>
    <row r="420" spans="21:35" ht="12.75">
      <c r="U420" s="436"/>
      <c r="V420" s="435"/>
      <c r="W420"/>
      <c r="X420" s="443"/>
      <c r="Y420" s="443"/>
      <c r="Z420" s="443"/>
      <c r="AA420" s="443"/>
      <c r="AB420" s="443"/>
      <c r="AC420" s="443"/>
      <c r="AD420" s="443"/>
      <c r="AE420" s="443"/>
      <c r="AF420" s="443"/>
      <c r="AG420" s="443"/>
      <c r="AH420" s="443"/>
      <c r="AI420" s="443"/>
    </row>
    <row r="421" spans="21:35" ht="12.75">
      <c r="U421" s="436"/>
      <c r="V421" s="435"/>
      <c r="W421"/>
      <c r="X421" s="443"/>
      <c r="Y421" s="443"/>
      <c r="Z421" s="443"/>
      <c r="AA421" s="443"/>
      <c r="AB421" s="443"/>
      <c r="AC421" s="443"/>
      <c r="AD421" s="443"/>
      <c r="AE421" s="443"/>
      <c r="AF421" s="443"/>
      <c r="AG421" s="443"/>
      <c r="AH421" s="443"/>
      <c r="AI421" s="443"/>
    </row>
    <row r="422" spans="21:35" ht="12.75">
      <c r="U422" s="436"/>
      <c r="V422" s="435"/>
      <c r="W422"/>
      <c r="X422" s="443"/>
      <c r="Y422" s="443"/>
      <c r="Z422" s="443"/>
      <c r="AA422" s="443"/>
      <c r="AB422" s="443"/>
      <c r="AC422" s="443"/>
      <c r="AD422" s="443"/>
      <c r="AE422" s="443"/>
      <c r="AF422" s="443"/>
      <c r="AG422" s="443"/>
      <c r="AH422" s="443"/>
      <c r="AI422" s="443"/>
    </row>
    <row r="423" spans="21:35" ht="12.75">
      <c r="U423" s="436"/>
      <c r="V423" s="435"/>
      <c r="W423"/>
      <c r="X423" s="443"/>
      <c r="Y423" s="443"/>
      <c r="Z423" s="443"/>
      <c r="AA423" s="443"/>
      <c r="AB423" s="443"/>
      <c r="AC423" s="443"/>
      <c r="AD423" s="443"/>
      <c r="AE423" s="443"/>
      <c r="AF423" s="443"/>
      <c r="AG423" s="443"/>
      <c r="AH423" s="443"/>
      <c r="AI423" s="443"/>
    </row>
    <row r="424" spans="21:35" ht="12.75">
      <c r="U424" s="436"/>
      <c r="V424" s="435"/>
      <c r="W424"/>
      <c r="X424" s="443"/>
      <c r="Y424" s="443"/>
      <c r="Z424" s="443"/>
      <c r="AA424" s="443"/>
      <c r="AB424" s="443"/>
      <c r="AC424" s="443"/>
      <c r="AD424" s="443"/>
      <c r="AE424" s="443"/>
      <c r="AF424" s="443"/>
      <c r="AG424" s="443"/>
      <c r="AH424" s="443"/>
      <c r="AI424" s="443"/>
    </row>
    <row r="425" spans="21:35" ht="12.75">
      <c r="U425" s="436"/>
      <c r="V425" s="435"/>
      <c r="W425"/>
      <c r="X425" s="443"/>
      <c r="Y425" s="443"/>
      <c r="Z425" s="443"/>
      <c r="AA425" s="443"/>
      <c r="AB425" s="443"/>
      <c r="AC425" s="443"/>
      <c r="AD425" s="443"/>
      <c r="AE425" s="443"/>
      <c r="AF425" s="443"/>
      <c r="AG425" s="443"/>
      <c r="AH425" s="443"/>
      <c r="AI425" s="443"/>
    </row>
    <row r="426" spans="21:35" ht="12.75">
      <c r="U426" s="436"/>
      <c r="V426" s="435"/>
      <c r="W426"/>
      <c r="X426" s="443"/>
      <c r="Y426" s="443"/>
      <c r="Z426" s="443"/>
      <c r="AA426" s="443"/>
      <c r="AB426" s="443"/>
      <c r="AC426" s="443"/>
      <c r="AD426" s="443"/>
      <c r="AE426" s="443"/>
      <c r="AF426" s="443"/>
      <c r="AG426" s="443"/>
      <c r="AH426" s="443"/>
      <c r="AI426" s="443"/>
    </row>
    <row r="427" spans="21:35" ht="12.75">
      <c r="U427" s="436"/>
      <c r="V427" s="435"/>
      <c r="W427"/>
      <c r="X427" s="443"/>
      <c r="Y427" s="443"/>
      <c r="Z427" s="443"/>
      <c r="AA427" s="443"/>
      <c r="AB427" s="443"/>
      <c r="AC427" s="443"/>
      <c r="AD427" s="443"/>
      <c r="AE427" s="443"/>
      <c r="AF427" s="443"/>
      <c r="AG427" s="443"/>
      <c r="AH427" s="443"/>
      <c r="AI427" s="443"/>
    </row>
    <row r="428" spans="21:35" ht="12.75">
      <c r="U428" s="436"/>
      <c r="V428" s="435"/>
      <c r="W428"/>
      <c r="X428" s="443"/>
      <c r="Y428" s="443"/>
      <c r="Z428" s="443"/>
      <c r="AA428" s="443"/>
      <c r="AB428" s="443"/>
      <c r="AC428" s="443"/>
      <c r="AD428" s="443"/>
      <c r="AE428" s="443"/>
      <c r="AF428" s="443"/>
      <c r="AG428" s="443"/>
      <c r="AH428" s="443"/>
      <c r="AI428" s="443"/>
    </row>
    <row r="429" spans="21:35" ht="13.5" thickBot="1">
      <c r="U429" s="436"/>
      <c r="V429" s="435"/>
      <c r="W429"/>
      <c r="X429" s="443"/>
      <c r="Y429" s="443"/>
      <c r="Z429" s="443"/>
      <c r="AA429" s="443"/>
      <c r="AB429" s="443"/>
      <c r="AC429" s="443"/>
      <c r="AD429" s="443"/>
      <c r="AE429" s="443"/>
      <c r="AF429" s="443"/>
      <c r="AG429" s="443"/>
      <c r="AH429" s="443"/>
      <c r="AI429" s="443"/>
    </row>
    <row r="430" spans="21:35" ht="12.75">
      <c r="U430" s="435"/>
      <c r="V430" s="444"/>
      <c r="W430"/>
      <c r="X430" s="445"/>
      <c r="Y430" s="445"/>
      <c r="Z430" s="445"/>
      <c r="AA430" s="445"/>
      <c r="AB430" s="445"/>
      <c r="AC430" s="445"/>
      <c r="AD430" s="445"/>
      <c r="AE430" s="445"/>
      <c r="AF430" s="445"/>
      <c r="AG430" s="445"/>
      <c r="AH430" s="445"/>
      <c r="AI430" s="445"/>
    </row>
    <row r="431" spans="21:35" ht="12.75">
      <c r="U431" s="436"/>
      <c r="V431" s="435"/>
      <c r="W431"/>
      <c r="X431" s="445"/>
      <c r="Y431" s="445"/>
      <c r="Z431" s="445"/>
      <c r="AA431" s="445"/>
      <c r="AB431" s="445"/>
      <c r="AC431" s="445"/>
      <c r="AD431" s="445"/>
      <c r="AE431" s="445"/>
      <c r="AF431" s="445"/>
      <c r="AG431" s="445"/>
      <c r="AH431" s="445"/>
      <c r="AI431" s="445"/>
    </row>
    <row r="432" spans="21:35" ht="12.75">
      <c r="U432" s="436"/>
      <c r="V432" s="435"/>
      <c r="W432"/>
      <c r="X432" s="445"/>
      <c r="Y432" s="445"/>
      <c r="Z432" s="445"/>
      <c r="AA432" s="445"/>
      <c r="AB432" s="445"/>
      <c r="AC432" s="445"/>
      <c r="AD432" s="445"/>
      <c r="AE432" s="445"/>
      <c r="AF432" s="445"/>
      <c r="AG432" s="445"/>
      <c r="AH432" s="445"/>
      <c r="AI432" s="445"/>
    </row>
    <row r="433" spans="21:35" ht="12.75">
      <c r="U433" s="436"/>
      <c r="V433" s="435"/>
      <c r="W433"/>
      <c r="X433" s="445"/>
      <c r="Y433" s="445"/>
      <c r="Z433" s="445"/>
      <c r="AA433" s="445"/>
      <c r="AB433" s="445"/>
      <c r="AC433" s="445"/>
      <c r="AD433" s="445"/>
      <c r="AE433" s="445"/>
      <c r="AF433" s="445"/>
      <c r="AG433" s="445"/>
      <c r="AH433" s="445"/>
      <c r="AI433" s="445"/>
    </row>
    <row r="434" spans="21:35" ht="12.75">
      <c r="U434" s="436"/>
      <c r="V434" s="435"/>
      <c r="W434"/>
      <c r="X434" s="445"/>
      <c r="Y434" s="445"/>
      <c r="Z434" s="445"/>
      <c r="AA434" s="445"/>
      <c r="AB434" s="445"/>
      <c r="AC434" s="445"/>
      <c r="AD434" s="445"/>
      <c r="AE434" s="445"/>
      <c r="AF434" s="445"/>
      <c r="AG434" s="445"/>
      <c r="AH434" s="445"/>
      <c r="AI434" s="445"/>
    </row>
    <row r="435" spans="21:35" ht="12.75">
      <c r="U435" s="436"/>
      <c r="V435" s="435"/>
      <c r="W435"/>
      <c r="X435" s="445"/>
      <c r="Y435" s="445"/>
      <c r="Z435" s="445"/>
      <c r="AA435" s="445"/>
      <c r="AB435" s="445"/>
      <c r="AC435" s="445"/>
      <c r="AD435" s="445"/>
      <c r="AE435" s="445"/>
      <c r="AF435" s="445"/>
      <c r="AG435" s="445"/>
      <c r="AH435" s="445"/>
      <c r="AI435" s="445"/>
    </row>
    <row r="436" spans="21:35" ht="12.75">
      <c r="U436" s="436"/>
      <c r="V436" s="435"/>
      <c r="W436"/>
      <c r="X436" s="445"/>
      <c r="Y436" s="445"/>
      <c r="Z436" s="445"/>
      <c r="AA436" s="445"/>
      <c r="AB436" s="445"/>
      <c r="AC436" s="445"/>
      <c r="AD436" s="445"/>
      <c r="AE436" s="445"/>
      <c r="AF436" s="445"/>
      <c r="AG436" s="445"/>
      <c r="AH436" s="445"/>
      <c r="AI436" s="445"/>
    </row>
    <row r="437" spans="21:35" ht="12.75">
      <c r="U437" s="436"/>
      <c r="V437" s="435"/>
      <c r="W437"/>
      <c r="X437" s="445"/>
      <c r="Y437" s="445"/>
      <c r="Z437" s="445"/>
      <c r="AA437" s="445"/>
      <c r="AB437" s="445"/>
      <c r="AC437" s="445"/>
      <c r="AD437" s="445"/>
      <c r="AE437" s="445"/>
      <c r="AF437" s="445"/>
      <c r="AG437" s="445"/>
      <c r="AH437" s="445"/>
      <c r="AI437" s="445"/>
    </row>
    <row r="438" spans="21:35" ht="12.75">
      <c r="U438" s="436"/>
      <c r="V438" s="435"/>
      <c r="W438"/>
      <c r="X438" s="445"/>
      <c r="Y438" s="445"/>
      <c r="Z438" s="445"/>
      <c r="AA438" s="445"/>
      <c r="AB438" s="445"/>
      <c r="AC438" s="445"/>
      <c r="AD438" s="445"/>
      <c r="AE438" s="445"/>
      <c r="AF438" s="445"/>
      <c r="AG438" s="445"/>
      <c r="AH438" s="445"/>
      <c r="AI438" s="445"/>
    </row>
    <row r="439" spans="21:35" ht="12.75">
      <c r="U439" s="436"/>
      <c r="V439" s="435"/>
      <c r="W439"/>
      <c r="X439" s="445"/>
      <c r="Y439" s="445"/>
      <c r="Z439" s="445"/>
      <c r="AA439" s="445"/>
      <c r="AB439" s="445"/>
      <c r="AC439" s="445"/>
      <c r="AD439" s="445"/>
      <c r="AE439" s="445"/>
      <c r="AF439" s="445"/>
      <c r="AG439" s="445"/>
      <c r="AH439" s="445"/>
      <c r="AI439" s="445"/>
    </row>
    <row r="440" spans="21:35" ht="12.75">
      <c r="U440" s="436"/>
      <c r="V440" s="435"/>
      <c r="W440"/>
      <c r="X440" s="445"/>
      <c r="Y440" s="445"/>
      <c r="Z440" s="445"/>
      <c r="AA440" s="445"/>
      <c r="AB440" s="445"/>
      <c r="AC440" s="445"/>
      <c r="AD440" s="445"/>
      <c r="AE440" s="445"/>
      <c r="AF440" s="445"/>
      <c r="AG440" s="445"/>
      <c r="AH440" s="445"/>
      <c r="AI440" s="445"/>
    </row>
    <row r="441" spans="21:35" ht="12.75">
      <c r="U441" s="436"/>
      <c r="V441" s="435"/>
      <c r="W441"/>
      <c r="X441" s="445"/>
      <c r="Y441" s="445"/>
      <c r="Z441" s="445"/>
      <c r="AA441" s="445"/>
      <c r="AB441" s="445"/>
      <c r="AC441" s="445"/>
      <c r="AD441" s="445"/>
      <c r="AE441" s="445"/>
      <c r="AF441" s="445"/>
      <c r="AG441" s="445"/>
      <c r="AH441" s="445"/>
      <c r="AI441" s="445"/>
    </row>
    <row r="442" spans="21:35" ht="12.75">
      <c r="U442" s="436"/>
      <c r="V442" s="435"/>
      <c r="W442"/>
      <c r="X442" s="445"/>
      <c r="Y442" s="445"/>
      <c r="Z442" s="445"/>
      <c r="AA442" s="445"/>
      <c r="AB442" s="445"/>
      <c r="AC442" s="445"/>
      <c r="AD442" s="445"/>
      <c r="AE442" s="445"/>
      <c r="AF442" s="445"/>
      <c r="AG442" s="445"/>
      <c r="AH442" s="445"/>
      <c r="AI442" s="445"/>
    </row>
    <row r="443" spans="21:35" ht="12.75">
      <c r="U443" s="436"/>
      <c r="V443" s="435"/>
      <c r="W443"/>
      <c r="X443" s="445"/>
      <c r="Y443" s="445"/>
      <c r="Z443" s="445"/>
      <c r="AA443" s="445"/>
      <c r="AB443" s="445"/>
      <c r="AC443" s="445"/>
      <c r="AD443" s="445"/>
      <c r="AE443" s="445"/>
      <c r="AF443" s="445"/>
      <c r="AG443" s="445"/>
      <c r="AH443" s="445"/>
      <c r="AI443" s="445"/>
    </row>
    <row r="444" spans="21:35" ht="12.75">
      <c r="U444" s="436"/>
      <c r="V444" s="435"/>
      <c r="W444"/>
      <c r="X444" s="445"/>
      <c r="Y444" s="445"/>
      <c r="Z444" s="445"/>
      <c r="AA444" s="445"/>
      <c r="AB444" s="445"/>
      <c r="AC444" s="445"/>
      <c r="AD444" s="445"/>
      <c r="AE444" s="445"/>
      <c r="AF444" s="446"/>
      <c r="AG444" s="445"/>
      <c r="AH444" s="445"/>
      <c r="AI444" s="445"/>
    </row>
    <row r="445" spans="21:35" ht="12.75">
      <c r="U445" s="436"/>
      <c r="V445" s="435"/>
      <c r="W445"/>
      <c r="X445" s="445"/>
      <c r="Y445" s="445"/>
      <c r="Z445" s="445"/>
      <c r="AA445" s="445"/>
      <c r="AB445" s="445"/>
      <c r="AC445" s="445"/>
      <c r="AD445" s="445"/>
      <c r="AE445" s="445"/>
      <c r="AF445" s="445"/>
      <c r="AG445" s="445"/>
      <c r="AH445" s="445"/>
      <c r="AI445" s="445"/>
    </row>
    <row r="446" spans="21:35" ht="12.75">
      <c r="U446" s="436"/>
      <c r="V446" s="435"/>
      <c r="W446"/>
      <c r="X446" s="445"/>
      <c r="Y446" s="445"/>
      <c r="Z446" s="445"/>
      <c r="AA446" s="445"/>
      <c r="AB446" s="445"/>
      <c r="AC446" s="445"/>
      <c r="AD446" s="445"/>
      <c r="AE446" s="445"/>
      <c r="AF446" s="445"/>
      <c r="AG446" s="445"/>
      <c r="AH446" s="445"/>
      <c r="AI446" s="445"/>
    </row>
    <row r="447" spans="21:35" ht="12.75">
      <c r="U447" s="436"/>
      <c r="V447" s="435"/>
      <c r="W447"/>
      <c r="X447" s="445"/>
      <c r="Y447" s="445"/>
      <c r="Z447" s="445"/>
      <c r="AA447" s="445"/>
      <c r="AB447" s="445"/>
      <c r="AC447" s="445"/>
      <c r="AD447" s="445"/>
      <c r="AE447" s="445"/>
      <c r="AF447" s="445"/>
      <c r="AG447" s="445"/>
      <c r="AH447" s="445"/>
      <c r="AI447" s="445"/>
    </row>
    <row r="448" spans="21:35" ht="12.75">
      <c r="U448" s="436"/>
      <c r="V448" s="435"/>
      <c r="W448"/>
      <c r="X448" s="445"/>
      <c r="Y448" s="445"/>
      <c r="Z448" s="445"/>
      <c r="AA448" s="445"/>
      <c r="AB448" s="445"/>
      <c r="AC448" s="445"/>
      <c r="AD448" s="445"/>
      <c r="AE448" s="445"/>
      <c r="AF448" s="445"/>
      <c r="AG448" s="445"/>
      <c r="AH448" s="445"/>
      <c r="AI448" s="445"/>
    </row>
    <row r="449" spans="21:35" ht="12.75">
      <c r="U449" s="436"/>
      <c r="V449" s="435"/>
      <c r="W449"/>
      <c r="X449" s="445"/>
      <c r="Y449" s="445"/>
      <c r="Z449" s="445"/>
      <c r="AA449" s="445"/>
      <c r="AB449" s="445"/>
      <c r="AC449" s="445"/>
      <c r="AD449" s="445"/>
      <c r="AE449" s="445"/>
      <c r="AF449" s="445"/>
      <c r="AG449" s="445"/>
      <c r="AH449" s="445"/>
      <c r="AI449" s="445"/>
    </row>
    <row r="450" spans="21:35" ht="12.75">
      <c r="U450" s="436"/>
      <c r="V450" s="435"/>
      <c r="W450"/>
      <c r="X450" s="445"/>
      <c r="Y450" s="445"/>
      <c r="Z450" s="445"/>
      <c r="AA450" s="445"/>
      <c r="AB450" s="445"/>
      <c r="AC450" s="445"/>
      <c r="AD450" s="445"/>
      <c r="AE450" s="445"/>
      <c r="AF450" s="445"/>
      <c r="AG450" s="445"/>
      <c r="AH450" s="445"/>
      <c r="AI450" s="445"/>
    </row>
    <row r="451" spans="21:35" ht="12.75">
      <c r="U451" s="436"/>
      <c r="V451" s="435"/>
      <c r="W451"/>
      <c r="X451" s="445"/>
      <c r="Y451" s="445"/>
      <c r="Z451" s="445"/>
      <c r="AA451" s="445"/>
      <c r="AB451" s="445"/>
      <c r="AC451" s="445"/>
      <c r="AD451" s="445"/>
      <c r="AE451" s="445"/>
      <c r="AF451" s="445"/>
      <c r="AG451" s="445"/>
      <c r="AH451" s="445"/>
      <c r="AI451" s="445"/>
    </row>
    <row r="452" spans="21:35" ht="12.75">
      <c r="U452" s="436"/>
      <c r="V452" s="435"/>
      <c r="W452"/>
      <c r="X452" s="445"/>
      <c r="Y452" s="445"/>
      <c r="Z452" s="445"/>
      <c r="AA452" s="445"/>
      <c r="AB452" s="445"/>
      <c r="AC452" s="445"/>
      <c r="AD452" s="445"/>
      <c r="AE452" s="445"/>
      <c r="AF452" s="445"/>
      <c r="AG452" s="445"/>
      <c r="AH452" s="445"/>
      <c r="AI452" s="445"/>
    </row>
    <row r="453" spans="21:35" ht="12.75">
      <c r="U453" s="436"/>
      <c r="V453" s="435"/>
      <c r="W453"/>
      <c r="X453" s="445"/>
      <c r="Y453" s="445"/>
      <c r="Z453" s="445"/>
      <c r="AA453" s="445"/>
      <c r="AB453" s="445"/>
      <c r="AC453" s="445"/>
      <c r="AD453" s="445"/>
      <c r="AE453" s="445"/>
      <c r="AF453" s="445"/>
      <c r="AG453" s="445"/>
      <c r="AH453" s="445"/>
      <c r="AI453" s="445"/>
    </row>
    <row r="454" spans="21:35" ht="12.75">
      <c r="U454" s="436"/>
      <c r="V454" s="435"/>
      <c r="W454"/>
      <c r="X454" s="445"/>
      <c r="Y454" s="445"/>
      <c r="Z454" s="445"/>
      <c r="AA454" s="445"/>
      <c r="AB454" s="445"/>
      <c r="AC454" s="445"/>
      <c r="AD454" s="445"/>
      <c r="AE454" s="445"/>
      <c r="AF454" s="445"/>
      <c r="AG454" s="445"/>
      <c r="AH454" s="445"/>
      <c r="AI454" s="445"/>
    </row>
    <row r="455" spans="21:35" ht="12.75">
      <c r="U455" s="436"/>
      <c r="V455" s="435"/>
      <c r="W455"/>
      <c r="X455" s="445"/>
      <c r="Y455" s="445"/>
      <c r="Z455" s="445"/>
      <c r="AA455" s="445"/>
      <c r="AB455" s="445"/>
      <c r="AC455" s="445"/>
      <c r="AD455" s="445"/>
      <c r="AE455" s="445"/>
      <c r="AF455" s="445"/>
      <c r="AG455" s="445"/>
      <c r="AH455" s="445"/>
      <c r="AI455" s="445"/>
    </row>
    <row r="456" spans="21:35" ht="12.75">
      <c r="U456" s="436"/>
      <c r="V456" s="435"/>
      <c r="W456"/>
      <c r="X456" s="445"/>
      <c r="Y456" s="445"/>
      <c r="Z456" s="445"/>
      <c r="AA456" s="445"/>
      <c r="AB456" s="445"/>
      <c r="AC456" s="445"/>
      <c r="AD456" s="445"/>
      <c r="AE456" s="445"/>
      <c r="AF456" s="445"/>
      <c r="AG456" s="445"/>
      <c r="AH456" s="445"/>
      <c r="AI456" s="445"/>
    </row>
    <row r="457" spans="21:35" ht="12.75">
      <c r="U457" s="436"/>
      <c r="V457" s="435"/>
      <c r="W457"/>
      <c r="X457" s="445"/>
      <c r="Y457" s="445"/>
      <c r="Z457" s="445"/>
      <c r="AA457" s="445"/>
      <c r="AB457" s="445"/>
      <c r="AC457" s="445"/>
      <c r="AD457" s="445"/>
      <c r="AE457" s="445"/>
      <c r="AF457" s="445"/>
      <c r="AG457" s="445"/>
      <c r="AH457" s="445"/>
      <c r="AI457" s="445"/>
    </row>
    <row r="458" spans="21:35" ht="12.75">
      <c r="U458" s="436"/>
      <c r="V458" s="435"/>
      <c r="W458"/>
      <c r="X458" s="445"/>
      <c r="Y458" s="445"/>
      <c r="Z458" s="445"/>
      <c r="AA458" s="445"/>
      <c r="AB458" s="445"/>
      <c r="AC458" s="445"/>
      <c r="AD458" s="445"/>
      <c r="AE458" s="445"/>
      <c r="AF458" s="445"/>
      <c r="AG458" s="445"/>
      <c r="AH458" s="445"/>
      <c r="AI458" s="445"/>
    </row>
    <row r="459" spans="21:35" ht="12.75">
      <c r="U459" s="436"/>
      <c r="V459" s="435"/>
      <c r="W459"/>
      <c r="X459" s="445"/>
      <c r="Y459" s="445"/>
      <c r="Z459" s="445"/>
      <c r="AA459" s="445"/>
      <c r="AB459" s="445"/>
      <c r="AC459" s="445"/>
      <c r="AD459" s="445"/>
      <c r="AE459" s="445"/>
      <c r="AF459" s="445"/>
      <c r="AG459" s="445"/>
      <c r="AH459" s="445"/>
      <c r="AI459" s="445"/>
    </row>
    <row r="460" spans="21:35" ht="12.75">
      <c r="U460" s="436"/>
      <c r="V460" s="435"/>
      <c r="W460"/>
      <c r="X460" s="445"/>
      <c r="Y460" s="445"/>
      <c r="Z460" s="445"/>
      <c r="AA460" s="445"/>
      <c r="AB460" s="445"/>
      <c r="AC460" s="445"/>
      <c r="AD460" s="445"/>
      <c r="AE460" s="445"/>
      <c r="AF460" s="445"/>
      <c r="AG460" s="445"/>
      <c r="AH460" s="445"/>
      <c r="AI460" s="445"/>
    </row>
    <row r="461" spans="21:35" ht="12.75">
      <c r="U461" s="436"/>
      <c r="V461" s="435"/>
      <c r="W461"/>
      <c r="X461" s="445"/>
      <c r="Y461" s="445"/>
      <c r="Z461" s="445"/>
      <c r="AA461" s="445"/>
      <c r="AB461" s="445"/>
      <c r="AC461" s="445"/>
      <c r="AD461" s="445"/>
      <c r="AE461" s="445"/>
      <c r="AF461" s="445"/>
      <c r="AG461" s="445"/>
      <c r="AH461" s="445"/>
      <c r="AI461" s="445"/>
    </row>
    <row r="462" spans="21:35" ht="12.75">
      <c r="U462" s="436"/>
      <c r="V462" s="435"/>
      <c r="W462"/>
      <c r="X462" s="445"/>
      <c r="Y462" s="445"/>
      <c r="Z462" s="445"/>
      <c r="AA462" s="445"/>
      <c r="AB462" s="445"/>
      <c r="AC462" s="445"/>
      <c r="AD462" s="445"/>
      <c r="AE462" s="445"/>
      <c r="AF462" s="445"/>
      <c r="AG462" s="445"/>
      <c r="AH462" s="445"/>
      <c r="AI462" s="445"/>
    </row>
    <row r="463" spans="21:35" ht="12.75">
      <c r="U463" s="436"/>
      <c r="V463" s="435"/>
      <c r="W463"/>
      <c r="X463" s="445"/>
      <c r="Y463" s="445"/>
      <c r="Z463" s="445"/>
      <c r="AA463" s="445"/>
      <c r="AB463" s="445"/>
      <c r="AC463" s="445"/>
      <c r="AD463" s="445"/>
      <c r="AE463" s="445"/>
      <c r="AF463" s="445"/>
      <c r="AG463" s="445"/>
      <c r="AH463" s="445"/>
      <c r="AI463" s="445"/>
    </row>
    <row r="464" spans="21:35" ht="12.75">
      <c r="U464" s="436"/>
      <c r="V464" s="435"/>
      <c r="W464"/>
      <c r="X464" s="445"/>
      <c r="Y464" s="445"/>
      <c r="Z464" s="445"/>
      <c r="AA464" s="445"/>
      <c r="AB464" s="445"/>
      <c r="AC464" s="445"/>
      <c r="AD464" s="445"/>
      <c r="AE464" s="445"/>
      <c r="AF464" s="445"/>
      <c r="AG464" s="445"/>
      <c r="AH464" s="445"/>
      <c r="AI464" s="445"/>
    </row>
    <row r="465" spans="21:35" ht="12.75">
      <c r="U465" s="436"/>
      <c r="V465" s="435"/>
      <c r="W465"/>
      <c r="X465" s="445"/>
      <c r="Y465" s="445"/>
      <c r="Z465" s="445"/>
      <c r="AA465" s="445"/>
      <c r="AB465" s="445"/>
      <c r="AC465" s="445"/>
      <c r="AD465" s="445"/>
      <c r="AE465" s="445"/>
      <c r="AF465" s="445"/>
      <c r="AG465" s="445"/>
      <c r="AH465" s="445"/>
      <c r="AI465" s="445"/>
    </row>
    <row r="466" spans="21:35" ht="12.75">
      <c r="U466" s="436"/>
      <c r="V466" s="435"/>
      <c r="W466"/>
      <c r="X466" s="445"/>
      <c r="Y466" s="445"/>
      <c r="Z466" s="445"/>
      <c r="AA466" s="445"/>
      <c r="AB466" s="445"/>
      <c r="AC466" s="445"/>
      <c r="AD466" s="445"/>
      <c r="AE466" s="445"/>
      <c r="AF466" s="445"/>
      <c r="AG466" s="445"/>
      <c r="AH466" s="445"/>
      <c r="AI466" s="445"/>
    </row>
    <row r="467" spans="21:35" ht="12.75">
      <c r="U467" s="436"/>
      <c r="V467" s="435"/>
      <c r="W467"/>
      <c r="X467" s="445"/>
      <c r="Y467" s="445"/>
      <c r="Z467" s="445"/>
      <c r="AA467" s="445"/>
      <c r="AB467" s="445"/>
      <c r="AC467" s="445"/>
      <c r="AD467" s="445"/>
      <c r="AE467" s="445"/>
      <c r="AF467" s="445"/>
      <c r="AG467" s="445"/>
      <c r="AH467" s="445"/>
      <c r="AI467" s="445"/>
    </row>
    <row r="468" spans="21:35" ht="12.75">
      <c r="U468" s="436"/>
      <c r="V468" s="435"/>
      <c r="W468"/>
      <c r="X468" s="445"/>
      <c r="Y468" s="445"/>
      <c r="Z468" s="445"/>
      <c r="AA468" s="445"/>
      <c r="AB468" s="445"/>
      <c r="AC468" s="445"/>
      <c r="AD468" s="445"/>
      <c r="AE468" s="445"/>
      <c r="AF468" s="445"/>
      <c r="AG468" s="445"/>
      <c r="AH468" s="445"/>
      <c r="AI468" s="445"/>
    </row>
    <row r="469" spans="21:35" ht="12.75">
      <c r="U469" s="436"/>
      <c r="V469" s="435"/>
      <c r="W469"/>
      <c r="X469" s="445"/>
      <c r="Y469" s="445"/>
      <c r="Z469" s="445"/>
      <c r="AA469" s="445"/>
      <c r="AB469" s="445"/>
      <c r="AC469" s="445"/>
      <c r="AD469" s="445"/>
      <c r="AE469" s="445"/>
      <c r="AF469" s="445"/>
      <c r="AG469" s="445"/>
      <c r="AH469" s="445"/>
      <c r="AI469" s="445"/>
    </row>
    <row r="470" spans="21:35" ht="12.75">
      <c r="U470" s="436"/>
      <c r="V470" s="435"/>
      <c r="W470"/>
      <c r="X470" s="445"/>
      <c r="Y470" s="445"/>
      <c r="Z470" s="445"/>
      <c r="AA470" s="445"/>
      <c r="AB470" s="445"/>
      <c r="AC470" s="445"/>
      <c r="AD470" s="445"/>
      <c r="AE470" s="445"/>
      <c r="AF470" s="445"/>
      <c r="AG470" s="445"/>
      <c r="AH470" s="445"/>
      <c r="AI470" s="445"/>
    </row>
    <row r="471" spans="21:35" ht="12.75">
      <c r="U471" s="436"/>
      <c r="V471" s="435"/>
      <c r="W471"/>
      <c r="X471" s="445"/>
      <c r="Y471" s="445"/>
      <c r="Z471" s="445"/>
      <c r="AA471" s="445"/>
      <c r="AB471" s="445"/>
      <c r="AC471" s="445"/>
      <c r="AD471" s="445"/>
      <c r="AE471" s="445"/>
      <c r="AF471" s="445"/>
      <c r="AG471" s="445"/>
      <c r="AH471" s="445"/>
      <c r="AI471" s="445"/>
    </row>
    <row r="472" spans="21:35" ht="12.75">
      <c r="U472" s="436"/>
      <c r="V472" s="435"/>
      <c r="W472"/>
      <c r="X472" s="445"/>
      <c r="Y472" s="445"/>
      <c r="Z472" s="445"/>
      <c r="AA472" s="445"/>
      <c r="AB472" s="445"/>
      <c r="AC472" s="445"/>
      <c r="AD472" s="445"/>
      <c r="AE472" s="445"/>
      <c r="AF472" s="445"/>
      <c r="AG472" s="445"/>
      <c r="AH472" s="445"/>
      <c r="AI472" s="445"/>
    </row>
    <row r="473" spans="21:35" ht="12.75">
      <c r="U473" s="436"/>
      <c r="V473" s="435"/>
      <c r="W473"/>
      <c r="X473" s="445"/>
      <c r="Y473" s="445"/>
      <c r="Z473" s="445"/>
      <c r="AA473" s="445"/>
      <c r="AB473" s="445"/>
      <c r="AC473" s="445"/>
      <c r="AD473" s="445"/>
      <c r="AE473" s="445"/>
      <c r="AF473" s="445"/>
      <c r="AG473" s="445"/>
      <c r="AH473" s="445"/>
      <c r="AI473" s="445"/>
    </row>
    <row r="474" spans="21:35" ht="12.75">
      <c r="U474" s="436"/>
      <c r="V474" s="435"/>
      <c r="W474"/>
      <c r="X474" s="445"/>
      <c r="Y474" s="445"/>
      <c r="Z474" s="445"/>
      <c r="AA474" s="445"/>
      <c r="AB474" s="445"/>
      <c r="AC474" s="445"/>
      <c r="AD474" s="445"/>
      <c r="AE474" s="445"/>
      <c r="AF474" s="445"/>
      <c r="AG474" s="445"/>
      <c r="AH474" s="445"/>
      <c r="AI474" s="445"/>
    </row>
    <row r="475" spans="21:35" ht="12.75">
      <c r="U475" s="436"/>
      <c r="V475" s="435"/>
      <c r="W475"/>
      <c r="X475" s="445"/>
      <c r="Y475" s="445"/>
      <c r="Z475" s="445"/>
      <c r="AA475" s="445"/>
      <c r="AB475" s="445"/>
      <c r="AC475" s="445"/>
      <c r="AD475" s="445"/>
      <c r="AE475" s="445"/>
      <c r="AF475" s="445"/>
      <c r="AG475" s="445"/>
      <c r="AH475" s="445"/>
      <c r="AI475" s="445"/>
    </row>
    <row r="476" spans="21:35" ht="12.75">
      <c r="U476" s="436"/>
      <c r="V476" s="435"/>
      <c r="W476"/>
      <c r="X476" s="445"/>
      <c r="Y476" s="445"/>
      <c r="Z476" s="445"/>
      <c r="AA476" s="445"/>
      <c r="AB476" s="445"/>
      <c r="AC476" s="445"/>
      <c r="AD476" s="445"/>
      <c r="AE476" s="445"/>
      <c r="AF476" s="445"/>
      <c r="AG476" s="445"/>
      <c r="AH476" s="445"/>
      <c r="AI476" s="445"/>
    </row>
    <row r="477" spans="21:35" ht="12.75">
      <c r="U477" s="436"/>
      <c r="V477" s="435"/>
      <c r="W477"/>
      <c r="X477" s="445"/>
      <c r="Y477" s="445"/>
      <c r="Z477" s="445"/>
      <c r="AA477" s="445"/>
      <c r="AB477" s="445"/>
      <c r="AC477" s="445"/>
      <c r="AD477" s="445"/>
      <c r="AE477" s="445"/>
      <c r="AF477" s="445"/>
      <c r="AG477" s="445"/>
      <c r="AH477" s="445"/>
      <c r="AI477" s="445"/>
    </row>
    <row r="478" spans="21:35" ht="12.75">
      <c r="U478" s="436"/>
      <c r="V478" s="435"/>
      <c r="W478"/>
      <c r="X478" s="445"/>
      <c r="Y478" s="445"/>
      <c r="Z478" s="445"/>
      <c r="AA478" s="445"/>
      <c r="AB478" s="445"/>
      <c r="AC478" s="445"/>
      <c r="AD478" s="445"/>
      <c r="AE478" s="445"/>
      <c r="AF478" s="445"/>
      <c r="AG478" s="445"/>
      <c r="AH478" s="445"/>
      <c r="AI478" s="445"/>
    </row>
    <row r="479" spans="21:35" ht="12.75">
      <c r="U479" s="436"/>
      <c r="V479" s="435"/>
      <c r="W479"/>
      <c r="X479" s="445"/>
      <c r="Y479" s="445"/>
      <c r="Z479" s="445"/>
      <c r="AA479" s="445"/>
      <c r="AB479" s="445"/>
      <c r="AC479" s="445"/>
      <c r="AD479" s="445"/>
      <c r="AE479" s="445"/>
      <c r="AF479" s="445"/>
      <c r="AG479" s="445"/>
      <c r="AH479" s="445"/>
      <c r="AI479" s="445"/>
    </row>
    <row r="480" spans="21:35" ht="12.75">
      <c r="U480" s="436"/>
      <c r="V480" s="435"/>
      <c r="W480"/>
      <c r="X480" s="445"/>
      <c r="Y480" s="445"/>
      <c r="Z480" s="445"/>
      <c r="AA480" s="445"/>
      <c r="AB480" s="445"/>
      <c r="AC480" s="445"/>
      <c r="AD480" s="445"/>
      <c r="AE480" s="445"/>
      <c r="AF480" s="445"/>
      <c r="AG480" s="445"/>
      <c r="AH480" s="445"/>
      <c r="AI480" s="445"/>
    </row>
    <row r="481" spans="21:35" ht="13.5" thickBot="1">
      <c r="U481" s="436"/>
      <c r="V481" s="435"/>
      <c r="W481"/>
      <c r="X481" s="445"/>
      <c r="Y481" s="445"/>
      <c r="Z481" s="445"/>
      <c r="AA481" s="445"/>
      <c r="AB481" s="445"/>
      <c r="AC481" s="445"/>
      <c r="AD481" s="445"/>
      <c r="AE481" s="445"/>
      <c r="AF481" s="445"/>
      <c r="AG481" s="445"/>
      <c r="AH481" s="445"/>
      <c r="AI481" s="445"/>
    </row>
    <row r="482" spans="21:35" ht="12.75">
      <c r="U482" s="435"/>
      <c r="V482" s="444"/>
      <c r="W482"/>
      <c r="X482" s="447"/>
      <c r="Y482" s="447"/>
      <c r="Z482" s="447"/>
      <c r="AA482" s="447"/>
      <c r="AB482" s="447"/>
      <c r="AC482" s="447"/>
      <c r="AD482" s="447"/>
      <c r="AE482" s="447"/>
      <c r="AF482" s="448"/>
      <c r="AG482" s="447"/>
      <c r="AH482" s="447"/>
      <c r="AI482" s="447"/>
    </row>
    <row r="483" spans="21:35" ht="12.75">
      <c r="U483" s="436"/>
      <c r="V483" s="435"/>
      <c r="W483"/>
      <c r="X483" s="447"/>
      <c r="Y483" s="447"/>
      <c r="Z483" s="447"/>
      <c r="AA483" s="447"/>
      <c r="AB483" s="447"/>
      <c r="AC483" s="447"/>
      <c r="AD483" s="447"/>
      <c r="AE483" s="447"/>
      <c r="AF483" s="448"/>
      <c r="AG483" s="447"/>
      <c r="AH483" s="447"/>
      <c r="AI483" s="447"/>
    </row>
    <row r="484" spans="21:35" ht="12.75">
      <c r="U484" s="436"/>
      <c r="V484" s="435"/>
      <c r="W484"/>
      <c r="X484" s="447"/>
      <c r="Y484" s="447"/>
      <c r="Z484" s="447"/>
      <c r="AA484" s="447"/>
      <c r="AB484" s="447"/>
      <c r="AC484" s="447"/>
      <c r="AD484" s="447"/>
      <c r="AE484" s="447"/>
      <c r="AF484" s="448"/>
      <c r="AG484" s="447"/>
      <c r="AH484" s="447"/>
      <c r="AI484" s="447"/>
    </row>
    <row r="485" spans="21:35" ht="12.75">
      <c r="U485" s="436"/>
      <c r="V485" s="435"/>
      <c r="W485"/>
      <c r="X485" s="447"/>
      <c r="Y485" s="447"/>
      <c r="Z485" s="447"/>
      <c r="AA485" s="447"/>
      <c r="AB485" s="447"/>
      <c r="AC485" s="447"/>
      <c r="AD485" s="447"/>
      <c r="AE485" s="447"/>
      <c r="AF485" s="448"/>
      <c r="AG485" s="447"/>
      <c r="AH485" s="447"/>
      <c r="AI485" s="447"/>
    </row>
    <row r="486" spans="21:35" ht="12.75">
      <c r="U486" s="436"/>
      <c r="V486" s="435"/>
      <c r="W486"/>
      <c r="X486" s="447"/>
      <c r="Y486" s="447"/>
      <c r="Z486" s="447"/>
      <c r="AA486" s="447"/>
      <c r="AB486" s="447"/>
      <c r="AC486" s="447"/>
      <c r="AD486" s="447"/>
      <c r="AE486" s="447"/>
      <c r="AF486" s="448"/>
      <c r="AG486" s="447"/>
      <c r="AH486" s="447"/>
      <c r="AI486" s="447"/>
    </row>
    <row r="487" spans="21:35" ht="12.75">
      <c r="U487" s="436"/>
      <c r="V487" s="435"/>
      <c r="W487"/>
      <c r="X487" s="447"/>
      <c r="Y487" s="447"/>
      <c r="Z487" s="447"/>
      <c r="AA487" s="447"/>
      <c r="AB487" s="447"/>
      <c r="AC487" s="447"/>
      <c r="AD487" s="447"/>
      <c r="AE487" s="447"/>
      <c r="AF487" s="448"/>
      <c r="AG487" s="447"/>
      <c r="AH487" s="447"/>
      <c r="AI487" s="447"/>
    </row>
    <row r="488" spans="21:35" ht="12.75">
      <c r="U488" s="436"/>
      <c r="V488" s="435"/>
      <c r="W488"/>
      <c r="X488" s="447"/>
      <c r="Y488" s="447"/>
      <c r="Z488" s="447"/>
      <c r="AA488" s="447"/>
      <c r="AB488" s="447"/>
      <c r="AC488" s="447"/>
      <c r="AD488" s="447"/>
      <c r="AE488" s="447"/>
      <c r="AF488" s="448"/>
      <c r="AG488" s="447"/>
      <c r="AH488" s="447"/>
      <c r="AI488" s="447"/>
    </row>
    <row r="489" spans="21:35" ht="12.75">
      <c r="U489" s="436"/>
      <c r="V489" s="435"/>
      <c r="W489"/>
      <c r="X489" s="447"/>
      <c r="Y489" s="447"/>
      <c r="Z489" s="447"/>
      <c r="AA489" s="447"/>
      <c r="AB489" s="447"/>
      <c r="AC489" s="447"/>
      <c r="AD489" s="447"/>
      <c r="AE489" s="447"/>
      <c r="AF489" s="448"/>
      <c r="AG489" s="447"/>
      <c r="AH489" s="447"/>
      <c r="AI489" s="447"/>
    </row>
    <row r="490" spans="21:35" ht="12.75">
      <c r="U490" s="436"/>
      <c r="V490" s="435"/>
      <c r="W490"/>
      <c r="X490" s="447"/>
      <c r="Y490" s="447"/>
      <c r="Z490" s="447"/>
      <c r="AA490" s="447"/>
      <c r="AB490" s="447"/>
      <c r="AC490" s="447"/>
      <c r="AD490" s="447"/>
      <c r="AE490" s="447"/>
      <c r="AF490" s="448"/>
      <c r="AG490" s="447"/>
      <c r="AH490" s="447"/>
      <c r="AI490" s="447"/>
    </row>
    <row r="491" spans="21:35" ht="12.75">
      <c r="U491" s="436"/>
      <c r="V491" s="435"/>
      <c r="W491"/>
      <c r="X491" s="447"/>
      <c r="Y491" s="447"/>
      <c r="Z491" s="447"/>
      <c r="AA491" s="447"/>
      <c r="AB491" s="447"/>
      <c r="AC491" s="447"/>
      <c r="AD491" s="447"/>
      <c r="AE491" s="447"/>
      <c r="AF491" s="448"/>
      <c r="AG491" s="447"/>
      <c r="AH491" s="447"/>
      <c r="AI491" s="447"/>
    </row>
    <row r="492" spans="21:35" ht="12.75">
      <c r="U492" s="436"/>
      <c r="V492" s="435"/>
      <c r="W492"/>
      <c r="X492" s="447"/>
      <c r="Y492" s="447"/>
      <c r="Z492" s="447"/>
      <c r="AA492" s="447"/>
      <c r="AB492" s="447"/>
      <c r="AC492" s="447"/>
      <c r="AD492" s="447"/>
      <c r="AE492" s="447"/>
      <c r="AF492" s="448"/>
      <c r="AG492" s="447"/>
      <c r="AH492" s="447"/>
      <c r="AI492" s="447"/>
    </row>
    <row r="493" spans="21:35" ht="12.75">
      <c r="U493" s="436"/>
      <c r="V493" s="435"/>
      <c r="W493"/>
      <c r="X493" s="447"/>
      <c r="Y493" s="447"/>
      <c r="Z493" s="447"/>
      <c r="AA493" s="447"/>
      <c r="AB493" s="447"/>
      <c r="AC493" s="447"/>
      <c r="AD493" s="447"/>
      <c r="AE493" s="447"/>
      <c r="AF493" s="448"/>
      <c r="AG493" s="447"/>
      <c r="AH493" s="447"/>
      <c r="AI493" s="447"/>
    </row>
    <row r="494" spans="21:35" ht="12.75">
      <c r="U494" s="436"/>
      <c r="V494" s="435"/>
      <c r="W494"/>
      <c r="X494" s="447"/>
      <c r="Y494" s="447"/>
      <c r="Z494" s="447"/>
      <c r="AA494" s="447"/>
      <c r="AB494" s="447"/>
      <c r="AC494" s="447"/>
      <c r="AD494" s="447"/>
      <c r="AE494" s="447"/>
      <c r="AF494" s="447"/>
      <c r="AG494" s="447"/>
      <c r="AH494" s="447"/>
      <c r="AI494" s="447"/>
    </row>
    <row r="495" spans="21:35" ht="12.75">
      <c r="U495" s="436"/>
      <c r="V495" s="435"/>
      <c r="W495"/>
      <c r="X495" s="447"/>
      <c r="Y495" s="447"/>
      <c r="Z495" s="447"/>
      <c r="AA495" s="447"/>
      <c r="AB495" s="447"/>
      <c r="AC495" s="447"/>
      <c r="AD495" s="447"/>
      <c r="AE495" s="447"/>
      <c r="AF495" s="447"/>
      <c r="AG495" s="447"/>
      <c r="AH495" s="447"/>
      <c r="AI495" s="447"/>
    </row>
    <row r="496" spans="21:35" ht="12.75">
      <c r="U496" s="436"/>
      <c r="V496" s="435"/>
      <c r="W496"/>
      <c r="X496" s="447"/>
      <c r="Y496" s="447"/>
      <c r="Z496" s="447"/>
      <c r="AA496" s="447"/>
      <c r="AB496" s="447"/>
      <c r="AC496" s="447"/>
      <c r="AD496" s="447"/>
      <c r="AE496" s="447"/>
      <c r="AF496" s="447"/>
      <c r="AG496" s="447"/>
      <c r="AH496" s="447"/>
      <c r="AI496" s="447"/>
    </row>
    <row r="497" spans="21:35" ht="12.75">
      <c r="U497" s="436"/>
      <c r="V497" s="435"/>
      <c r="W497"/>
      <c r="X497" s="447"/>
      <c r="Y497" s="447"/>
      <c r="Z497" s="447"/>
      <c r="AA497" s="447"/>
      <c r="AB497" s="447"/>
      <c r="AC497" s="447"/>
      <c r="AD497" s="447"/>
      <c r="AE497" s="447"/>
      <c r="AF497" s="447"/>
      <c r="AG497" s="447"/>
      <c r="AH497" s="447"/>
      <c r="AI497" s="447"/>
    </row>
    <row r="498" spans="21:35" ht="12.75">
      <c r="U498" s="436"/>
      <c r="V498" s="435"/>
      <c r="W498"/>
      <c r="X498" s="447"/>
      <c r="Y498" s="447"/>
      <c r="Z498" s="447"/>
      <c r="AA498" s="447"/>
      <c r="AB498" s="447"/>
      <c r="AC498" s="447"/>
      <c r="AD498" s="447"/>
      <c r="AE498" s="447"/>
      <c r="AF498" s="447"/>
      <c r="AG498" s="447"/>
      <c r="AH498" s="447"/>
      <c r="AI498" s="447"/>
    </row>
    <row r="499" spans="21:35" ht="12.75">
      <c r="U499" s="436"/>
      <c r="V499" s="435"/>
      <c r="W499"/>
      <c r="X499" s="447"/>
      <c r="Y499" s="447"/>
      <c r="Z499" s="447"/>
      <c r="AA499" s="447"/>
      <c r="AB499" s="447"/>
      <c r="AC499" s="447"/>
      <c r="AD499" s="447"/>
      <c r="AE499" s="447"/>
      <c r="AF499" s="447"/>
      <c r="AG499" s="447"/>
      <c r="AH499" s="447"/>
      <c r="AI499" s="447"/>
    </row>
    <row r="500" spans="21:35" ht="12.75">
      <c r="U500" s="436"/>
      <c r="V500" s="435"/>
      <c r="W500"/>
      <c r="X500" s="447"/>
      <c r="Y500" s="447"/>
      <c r="Z500" s="447"/>
      <c r="AA500" s="447"/>
      <c r="AB500" s="447"/>
      <c r="AC500" s="447"/>
      <c r="AD500" s="447"/>
      <c r="AE500" s="447"/>
      <c r="AF500" s="447"/>
      <c r="AG500" s="447"/>
      <c r="AH500" s="447"/>
      <c r="AI500" s="447"/>
    </row>
    <row r="501" spans="21:35" ht="12.75">
      <c r="U501" s="436"/>
      <c r="V501" s="435"/>
      <c r="W501"/>
      <c r="X501" s="447"/>
      <c r="Y501" s="447"/>
      <c r="Z501" s="447"/>
      <c r="AA501" s="447"/>
      <c r="AB501" s="447"/>
      <c r="AC501" s="447"/>
      <c r="AD501" s="447"/>
      <c r="AE501" s="447"/>
      <c r="AF501" s="447"/>
      <c r="AG501" s="447"/>
      <c r="AH501" s="447"/>
      <c r="AI501" s="447"/>
    </row>
    <row r="502" spans="21:35" ht="12.75">
      <c r="U502" s="436"/>
      <c r="V502" s="435"/>
      <c r="W502"/>
      <c r="X502" s="447"/>
      <c r="Y502" s="447"/>
      <c r="Z502" s="447"/>
      <c r="AA502" s="447"/>
      <c r="AB502" s="447"/>
      <c r="AC502" s="447"/>
      <c r="AD502" s="447"/>
      <c r="AE502" s="447"/>
      <c r="AF502" s="447"/>
      <c r="AG502" s="447"/>
      <c r="AH502" s="447"/>
      <c r="AI502" s="447"/>
    </row>
    <row r="503" spans="21:35" ht="12.75">
      <c r="U503" s="436"/>
      <c r="V503" s="435"/>
      <c r="W503"/>
      <c r="X503" s="447"/>
      <c r="Y503" s="447"/>
      <c r="Z503" s="447"/>
      <c r="AA503" s="447"/>
      <c r="AB503" s="447"/>
      <c r="AC503" s="447"/>
      <c r="AD503" s="447"/>
      <c r="AE503" s="447"/>
      <c r="AF503" s="447"/>
      <c r="AG503" s="447"/>
      <c r="AH503" s="447"/>
      <c r="AI503" s="447"/>
    </row>
    <row r="504" spans="21:35" ht="12.75">
      <c r="U504" s="436"/>
      <c r="V504" s="435"/>
      <c r="W504"/>
      <c r="X504" s="447"/>
      <c r="Y504" s="447"/>
      <c r="Z504" s="447"/>
      <c r="AA504" s="447"/>
      <c r="AB504" s="447"/>
      <c r="AC504" s="447"/>
      <c r="AD504" s="447"/>
      <c r="AE504" s="447"/>
      <c r="AF504" s="447"/>
      <c r="AG504" s="447"/>
      <c r="AH504" s="447"/>
      <c r="AI504" s="447"/>
    </row>
    <row r="505" spans="21:35" ht="12.75">
      <c r="U505" s="436"/>
      <c r="V505" s="435"/>
      <c r="W505"/>
      <c r="X505" s="447"/>
      <c r="Y505" s="447"/>
      <c r="Z505" s="447"/>
      <c r="AA505" s="447"/>
      <c r="AB505" s="447"/>
      <c r="AC505" s="447"/>
      <c r="AD505" s="447"/>
      <c r="AE505" s="447"/>
      <c r="AF505" s="447"/>
      <c r="AG505" s="447"/>
      <c r="AH505" s="447"/>
      <c r="AI505" s="447"/>
    </row>
    <row r="506" spans="21:35" ht="12.75">
      <c r="U506" s="436"/>
      <c r="V506" s="435"/>
      <c r="W506"/>
      <c r="X506" s="447"/>
      <c r="Y506" s="447"/>
      <c r="Z506" s="447"/>
      <c r="AA506" s="447"/>
      <c r="AB506" s="447"/>
      <c r="AC506" s="447"/>
      <c r="AD506" s="447"/>
      <c r="AE506" s="447"/>
      <c r="AF506" s="447"/>
      <c r="AG506" s="447"/>
      <c r="AH506" s="447"/>
      <c r="AI506" s="447"/>
    </row>
    <row r="507" spans="21:35" ht="12.75">
      <c r="U507" s="436"/>
      <c r="V507" s="435"/>
      <c r="W507"/>
      <c r="X507" s="447"/>
      <c r="Y507" s="447"/>
      <c r="Z507" s="447"/>
      <c r="AA507" s="447"/>
      <c r="AB507" s="447"/>
      <c r="AC507" s="447"/>
      <c r="AD507" s="447"/>
      <c r="AE507" s="447"/>
      <c r="AF507" s="447"/>
      <c r="AG507" s="447"/>
      <c r="AH507" s="447"/>
      <c r="AI507" s="447"/>
    </row>
    <row r="508" spans="21:35" ht="12.75">
      <c r="U508" s="436"/>
      <c r="V508" s="435"/>
      <c r="W508"/>
      <c r="X508" s="447"/>
      <c r="Y508" s="447"/>
      <c r="Z508" s="447"/>
      <c r="AA508" s="447"/>
      <c r="AB508" s="447"/>
      <c r="AC508" s="447"/>
      <c r="AD508" s="447"/>
      <c r="AE508" s="447"/>
      <c r="AF508" s="447"/>
      <c r="AG508" s="447"/>
      <c r="AH508" s="449"/>
      <c r="AI508" s="447"/>
    </row>
    <row r="509" spans="21:35" ht="12.75">
      <c r="U509" s="436"/>
      <c r="V509" s="435"/>
      <c r="W509"/>
      <c r="X509" s="447"/>
      <c r="Y509" s="447"/>
      <c r="Z509" s="447"/>
      <c r="AA509" s="447"/>
      <c r="AB509" s="447"/>
      <c r="AC509" s="447"/>
      <c r="AD509" s="447"/>
      <c r="AE509" s="447"/>
      <c r="AF509" s="447"/>
      <c r="AG509" s="447"/>
      <c r="AH509" s="447"/>
      <c r="AI509" s="447"/>
    </row>
    <row r="510" spans="21:35" ht="12.75">
      <c r="U510" s="436"/>
      <c r="V510" s="435"/>
      <c r="W510"/>
      <c r="X510" s="447"/>
      <c r="Y510" s="447"/>
      <c r="Z510" s="447"/>
      <c r="AA510" s="447"/>
      <c r="AB510" s="447"/>
      <c r="AC510" s="447"/>
      <c r="AD510" s="447"/>
      <c r="AE510" s="447"/>
      <c r="AF510" s="447"/>
      <c r="AG510" s="447"/>
      <c r="AH510" s="447"/>
      <c r="AI510" s="447"/>
    </row>
    <row r="511" spans="21:35" ht="12.75">
      <c r="U511" s="436"/>
      <c r="V511" s="435"/>
      <c r="W511"/>
      <c r="X511" s="447"/>
      <c r="Y511" s="447"/>
      <c r="Z511" s="447"/>
      <c r="AA511" s="447"/>
      <c r="AB511" s="447"/>
      <c r="AC511" s="447"/>
      <c r="AD511" s="447"/>
      <c r="AE511" s="447"/>
      <c r="AF511" s="447"/>
      <c r="AG511" s="447"/>
      <c r="AH511" s="447"/>
      <c r="AI511" s="447"/>
    </row>
    <row r="512" spans="21:35" ht="12.75">
      <c r="U512" s="436"/>
      <c r="V512" s="435"/>
      <c r="W512"/>
      <c r="X512" s="447"/>
      <c r="Y512" s="447"/>
      <c r="Z512" s="447"/>
      <c r="AA512" s="447"/>
      <c r="AB512" s="447"/>
      <c r="AC512" s="447"/>
      <c r="AD512" s="447"/>
      <c r="AE512" s="447"/>
      <c r="AF512" s="447"/>
      <c r="AG512" s="447"/>
      <c r="AH512" s="447"/>
      <c r="AI512" s="447"/>
    </row>
    <row r="513" spans="21:35" ht="12.75">
      <c r="U513" s="436"/>
      <c r="V513" s="435"/>
      <c r="W513"/>
      <c r="X513" s="447"/>
      <c r="Y513" s="447"/>
      <c r="Z513" s="447"/>
      <c r="AA513" s="447"/>
      <c r="AB513" s="447"/>
      <c r="AC513" s="447"/>
      <c r="AD513" s="447"/>
      <c r="AE513" s="447"/>
      <c r="AF513" s="447"/>
      <c r="AG513" s="447"/>
      <c r="AH513" s="447"/>
      <c r="AI513" s="447"/>
    </row>
    <row r="514" spans="21:35" ht="12.75">
      <c r="U514" s="436"/>
      <c r="V514" s="435"/>
      <c r="W514"/>
      <c r="X514" s="447"/>
      <c r="Y514" s="447"/>
      <c r="Z514" s="447"/>
      <c r="AA514" s="447"/>
      <c r="AB514" s="447"/>
      <c r="AC514" s="447"/>
      <c r="AD514" s="447"/>
      <c r="AE514" s="447"/>
      <c r="AF514" s="447"/>
      <c r="AG514" s="447"/>
      <c r="AH514" s="447"/>
      <c r="AI514" s="447"/>
    </row>
    <row r="515" spans="21:35" ht="12.75">
      <c r="U515" s="436"/>
      <c r="V515" s="435"/>
      <c r="W515"/>
      <c r="X515" s="447"/>
      <c r="Y515" s="447"/>
      <c r="Z515" s="447"/>
      <c r="AA515" s="447"/>
      <c r="AB515" s="447"/>
      <c r="AC515" s="447"/>
      <c r="AD515" s="447"/>
      <c r="AE515" s="447"/>
      <c r="AF515" s="447"/>
      <c r="AG515" s="447"/>
      <c r="AH515" s="447"/>
      <c r="AI515" s="447"/>
    </row>
    <row r="516" spans="21:35" ht="12.75">
      <c r="U516" s="436"/>
      <c r="V516" s="435"/>
      <c r="W516"/>
      <c r="X516" s="447"/>
      <c r="Y516" s="447"/>
      <c r="Z516" s="447"/>
      <c r="AA516" s="447"/>
      <c r="AB516" s="447"/>
      <c r="AC516" s="447"/>
      <c r="AD516" s="447"/>
      <c r="AE516" s="447"/>
      <c r="AF516" s="447"/>
      <c r="AG516" s="447"/>
      <c r="AH516" s="447"/>
      <c r="AI516" s="447"/>
    </row>
    <row r="517" spans="21:35" ht="12.75">
      <c r="U517" s="436"/>
      <c r="V517" s="435"/>
      <c r="W517"/>
      <c r="X517" s="447"/>
      <c r="Y517" s="447"/>
      <c r="Z517" s="447"/>
      <c r="AA517" s="447"/>
      <c r="AB517" s="447"/>
      <c r="AC517" s="447"/>
      <c r="AD517" s="447"/>
      <c r="AE517" s="447"/>
      <c r="AF517" s="447"/>
      <c r="AG517" s="447"/>
      <c r="AH517" s="447"/>
      <c r="AI517" s="447"/>
    </row>
    <row r="518" spans="21:35" ht="12.75">
      <c r="U518" s="436"/>
      <c r="V518" s="435"/>
      <c r="W518"/>
      <c r="X518" s="447"/>
      <c r="Y518" s="447"/>
      <c r="Z518" s="447"/>
      <c r="AA518" s="447"/>
      <c r="AB518" s="447"/>
      <c r="AC518" s="447"/>
      <c r="AD518" s="447"/>
      <c r="AE518" s="447"/>
      <c r="AF518" s="447"/>
      <c r="AG518" s="447"/>
      <c r="AH518" s="447"/>
      <c r="AI518" s="447"/>
    </row>
    <row r="519" spans="21:35" ht="12.75">
      <c r="U519" s="436"/>
      <c r="V519" s="435"/>
      <c r="W519"/>
      <c r="X519" s="447"/>
      <c r="Y519" s="447"/>
      <c r="Z519" s="447"/>
      <c r="AA519" s="447"/>
      <c r="AB519" s="447"/>
      <c r="AC519" s="447"/>
      <c r="AD519" s="447"/>
      <c r="AE519" s="447"/>
      <c r="AF519" s="447"/>
      <c r="AG519" s="447"/>
      <c r="AH519" s="447"/>
      <c r="AI519" s="447"/>
    </row>
    <row r="520" spans="21:35" ht="12.75">
      <c r="U520" s="436"/>
      <c r="V520" s="435"/>
      <c r="W520"/>
      <c r="X520" s="447"/>
      <c r="Y520" s="447"/>
      <c r="Z520" s="447"/>
      <c r="AA520" s="447"/>
      <c r="AB520" s="447"/>
      <c r="AC520" s="447"/>
      <c r="AD520" s="447"/>
      <c r="AE520" s="447"/>
      <c r="AF520" s="447"/>
      <c r="AG520" s="447"/>
      <c r="AH520" s="447"/>
      <c r="AI520" s="447"/>
    </row>
    <row r="521" spans="21:35" ht="12.75">
      <c r="U521" s="436"/>
      <c r="V521" s="435"/>
      <c r="W521"/>
      <c r="X521" s="447"/>
      <c r="Y521" s="447"/>
      <c r="Z521" s="447"/>
      <c r="AA521" s="447"/>
      <c r="AB521" s="447"/>
      <c r="AC521" s="447"/>
      <c r="AD521" s="447"/>
      <c r="AE521" s="447"/>
      <c r="AF521" s="447"/>
      <c r="AG521" s="447"/>
      <c r="AH521" s="447"/>
      <c r="AI521" s="447"/>
    </row>
    <row r="522" spans="21:35" ht="12.75">
      <c r="U522" s="436"/>
      <c r="V522" s="435"/>
      <c r="W522"/>
      <c r="X522" s="447"/>
      <c r="Y522" s="447"/>
      <c r="Z522" s="447"/>
      <c r="AA522" s="447"/>
      <c r="AB522" s="447"/>
      <c r="AC522" s="447"/>
      <c r="AD522" s="447"/>
      <c r="AE522" s="447"/>
      <c r="AF522" s="447"/>
      <c r="AG522" s="447"/>
      <c r="AH522" s="447"/>
      <c r="AI522" s="447"/>
    </row>
    <row r="523" spans="21:35" ht="12.75">
      <c r="U523" s="436"/>
      <c r="V523" s="435"/>
      <c r="W523"/>
      <c r="X523" s="447"/>
      <c r="Y523" s="447"/>
      <c r="Z523" s="447"/>
      <c r="AA523" s="447"/>
      <c r="AB523" s="447"/>
      <c r="AC523" s="447"/>
      <c r="AD523" s="447"/>
      <c r="AE523" s="447"/>
      <c r="AF523" s="447"/>
      <c r="AG523" s="447"/>
      <c r="AH523" s="447"/>
      <c r="AI523" s="447"/>
    </row>
    <row r="524" spans="21:35" ht="12.75">
      <c r="U524" s="436"/>
      <c r="V524" s="435"/>
      <c r="W524"/>
      <c r="X524" s="447"/>
      <c r="Y524" s="447"/>
      <c r="Z524" s="447"/>
      <c r="AA524" s="447"/>
      <c r="AB524" s="447"/>
      <c r="AC524" s="447"/>
      <c r="AD524" s="447"/>
      <c r="AE524" s="447"/>
      <c r="AF524" s="447"/>
      <c r="AG524" s="447"/>
      <c r="AH524" s="447"/>
      <c r="AI524" s="447"/>
    </row>
    <row r="525" spans="21:35" ht="12.75">
      <c r="U525" s="436"/>
      <c r="V525" s="435"/>
      <c r="W525"/>
      <c r="X525" s="447"/>
      <c r="Y525" s="447"/>
      <c r="Z525" s="447"/>
      <c r="AA525" s="447"/>
      <c r="AB525" s="447"/>
      <c r="AC525" s="447"/>
      <c r="AD525" s="447"/>
      <c r="AE525" s="447"/>
      <c r="AF525" s="447"/>
      <c r="AG525" s="447"/>
      <c r="AH525" s="447"/>
      <c r="AI525" s="447"/>
    </row>
    <row r="526" spans="21:35" ht="12.75">
      <c r="U526" s="436"/>
      <c r="V526" s="435"/>
      <c r="W526"/>
      <c r="X526" s="447"/>
      <c r="Y526" s="447"/>
      <c r="Z526" s="447"/>
      <c r="AA526" s="447"/>
      <c r="AB526" s="447"/>
      <c r="AC526" s="447"/>
      <c r="AD526" s="447"/>
      <c r="AE526" s="447"/>
      <c r="AF526" s="447"/>
      <c r="AG526" s="447"/>
      <c r="AH526" s="447"/>
      <c r="AI526" s="447"/>
    </row>
    <row r="527" spans="21:35" ht="12.75">
      <c r="U527" s="436"/>
      <c r="V527" s="435"/>
      <c r="W527"/>
      <c r="X527" s="447"/>
      <c r="Y527" s="447"/>
      <c r="Z527" s="447"/>
      <c r="AA527" s="447"/>
      <c r="AB527" s="447"/>
      <c r="AC527" s="447"/>
      <c r="AD527" s="447"/>
      <c r="AE527" s="447"/>
      <c r="AF527" s="447"/>
      <c r="AG527" s="447"/>
      <c r="AH527" s="447"/>
      <c r="AI527" s="447"/>
    </row>
    <row r="528" spans="21:35" ht="12.75">
      <c r="U528" s="436"/>
      <c r="V528" s="435"/>
      <c r="W528"/>
      <c r="X528" s="447"/>
      <c r="Y528" s="447"/>
      <c r="Z528" s="447"/>
      <c r="AA528" s="447"/>
      <c r="AB528" s="447"/>
      <c r="AC528" s="447"/>
      <c r="AD528" s="447"/>
      <c r="AE528" s="447"/>
      <c r="AF528" s="447"/>
      <c r="AG528" s="447"/>
      <c r="AH528" s="447"/>
      <c r="AI528" s="447"/>
    </row>
    <row r="529" spans="21:35" ht="12.75">
      <c r="U529" s="436"/>
      <c r="V529" s="435"/>
      <c r="W529"/>
      <c r="X529" s="447"/>
      <c r="Y529" s="447"/>
      <c r="Z529" s="447"/>
      <c r="AA529" s="447"/>
      <c r="AB529" s="447"/>
      <c r="AC529" s="447"/>
      <c r="AD529" s="447"/>
      <c r="AE529" s="447"/>
      <c r="AF529" s="447"/>
      <c r="AG529" s="447"/>
      <c r="AH529" s="447"/>
      <c r="AI529" s="447"/>
    </row>
    <row r="530" spans="21:35" ht="12.75">
      <c r="U530" s="436"/>
      <c r="V530" s="435"/>
      <c r="W530"/>
      <c r="X530" s="447"/>
      <c r="Y530" s="447"/>
      <c r="Z530" s="447"/>
      <c r="AA530" s="447"/>
      <c r="AB530" s="447"/>
      <c r="AC530" s="447"/>
      <c r="AD530" s="447"/>
      <c r="AE530" s="447"/>
      <c r="AF530" s="447"/>
      <c r="AG530" s="447"/>
      <c r="AH530" s="447"/>
      <c r="AI530" s="447"/>
    </row>
    <row r="531" spans="21:35" ht="12.75">
      <c r="U531" s="436"/>
      <c r="V531" s="435"/>
      <c r="W531"/>
      <c r="X531" s="447"/>
      <c r="Y531" s="447"/>
      <c r="Z531" s="447"/>
      <c r="AA531" s="447"/>
      <c r="AB531" s="447"/>
      <c r="AC531" s="447"/>
      <c r="AD531" s="447"/>
      <c r="AE531" s="447"/>
      <c r="AF531" s="447"/>
      <c r="AG531" s="447"/>
      <c r="AH531" s="447"/>
      <c r="AI531" s="447"/>
    </row>
    <row r="532" spans="21:35" ht="12.75">
      <c r="U532" s="436"/>
      <c r="V532" s="435"/>
      <c r="W532"/>
      <c r="X532" s="447"/>
      <c r="Y532" s="447"/>
      <c r="Z532" s="447"/>
      <c r="AA532" s="447"/>
      <c r="AB532" s="447"/>
      <c r="AC532" s="447"/>
      <c r="AD532" s="447"/>
      <c r="AE532" s="447"/>
      <c r="AF532" s="447"/>
      <c r="AG532" s="447"/>
      <c r="AH532" s="447"/>
      <c r="AI532" s="447"/>
    </row>
    <row r="533" spans="21:35" ht="13.5" thickBot="1">
      <c r="U533" s="435"/>
      <c r="V533" s="435"/>
      <c r="W533"/>
      <c r="X533" s="447"/>
      <c r="Y533" s="447"/>
      <c r="Z533" s="447"/>
      <c r="AA533" s="447"/>
      <c r="AB533" s="447"/>
      <c r="AC533" s="447"/>
      <c r="AD533" s="447"/>
      <c r="AE533" s="447"/>
      <c r="AF533" s="447"/>
      <c r="AG533" s="447"/>
      <c r="AH533" s="447"/>
      <c r="AI533" s="447"/>
    </row>
    <row r="534" spans="21:35" ht="12.75">
      <c r="U534" s="435"/>
      <c r="V534" s="444"/>
      <c r="W534"/>
      <c r="X534" s="450"/>
      <c r="Y534" s="450"/>
      <c r="Z534" s="450"/>
      <c r="AA534" s="450"/>
      <c r="AB534" s="450"/>
      <c r="AC534" s="450"/>
      <c r="AD534" s="450"/>
      <c r="AE534" s="450"/>
      <c r="AF534" s="450"/>
      <c r="AG534" s="450"/>
      <c r="AH534" s="450"/>
      <c r="AI534" s="450"/>
    </row>
    <row r="535" spans="21:35" ht="12.75">
      <c r="U535" s="436"/>
      <c r="V535" s="435"/>
      <c r="W535"/>
      <c r="X535" s="450"/>
      <c r="Y535" s="450"/>
      <c r="Z535" s="450"/>
      <c r="AA535" s="450"/>
      <c r="AB535" s="450"/>
      <c r="AC535" s="450"/>
      <c r="AD535" s="450"/>
      <c r="AE535" s="450"/>
      <c r="AF535" s="450"/>
      <c r="AG535" s="450"/>
      <c r="AH535" s="450"/>
      <c r="AI535" s="450"/>
    </row>
    <row r="536" spans="21:35" ht="12.75">
      <c r="U536" s="436"/>
      <c r="V536" s="435"/>
      <c r="W536"/>
      <c r="X536" s="450"/>
      <c r="Y536" s="450"/>
      <c r="Z536" s="450"/>
      <c r="AA536" s="450"/>
      <c r="AB536" s="450"/>
      <c r="AC536" s="450"/>
      <c r="AD536" s="450"/>
      <c r="AE536" s="450"/>
      <c r="AF536" s="450"/>
      <c r="AG536" s="450"/>
      <c r="AH536" s="450"/>
      <c r="AI536" s="450"/>
    </row>
    <row r="537" spans="21:35" ht="12.75">
      <c r="U537" s="436"/>
      <c r="V537" s="435"/>
      <c r="W537"/>
      <c r="X537" s="450"/>
      <c r="Y537" s="450"/>
      <c r="Z537" s="450"/>
      <c r="AA537" s="450"/>
      <c r="AB537" s="450"/>
      <c r="AC537" s="450"/>
      <c r="AD537" s="450"/>
      <c r="AE537" s="450"/>
      <c r="AF537" s="450"/>
      <c r="AG537" s="450"/>
      <c r="AH537" s="450"/>
      <c r="AI537" s="450"/>
    </row>
    <row r="538" spans="21:35" ht="12.75">
      <c r="U538" s="436"/>
      <c r="V538" s="435"/>
      <c r="W538"/>
      <c r="X538" s="450"/>
      <c r="Y538" s="450"/>
      <c r="Z538" s="450"/>
      <c r="AA538" s="450"/>
      <c r="AB538" s="450"/>
      <c r="AC538" s="450"/>
      <c r="AD538" s="450"/>
      <c r="AE538" s="450"/>
      <c r="AF538" s="450"/>
      <c r="AG538" s="450"/>
      <c r="AH538" s="450"/>
      <c r="AI538" s="450"/>
    </row>
    <row r="539" spans="21:35" ht="12.75">
      <c r="U539" s="436"/>
      <c r="V539" s="435"/>
      <c r="W539"/>
      <c r="X539" s="450"/>
      <c r="Y539" s="450"/>
      <c r="Z539" s="450"/>
      <c r="AA539" s="450"/>
      <c r="AB539" s="450"/>
      <c r="AC539" s="450"/>
      <c r="AD539" s="450"/>
      <c r="AE539" s="450"/>
      <c r="AF539" s="450"/>
      <c r="AG539" s="450"/>
      <c r="AH539" s="450"/>
      <c r="AI539" s="450"/>
    </row>
    <row r="540" spans="21:35" ht="12.75">
      <c r="U540" s="436"/>
      <c r="V540" s="435"/>
      <c r="W540"/>
      <c r="X540" s="450"/>
      <c r="Y540" s="450"/>
      <c r="Z540" s="450"/>
      <c r="AA540" s="450"/>
      <c r="AB540" s="450"/>
      <c r="AC540" s="450"/>
      <c r="AD540" s="450"/>
      <c r="AE540" s="450"/>
      <c r="AF540" s="450"/>
      <c r="AG540" s="450"/>
      <c r="AH540" s="450"/>
      <c r="AI540" s="450"/>
    </row>
    <row r="541" spans="21:35" ht="12.75">
      <c r="U541" s="436"/>
      <c r="V541" s="435"/>
      <c r="W541"/>
      <c r="X541" s="450"/>
      <c r="Y541" s="450"/>
      <c r="Z541" s="450"/>
      <c r="AA541" s="450"/>
      <c r="AB541" s="450"/>
      <c r="AC541" s="450"/>
      <c r="AD541" s="450"/>
      <c r="AE541" s="450"/>
      <c r="AF541" s="450"/>
      <c r="AG541" s="450"/>
      <c r="AH541" s="450"/>
      <c r="AI541" s="450"/>
    </row>
    <row r="542" spans="21:35" ht="12.75">
      <c r="U542" s="436"/>
      <c r="V542" s="435"/>
      <c r="W542"/>
      <c r="X542" s="450"/>
      <c r="Y542" s="450"/>
      <c r="Z542" s="450"/>
      <c r="AA542" s="450"/>
      <c r="AB542" s="450"/>
      <c r="AC542" s="450"/>
      <c r="AD542" s="450"/>
      <c r="AE542" s="450"/>
      <c r="AF542" s="450"/>
      <c r="AG542" s="450"/>
      <c r="AH542" s="450"/>
      <c r="AI542" s="450"/>
    </row>
    <row r="543" spans="21:35" ht="12.75">
      <c r="U543" s="436"/>
      <c r="V543" s="435"/>
      <c r="W543"/>
      <c r="X543" s="450"/>
      <c r="Y543" s="450"/>
      <c r="Z543" s="450"/>
      <c r="AA543" s="450"/>
      <c r="AB543" s="450"/>
      <c r="AC543" s="450"/>
      <c r="AD543" s="450"/>
      <c r="AE543" s="450"/>
      <c r="AF543" s="450"/>
      <c r="AG543" s="450"/>
      <c r="AH543" s="450"/>
      <c r="AI543" s="450"/>
    </row>
    <row r="544" spans="21:35" ht="12.75">
      <c r="U544" s="436"/>
      <c r="V544" s="435"/>
      <c r="W544"/>
      <c r="X544" s="450"/>
      <c r="Y544" s="450"/>
      <c r="Z544" s="450"/>
      <c r="AA544" s="450"/>
      <c r="AB544" s="450"/>
      <c r="AC544" s="450"/>
      <c r="AD544" s="450"/>
      <c r="AE544" s="450"/>
      <c r="AF544" s="450"/>
      <c r="AG544" s="450"/>
      <c r="AH544" s="450"/>
      <c r="AI544" s="450"/>
    </row>
    <row r="545" spans="21:35" ht="12.75">
      <c r="U545" s="436"/>
      <c r="V545" s="435"/>
      <c r="W545"/>
      <c r="X545" s="450"/>
      <c r="Y545" s="450"/>
      <c r="Z545" s="450"/>
      <c r="AA545" s="450"/>
      <c r="AB545" s="450"/>
      <c r="AC545" s="450"/>
      <c r="AD545" s="450"/>
      <c r="AE545" s="450"/>
      <c r="AF545" s="450"/>
      <c r="AG545" s="450"/>
      <c r="AH545" s="450"/>
      <c r="AI545" s="450"/>
    </row>
    <row r="546" spans="21:35" ht="12.75">
      <c r="U546" s="436"/>
      <c r="V546" s="435"/>
      <c r="W546"/>
      <c r="X546" s="450"/>
      <c r="Y546" s="450"/>
      <c r="Z546" s="450"/>
      <c r="AA546" s="450"/>
      <c r="AB546" s="450"/>
      <c r="AC546" s="450"/>
      <c r="AD546" s="450"/>
      <c r="AE546" s="450"/>
      <c r="AF546" s="450"/>
      <c r="AG546" s="450"/>
      <c r="AH546" s="450"/>
      <c r="AI546" s="450"/>
    </row>
    <row r="547" spans="21:35" ht="12.75">
      <c r="U547" s="436"/>
      <c r="V547" s="435"/>
      <c r="W547"/>
      <c r="X547" s="450"/>
      <c r="Y547" s="450"/>
      <c r="Z547" s="450"/>
      <c r="AA547" s="450"/>
      <c r="AB547" s="450"/>
      <c r="AC547" s="450"/>
      <c r="AD547" s="450"/>
      <c r="AE547" s="450"/>
      <c r="AF547" s="450"/>
      <c r="AG547" s="450"/>
      <c r="AH547" s="450"/>
      <c r="AI547" s="450"/>
    </row>
    <row r="548" spans="21:35" ht="12.75">
      <c r="U548" s="436"/>
      <c r="V548" s="435"/>
      <c r="W548"/>
      <c r="X548" s="450"/>
      <c r="Y548" s="450"/>
      <c r="Z548" s="450"/>
      <c r="AA548" s="450"/>
      <c r="AB548" s="450"/>
      <c r="AC548" s="450"/>
      <c r="AD548" s="450"/>
      <c r="AE548" s="450"/>
      <c r="AF548" s="450"/>
      <c r="AG548" s="450"/>
      <c r="AH548" s="450"/>
      <c r="AI548" s="450"/>
    </row>
    <row r="549" spans="21:35" ht="12.75">
      <c r="U549" s="436"/>
      <c r="V549" s="435"/>
      <c r="W549"/>
      <c r="X549" s="450"/>
      <c r="Y549" s="450"/>
      <c r="Z549" s="450"/>
      <c r="AA549" s="450"/>
      <c r="AB549" s="450"/>
      <c r="AC549" s="450"/>
      <c r="AD549" s="450"/>
      <c r="AE549" s="450"/>
      <c r="AF549" s="450"/>
      <c r="AG549" s="450"/>
      <c r="AH549" s="450"/>
      <c r="AI549" s="450"/>
    </row>
    <row r="550" spans="21:35" ht="12.75">
      <c r="U550" s="436"/>
      <c r="V550" s="435"/>
      <c r="W550"/>
      <c r="X550" s="450"/>
      <c r="Y550" s="450"/>
      <c r="Z550" s="450"/>
      <c r="AA550" s="450"/>
      <c r="AB550" s="450"/>
      <c r="AC550" s="450"/>
      <c r="AD550" s="450"/>
      <c r="AE550" s="450"/>
      <c r="AF550" s="450"/>
      <c r="AG550" s="450"/>
      <c r="AH550" s="450"/>
      <c r="AI550" s="450"/>
    </row>
    <row r="551" spans="21:35" ht="12.75">
      <c r="U551" s="436"/>
      <c r="V551" s="435"/>
      <c r="W551"/>
      <c r="X551" s="450"/>
      <c r="Y551" s="450"/>
      <c r="Z551" s="450"/>
      <c r="AA551" s="450"/>
      <c r="AB551" s="450"/>
      <c r="AC551" s="450"/>
      <c r="AD551" s="450"/>
      <c r="AE551" s="450"/>
      <c r="AF551" s="450"/>
      <c r="AG551" s="450"/>
      <c r="AH551" s="450"/>
      <c r="AI551" s="450"/>
    </row>
    <row r="552" spans="21:35" ht="12.75">
      <c r="U552" s="436"/>
      <c r="V552" s="435"/>
      <c r="W552"/>
      <c r="X552" s="450"/>
      <c r="Y552" s="450"/>
      <c r="Z552" s="450"/>
      <c r="AA552" s="450"/>
      <c r="AB552" s="450"/>
      <c r="AC552" s="450"/>
      <c r="AD552" s="450"/>
      <c r="AE552" s="450"/>
      <c r="AF552" s="450"/>
      <c r="AG552" s="450"/>
      <c r="AH552" s="450"/>
      <c r="AI552" s="450"/>
    </row>
    <row r="553" spans="21:35" ht="12.75">
      <c r="U553" s="436"/>
      <c r="V553" s="435"/>
      <c r="W553"/>
      <c r="X553" s="450"/>
      <c r="Y553" s="450"/>
      <c r="Z553" s="450"/>
      <c r="AA553" s="450"/>
      <c r="AB553" s="450"/>
      <c r="AC553" s="450"/>
      <c r="AD553" s="450"/>
      <c r="AE553" s="450"/>
      <c r="AF553" s="450"/>
      <c r="AG553" s="450"/>
      <c r="AH553" s="450"/>
      <c r="AI553" s="450"/>
    </row>
    <row r="554" spans="21:35" ht="12.75">
      <c r="U554" s="436"/>
      <c r="V554" s="435"/>
      <c r="W554"/>
      <c r="X554" s="450"/>
      <c r="Y554" s="450"/>
      <c r="Z554" s="450"/>
      <c r="AA554" s="450"/>
      <c r="AB554" s="450"/>
      <c r="AC554" s="450"/>
      <c r="AD554" s="450"/>
      <c r="AE554" s="450"/>
      <c r="AF554" s="450"/>
      <c r="AG554" s="450"/>
      <c r="AH554" s="450"/>
      <c r="AI554" s="450"/>
    </row>
    <row r="555" spans="21:35" ht="12.75">
      <c r="U555" s="436"/>
      <c r="V555" s="435"/>
      <c r="W555"/>
      <c r="X555" s="450"/>
      <c r="Y555" s="450"/>
      <c r="Z555" s="450"/>
      <c r="AA555" s="450"/>
      <c r="AB555" s="450"/>
      <c r="AC555" s="450"/>
      <c r="AD555" s="450"/>
      <c r="AE555" s="450"/>
      <c r="AF555" s="450"/>
      <c r="AG555" s="450"/>
      <c r="AH555" s="450"/>
      <c r="AI555" s="450"/>
    </row>
    <row r="556" spans="21:35" ht="12.75">
      <c r="U556" s="436"/>
      <c r="V556" s="435"/>
      <c r="W556"/>
      <c r="X556" s="450"/>
      <c r="Y556" s="450"/>
      <c r="Z556" s="450"/>
      <c r="AA556" s="450"/>
      <c r="AB556" s="450"/>
      <c r="AC556" s="450"/>
      <c r="AD556" s="450"/>
      <c r="AE556" s="450"/>
      <c r="AF556" s="450"/>
      <c r="AG556" s="450"/>
      <c r="AH556" s="450"/>
      <c r="AI556" s="450"/>
    </row>
    <row r="557" spans="21:35" ht="12.75">
      <c r="U557" s="436"/>
      <c r="V557" s="435"/>
      <c r="W557"/>
      <c r="X557" s="450"/>
      <c r="Y557" s="450"/>
      <c r="Z557" s="450"/>
      <c r="AA557" s="450"/>
      <c r="AB557" s="450"/>
      <c r="AC557" s="450"/>
      <c r="AD557" s="450"/>
      <c r="AE557" s="450"/>
      <c r="AF557" s="450"/>
      <c r="AG557" s="450"/>
      <c r="AH557" s="450"/>
      <c r="AI557" s="450"/>
    </row>
    <row r="558" spans="21:35" ht="12.75">
      <c r="U558" s="436"/>
      <c r="V558" s="435"/>
      <c r="W558"/>
      <c r="X558" s="450"/>
      <c r="Y558" s="450"/>
      <c r="Z558" s="450"/>
      <c r="AA558" s="450"/>
      <c r="AB558" s="450"/>
      <c r="AC558" s="450"/>
      <c r="AD558" s="450"/>
      <c r="AE558" s="450"/>
      <c r="AF558" s="450"/>
      <c r="AG558" s="450"/>
      <c r="AH558" s="450"/>
      <c r="AI558" s="450"/>
    </row>
    <row r="559" spans="21:35" ht="12.75">
      <c r="U559" s="436"/>
      <c r="V559" s="435"/>
      <c r="W559"/>
      <c r="X559" s="450"/>
      <c r="Y559" s="450"/>
      <c r="Z559" s="450"/>
      <c r="AA559" s="450"/>
      <c r="AB559" s="450"/>
      <c r="AC559" s="450"/>
      <c r="AD559" s="450"/>
      <c r="AE559" s="450"/>
      <c r="AF559" s="450"/>
      <c r="AG559" s="450"/>
      <c r="AH559" s="450"/>
      <c r="AI559" s="450"/>
    </row>
    <row r="560" spans="21:35" ht="12.75">
      <c r="U560" s="436"/>
      <c r="V560" s="435"/>
      <c r="W560"/>
      <c r="X560" s="450"/>
      <c r="Y560" s="450"/>
      <c r="Z560" s="450"/>
      <c r="AA560" s="450"/>
      <c r="AB560" s="450"/>
      <c r="AC560" s="451"/>
      <c r="AD560" s="450"/>
      <c r="AE560" s="450"/>
      <c r="AF560" s="450"/>
      <c r="AG560" s="450"/>
      <c r="AH560" s="450"/>
      <c r="AI560" s="450"/>
    </row>
    <row r="561" spans="21:35" ht="12.75">
      <c r="U561" s="436"/>
      <c r="V561" s="435"/>
      <c r="W561"/>
      <c r="X561" s="452"/>
      <c r="Y561" s="453"/>
      <c r="Z561" s="453"/>
      <c r="AA561" s="453"/>
      <c r="AB561" s="453"/>
      <c r="AC561" s="451"/>
      <c r="AD561" s="453"/>
      <c r="AE561" s="453"/>
      <c r="AF561" s="454"/>
      <c r="AG561" s="453"/>
      <c r="AH561" s="453"/>
      <c r="AI561" s="455"/>
    </row>
    <row r="562" spans="21:35" ht="12.75">
      <c r="U562" s="436"/>
      <c r="V562" s="435"/>
      <c r="W562"/>
      <c r="X562" s="452"/>
      <c r="Y562" s="453"/>
      <c r="Z562" s="453"/>
      <c r="AA562" s="453"/>
      <c r="AB562" s="453"/>
      <c r="AC562" s="451"/>
      <c r="AD562" s="453"/>
      <c r="AE562" s="453"/>
      <c r="AF562" s="454"/>
      <c r="AG562" s="453"/>
      <c r="AH562" s="453"/>
      <c r="AI562" s="455"/>
    </row>
    <row r="563" spans="21:35" ht="12.75">
      <c r="U563" s="436"/>
      <c r="V563" s="435"/>
      <c r="W563"/>
      <c r="X563" s="452"/>
      <c r="Y563" s="453"/>
      <c r="Z563" s="453"/>
      <c r="AA563" s="453"/>
      <c r="AB563" s="453"/>
      <c r="AC563" s="451"/>
      <c r="AD563" s="453"/>
      <c r="AE563" s="453"/>
      <c r="AF563" s="454"/>
      <c r="AG563" s="453"/>
      <c r="AH563" s="453"/>
      <c r="AI563" s="455"/>
    </row>
    <row r="564" spans="21:35" ht="12.75">
      <c r="U564" s="436"/>
      <c r="V564" s="435"/>
      <c r="W564"/>
      <c r="X564" s="452"/>
      <c r="Y564" s="453"/>
      <c r="Z564" s="453"/>
      <c r="AA564" s="453"/>
      <c r="AB564" s="453"/>
      <c r="AC564" s="451"/>
      <c r="AD564" s="453"/>
      <c r="AE564" s="453"/>
      <c r="AF564" s="454"/>
      <c r="AG564" s="453"/>
      <c r="AH564" s="453"/>
      <c r="AI564" s="455"/>
    </row>
    <row r="565" spans="21:35" ht="12.75">
      <c r="U565" s="436"/>
      <c r="V565" s="435"/>
      <c r="W565"/>
      <c r="X565" s="452"/>
      <c r="Y565" s="453"/>
      <c r="Z565" s="453"/>
      <c r="AA565" s="453"/>
      <c r="AB565" s="453"/>
      <c r="AC565" s="451"/>
      <c r="AD565" s="453"/>
      <c r="AE565" s="453"/>
      <c r="AF565" s="454"/>
      <c r="AG565" s="453"/>
      <c r="AH565" s="453"/>
      <c r="AI565" s="455"/>
    </row>
    <row r="566" spans="21:35" ht="12.75">
      <c r="U566" s="436"/>
      <c r="V566" s="435"/>
      <c r="W566"/>
      <c r="X566" s="452"/>
      <c r="Y566" s="453"/>
      <c r="Z566" s="453"/>
      <c r="AA566" s="453"/>
      <c r="AB566" s="453"/>
      <c r="AC566" s="451"/>
      <c r="AD566" s="453"/>
      <c r="AE566" s="453"/>
      <c r="AF566" s="454"/>
      <c r="AG566" s="453"/>
      <c r="AH566" s="453"/>
      <c r="AI566" s="455"/>
    </row>
    <row r="567" spans="21:35" ht="12.75">
      <c r="U567" s="436"/>
      <c r="V567" s="435"/>
      <c r="W567"/>
      <c r="X567" s="452"/>
      <c r="Y567" s="453"/>
      <c r="Z567" s="453"/>
      <c r="AA567" s="453"/>
      <c r="AB567" s="453"/>
      <c r="AC567" s="451"/>
      <c r="AD567" s="453"/>
      <c r="AE567" s="453"/>
      <c r="AF567" s="454"/>
      <c r="AG567" s="453"/>
      <c r="AH567" s="453"/>
      <c r="AI567" s="455"/>
    </row>
    <row r="568" spans="21:35" ht="12.75">
      <c r="U568" s="436"/>
      <c r="V568" s="435"/>
      <c r="W568"/>
      <c r="X568" s="452"/>
      <c r="Y568" s="453"/>
      <c r="Z568" s="453"/>
      <c r="AA568" s="453"/>
      <c r="AB568" s="453"/>
      <c r="AC568" s="451"/>
      <c r="AD568" s="453"/>
      <c r="AE568" s="453"/>
      <c r="AF568" s="454"/>
      <c r="AG568" s="453"/>
      <c r="AH568" s="453"/>
      <c r="AI568" s="455"/>
    </row>
    <row r="569" spans="21:35" ht="12.75">
      <c r="U569" s="436"/>
      <c r="V569" s="435"/>
      <c r="W569"/>
      <c r="X569" s="452"/>
      <c r="Y569" s="452"/>
      <c r="Z569" s="452"/>
      <c r="AA569" s="452"/>
      <c r="AB569" s="452"/>
      <c r="AC569" s="451"/>
      <c r="AD569" s="452"/>
      <c r="AE569" s="452"/>
      <c r="AF569" s="452"/>
      <c r="AG569" s="452"/>
      <c r="AH569" s="452"/>
      <c r="AI569" s="452"/>
    </row>
    <row r="570" spans="21:35" ht="12.75">
      <c r="U570" s="436"/>
      <c r="V570" s="435"/>
      <c r="W570"/>
      <c r="X570" s="452"/>
      <c r="Y570" s="452"/>
      <c r="Z570" s="452"/>
      <c r="AA570" s="452"/>
      <c r="AB570" s="452"/>
      <c r="AC570" s="451"/>
      <c r="AD570" s="452"/>
      <c r="AE570" s="452"/>
      <c r="AF570" s="452"/>
      <c r="AG570" s="452"/>
      <c r="AH570" s="452"/>
      <c r="AI570" s="452"/>
    </row>
    <row r="571" spans="21:35" ht="12.75">
      <c r="U571" s="436"/>
      <c r="V571" s="435"/>
      <c r="W571"/>
      <c r="X571" s="452"/>
      <c r="Y571" s="452"/>
      <c r="Z571" s="452"/>
      <c r="AA571" s="452"/>
      <c r="AB571" s="452"/>
      <c r="AC571" s="451"/>
      <c r="AD571" s="452"/>
      <c r="AE571" s="452"/>
      <c r="AF571" s="452"/>
      <c r="AG571" s="452"/>
      <c r="AH571" s="452"/>
      <c r="AI571" s="452"/>
    </row>
    <row r="572" spans="21:35" ht="12.75">
      <c r="U572" s="436"/>
      <c r="V572" s="435"/>
      <c r="W572"/>
      <c r="X572" s="452"/>
      <c r="Y572" s="452"/>
      <c r="Z572" s="452"/>
      <c r="AA572" s="452"/>
      <c r="AB572" s="452"/>
      <c r="AC572" s="451"/>
      <c r="AD572" s="452"/>
      <c r="AE572" s="452"/>
      <c r="AF572" s="452"/>
      <c r="AG572" s="452"/>
      <c r="AH572" s="452"/>
      <c r="AI572" s="452"/>
    </row>
    <row r="573" spans="21:35" ht="12.75">
      <c r="U573" s="436"/>
      <c r="V573" s="435"/>
      <c r="W573"/>
      <c r="X573" s="452"/>
      <c r="Y573" s="452"/>
      <c r="Z573" s="452"/>
      <c r="AA573" s="452"/>
      <c r="AB573" s="452"/>
      <c r="AC573" s="451"/>
      <c r="AD573" s="452"/>
      <c r="AE573" s="452"/>
      <c r="AF573" s="452"/>
      <c r="AG573" s="452"/>
      <c r="AH573" s="452"/>
      <c r="AI573" s="452"/>
    </row>
    <row r="574" spans="21:35" ht="12.75">
      <c r="U574" s="436"/>
      <c r="V574" s="435"/>
      <c r="W574"/>
      <c r="X574" s="452"/>
      <c r="Y574" s="452"/>
      <c r="Z574" s="452"/>
      <c r="AA574" s="452"/>
      <c r="AB574" s="452"/>
      <c r="AC574" s="451"/>
      <c r="AD574" s="452"/>
      <c r="AE574" s="452"/>
      <c r="AF574" s="452"/>
      <c r="AG574" s="452"/>
      <c r="AH574" s="452"/>
      <c r="AI574" s="452"/>
    </row>
    <row r="575" spans="21:35" ht="12.75">
      <c r="U575" s="436"/>
      <c r="V575" s="435"/>
      <c r="W575"/>
      <c r="X575" s="452"/>
      <c r="Y575" s="452"/>
      <c r="Z575" s="452"/>
      <c r="AA575" s="452"/>
      <c r="AB575" s="452"/>
      <c r="AC575" s="451"/>
      <c r="AD575" s="452"/>
      <c r="AE575" s="452"/>
      <c r="AF575" s="452"/>
      <c r="AG575" s="452"/>
      <c r="AH575" s="452"/>
      <c r="AI575" s="452"/>
    </row>
    <row r="576" spans="21:35" ht="12.75">
      <c r="U576" s="436"/>
      <c r="V576" s="435"/>
      <c r="W576"/>
      <c r="X576" s="452"/>
      <c r="Y576" s="452"/>
      <c r="Z576" s="452"/>
      <c r="AA576" s="452"/>
      <c r="AB576" s="452"/>
      <c r="AC576" s="451"/>
      <c r="AD576" s="452"/>
      <c r="AE576" s="452"/>
      <c r="AF576" s="452"/>
      <c r="AG576" s="452"/>
      <c r="AH576" s="452"/>
      <c r="AI576" s="452"/>
    </row>
    <row r="577" spans="21:35" ht="12.75">
      <c r="U577" s="436"/>
      <c r="V577" s="435"/>
      <c r="W577"/>
      <c r="X577" s="452"/>
      <c r="Y577" s="452"/>
      <c r="Z577" s="452"/>
      <c r="AA577" s="452"/>
      <c r="AB577" s="452"/>
      <c r="AC577" s="451"/>
      <c r="AD577" s="452"/>
      <c r="AE577" s="452"/>
      <c r="AF577" s="452"/>
      <c r="AG577" s="452"/>
      <c r="AH577" s="452"/>
      <c r="AI577" s="452"/>
    </row>
    <row r="578" spans="21:35" ht="12.75">
      <c r="U578" s="436"/>
      <c r="V578" s="435"/>
      <c r="W578"/>
      <c r="X578" s="452"/>
      <c r="Y578" s="452"/>
      <c r="Z578" s="452"/>
      <c r="AA578" s="452"/>
      <c r="AB578" s="452"/>
      <c r="AC578" s="451"/>
      <c r="AD578" s="452"/>
      <c r="AE578" s="452"/>
      <c r="AF578" s="452"/>
      <c r="AG578" s="452"/>
      <c r="AH578" s="452"/>
      <c r="AI578" s="452"/>
    </row>
    <row r="579" spans="21:35" ht="12.75">
      <c r="U579" s="436"/>
      <c r="V579" s="435"/>
      <c r="W579"/>
      <c r="X579" s="452"/>
      <c r="Y579" s="452"/>
      <c r="Z579" s="452"/>
      <c r="AA579" s="452"/>
      <c r="AB579" s="452"/>
      <c r="AC579" s="451"/>
      <c r="AD579" s="452"/>
      <c r="AE579" s="452"/>
      <c r="AF579" s="452"/>
      <c r="AG579" s="452"/>
      <c r="AH579" s="452"/>
      <c r="AI579" s="452"/>
    </row>
    <row r="580" spans="21:35" ht="12.75">
      <c r="U580" s="436"/>
      <c r="V580" s="435"/>
      <c r="W580"/>
      <c r="X580" s="452"/>
      <c r="Y580" s="452"/>
      <c r="Z580" s="452"/>
      <c r="AA580" s="452"/>
      <c r="AB580" s="452"/>
      <c r="AC580" s="451"/>
      <c r="AD580" s="452"/>
      <c r="AE580" s="452"/>
      <c r="AF580" s="452"/>
      <c r="AG580" s="452"/>
      <c r="AH580" s="452"/>
      <c r="AI580" s="452"/>
    </row>
    <row r="581" spans="21:35" ht="12.75">
      <c r="U581" s="436"/>
      <c r="V581" s="435"/>
      <c r="W581"/>
      <c r="X581" s="452"/>
      <c r="Y581" s="452"/>
      <c r="Z581" s="452"/>
      <c r="AA581" s="452"/>
      <c r="AB581" s="452"/>
      <c r="AC581" s="451"/>
      <c r="AD581" s="452"/>
      <c r="AE581" s="452"/>
      <c r="AF581" s="452"/>
      <c r="AG581" s="452"/>
      <c r="AH581" s="452"/>
      <c r="AI581" s="452"/>
    </row>
    <row r="582" spans="21:35" ht="12.75">
      <c r="U582" s="436"/>
      <c r="V582" s="435"/>
      <c r="W582"/>
      <c r="X582" s="452"/>
      <c r="Y582" s="452"/>
      <c r="Z582" s="452"/>
      <c r="AA582" s="452"/>
      <c r="AB582" s="452"/>
      <c r="AC582" s="451"/>
      <c r="AD582" s="452"/>
      <c r="AE582" s="452"/>
      <c r="AF582" s="452"/>
      <c r="AG582" s="452"/>
      <c r="AH582" s="452"/>
      <c r="AI582" s="452"/>
    </row>
    <row r="583" spans="21:35" ht="12.75">
      <c r="U583" s="436"/>
      <c r="V583" s="435"/>
      <c r="W583"/>
      <c r="X583" s="452"/>
      <c r="Y583" s="452"/>
      <c r="Z583" s="452"/>
      <c r="AA583" s="452"/>
      <c r="AB583" s="452"/>
      <c r="AC583" s="451"/>
      <c r="AD583" s="452"/>
      <c r="AE583" s="452"/>
      <c r="AF583" s="452"/>
      <c r="AG583" s="452"/>
      <c r="AH583" s="452"/>
      <c r="AI583" s="452"/>
    </row>
    <row r="584" spans="21:35" ht="12.75">
      <c r="U584" s="436"/>
      <c r="V584" s="435"/>
      <c r="W584"/>
      <c r="X584" s="452"/>
      <c r="Y584" s="452"/>
      <c r="Z584" s="452"/>
      <c r="AA584" s="452"/>
      <c r="AB584" s="452"/>
      <c r="AC584" s="451"/>
      <c r="AD584" s="452"/>
      <c r="AE584" s="452"/>
      <c r="AF584" s="452"/>
      <c r="AG584" s="452"/>
      <c r="AH584" s="452"/>
      <c r="AI584" s="452"/>
    </row>
    <row r="585" spans="21:35" ht="12.75">
      <c r="U585" s="436"/>
      <c r="V585" s="435"/>
      <c r="W585"/>
      <c r="X585" s="452"/>
      <c r="Y585" s="452"/>
      <c r="Z585" s="452"/>
      <c r="AA585" s="452"/>
      <c r="AB585" s="452"/>
      <c r="AC585" s="451"/>
      <c r="AD585" s="452"/>
      <c r="AE585" s="452"/>
      <c r="AF585" s="452"/>
      <c r="AG585" s="452"/>
      <c r="AH585" s="452"/>
      <c r="AI585" s="452"/>
    </row>
    <row r="586" spans="21:35" ht="13.5" thickBot="1">
      <c r="U586" s="435"/>
      <c r="V586" s="435"/>
      <c r="W586"/>
      <c r="X586" s="452"/>
      <c r="Y586" s="452"/>
      <c r="Z586" s="452"/>
      <c r="AA586" s="452"/>
      <c r="AB586" s="452"/>
      <c r="AC586" s="451"/>
      <c r="AD586" s="452"/>
      <c r="AE586" s="452"/>
      <c r="AF586" s="452"/>
      <c r="AG586" s="452"/>
      <c r="AH586" s="452"/>
      <c r="AI586" s="452"/>
    </row>
    <row r="587" spans="21:35" ht="12.75">
      <c r="U587" s="435"/>
      <c r="V587" s="444"/>
      <c r="W587"/>
      <c r="X587" s="452"/>
      <c r="Y587" s="452"/>
      <c r="Z587" s="452"/>
      <c r="AA587" s="452"/>
      <c r="AB587" s="452"/>
      <c r="AC587" s="451"/>
      <c r="AD587" s="452"/>
      <c r="AE587" s="452"/>
      <c r="AF587" s="452"/>
      <c r="AG587" s="452"/>
      <c r="AH587" s="452"/>
      <c r="AI587" s="452"/>
    </row>
    <row r="588" spans="21:35" ht="12.75">
      <c r="U588" s="436"/>
      <c r="V588" s="435"/>
      <c r="W588"/>
      <c r="X588" s="452"/>
      <c r="Y588" s="452"/>
      <c r="Z588" s="452"/>
      <c r="AA588" s="452"/>
      <c r="AB588" s="452"/>
      <c r="AC588" s="451"/>
      <c r="AD588" s="452"/>
      <c r="AE588" s="452"/>
      <c r="AF588" s="452"/>
      <c r="AG588" s="452"/>
      <c r="AH588" s="452"/>
      <c r="AI588" s="452"/>
    </row>
    <row r="589" spans="21:35" ht="12.75">
      <c r="U589" s="436"/>
      <c r="V589" s="435"/>
      <c r="W589"/>
      <c r="X589" s="452"/>
      <c r="Y589" s="452"/>
      <c r="Z589" s="452"/>
      <c r="AA589" s="452"/>
      <c r="AB589" s="452"/>
      <c r="AC589" s="451"/>
      <c r="AD589" s="452"/>
      <c r="AE589" s="452"/>
      <c r="AF589" s="452"/>
      <c r="AG589" s="452"/>
      <c r="AH589" s="452"/>
      <c r="AI589" s="452"/>
    </row>
    <row r="590" spans="21:35" ht="12.75">
      <c r="U590" s="436"/>
      <c r="V590" s="435"/>
      <c r="W590"/>
      <c r="X590" s="452"/>
      <c r="Y590" s="452"/>
      <c r="Z590" s="452"/>
      <c r="AA590" s="452"/>
      <c r="AB590" s="452"/>
      <c r="AC590" s="451"/>
      <c r="AD590" s="452"/>
      <c r="AE590" s="452"/>
      <c r="AF590" s="452"/>
      <c r="AG590" s="452"/>
      <c r="AH590" s="452"/>
      <c r="AI590" s="452"/>
    </row>
    <row r="591" spans="21:35" ht="12.75">
      <c r="U591" s="436"/>
      <c r="V591" s="435"/>
      <c r="W591"/>
      <c r="X591" s="452"/>
      <c r="Y591" s="452"/>
      <c r="Z591" s="452"/>
      <c r="AA591" s="452"/>
      <c r="AB591" s="452"/>
      <c r="AC591" s="451"/>
      <c r="AD591" s="452"/>
      <c r="AE591" s="452"/>
      <c r="AF591" s="452"/>
      <c r="AG591" s="452"/>
      <c r="AH591" s="452"/>
      <c r="AI591" s="452"/>
    </row>
    <row r="592" spans="21:35" ht="12.75">
      <c r="U592" s="436"/>
      <c r="V592" s="435"/>
      <c r="W592"/>
      <c r="X592" s="452"/>
      <c r="Y592" s="452"/>
      <c r="Z592" s="452"/>
      <c r="AA592" s="452"/>
      <c r="AB592" s="452"/>
      <c r="AC592" s="451"/>
      <c r="AD592" s="452"/>
      <c r="AE592" s="452"/>
      <c r="AF592" s="452"/>
      <c r="AG592" s="452"/>
      <c r="AH592" s="452"/>
      <c r="AI592" s="452"/>
    </row>
    <row r="593" spans="21:35" ht="12.75">
      <c r="U593" s="436"/>
      <c r="V593" s="435"/>
      <c r="W593"/>
      <c r="X593" s="452"/>
      <c r="Y593" s="452"/>
      <c r="Z593" s="452"/>
      <c r="AA593" s="452"/>
      <c r="AB593" s="452"/>
      <c r="AC593" s="451"/>
      <c r="AD593" s="452"/>
      <c r="AE593" s="452"/>
      <c r="AF593" s="452"/>
      <c r="AG593" s="452"/>
      <c r="AH593" s="452"/>
      <c r="AI593" s="452"/>
    </row>
    <row r="594" spans="21:35" ht="12.75">
      <c r="U594" s="436"/>
      <c r="V594" s="435"/>
      <c r="W594"/>
      <c r="X594" s="452"/>
      <c r="Y594" s="452"/>
      <c r="Z594" s="452"/>
      <c r="AA594" s="452"/>
      <c r="AB594" s="452"/>
      <c r="AC594" s="451"/>
      <c r="AD594" s="452"/>
      <c r="AE594" s="452"/>
      <c r="AF594" s="452"/>
      <c r="AG594" s="452"/>
      <c r="AH594" s="452"/>
      <c r="AI594" s="452"/>
    </row>
    <row r="595" spans="21:35" ht="12.75">
      <c r="U595" s="436"/>
      <c r="V595" s="435"/>
      <c r="W595"/>
      <c r="X595" s="452"/>
      <c r="Y595" s="452"/>
      <c r="Z595" s="452"/>
      <c r="AA595" s="452"/>
      <c r="AB595" s="452"/>
      <c r="AC595" s="451"/>
      <c r="AD595" s="452"/>
      <c r="AE595" s="452"/>
      <c r="AF595" s="452"/>
      <c r="AG595" s="452"/>
      <c r="AH595" s="452"/>
      <c r="AI595" s="452"/>
    </row>
    <row r="596" spans="21:35" ht="12.75">
      <c r="U596" s="436"/>
      <c r="V596" s="435"/>
      <c r="W596"/>
      <c r="X596" s="452"/>
      <c r="Y596" s="452"/>
      <c r="Z596" s="452"/>
      <c r="AA596" s="452"/>
      <c r="AB596" s="452"/>
      <c r="AC596" s="451"/>
      <c r="AD596" s="452"/>
      <c r="AE596" s="452"/>
      <c r="AF596" s="452"/>
      <c r="AG596" s="452"/>
      <c r="AH596" s="452"/>
      <c r="AI596" s="452"/>
    </row>
    <row r="597" spans="21:35" ht="12.75">
      <c r="U597" s="436"/>
      <c r="V597" s="435"/>
      <c r="W597"/>
      <c r="X597" s="452"/>
      <c r="Y597" s="452"/>
      <c r="Z597" s="452"/>
      <c r="AA597" s="452"/>
      <c r="AB597" s="452"/>
      <c r="AC597" s="451"/>
      <c r="AD597" s="452"/>
      <c r="AE597" s="452"/>
      <c r="AF597" s="452"/>
      <c r="AG597" s="452"/>
      <c r="AH597" s="452"/>
      <c r="AI597" s="452"/>
    </row>
    <row r="598" spans="21:35" ht="12.75">
      <c r="U598" s="436"/>
      <c r="V598" s="435"/>
      <c r="W598"/>
      <c r="X598" s="452"/>
      <c r="Y598" s="452"/>
      <c r="Z598" s="452"/>
      <c r="AA598" s="452"/>
      <c r="AB598" s="452"/>
      <c r="AC598" s="451"/>
      <c r="AD598" s="452"/>
      <c r="AE598" s="452"/>
      <c r="AF598" s="452"/>
      <c r="AG598" s="452"/>
      <c r="AH598" s="452"/>
      <c r="AI598" s="452"/>
    </row>
    <row r="599" spans="21:35" ht="12.75">
      <c r="U599" s="436"/>
      <c r="V599" s="435"/>
      <c r="W599"/>
      <c r="X599" s="452"/>
      <c r="Y599" s="452"/>
      <c r="Z599" s="452"/>
      <c r="AA599" s="452"/>
      <c r="AB599" s="452"/>
      <c r="AC599" s="451"/>
      <c r="AD599" s="452"/>
      <c r="AE599" s="452"/>
      <c r="AF599" s="452"/>
      <c r="AG599" s="452"/>
      <c r="AH599" s="452"/>
      <c r="AI599" s="452"/>
    </row>
    <row r="600" spans="21:35" ht="12.75">
      <c r="U600" s="436"/>
      <c r="V600" s="435"/>
      <c r="W600"/>
      <c r="X600" s="452"/>
      <c r="Y600" s="452"/>
      <c r="Z600" s="452"/>
      <c r="AA600" s="452"/>
      <c r="AB600" s="452"/>
      <c r="AC600" s="451"/>
      <c r="AD600" s="452"/>
      <c r="AE600" s="452"/>
      <c r="AF600" s="452"/>
      <c r="AG600" s="452"/>
      <c r="AH600" s="452"/>
      <c r="AI600" s="452"/>
    </row>
    <row r="601" spans="21:35" ht="12.75">
      <c r="U601" s="436"/>
      <c r="V601" s="435"/>
      <c r="W601"/>
      <c r="X601" s="452"/>
      <c r="Y601" s="452"/>
      <c r="Z601" s="452"/>
      <c r="AA601" s="452"/>
      <c r="AB601" s="452"/>
      <c r="AC601" s="451"/>
      <c r="AD601" s="452"/>
      <c r="AE601" s="452"/>
      <c r="AF601" s="452"/>
      <c r="AG601" s="452"/>
      <c r="AH601" s="452"/>
      <c r="AI601" s="452"/>
    </row>
    <row r="602" spans="21:35" ht="12.75">
      <c r="U602" s="436"/>
      <c r="V602" s="435"/>
      <c r="W602"/>
      <c r="X602" s="452"/>
      <c r="Y602" s="452"/>
      <c r="Z602" s="452"/>
      <c r="AA602" s="452"/>
      <c r="AB602" s="452"/>
      <c r="AC602" s="451"/>
      <c r="AD602" s="452"/>
      <c r="AE602" s="452"/>
      <c r="AF602" s="452"/>
      <c r="AG602" s="452"/>
      <c r="AH602" s="452"/>
      <c r="AI602" s="452"/>
    </row>
    <row r="603" spans="21:35" ht="12.75">
      <c r="U603" s="436"/>
      <c r="V603" s="435"/>
      <c r="W603"/>
      <c r="X603" s="452"/>
      <c r="Y603" s="452"/>
      <c r="Z603" s="452"/>
      <c r="AA603" s="452"/>
      <c r="AB603" s="452"/>
      <c r="AC603" s="451"/>
      <c r="AD603" s="452"/>
      <c r="AE603" s="452"/>
      <c r="AF603" s="452"/>
      <c r="AG603" s="452"/>
      <c r="AH603" s="452"/>
      <c r="AI603" s="452"/>
    </row>
    <row r="604" spans="21:35" ht="12.75">
      <c r="U604" s="436"/>
      <c r="V604" s="435"/>
      <c r="W604"/>
      <c r="X604" s="452"/>
      <c r="Y604" s="452"/>
      <c r="Z604" s="452"/>
      <c r="AA604" s="452"/>
      <c r="AB604" s="452"/>
      <c r="AC604" s="451"/>
      <c r="AD604" s="452"/>
      <c r="AE604" s="452"/>
      <c r="AF604" s="452"/>
      <c r="AG604" s="452"/>
      <c r="AH604" s="452"/>
      <c r="AI604" s="452"/>
    </row>
    <row r="605" spans="21:35" ht="12.75">
      <c r="U605" s="436"/>
      <c r="V605" s="435"/>
      <c r="W605"/>
      <c r="X605" s="452"/>
      <c r="Y605" s="452"/>
      <c r="Z605" s="452"/>
      <c r="AA605" s="452"/>
      <c r="AB605" s="452"/>
      <c r="AC605" s="451"/>
      <c r="AD605" s="452"/>
      <c r="AE605" s="452"/>
      <c r="AF605" s="452"/>
      <c r="AG605" s="452"/>
      <c r="AH605" s="452"/>
      <c r="AI605" s="452"/>
    </row>
    <row r="606" spans="21:35" ht="12.75">
      <c r="U606" s="436"/>
      <c r="V606" s="435"/>
      <c r="W606"/>
      <c r="X606" s="452"/>
      <c r="Y606" s="452"/>
      <c r="Z606" s="452"/>
      <c r="AA606" s="452"/>
      <c r="AB606" s="452"/>
      <c r="AC606" s="451"/>
      <c r="AD606" s="452"/>
      <c r="AE606" s="452"/>
      <c r="AF606" s="452"/>
      <c r="AG606" s="452"/>
      <c r="AH606" s="452"/>
      <c r="AI606" s="452"/>
    </row>
    <row r="607" spans="21:35" ht="12.75">
      <c r="U607" s="436"/>
      <c r="V607" s="435"/>
      <c r="W607"/>
      <c r="X607" s="452"/>
      <c r="Y607" s="452"/>
      <c r="Z607" s="452"/>
      <c r="AA607" s="452"/>
      <c r="AB607" s="452"/>
      <c r="AC607" s="451"/>
      <c r="AD607" s="452"/>
      <c r="AE607" s="452"/>
      <c r="AF607" s="452"/>
      <c r="AG607" s="452"/>
      <c r="AH607" s="452"/>
      <c r="AI607" s="452"/>
    </row>
    <row r="608" spans="21:35" ht="12.75">
      <c r="U608" s="436"/>
      <c r="V608" s="435"/>
      <c r="W608"/>
      <c r="X608" s="452"/>
      <c r="Y608" s="452"/>
      <c r="Z608" s="452"/>
      <c r="AA608" s="452"/>
      <c r="AB608" s="452"/>
      <c r="AC608" s="451"/>
      <c r="AD608" s="452"/>
      <c r="AE608" s="452"/>
      <c r="AF608" s="452"/>
      <c r="AG608" s="452"/>
      <c r="AH608" s="452"/>
      <c r="AI608" s="452"/>
    </row>
    <row r="609" spans="21:35" ht="12.75">
      <c r="U609" s="436"/>
      <c r="V609" s="435"/>
      <c r="W609"/>
      <c r="X609" s="452"/>
      <c r="Y609" s="452"/>
      <c r="Z609" s="452"/>
      <c r="AA609" s="452"/>
      <c r="AB609" s="452"/>
      <c r="AC609" s="451"/>
      <c r="AD609" s="452"/>
      <c r="AE609" s="452"/>
      <c r="AF609" s="452"/>
      <c r="AG609" s="452"/>
      <c r="AH609" s="452"/>
      <c r="AI609" s="452"/>
    </row>
    <row r="610" spans="21:35" ht="12.75">
      <c r="U610" s="436"/>
      <c r="V610" s="435"/>
      <c r="W610"/>
      <c r="X610" s="452"/>
      <c r="Y610" s="452"/>
      <c r="Z610" s="452"/>
      <c r="AA610" s="452"/>
      <c r="AB610" s="452"/>
      <c r="AC610" s="451"/>
      <c r="AD610" s="452"/>
      <c r="AE610" s="452"/>
      <c r="AF610" s="452"/>
      <c r="AG610" s="452"/>
      <c r="AH610" s="452"/>
      <c r="AI610" s="452"/>
    </row>
    <row r="611" spans="21:35" ht="12.75">
      <c r="U611" s="436"/>
      <c r="V611" s="435"/>
      <c r="W611"/>
      <c r="X611" s="452"/>
      <c r="Y611" s="452"/>
      <c r="Z611" s="452"/>
      <c r="AA611" s="452"/>
      <c r="AB611" s="452"/>
      <c r="AC611" s="451"/>
      <c r="AD611" s="452"/>
      <c r="AE611" s="452"/>
      <c r="AF611" s="452"/>
      <c r="AG611" s="452"/>
      <c r="AH611" s="452"/>
      <c r="AI611" s="452"/>
    </row>
    <row r="612" spans="21:35" ht="12.75">
      <c r="U612" s="436"/>
      <c r="V612" s="435"/>
      <c r="W612"/>
      <c r="X612" s="452"/>
      <c r="Y612" s="452"/>
      <c r="Z612" s="452"/>
      <c r="AA612" s="452"/>
      <c r="AB612" s="452"/>
      <c r="AC612" s="451"/>
      <c r="AD612" s="452"/>
      <c r="AE612" s="452"/>
      <c r="AF612" s="452"/>
      <c r="AG612" s="452"/>
      <c r="AH612" s="452"/>
      <c r="AI612" s="452"/>
    </row>
    <row r="613" spans="21:35" ht="12.75">
      <c r="U613" s="436"/>
      <c r="V613" s="435"/>
      <c r="W613"/>
      <c r="X613" s="452"/>
      <c r="Y613" s="452"/>
      <c r="Z613" s="452"/>
      <c r="AA613" s="452"/>
      <c r="AB613" s="452"/>
      <c r="AC613" s="451"/>
      <c r="AD613" s="452"/>
      <c r="AE613" s="452"/>
      <c r="AF613" s="452"/>
      <c r="AG613" s="452"/>
      <c r="AH613" s="452"/>
      <c r="AI613" s="452"/>
    </row>
    <row r="614" spans="21:35" ht="12.75">
      <c r="U614" s="436"/>
      <c r="V614" s="435"/>
      <c r="W614"/>
      <c r="X614" s="452"/>
      <c r="Y614" s="452"/>
      <c r="Z614" s="452"/>
      <c r="AA614" s="452"/>
      <c r="AB614" s="452"/>
      <c r="AC614" s="451"/>
      <c r="AD614" s="452"/>
      <c r="AE614" s="452"/>
      <c r="AF614" s="452"/>
      <c r="AG614" s="452"/>
      <c r="AH614" s="452"/>
      <c r="AI614" s="452"/>
    </row>
    <row r="615" spans="21:35" ht="12.75">
      <c r="U615" s="436"/>
      <c r="V615" s="435"/>
      <c r="W615"/>
      <c r="X615" s="452"/>
      <c r="Y615" s="452"/>
      <c r="Z615" s="452"/>
      <c r="AA615" s="452"/>
      <c r="AB615" s="452"/>
      <c r="AC615" s="451"/>
      <c r="AD615" s="452"/>
      <c r="AE615" s="452"/>
      <c r="AF615" s="452"/>
      <c r="AG615" s="452"/>
      <c r="AH615" s="452"/>
      <c r="AI615" s="452"/>
    </row>
    <row r="616" spans="21:35" ht="12.75">
      <c r="U616" s="436"/>
      <c r="V616" s="435"/>
      <c r="W616"/>
      <c r="X616" s="452"/>
      <c r="Y616" s="452"/>
      <c r="Z616" s="452"/>
      <c r="AA616" s="452"/>
      <c r="AB616" s="452"/>
      <c r="AC616" s="451"/>
      <c r="AD616" s="452"/>
      <c r="AE616" s="452"/>
      <c r="AF616" s="452"/>
      <c r="AG616" s="452"/>
      <c r="AH616" s="452"/>
      <c r="AI616" s="452"/>
    </row>
    <row r="617" spans="21:35" ht="12.75">
      <c r="U617" s="436"/>
      <c r="V617" s="435"/>
      <c r="W617"/>
      <c r="X617" s="452"/>
      <c r="Y617" s="452"/>
      <c r="Z617" s="452"/>
      <c r="AA617" s="452"/>
      <c r="AB617" s="452"/>
      <c r="AC617" s="451"/>
      <c r="AD617" s="452"/>
      <c r="AE617" s="452"/>
      <c r="AF617" s="452"/>
      <c r="AG617" s="452"/>
      <c r="AH617" s="452"/>
      <c r="AI617" s="452"/>
    </row>
    <row r="618" spans="21:35" ht="12.75">
      <c r="U618" s="436"/>
      <c r="V618" s="435"/>
      <c r="W618"/>
      <c r="X618" s="452"/>
      <c r="Y618" s="452"/>
      <c r="Z618" s="452"/>
      <c r="AA618" s="452"/>
      <c r="AB618" s="452"/>
      <c r="AC618" s="451"/>
      <c r="AD618" s="452"/>
      <c r="AE618" s="452"/>
      <c r="AF618" s="452"/>
      <c r="AG618" s="452"/>
      <c r="AH618" s="452"/>
      <c r="AI618" s="452"/>
    </row>
    <row r="619" spans="21:35" ht="12.75">
      <c r="U619" s="436"/>
      <c r="V619" s="435"/>
      <c r="W619"/>
      <c r="X619" s="452"/>
      <c r="Y619" s="452"/>
      <c r="Z619" s="452"/>
      <c r="AA619" s="452"/>
      <c r="AB619" s="452"/>
      <c r="AC619" s="451"/>
      <c r="AD619" s="452"/>
      <c r="AE619" s="452"/>
      <c r="AF619" s="452"/>
      <c r="AG619" s="452"/>
      <c r="AH619" s="452"/>
      <c r="AI619" s="452"/>
    </row>
    <row r="620" spans="21:35" ht="12.75">
      <c r="U620" s="436"/>
      <c r="V620" s="435"/>
      <c r="W620"/>
      <c r="X620" s="452"/>
      <c r="Y620" s="452"/>
      <c r="Z620" s="452"/>
      <c r="AA620" s="452"/>
      <c r="AB620" s="452"/>
      <c r="AC620" s="451"/>
      <c r="AD620" s="452"/>
      <c r="AE620" s="452"/>
      <c r="AF620" s="452"/>
      <c r="AG620" s="452"/>
      <c r="AH620" s="452"/>
      <c r="AI620" s="452"/>
    </row>
    <row r="621" spans="21:35" ht="12.75">
      <c r="U621" s="436"/>
      <c r="V621" s="435"/>
      <c r="W621"/>
      <c r="X621" s="452"/>
      <c r="Y621" s="452"/>
      <c r="Z621" s="452"/>
      <c r="AA621" s="452"/>
      <c r="AB621" s="452"/>
      <c r="AC621" s="451"/>
      <c r="AD621" s="452"/>
      <c r="AE621" s="452"/>
      <c r="AF621" s="452"/>
      <c r="AG621" s="452"/>
      <c r="AH621" s="452"/>
      <c r="AI621" s="452"/>
    </row>
    <row r="622" spans="21:35" ht="12.75">
      <c r="U622" s="436"/>
      <c r="V622" s="435"/>
      <c r="W622"/>
      <c r="X622" s="456"/>
      <c r="Y622" s="456"/>
      <c r="Z622" s="456"/>
      <c r="AA622" s="456"/>
      <c r="AB622" s="456"/>
      <c r="AC622" s="457"/>
      <c r="AD622" s="456"/>
      <c r="AE622" s="456"/>
      <c r="AF622" s="452"/>
      <c r="AG622" s="456"/>
      <c r="AH622" s="456"/>
      <c r="AI622" s="458"/>
    </row>
    <row r="623" spans="21:35" ht="12.75">
      <c r="U623" s="436"/>
      <c r="V623" s="435"/>
      <c r="W623"/>
      <c r="X623" s="456"/>
      <c r="Y623" s="456"/>
      <c r="Z623" s="456"/>
      <c r="AA623" s="456"/>
      <c r="AB623" s="456"/>
      <c r="AC623" s="457"/>
      <c r="AD623" s="456"/>
      <c r="AE623" s="456"/>
      <c r="AF623" s="452"/>
      <c r="AG623" s="456"/>
      <c r="AH623" s="456"/>
      <c r="AI623" s="458"/>
    </row>
    <row r="624" spans="21:35" ht="12.75">
      <c r="U624" s="436"/>
      <c r="V624" s="435"/>
      <c r="W624"/>
      <c r="X624" s="456"/>
      <c r="Y624" s="456"/>
      <c r="Z624" s="456"/>
      <c r="AA624" s="456"/>
      <c r="AB624" s="456"/>
      <c r="AC624" s="457"/>
      <c r="AD624" s="456"/>
      <c r="AE624" s="456"/>
      <c r="AF624" s="452"/>
      <c r="AG624" s="456"/>
      <c r="AH624" s="456"/>
      <c r="AI624" s="458"/>
    </row>
    <row r="625" spans="21:35" ht="12.75">
      <c r="U625" s="436"/>
      <c r="V625" s="435"/>
      <c r="W625"/>
      <c r="X625" s="456"/>
      <c r="Y625" s="456"/>
      <c r="Z625" s="456"/>
      <c r="AA625" s="456"/>
      <c r="AB625" s="456"/>
      <c r="AC625" s="457"/>
      <c r="AD625" s="456"/>
      <c r="AE625" s="456"/>
      <c r="AF625" s="452"/>
      <c r="AG625" s="456"/>
      <c r="AH625" s="456"/>
      <c r="AI625" s="458"/>
    </row>
    <row r="626" spans="21:35" ht="12.75">
      <c r="U626" s="436"/>
      <c r="V626" s="435"/>
      <c r="W626"/>
      <c r="X626" s="456"/>
      <c r="Y626" s="456"/>
      <c r="Z626" s="456"/>
      <c r="AA626" s="456"/>
      <c r="AB626" s="456"/>
      <c r="AC626" s="459"/>
      <c r="AD626" s="456"/>
      <c r="AE626" s="456"/>
      <c r="AF626" s="456"/>
      <c r="AG626" s="456"/>
      <c r="AH626" s="456"/>
      <c r="AI626" s="458"/>
    </row>
    <row r="627" spans="21:35" ht="12.75">
      <c r="U627" s="436"/>
      <c r="V627" s="435"/>
      <c r="W627"/>
      <c r="X627" s="456"/>
      <c r="Y627" s="456"/>
      <c r="Z627" s="456"/>
      <c r="AA627" s="456"/>
      <c r="AB627" s="456"/>
      <c r="AC627" s="459"/>
      <c r="AD627" s="456"/>
      <c r="AE627" s="456"/>
      <c r="AF627" s="456"/>
      <c r="AG627" s="456"/>
      <c r="AH627" s="456"/>
      <c r="AI627" s="458"/>
    </row>
    <row r="628" spans="21:35" ht="12.75">
      <c r="U628" s="436"/>
      <c r="V628" s="435"/>
      <c r="W628"/>
      <c r="X628" s="456"/>
      <c r="Y628" s="456"/>
      <c r="Z628" s="456"/>
      <c r="AA628" s="456"/>
      <c r="AB628" s="456"/>
      <c r="AC628" s="459"/>
      <c r="AD628" s="456"/>
      <c r="AE628" s="456"/>
      <c r="AF628" s="456"/>
      <c r="AG628" s="456"/>
      <c r="AH628" s="456"/>
      <c r="AI628" s="458"/>
    </row>
    <row r="629" spans="21:35" ht="12.75">
      <c r="U629" s="436"/>
      <c r="V629" s="435"/>
      <c r="W629"/>
      <c r="X629" s="456"/>
      <c r="Y629" s="456"/>
      <c r="Z629" s="456"/>
      <c r="AA629" s="456"/>
      <c r="AB629" s="456"/>
      <c r="AC629" s="459"/>
      <c r="AD629" s="456"/>
      <c r="AE629" s="456"/>
      <c r="AF629" s="456"/>
      <c r="AG629" s="456"/>
      <c r="AH629" s="456"/>
      <c r="AI629" s="458"/>
    </row>
    <row r="630" spans="21:35" ht="12.75">
      <c r="U630" s="436"/>
      <c r="V630" s="435"/>
      <c r="W630"/>
      <c r="X630" s="456"/>
      <c r="Y630" s="456"/>
      <c r="Z630" s="456"/>
      <c r="AA630" s="456"/>
      <c r="AB630" s="456"/>
      <c r="AC630" s="459"/>
      <c r="AD630" s="460"/>
      <c r="AE630" s="460"/>
      <c r="AF630" s="456"/>
      <c r="AG630" s="456"/>
      <c r="AH630" s="456"/>
      <c r="AI630" s="458"/>
    </row>
    <row r="631" spans="21:35" ht="12.75">
      <c r="U631" s="436"/>
      <c r="V631" s="435"/>
      <c r="W631"/>
      <c r="X631" s="456"/>
      <c r="Y631" s="456"/>
      <c r="Z631" s="456"/>
      <c r="AA631" s="456"/>
      <c r="AB631" s="456"/>
      <c r="AC631" s="459"/>
      <c r="AD631" s="460"/>
      <c r="AE631" s="460"/>
      <c r="AF631" s="456"/>
      <c r="AG631" s="456"/>
      <c r="AH631" s="456"/>
      <c r="AI631" s="458"/>
    </row>
    <row r="632" spans="21:35" ht="12.75">
      <c r="U632" s="436"/>
      <c r="V632" s="435"/>
      <c r="W632"/>
      <c r="X632" s="456"/>
      <c r="Y632" s="456"/>
      <c r="Z632" s="456"/>
      <c r="AA632" s="460"/>
      <c r="AB632" s="460"/>
      <c r="AC632" s="459"/>
      <c r="AD632" s="460"/>
      <c r="AE632" s="460"/>
      <c r="AF632" s="460"/>
      <c r="AG632" s="456"/>
      <c r="AH632" s="456"/>
      <c r="AI632" s="458"/>
    </row>
    <row r="633" spans="21:35" ht="12.75">
      <c r="U633" s="436"/>
      <c r="V633" s="435"/>
      <c r="W633"/>
      <c r="X633" s="456"/>
      <c r="Y633" s="456"/>
      <c r="Z633" s="456"/>
      <c r="AA633" s="456"/>
      <c r="AB633" s="456"/>
      <c r="AC633" s="459"/>
      <c r="AD633" s="460"/>
      <c r="AE633" s="460"/>
      <c r="AF633" s="456"/>
      <c r="AG633" s="456"/>
      <c r="AH633" s="456"/>
      <c r="AI633" s="458"/>
    </row>
    <row r="634" spans="21:35" ht="12.75">
      <c r="U634" s="436"/>
      <c r="V634" s="435"/>
      <c r="W634"/>
      <c r="X634" s="456"/>
      <c r="Y634" s="456"/>
      <c r="Z634" s="456"/>
      <c r="AA634" s="456"/>
      <c r="AB634" s="456"/>
      <c r="AC634" s="459"/>
      <c r="AD634" s="460"/>
      <c r="AE634" s="460"/>
      <c r="AF634" s="456"/>
      <c r="AG634" s="456"/>
      <c r="AH634" s="456"/>
      <c r="AI634" s="458"/>
    </row>
    <row r="635" spans="21:35" ht="12.75">
      <c r="U635" s="436"/>
      <c r="V635" s="435"/>
      <c r="W635"/>
      <c r="X635" s="452"/>
      <c r="Y635" s="452"/>
      <c r="Z635" s="452"/>
      <c r="AA635" s="452"/>
      <c r="AB635" s="452"/>
      <c r="AC635" s="451"/>
      <c r="AD635" s="452"/>
      <c r="AE635" s="452"/>
      <c r="AF635" s="452"/>
      <c r="AG635" s="452"/>
      <c r="AH635" s="452"/>
      <c r="AI635" s="452"/>
    </row>
    <row r="636" spans="21:35" ht="12.75">
      <c r="U636" s="436"/>
      <c r="V636" s="435"/>
      <c r="W636"/>
      <c r="X636" s="452"/>
      <c r="Y636" s="452"/>
      <c r="Z636" s="452"/>
      <c r="AA636" s="452"/>
      <c r="AB636" s="452"/>
      <c r="AC636" s="451"/>
      <c r="AD636" s="452"/>
      <c r="AE636" s="452"/>
      <c r="AF636" s="452"/>
      <c r="AG636" s="452"/>
      <c r="AH636" s="452"/>
      <c r="AI636" s="452"/>
    </row>
    <row r="637" spans="21:35" ht="12.75">
      <c r="U637" s="436"/>
      <c r="V637" s="435"/>
      <c r="W637"/>
      <c r="X637" s="452"/>
      <c r="Y637" s="452"/>
      <c r="Z637" s="452"/>
      <c r="AA637" s="452"/>
      <c r="AB637" s="452"/>
      <c r="AC637" s="451"/>
      <c r="AD637" s="452"/>
      <c r="AE637" s="452"/>
      <c r="AF637" s="452"/>
      <c r="AG637" s="452"/>
      <c r="AH637" s="452"/>
      <c r="AI637" s="452"/>
    </row>
    <row r="638" spans="21:35" ht="12.75">
      <c r="U638" s="464"/>
      <c r="V638" s="435"/>
      <c r="W638"/>
      <c r="X638" s="452"/>
      <c r="Y638" s="452"/>
      <c r="Z638" s="452"/>
      <c r="AA638" s="452"/>
      <c r="AB638" s="452"/>
      <c r="AC638" s="451"/>
      <c r="AD638" s="452"/>
      <c r="AE638" s="452"/>
      <c r="AF638" s="452"/>
      <c r="AG638" s="452"/>
      <c r="AH638" s="452"/>
      <c r="AI638" s="452"/>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4">
    <mergeCell ref="B128:C128"/>
    <mergeCell ref="A125:I125"/>
    <mergeCell ref="A4:I4"/>
    <mergeCell ref="B6:C6"/>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9&amp;R&amp;"Calibri Light,Regular"&amp;10Dirección Ejecutiva
Sub Dirección de Gestión de Información</oddFooter>
  </headerFooter>
  <rowBreaks count="3" manualBreakCount="3">
    <brk id="59" max="8" man="1"/>
    <brk id="123" max="8" man="1"/>
    <brk id="195" max="8" man="1"/>
  </rowBreak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BF638"/>
  <sheetViews>
    <sheetView view="pageBreakPreview" zoomScale="85" zoomScaleNormal="100" zoomScaleSheetLayoutView="85" zoomScalePageLayoutView="55" workbookViewId="0"/>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4"/>
      <c r="B1" s="205"/>
      <c r="C1" s="205"/>
      <c r="D1" s="205"/>
      <c r="E1" s="205"/>
      <c r="F1" s="205"/>
      <c r="G1" s="206"/>
      <c r="H1" s="206"/>
      <c r="I1" s="207"/>
      <c r="J1" s="207"/>
      <c r="K1" s="144"/>
    </row>
    <row r="2" spans="1:58" ht="14.1" customHeight="1">
      <c r="A2" s="208"/>
      <c r="B2" s="209"/>
      <c r="C2" s="209"/>
      <c r="D2" s="209"/>
      <c r="E2" s="209"/>
      <c r="F2" s="209"/>
      <c r="G2" s="210"/>
      <c r="H2" s="210"/>
      <c r="I2" s="210"/>
      <c r="J2" s="210"/>
      <c r="K2" s="147"/>
    </row>
    <row r="3" spans="1:58" ht="14.1" customHeight="1">
      <c r="A3" s="208"/>
      <c r="B3" s="209"/>
      <c r="C3" s="209"/>
      <c r="D3" s="209"/>
      <c r="E3" s="209"/>
      <c r="F3" s="209"/>
      <c r="G3" s="210"/>
      <c r="H3" s="210"/>
      <c r="I3" s="210"/>
      <c r="J3" s="210"/>
      <c r="K3" s="147"/>
    </row>
    <row r="4" spans="1:58" ht="24" customHeight="1">
      <c r="A4" s="877" t="s">
        <v>221</v>
      </c>
      <c r="B4" s="877"/>
      <c r="C4" s="877"/>
      <c r="D4" s="877"/>
      <c r="E4" s="877"/>
      <c r="F4" s="877"/>
      <c r="G4" s="877"/>
      <c r="H4" s="877"/>
      <c r="I4" s="877"/>
      <c r="J4" s="213"/>
      <c r="K4" s="148"/>
    </row>
    <row r="5" spans="1:58" ht="15.95" customHeight="1">
      <c r="A5" s="211"/>
      <c r="B5" s="212"/>
      <c r="C5" s="214"/>
      <c r="D5" s="215"/>
      <c r="E5" s="215"/>
      <c r="F5" s="213"/>
      <c r="G5" s="216"/>
      <c r="H5" s="216"/>
      <c r="I5" s="217"/>
      <c r="J5" s="213"/>
      <c r="K5" s="148"/>
      <c r="V5" s="435"/>
      <c r="W5"/>
      <c r="X5" s="436"/>
      <c r="Y5" s="436"/>
      <c r="Z5" s="436"/>
      <c r="AA5" s="436"/>
      <c r="AB5" s="436"/>
      <c r="AC5" s="436"/>
      <c r="AD5" s="436"/>
      <c r="AE5" s="436"/>
      <c r="AF5" s="436"/>
      <c r="AG5" s="436"/>
      <c r="AH5" s="436"/>
      <c r="AI5" s="436"/>
    </row>
    <row r="6" spans="1:58" ht="45.75" customHeight="1">
      <c r="A6" s="211"/>
      <c r="B6" s="921"/>
      <c r="C6" s="921"/>
      <c r="D6" s="599"/>
      <c r="E6" s="599"/>
      <c r="F6" s="213"/>
      <c r="G6" s="216"/>
      <c r="H6" s="216"/>
      <c r="I6" s="217"/>
      <c r="J6" s="213"/>
      <c r="K6" s="149"/>
      <c r="V6" s="435" t="s">
        <v>202</v>
      </c>
      <c r="W6"/>
      <c r="X6" s="436"/>
      <c r="Y6" s="436"/>
      <c r="Z6" s="436"/>
      <c r="AA6" s="436"/>
      <c r="AB6" s="436"/>
      <c r="AC6" s="436" t="s">
        <v>203</v>
      </c>
      <c r="AD6" s="436"/>
      <c r="AE6" s="436"/>
      <c r="AF6" s="436"/>
      <c r="AG6" s="436"/>
      <c r="AH6" s="436"/>
      <c r="AI6" s="436"/>
    </row>
    <row r="7" spans="1:58" ht="14.25" customHeight="1">
      <c r="A7" s="211"/>
      <c r="B7" s="838"/>
      <c r="C7" s="839"/>
      <c r="D7" s="838"/>
      <c r="E7" s="838"/>
      <c r="F7" s="213"/>
      <c r="G7" s="216"/>
      <c r="H7" s="216"/>
      <c r="I7" s="217"/>
      <c r="J7" s="213"/>
      <c r="K7" s="150"/>
      <c r="V7" s="435"/>
      <c r="W7"/>
      <c r="X7" s="437"/>
      <c r="Y7" s="437"/>
      <c r="Z7" s="437"/>
      <c r="AA7" s="437"/>
      <c r="AB7" s="437"/>
      <c r="AC7" s="437"/>
      <c r="AD7" s="437"/>
      <c r="AE7" s="437"/>
      <c r="AF7" s="437"/>
      <c r="AG7" s="437"/>
      <c r="AH7" s="437"/>
      <c r="AI7" s="437"/>
    </row>
    <row r="8" spans="1:58" ht="14.25" customHeight="1" thickBot="1">
      <c r="A8" s="211"/>
      <c r="B8" s="838"/>
      <c r="C8" s="839"/>
      <c r="D8" s="838"/>
      <c r="E8" s="838"/>
      <c r="F8" s="213"/>
      <c r="G8" s="216"/>
      <c r="H8" s="216"/>
      <c r="I8" s="217"/>
      <c r="J8" s="213"/>
      <c r="K8" s="151"/>
      <c r="V8" s="438" t="s">
        <v>204</v>
      </c>
      <c r="W8" s="439"/>
      <c r="X8" s="440" t="s">
        <v>205</v>
      </c>
      <c r="Y8" s="440" t="s">
        <v>206</v>
      </c>
      <c r="Z8" s="440" t="s">
        <v>207</v>
      </c>
      <c r="AA8" s="440" t="s">
        <v>208</v>
      </c>
      <c r="AB8" s="440" t="s">
        <v>209</v>
      </c>
      <c r="AC8" s="440" t="s">
        <v>210</v>
      </c>
      <c r="AD8" s="440" t="s">
        <v>211</v>
      </c>
      <c r="AE8" s="440" t="s">
        <v>212</v>
      </c>
      <c r="AF8" s="440" t="s">
        <v>213</v>
      </c>
      <c r="AG8" s="440" t="s">
        <v>214</v>
      </c>
      <c r="AH8" s="440" t="s">
        <v>215</v>
      </c>
      <c r="AI8" s="440" t="s">
        <v>177</v>
      </c>
      <c r="AO8" s="466" t="s">
        <v>217</v>
      </c>
    </row>
    <row r="9" spans="1:58" ht="14.25" customHeight="1">
      <c r="A9" s="211"/>
      <c r="B9" s="838"/>
      <c r="C9" s="839"/>
      <c r="D9" s="838"/>
      <c r="E9" s="838"/>
      <c r="F9" s="213"/>
      <c r="G9" s="216"/>
      <c r="H9" s="216"/>
      <c r="I9" s="217"/>
      <c r="J9" s="213"/>
      <c r="K9" s="151"/>
      <c r="U9" s="464">
        <v>2014</v>
      </c>
      <c r="V9" s="444">
        <v>1</v>
      </c>
      <c r="W9"/>
      <c r="X9" s="461">
        <v>45.814286095755399</v>
      </c>
      <c r="Y9" s="461">
        <v>104.61314283098464</v>
      </c>
      <c r="Z9" s="461">
        <v>31.571999686104871</v>
      </c>
      <c r="AA9" s="461">
        <v>17.96414253</v>
      </c>
      <c r="AB9" s="461">
        <v>11.870428698403462</v>
      </c>
      <c r="AC9" s="462">
        <v>299.47557503836458</v>
      </c>
      <c r="AD9" s="461">
        <v>98.19285714285715</v>
      </c>
      <c r="AE9" s="461">
        <v>24.754285948617071</v>
      </c>
      <c r="AF9" s="461">
        <v>14.002857208251942</v>
      </c>
      <c r="AG9" s="461">
        <v>4.2468571322304829</v>
      </c>
      <c r="AH9" s="461">
        <v>341.09000069754433</v>
      </c>
      <c r="AI9" s="461">
        <v>107.01071384974837</v>
      </c>
      <c r="AO9" s="466" t="s">
        <v>218</v>
      </c>
      <c r="AW9" s="466" t="s">
        <v>219</v>
      </c>
      <c r="BC9" s="477" t="s">
        <v>220</v>
      </c>
    </row>
    <row r="10" spans="1:58" ht="14.25" customHeight="1">
      <c r="A10" s="211"/>
      <c r="B10" s="838"/>
      <c r="C10" s="839"/>
      <c r="D10" s="838"/>
      <c r="E10" s="838"/>
      <c r="F10" s="213"/>
      <c r="G10" s="216"/>
      <c r="H10" s="216"/>
      <c r="I10" s="217"/>
      <c r="J10" s="213"/>
      <c r="K10" s="152"/>
      <c r="U10" s="436"/>
      <c r="V10" s="435"/>
      <c r="W10"/>
      <c r="X10" s="494">
        <v>57.100000108991324</v>
      </c>
      <c r="Y10" s="494">
        <v>101.16556985037651</v>
      </c>
      <c r="Z10" s="494">
        <v>18.800000054495627</v>
      </c>
      <c r="AA10" s="494">
        <v>18.098571368626171</v>
      </c>
      <c r="AB10" s="494">
        <v>13.948571205139114</v>
      </c>
      <c r="AC10" s="451">
        <v>381.51428222656199</v>
      </c>
      <c r="AD10" s="494">
        <v>193.07428414480972</v>
      </c>
      <c r="AE10" s="494">
        <v>29.882857186453634</v>
      </c>
      <c r="AF10" s="494">
        <v>14.230000087193057</v>
      </c>
      <c r="AG10" s="494">
        <v>2.1289999825613801</v>
      </c>
      <c r="AH10" s="494">
        <v>258.36142839704183</v>
      </c>
      <c r="AI10" s="494">
        <v>87.34771401541569</v>
      </c>
      <c r="AP10" s="467">
        <v>2014</v>
      </c>
      <c r="AQ10" s="467">
        <v>2015</v>
      </c>
      <c r="AR10" s="467">
        <v>2016</v>
      </c>
      <c r="AS10" s="467">
        <v>2017</v>
      </c>
      <c r="AX10" s="467">
        <v>2014</v>
      </c>
      <c r="AY10" s="467">
        <v>2015</v>
      </c>
      <c r="AZ10" s="467">
        <v>2016</v>
      </c>
      <c r="BA10" s="467">
        <v>2017</v>
      </c>
      <c r="BC10" s="467">
        <v>2014</v>
      </c>
      <c r="BD10" s="467">
        <v>2015</v>
      </c>
      <c r="BE10" s="467">
        <v>2016</v>
      </c>
      <c r="BF10" s="467">
        <v>2017</v>
      </c>
    </row>
    <row r="11" spans="1:58" ht="14.25" customHeight="1">
      <c r="A11" s="211"/>
      <c r="B11" s="838"/>
      <c r="C11" s="839"/>
      <c r="D11" s="838"/>
      <c r="E11" s="838"/>
      <c r="F11" s="213"/>
      <c r="G11" s="216"/>
      <c r="H11" s="216"/>
      <c r="I11" s="217"/>
      <c r="J11" s="213"/>
      <c r="K11" s="156"/>
      <c r="N11" s="430"/>
      <c r="O11" s="430"/>
      <c r="P11" s="430"/>
      <c r="Q11" s="433"/>
      <c r="R11" s="433"/>
      <c r="U11" s="436"/>
      <c r="V11" s="435"/>
      <c r="W11"/>
      <c r="X11" s="494">
        <v>82.4</v>
      </c>
      <c r="Y11" s="494">
        <v>111.64</v>
      </c>
      <c r="Z11" s="494">
        <v>24.53</v>
      </c>
      <c r="AA11" s="494">
        <v>25.12</v>
      </c>
      <c r="AB11" s="494">
        <v>21.56</v>
      </c>
      <c r="AC11" s="451">
        <v>431.35</v>
      </c>
      <c r="AD11" s="494">
        <v>173.3</v>
      </c>
      <c r="AE11" s="494">
        <v>37.090000000000003</v>
      </c>
      <c r="AF11" s="494">
        <v>19.02</v>
      </c>
      <c r="AG11" s="494">
        <v>5.39</v>
      </c>
      <c r="AH11" s="494">
        <v>372.98</v>
      </c>
      <c r="AI11" s="494">
        <v>113.44</v>
      </c>
      <c r="AO11" s="475">
        <v>1</v>
      </c>
      <c r="AP11" s="452">
        <v>133.74</v>
      </c>
      <c r="AQ11" s="452">
        <v>120.986000061035</v>
      </c>
      <c r="AR11" s="468">
        <v>138.54</v>
      </c>
      <c r="AS11" s="145">
        <v>93.1</v>
      </c>
      <c r="AW11" s="475">
        <v>1</v>
      </c>
      <c r="AX11" s="452">
        <v>111.015998840332</v>
      </c>
      <c r="AY11" s="452">
        <v>98.037002563476506</v>
      </c>
      <c r="AZ11" s="468">
        <v>119.86</v>
      </c>
      <c r="BA11" s="145">
        <v>27.56</v>
      </c>
      <c r="BB11" s="475">
        <v>1</v>
      </c>
      <c r="BC11" s="455">
        <v>176.68799662590013</v>
      </c>
      <c r="BD11" s="453">
        <v>77.525999411940418</v>
      </c>
      <c r="BE11" s="471">
        <v>150.22999999999999</v>
      </c>
      <c r="BF11" s="145">
        <v>122.1960018</v>
      </c>
    </row>
    <row r="12" spans="1:58" ht="14.25" customHeight="1">
      <c r="A12" s="211"/>
      <c r="B12" s="838"/>
      <c r="C12" s="839"/>
      <c r="D12" s="838"/>
      <c r="E12" s="838"/>
      <c r="F12" s="213"/>
      <c r="G12" s="216"/>
      <c r="H12" s="216"/>
      <c r="I12" s="217"/>
      <c r="J12" s="213"/>
      <c r="K12" s="156"/>
      <c r="N12" s="430"/>
      <c r="O12" s="430"/>
      <c r="P12" s="430"/>
      <c r="Q12" s="433"/>
      <c r="R12" s="433"/>
      <c r="U12" s="436"/>
      <c r="V12" s="435">
        <v>4</v>
      </c>
      <c r="W12"/>
      <c r="X12" s="494">
        <v>61.07</v>
      </c>
      <c r="Y12" s="494">
        <v>95.39</v>
      </c>
      <c r="Z12" s="494">
        <v>19.45</v>
      </c>
      <c r="AA12" s="494">
        <v>17.23</v>
      </c>
      <c r="AB12" s="494">
        <v>15.99</v>
      </c>
      <c r="AC12" s="451">
        <v>273.22000000000003</v>
      </c>
      <c r="AD12" s="494">
        <v>127.94</v>
      </c>
      <c r="AE12" s="494">
        <v>28.03</v>
      </c>
      <c r="AF12" s="494">
        <v>19.78</v>
      </c>
      <c r="AG12" s="494">
        <v>2.48</v>
      </c>
      <c r="AH12" s="494">
        <v>269.07</v>
      </c>
      <c r="AI12" s="494">
        <v>134.16999999999999</v>
      </c>
      <c r="AO12" s="475">
        <v>2</v>
      </c>
      <c r="AP12" s="452">
        <v>140.50399780000001</v>
      </c>
      <c r="AQ12" s="452">
        <v>137.12399291992099</v>
      </c>
      <c r="AR12" s="468">
        <v>140.53</v>
      </c>
      <c r="AS12" s="145">
        <v>93.1</v>
      </c>
      <c r="AW12" s="475">
        <v>2</v>
      </c>
      <c r="AX12" s="452">
        <v>111.015998840332</v>
      </c>
      <c r="AY12" s="452">
        <v>126.60299682617099</v>
      </c>
      <c r="AZ12" s="468">
        <v>113.21</v>
      </c>
      <c r="BA12" s="145">
        <v>36.590000000000003</v>
      </c>
      <c r="BB12" s="475">
        <v>2</v>
      </c>
      <c r="BC12" s="455">
        <v>192.07700252532933</v>
      </c>
      <c r="BD12" s="453">
        <v>78.785000398754988</v>
      </c>
      <c r="BE12" s="471">
        <v>145.21</v>
      </c>
      <c r="BF12" s="145">
        <v>136.53500080000001</v>
      </c>
    </row>
    <row r="13" spans="1:58" ht="14.25" customHeight="1">
      <c r="A13" s="211"/>
      <c r="B13" s="838"/>
      <c r="C13" s="839"/>
      <c r="D13" s="838"/>
      <c r="E13" s="838"/>
      <c r="F13" s="213"/>
      <c r="G13" s="216"/>
      <c r="H13" s="216"/>
      <c r="I13" s="217"/>
      <c r="J13" s="213"/>
      <c r="K13" s="156"/>
      <c r="N13" s="430"/>
      <c r="O13" s="430"/>
      <c r="P13" s="430"/>
      <c r="Q13" s="433"/>
      <c r="R13" s="433"/>
      <c r="U13" s="435"/>
      <c r="V13" s="435"/>
      <c r="W13"/>
      <c r="X13" s="494">
        <v>62.75</v>
      </c>
      <c r="Y13" s="494">
        <v>103.58</v>
      </c>
      <c r="Z13" s="494">
        <v>14.62</v>
      </c>
      <c r="AA13" s="494">
        <v>17.52</v>
      </c>
      <c r="AB13" s="494">
        <v>15.91</v>
      </c>
      <c r="AC13" s="451">
        <v>360.15</v>
      </c>
      <c r="AD13" s="494">
        <v>172</v>
      </c>
      <c r="AE13" s="494">
        <v>34.06</v>
      </c>
      <c r="AF13" s="494">
        <v>16.795000000000002</v>
      </c>
      <c r="AG13" s="494">
        <v>1.3140000000000001</v>
      </c>
      <c r="AH13" s="494">
        <v>373.63</v>
      </c>
      <c r="AI13" s="494">
        <v>134.30000000000001</v>
      </c>
      <c r="AO13" s="475">
        <v>3</v>
      </c>
      <c r="AP13" s="452">
        <v>140.5</v>
      </c>
      <c r="AQ13" s="452">
        <v>137.12399291992099</v>
      </c>
      <c r="AR13" s="468">
        <v>140.53</v>
      </c>
      <c r="AS13" s="145">
        <v>98.74</v>
      </c>
      <c r="AW13" s="475">
        <v>3</v>
      </c>
      <c r="AX13" s="452">
        <v>152.07</v>
      </c>
      <c r="AY13" s="452">
        <v>147.34800720214801</v>
      </c>
      <c r="AZ13" s="468">
        <v>117.64</v>
      </c>
      <c r="BA13" s="145">
        <v>63.18</v>
      </c>
      <c r="BB13" s="475">
        <v>3</v>
      </c>
      <c r="BC13" s="455">
        <v>234.58800000000002</v>
      </c>
      <c r="BD13" s="453">
        <v>76.62799982726554</v>
      </c>
      <c r="BE13" s="471">
        <v>143.88</v>
      </c>
      <c r="BF13" s="145">
        <v>170.80799959999999</v>
      </c>
    </row>
    <row r="14" spans="1:58" ht="14.25" customHeight="1">
      <c r="A14" s="211"/>
      <c r="B14" s="838"/>
      <c r="C14" s="839"/>
      <c r="D14" s="838"/>
      <c r="E14" s="838"/>
      <c r="F14" s="213"/>
      <c r="G14" s="216"/>
      <c r="H14" s="216"/>
      <c r="I14" s="217"/>
      <c r="J14" s="213"/>
      <c r="K14" s="156"/>
      <c r="N14" s="430"/>
      <c r="O14" s="430"/>
      <c r="P14" s="430"/>
      <c r="Q14" s="433"/>
      <c r="R14" s="433"/>
      <c r="U14" s="435"/>
      <c r="V14" s="435"/>
      <c r="W14"/>
      <c r="X14" s="494">
        <v>71.03</v>
      </c>
      <c r="Y14" s="494">
        <v>145.91</v>
      </c>
      <c r="Z14" s="494">
        <v>15.904999999999999</v>
      </c>
      <c r="AA14" s="494">
        <v>18.044</v>
      </c>
      <c r="AB14" s="494">
        <v>14.96</v>
      </c>
      <c r="AC14" s="451">
        <v>369.98</v>
      </c>
      <c r="AD14" s="494">
        <v>175.17</v>
      </c>
      <c r="AE14" s="494">
        <v>43.62</v>
      </c>
      <c r="AF14" s="494">
        <v>14.701000000000001</v>
      </c>
      <c r="AG14" s="494">
        <v>1.1140000000000001</v>
      </c>
      <c r="AH14" s="494">
        <v>404.34</v>
      </c>
      <c r="AI14" s="494">
        <v>129.29</v>
      </c>
      <c r="AO14" s="475">
        <v>4</v>
      </c>
      <c r="AP14" s="452">
        <v>163.19800000000001</v>
      </c>
      <c r="AQ14" s="452">
        <v>150.91200256347599</v>
      </c>
      <c r="AR14" s="468">
        <v>137.44</v>
      </c>
      <c r="AS14" s="145">
        <v>98.74</v>
      </c>
      <c r="AW14" s="475">
        <v>4</v>
      </c>
      <c r="AX14" s="452">
        <v>203.96</v>
      </c>
      <c r="AY14" s="452">
        <v>161.61799619999999</v>
      </c>
      <c r="AZ14" s="468">
        <v>117.64</v>
      </c>
      <c r="BA14" s="145">
        <v>113.21</v>
      </c>
      <c r="BB14" s="475">
        <v>4</v>
      </c>
      <c r="BC14" s="455">
        <v>232.04400016784652</v>
      </c>
      <c r="BD14" s="453">
        <v>82.207001742533564</v>
      </c>
      <c r="BE14" s="471">
        <v>139.38200000000001</v>
      </c>
      <c r="BF14" s="145">
        <v>186.38500020000001</v>
      </c>
    </row>
    <row r="15" spans="1:58" ht="14.25" customHeight="1">
      <c r="A15" s="211"/>
      <c r="B15" s="838"/>
      <c r="C15" s="839"/>
      <c r="D15" s="838"/>
      <c r="E15" s="838"/>
      <c r="F15" s="213"/>
      <c r="G15" s="216"/>
      <c r="H15" s="216"/>
      <c r="I15" s="217"/>
      <c r="J15" s="213"/>
      <c r="K15" s="156"/>
      <c r="N15" s="430"/>
      <c r="O15" s="434"/>
      <c r="P15" s="430"/>
      <c r="Q15" s="433"/>
      <c r="R15" s="433"/>
      <c r="U15" s="435"/>
      <c r="V15" s="435"/>
      <c r="W15"/>
      <c r="X15" s="494">
        <v>79.42857142857136</v>
      </c>
      <c r="Y15" s="494">
        <v>146.2477155412943</v>
      </c>
      <c r="Z15" s="494">
        <v>34.528000150408026</v>
      </c>
      <c r="AA15" s="494">
        <v>19.531571524483784</v>
      </c>
      <c r="AB15" s="494">
        <v>16.602428981235999</v>
      </c>
      <c r="AC15" s="451">
        <v>362.92442975725425</v>
      </c>
      <c r="AD15" s="494">
        <v>172.78000313895041</v>
      </c>
      <c r="AE15" s="494">
        <v>37.718571254185221</v>
      </c>
      <c r="AF15" s="494">
        <v>12.252857208251928</v>
      </c>
      <c r="AG15" s="494">
        <v>1.0977142708642085</v>
      </c>
      <c r="AH15" s="494">
        <v>396.4942801339281</v>
      </c>
      <c r="AI15" s="494">
        <v>108.11000061035121</v>
      </c>
      <c r="AO15" s="475">
        <v>5</v>
      </c>
      <c r="AP15" s="452">
        <v>163.19800000000001</v>
      </c>
      <c r="AQ15" s="452">
        <v>150.91200256347599</v>
      </c>
      <c r="AR15" s="468">
        <v>137.44</v>
      </c>
      <c r="AS15" s="145">
        <v>125.15</v>
      </c>
      <c r="AW15" s="475">
        <v>5</v>
      </c>
      <c r="AX15" s="452">
        <v>235.55</v>
      </c>
      <c r="AY15" s="452">
        <v>191.21299743652301</v>
      </c>
      <c r="AZ15" s="468">
        <v>133.43</v>
      </c>
      <c r="BA15" s="145">
        <v>156.82</v>
      </c>
      <c r="BB15" s="475">
        <v>5</v>
      </c>
      <c r="BC15" s="455">
        <v>229.71699501037588</v>
      </c>
      <c r="BD15" s="453">
        <v>99.395001649856425</v>
      </c>
      <c r="BE15" s="471">
        <v>135.79099489999999</v>
      </c>
      <c r="BF15" s="145">
        <v>204.80799870000001</v>
      </c>
    </row>
    <row r="16" spans="1:58" ht="14.25" customHeight="1">
      <c r="A16" s="211"/>
      <c r="B16" s="838"/>
      <c r="C16" s="839"/>
      <c r="D16" s="838"/>
      <c r="E16" s="838"/>
      <c r="F16" s="213"/>
      <c r="G16" s="216"/>
      <c r="H16" s="216"/>
      <c r="I16" s="217"/>
      <c r="J16" s="213"/>
      <c r="K16" s="156"/>
      <c r="U16" s="435"/>
      <c r="V16" s="435">
        <v>8</v>
      </c>
      <c r="W16"/>
      <c r="X16" s="494">
        <v>95.671427045549564</v>
      </c>
      <c r="Y16" s="494">
        <v>310.30528479999998</v>
      </c>
      <c r="Z16" s="494">
        <v>123.4721418</v>
      </c>
      <c r="AA16" s="494">
        <v>21.873999999999999</v>
      </c>
      <c r="AB16" s="494">
        <v>19.75271429</v>
      </c>
      <c r="AC16" s="451">
        <v>428.29571529999998</v>
      </c>
      <c r="AD16" s="494">
        <v>191.44571139999999</v>
      </c>
      <c r="AE16" s="494">
        <v>49.187142510000001</v>
      </c>
      <c r="AF16" s="494">
        <v>12.017142979999999</v>
      </c>
      <c r="AG16" s="494">
        <v>1.644428577</v>
      </c>
      <c r="AH16" s="494">
        <v>277.80142869999997</v>
      </c>
      <c r="AI16" s="494">
        <v>81.150284900000003</v>
      </c>
      <c r="AO16" s="475">
        <v>6</v>
      </c>
      <c r="AP16" s="452">
        <v>163.19800000000001</v>
      </c>
      <c r="AQ16" s="452">
        <v>170.628005981445</v>
      </c>
      <c r="AR16" s="468">
        <v>137.44</v>
      </c>
      <c r="AW16" s="475">
        <v>6</v>
      </c>
      <c r="AX16" s="452">
        <v>257.39999999999998</v>
      </c>
      <c r="AY16" s="452">
        <v>216.95199584960901</v>
      </c>
      <c r="AZ16" s="468">
        <v>159.21</v>
      </c>
      <c r="BB16" s="475">
        <v>6</v>
      </c>
      <c r="BC16" s="455">
        <v>228.29300178527819</v>
      </c>
      <c r="BD16" s="453">
        <v>122.14100027084339</v>
      </c>
      <c r="BE16" s="471">
        <v>150.04800030000001</v>
      </c>
    </row>
    <row r="17" spans="1:57" ht="14.25" customHeight="1">
      <c r="A17" s="211"/>
      <c r="B17" s="838"/>
      <c r="C17" s="839"/>
      <c r="D17" s="838"/>
      <c r="E17" s="838"/>
      <c r="F17" s="213"/>
      <c r="G17" s="216"/>
      <c r="H17" s="216"/>
      <c r="I17" s="217"/>
      <c r="J17" s="213"/>
      <c r="K17" s="156"/>
      <c r="U17" s="435"/>
      <c r="V17" s="435"/>
      <c r="W17"/>
      <c r="X17" s="494">
        <v>101.84</v>
      </c>
      <c r="Y17" s="494">
        <v>232.7</v>
      </c>
      <c r="Z17" s="494">
        <v>127.05</v>
      </c>
      <c r="AA17" s="494">
        <v>25.35</v>
      </c>
      <c r="AB17" s="494">
        <v>21.95</v>
      </c>
      <c r="AC17" s="451">
        <v>383.16</v>
      </c>
      <c r="AD17" s="494">
        <v>140.93</v>
      </c>
      <c r="AE17" s="494">
        <v>38.619999999999997</v>
      </c>
      <c r="AF17" s="494">
        <v>12</v>
      </c>
      <c r="AG17" s="494">
        <v>1.43</v>
      </c>
      <c r="AH17" s="494">
        <v>179.2</v>
      </c>
      <c r="AI17" s="494">
        <v>58.33</v>
      </c>
      <c r="AO17" s="475">
        <v>7</v>
      </c>
      <c r="AP17" s="452">
        <v>180.73800659179599</v>
      </c>
      <c r="AQ17" s="452">
        <v>170.628005981445</v>
      </c>
      <c r="AR17" s="468">
        <v>151.05000000000001</v>
      </c>
      <c r="AW17" s="475">
        <v>7</v>
      </c>
      <c r="AX17" s="452">
        <v>300.037994384765</v>
      </c>
      <c r="AY17" s="452">
        <v>240.95399475097599</v>
      </c>
      <c r="AZ17" s="468">
        <v>186.18</v>
      </c>
      <c r="BB17" s="475">
        <v>7</v>
      </c>
      <c r="BC17" s="455">
        <v>224.18200111389126</v>
      </c>
      <c r="BD17" s="453">
        <v>164.75300073623634</v>
      </c>
      <c r="BE17" s="471">
        <v>174.31999970000001</v>
      </c>
    </row>
    <row r="18" spans="1:57" ht="14.25" customHeight="1">
      <c r="A18" s="211"/>
      <c r="B18" s="838"/>
      <c r="C18" s="839"/>
      <c r="D18" s="838"/>
      <c r="E18" s="838"/>
      <c r="F18" s="213"/>
      <c r="G18" s="216"/>
      <c r="H18" s="216"/>
      <c r="I18" s="217"/>
      <c r="J18" s="213"/>
      <c r="K18" s="167"/>
      <c r="U18" s="435"/>
      <c r="V18" s="435"/>
      <c r="W18"/>
      <c r="X18" s="494">
        <v>111.7285712</v>
      </c>
      <c r="Y18" s="494">
        <v>313.02366640000002</v>
      </c>
      <c r="Z18" s="494">
        <v>102.4850019</v>
      </c>
      <c r="AA18" s="494">
        <v>32.583857129999998</v>
      </c>
      <c r="AB18" s="494">
        <v>16.16099998</v>
      </c>
      <c r="AC18" s="451">
        <v>557.40757099999996</v>
      </c>
      <c r="AD18" s="494">
        <v>175.57571630000001</v>
      </c>
      <c r="AE18" s="494">
        <v>47.68142864</v>
      </c>
      <c r="AF18" s="494">
        <v>12.001428600000001</v>
      </c>
      <c r="AG18" s="494">
        <v>1.4118571280000001</v>
      </c>
      <c r="AH18" s="494">
        <v>158.30857409999999</v>
      </c>
      <c r="AI18" s="494">
        <v>48.130142759999998</v>
      </c>
      <c r="AO18" s="475">
        <v>8</v>
      </c>
      <c r="AP18" s="452">
        <v>199.62100219999999</v>
      </c>
      <c r="AQ18" s="452">
        <v>170.628005981445</v>
      </c>
      <c r="AR18" s="468">
        <v>151.05000000000001</v>
      </c>
      <c r="AW18" s="475">
        <v>8</v>
      </c>
      <c r="AX18" s="452">
        <v>326.67999270000001</v>
      </c>
      <c r="AY18" s="452">
        <v>240.95399475097599</v>
      </c>
      <c r="AZ18" s="468">
        <v>206.54</v>
      </c>
      <c r="BB18" s="475">
        <v>8</v>
      </c>
      <c r="BC18" s="455">
        <v>220.41400382999998</v>
      </c>
      <c r="BD18" s="453">
        <v>173.15699958801241</v>
      </c>
      <c r="BE18" s="471">
        <v>262.93500039999998</v>
      </c>
    </row>
    <row r="19" spans="1:57" ht="14.25" customHeight="1">
      <c r="A19" s="211"/>
      <c r="B19" s="838"/>
      <c r="C19" s="839"/>
      <c r="D19" s="838"/>
      <c r="E19" s="838"/>
      <c r="F19" s="213"/>
      <c r="G19" s="216"/>
      <c r="H19" s="216"/>
      <c r="I19" s="217"/>
      <c r="J19" s="213"/>
      <c r="K19" s="167"/>
      <c r="U19" s="435"/>
      <c r="V19" s="435"/>
      <c r="W19"/>
      <c r="X19" s="494">
        <v>107.21428571428528</v>
      </c>
      <c r="Y19" s="494">
        <v>264.70640258789024</v>
      </c>
      <c r="Z19" s="494">
        <v>100.62920074462855</v>
      </c>
      <c r="AA19" s="494">
        <v>35.707000187465077</v>
      </c>
      <c r="AB19" s="494">
        <v>20.230571338108572</v>
      </c>
      <c r="AC19" s="451">
        <v>738.35199846540127</v>
      </c>
      <c r="AD19" s="494">
        <v>222.98999895368257</v>
      </c>
      <c r="AE19" s="494">
        <v>58.7428567068917</v>
      </c>
      <c r="AF19" s="494">
        <v>11.715714318411687</v>
      </c>
      <c r="AG19" s="494">
        <v>1.4087142603737945</v>
      </c>
      <c r="AH19" s="494">
        <v>187.32428414480987</v>
      </c>
      <c r="AI19" s="494">
        <v>66.01142992292128</v>
      </c>
      <c r="AO19" s="475">
        <v>9</v>
      </c>
      <c r="AP19" s="452">
        <v>199.62100219999999</v>
      </c>
      <c r="AQ19" s="452">
        <v>185.25</v>
      </c>
      <c r="AR19" s="468">
        <v>165.01</v>
      </c>
      <c r="AW19" s="475">
        <v>9</v>
      </c>
      <c r="AX19" s="452">
        <v>332.71</v>
      </c>
      <c r="AY19" s="452">
        <v>274.18798828125</v>
      </c>
      <c r="AZ19" s="468">
        <v>240.95</v>
      </c>
      <c r="BB19" s="475">
        <v>9</v>
      </c>
      <c r="BC19" s="455">
        <v>218.33100054931617</v>
      </c>
      <c r="BD19" s="453">
        <v>186.28200244903536</v>
      </c>
      <c r="BE19" s="471">
        <v>279.08800120000001</v>
      </c>
    </row>
    <row r="20" spans="1:57" ht="14.25" customHeight="1">
      <c r="A20" s="211"/>
      <c r="B20" s="838"/>
      <c r="C20" s="839"/>
      <c r="D20" s="838"/>
      <c r="E20" s="838"/>
      <c r="F20" s="213"/>
      <c r="G20" s="216"/>
      <c r="H20" s="216"/>
      <c r="I20" s="217"/>
      <c r="J20" s="213"/>
      <c r="K20" s="173"/>
      <c r="U20" s="435"/>
      <c r="V20" s="435">
        <v>12</v>
      </c>
      <c r="W20"/>
      <c r="X20" s="494">
        <v>105.2142846</v>
      </c>
      <c r="Y20" s="494">
        <v>260.1815709</v>
      </c>
      <c r="Z20" s="494">
        <v>165.7174268</v>
      </c>
      <c r="AA20" s="494">
        <v>31.82685661</v>
      </c>
      <c r="AB20" s="494">
        <v>9.8735712600000003</v>
      </c>
      <c r="AC20" s="451">
        <v>531.9642857</v>
      </c>
      <c r="AD20" s="494">
        <v>193.36714169999999</v>
      </c>
      <c r="AE20" s="494">
        <v>60.019999910000003</v>
      </c>
      <c r="AF20" s="494">
        <v>11.001428600000001</v>
      </c>
      <c r="AG20" s="494">
        <v>1.3644285709999999</v>
      </c>
      <c r="AH20" s="494">
        <v>215.06571310000001</v>
      </c>
      <c r="AI20" s="494">
        <v>62.787142070000002</v>
      </c>
      <c r="AO20" s="475">
        <v>10</v>
      </c>
      <c r="AP20" s="452">
        <v>199.62100219999999</v>
      </c>
      <c r="AQ20" s="452">
        <v>185.25</v>
      </c>
      <c r="AR20" s="468">
        <v>165.01</v>
      </c>
      <c r="AW20" s="475">
        <v>10</v>
      </c>
      <c r="AX20" s="452">
        <v>332.70800780000002</v>
      </c>
      <c r="AY20" s="452">
        <v>288.45</v>
      </c>
      <c r="AZ20" s="468">
        <v>279.86</v>
      </c>
      <c r="BB20" s="475">
        <v>10</v>
      </c>
      <c r="BC20" s="455">
        <v>215.62899492000003</v>
      </c>
      <c r="BD20" s="453">
        <v>223.25000000000003</v>
      </c>
      <c r="BE20" s="471">
        <v>283.7940006</v>
      </c>
    </row>
    <row r="21" spans="1:57" s="174" customFormat="1" ht="14.25" customHeight="1">
      <c r="A21" s="266"/>
      <c r="B21" s="838"/>
      <c r="C21" s="839"/>
      <c r="D21" s="838"/>
      <c r="E21" s="838"/>
      <c r="F21" s="213"/>
      <c r="G21" s="216"/>
      <c r="H21" s="216"/>
      <c r="I21" s="217"/>
      <c r="J21" s="213"/>
      <c r="K21" s="167"/>
      <c r="U21" s="435"/>
      <c r="V21" s="435"/>
      <c r="W21"/>
      <c r="X21" s="494">
        <v>85.84</v>
      </c>
      <c r="Y21" s="494">
        <v>163.47999999999999</v>
      </c>
      <c r="Z21" s="494">
        <v>81.83</v>
      </c>
      <c r="AA21" s="494">
        <v>24.225000000000001</v>
      </c>
      <c r="AB21" s="494">
        <v>10.32</v>
      </c>
      <c r="AC21" s="451">
        <v>277.75099999999998</v>
      </c>
      <c r="AD21" s="494">
        <v>132.26300000000001</v>
      </c>
      <c r="AE21" s="494">
        <v>35.963999999999999</v>
      </c>
      <c r="AF21" s="494">
        <v>10.43</v>
      </c>
      <c r="AG21" s="494">
        <v>1.35</v>
      </c>
      <c r="AH21" s="494">
        <v>145.36000000000001</v>
      </c>
      <c r="AI21" s="494">
        <v>49.43</v>
      </c>
      <c r="AO21" s="475">
        <v>11</v>
      </c>
      <c r="AP21" s="452">
        <v>218.65400695800699</v>
      </c>
      <c r="AQ21" s="452">
        <v>203.9</v>
      </c>
      <c r="AR21" s="468">
        <v>186.45</v>
      </c>
      <c r="AW21" s="475">
        <v>11</v>
      </c>
      <c r="AX21" s="452">
        <v>363.43499755859301</v>
      </c>
      <c r="AY21" s="452">
        <v>311.77999999999997</v>
      </c>
      <c r="AZ21" s="468">
        <v>308.83</v>
      </c>
      <c r="BB21" s="475">
        <v>11</v>
      </c>
      <c r="BC21" s="455">
        <v>222.04299736022926</v>
      </c>
      <c r="BD21" s="453">
        <v>237.42999999999998</v>
      </c>
      <c r="BE21" s="471">
        <v>286.24</v>
      </c>
    </row>
    <row r="22" spans="1:57" s="174" customFormat="1" ht="14.25" customHeight="1">
      <c r="A22" s="266"/>
      <c r="B22" s="838"/>
      <c r="C22" s="839"/>
      <c r="D22" s="838"/>
      <c r="E22" s="838"/>
      <c r="F22" s="213"/>
      <c r="G22" s="216"/>
      <c r="H22" s="216"/>
      <c r="I22" s="217"/>
      <c r="J22" s="213"/>
      <c r="K22" s="167"/>
      <c r="U22" s="435"/>
      <c r="V22" s="435"/>
      <c r="W22"/>
      <c r="X22" s="494">
        <v>60.343000000000004</v>
      </c>
      <c r="Y22" s="494">
        <v>101.372</v>
      </c>
      <c r="Z22" s="494">
        <v>38.957999999999998</v>
      </c>
      <c r="AA22" s="494">
        <v>17.963999999999999</v>
      </c>
      <c r="AB22" s="494">
        <v>11.87</v>
      </c>
      <c r="AC22" s="451">
        <v>251.89099999999999</v>
      </c>
      <c r="AD22" s="494">
        <v>209.01</v>
      </c>
      <c r="AE22" s="494">
        <v>24.754000000000001</v>
      </c>
      <c r="AF22" s="494">
        <v>9.0090000000000003</v>
      </c>
      <c r="AG22" s="494">
        <v>1.3260000000000001</v>
      </c>
      <c r="AH22" s="494">
        <v>124.146</v>
      </c>
      <c r="AI22" s="494">
        <v>54.344000000000001</v>
      </c>
      <c r="AO22" s="475">
        <v>12</v>
      </c>
      <c r="AP22" s="452">
        <v>218.65400695800699</v>
      </c>
      <c r="AQ22" s="452">
        <v>203.9</v>
      </c>
      <c r="AR22" s="468">
        <v>186.45</v>
      </c>
      <c r="AW22" s="475">
        <v>12</v>
      </c>
      <c r="AX22" s="452">
        <v>404.84201050000001</v>
      </c>
      <c r="AY22" s="452">
        <v>314.74099731445301</v>
      </c>
      <c r="AZ22" s="468">
        <v>308.83</v>
      </c>
      <c r="BB22" s="475">
        <v>12</v>
      </c>
      <c r="BC22" s="455">
        <v>222.46699903000001</v>
      </c>
      <c r="BD22" s="453">
        <v>259.42500019073447</v>
      </c>
      <c r="BE22" s="471">
        <v>285.0129948</v>
      </c>
    </row>
    <row r="23" spans="1:57" s="174" customFormat="1" ht="14.25" customHeight="1">
      <c r="A23" s="266"/>
      <c r="B23" s="838"/>
      <c r="C23" s="839"/>
      <c r="D23" s="838"/>
      <c r="E23" s="838"/>
      <c r="F23" s="213"/>
      <c r="G23" s="216"/>
      <c r="H23" s="216"/>
      <c r="I23" s="217"/>
      <c r="J23" s="213"/>
      <c r="K23" s="167"/>
      <c r="U23" s="435"/>
      <c r="V23" s="435"/>
      <c r="W23"/>
      <c r="X23" s="494">
        <v>45.5</v>
      </c>
      <c r="Y23" s="494">
        <v>86.66</v>
      </c>
      <c r="Z23" s="494">
        <v>30.167999999999999</v>
      </c>
      <c r="AA23" s="494">
        <v>15.83</v>
      </c>
      <c r="AB23" s="494">
        <v>10.039999999999999</v>
      </c>
      <c r="AC23" s="451">
        <v>183.58199999999999</v>
      </c>
      <c r="AD23" s="494">
        <v>95.99</v>
      </c>
      <c r="AE23" s="494">
        <v>26.423999999999999</v>
      </c>
      <c r="AF23" s="494">
        <v>9</v>
      </c>
      <c r="AG23" s="494">
        <v>1.319</v>
      </c>
      <c r="AH23" s="494">
        <v>97.190700000000007</v>
      </c>
      <c r="AI23" s="494">
        <v>41.814</v>
      </c>
      <c r="AO23" s="475">
        <v>13</v>
      </c>
      <c r="AP23" s="452">
        <v>220.94</v>
      </c>
      <c r="AQ23" s="452">
        <v>221.62</v>
      </c>
      <c r="AR23" s="468">
        <v>195.65</v>
      </c>
      <c r="AW23" s="475">
        <v>13</v>
      </c>
      <c r="AX23" s="452">
        <v>395.14</v>
      </c>
      <c r="AY23" s="452">
        <v>323.68</v>
      </c>
      <c r="AZ23" s="468">
        <v>308.83</v>
      </c>
      <c r="BB23" s="475">
        <v>13</v>
      </c>
      <c r="BC23" s="455">
        <v>220.64399999999998</v>
      </c>
      <c r="BD23" s="453">
        <v>263.17400000000004</v>
      </c>
      <c r="BE23" s="471">
        <v>279.9690008</v>
      </c>
    </row>
    <row r="24" spans="1:57" s="174" customFormat="1" ht="14.25" customHeight="1">
      <c r="A24" s="266"/>
      <c r="B24" s="838"/>
      <c r="C24" s="839"/>
      <c r="D24" s="838"/>
      <c r="E24" s="838"/>
      <c r="F24" s="213"/>
      <c r="G24" s="216"/>
      <c r="H24" s="216"/>
      <c r="I24" s="217"/>
      <c r="J24" s="213"/>
      <c r="K24" s="167"/>
      <c r="U24" s="435"/>
      <c r="V24" s="435">
        <v>16</v>
      </c>
      <c r="W24"/>
      <c r="X24" s="494">
        <v>43.256999999999998</v>
      </c>
      <c r="Y24" s="494">
        <v>82.16</v>
      </c>
      <c r="Z24" s="494">
        <v>40.76</v>
      </c>
      <c r="AA24" s="494">
        <v>15.3</v>
      </c>
      <c r="AB24" s="494">
        <v>9.1</v>
      </c>
      <c r="AC24" s="451">
        <v>155.88999999999999</v>
      </c>
      <c r="AD24" s="494">
        <v>89.72</v>
      </c>
      <c r="AE24" s="494">
        <v>20.83</v>
      </c>
      <c r="AF24" s="494">
        <v>9</v>
      </c>
      <c r="AG24" s="494">
        <v>1.3069999999999999</v>
      </c>
      <c r="AH24" s="494">
        <v>89.46</v>
      </c>
      <c r="AI24" s="494">
        <v>33.630000000000003</v>
      </c>
      <c r="AO24" s="475">
        <v>14</v>
      </c>
      <c r="AP24" s="452">
        <v>220.94</v>
      </c>
      <c r="AQ24" s="452">
        <v>221.62</v>
      </c>
      <c r="AR24" s="468">
        <v>195.65</v>
      </c>
      <c r="AW24" s="475">
        <v>14</v>
      </c>
      <c r="AX24" s="452">
        <v>376</v>
      </c>
      <c r="AY24" s="452">
        <v>323.68</v>
      </c>
      <c r="AZ24" s="468">
        <v>302.95999999999998</v>
      </c>
      <c r="BB24" s="475">
        <v>14</v>
      </c>
      <c r="BC24" s="455">
        <v>223.27600000000001</v>
      </c>
      <c r="BD24" s="453">
        <v>268.62</v>
      </c>
      <c r="BE24" s="471">
        <v>286.5410023</v>
      </c>
    </row>
    <row r="25" spans="1:57" s="174" customFormat="1" ht="14.25" customHeight="1">
      <c r="A25" s="266"/>
      <c r="B25" s="838"/>
      <c r="C25" s="839"/>
      <c r="D25" s="838"/>
      <c r="E25" s="838"/>
      <c r="F25" s="213"/>
      <c r="G25" s="216"/>
      <c r="H25" s="216"/>
      <c r="I25" s="217"/>
      <c r="J25" s="213"/>
      <c r="K25" s="167"/>
      <c r="U25" s="435"/>
      <c r="V25" s="435"/>
      <c r="W25"/>
      <c r="X25" s="494">
        <v>50.91</v>
      </c>
      <c r="Y25" s="494">
        <v>97.92</v>
      </c>
      <c r="Z25" s="494">
        <v>50.25</v>
      </c>
      <c r="AA25" s="494">
        <v>15.52</v>
      </c>
      <c r="AB25" s="494">
        <v>9.36</v>
      </c>
      <c r="AC25" s="451">
        <v>166.41</v>
      </c>
      <c r="AD25" s="494">
        <v>101.72</v>
      </c>
      <c r="AE25" s="494">
        <v>23.6</v>
      </c>
      <c r="AF25" s="494">
        <v>9.0057144165039045</v>
      </c>
      <c r="AG25" s="494">
        <v>1.42</v>
      </c>
      <c r="AH25" s="494">
        <v>99.16</v>
      </c>
      <c r="AI25" s="494">
        <v>32.46</v>
      </c>
      <c r="AO25" s="475">
        <v>15</v>
      </c>
      <c r="AP25" s="452">
        <v>221.99</v>
      </c>
      <c r="AQ25" s="452">
        <v>226.28</v>
      </c>
      <c r="AR25" s="468">
        <v>201.94</v>
      </c>
      <c r="AW25" s="475">
        <v>15</v>
      </c>
      <c r="AX25" s="452">
        <v>363.43</v>
      </c>
      <c r="AY25" s="452">
        <v>335.74</v>
      </c>
      <c r="AZ25" s="468">
        <v>311.77999999999997</v>
      </c>
      <c r="BB25" s="475">
        <v>15</v>
      </c>
      <c r="BC25" s="455">
        <v>222.00500000000002</v>
      </c>
      <c r="BD25" s="453">
        <v>278.94</v>
      </c>
      <c r="BE25" s="471">
        <v>288.78499979999998</v>
      </c>
    </row>
    <row r="26" spans="1:57" s="174" customFormat="1" ht="14.25" customHeight="1">
      <c r="A26" s="266"/>
      <c r="B26" s="838"/>
      <c r="C26" s="839"/>
      <c r="D26" s="838"/>
      <c r="E26" s="838"/>
      <c r="F26" s="236"/>
      <c r="G26" s="236"/>
      <c r="H26" s="236"/>
      <c r="I26" s="236"/>
      <c r="J26" s="261"/>
      <c r="K26" s="167"/>
      <c r="U26" s="435"/>
      <c r="V26" s="435"/>
      <c r="W26"/>
      <c r="X26" s="494">
        <v>60.1</v>
      </c>
      <c r="Y26" s="494">
        <v>118.21</v>
      </c>
      <c r="Z26" s="494">
        <v>88.1</v>
      </c>
      <c r="AA26" s="494">
        <v>15.59</v>
      </c>
      <c r="AB26" s="494">
        <v>8.8000000000000007</v>
      </c>
      <c r="AC26" s="451">
        <v>178.05</v>
      </c>
      <c r="AD26" s="494">
        <v>95.81</v>
      </c>
      <c r="AE26" s="494">
        <v>22.27</v>
      </c>
      <c r="AF26" s="494">
        <v>9.0057144165039045</v>
      </c>
      <c r="AG26" s="494">
        <v>1.2150000000000001</v>
      </c>
      <c r="AH26" s="494">
        <v>71.319999999999993</v>
      </c>
      <c r="AI26" s="494">
        <v>32.46</v>
      </c>
      <c r="AO26" s="475">
        <v>16</v>
      </c>
      <c r="AP26" s="452">
        <v>221.99</v>
      </c>
      <c r="AQ26" s="452">
        <v>226.28</v>
      </c>
      <c r="AR26" s="468">
        <v>201.94</v>
      </c>
      <c r="AW26" s="475">
        <v>16</v>
      </c>
      <c r="AX26" s="452">
        <v>347.95</v>
      </c>
      <c r="AY26" s="452">
        <v>329.68899540000001</v>
      </c>
      <c r="AZ26" s="468">
        <v>320.69</v>
      </c>
      <c r="BB26" s="475">
        <v>16</v>
      </c>
      <c r="BC26" s="455">
        <v>223.80200000000002</v>
      </c>
      <c r="BD26" s="453">
        <v>283.35699175000002</v>
      </c>
      <c r="BE26" s="471">
        <v>293.26400000000001</v>
      </c>
    </row>
    <row r="27" spans="1:57" s="174" customFormat="1" ht="14.25" customHeight="1">
      <c r="A27" s="266"/>
      <c r="B27" s="838"/>
      <c r="C27" s="839"/>
      <c r="D27" s="838"/>
      <c r="E27" s="838"/>
      <c r="F27" s="236"/>
      <c r="G27" s="236"/>
      <c r="H27" s="236"/>
      <c r="I27" s="236"/>
      <c r="J27" s="261"/>
      <c r="K27" s="167"/>
      <c r="U27" s="435"/>
      <c r="V27" s="435"/>
      <c r="W27"/>
      <c r="X27" s="494">
        <v>51.714286260000002</v>
      </c>
      <c r="Y27" s="494">
        <v>91.569599909999994</v>
      </c>
      <c r="Z27" s="494">
        <v>109.7940002</v>
      </c>
      <c r="AA27" s="494">
        <v>14.470856939999999</v>
      </c>
      <c r="AB27" s="494">
        <v>7.7015714649999998</v>
      </c>
      <c r="AC27" s="451">
        <v>158.61442779999999</v>
      </c>
      <c r="AD27" s="494">
        <v>86.274285449999994</v>
      </c>
      <c r="AE27" s="494">
        <v>20.1857139</v>
      </c>
      <c r="AF27" s="494">
        <v>9</v>
      </c>
      <c r="AG27" s="494">
        <v>1.3400000160000001</v>
      </c>
      <c r="AH27" s="494">
        <v>61.869286670000001</v>
      </c>
      <c r="AI27" s="494">
        <v>18.350000380000001</v>
      </c>
      <c r="AO27" s="475">
        <v>17</v>
      </c>
      <c r="AP27" s="452">
        <v>225.06</v>
      </c>
      <c r="AQ27" s="452">
        <v>228.07400000000001</v>
      </c>
      <c r="AR27" s="468">
        <v>201.94</v>
      </c>
      <c r="AW27" s="475">
        <v>17</v>
      </c>
      <c r="AX27" s="452">
        <v>338.77</v>
      </c>
      <c r="AY27" s="452">
        <v>326.68</v>
      </c>
      <c r="AZ27" s="468">
        <v>326.68</v>
      </c>
      <c r="BB27" s="475">
        <v>17</v>
      </c>
      <c r="BC27" s="455">
        <v>217.49399757385231</v>
      </c>
      <c r="BD27" s="453">
        <v>293.363</v>
      </c>
      <c r="BE27" s="471">
        <v>292.87300069999998</v>
      </c>
    </row>
    <row r="28" spans="1:57" s="174" customFormat="1" ht="14.25" customHeight="1">
      <c r="A28" s="266"/>
      <c r="B28" s="838"/>
      <c r="C28" s="839"/>
      <c r="D28" s="838"/>
      <c r="E28" s="838"/>
      <c r="F28" s="236"/>
      <c r="G28" s="236"/>
      <c r="H28" s="236"/>
      <c r="I28" s="236"/>
      <c r="J28" s="261"/>
      <c r="K28" s="167"/>
      <c r="U28" s="435"/>
      <c r="V28" s="435">
        <v>20</v>
      </c>
      <c r="W28"/>
      <c r="X28" s="494">
        <v>37.44</v>
      </c>
      <c r="Y28" s="494">
        <v>67.650000000000006</v>
      </c>
      <c r="Z28" s="494">
        <v>77.853999999999999</v>
      </c>
      <c r="AA28" s="494">
        <v>12.94</v>
      </c>
      <c r="AB28" s="494">
        <v>5.64</v>
      </c>
      <c r="AC28" s="451">
        <v>121.72</v>
      </c>
      <c r="AD28" s="494">
        <v>79.86</v>
      </c>
      <c r="AE28" s="494">
        <v>19.373000000000001</v>
      </c>
      <c r="AF28" s="494">
        <v>9</v>
      </c>
      <c r="AG28" s="494">
        <v>1.355</v>
      </c>
      <c r="AH28" s="494">
        <v>62.061</v>
      </c>
      <c r="AI28" s="494">
        <v>16.739999999999998</v>
      </c>
      <c r="AO28" s="475">
        <v>18</v>
      </c>
      <c r="AP28" s="452">
        <v>225.06</v>
      </c>
      <c r="AQ28" s="452">
        <v>228.07400000000001</v>
      </c>
      <c r="AR28" s="468">
        <v>207.59</v>
      </c>
      <c r="AW28" s="475">
        <v>18</v>
      </c>
      <c r="AX28" s="452">
        <v>326.67999267578102</v>
      </c>
      <c r="AY28" s="452">
        <v>323.68</v>
      </c>
      <c r="AZ28" s="468">
        <v>314.74</v>
      </c>
      <c r="BB28" s="475">
        <v>18</v>
      </c>
      <c r="BC28" s="455">
        <v>213.5109978485107</v>
      </c>
      <c r="BD28" s="453">
        <v>295.185</v>
      </c>
      <c r="BE28" s="471">
        <v>289.06400009999999</v>
      </c>
    </row>
    <row r="29" spans="1:57" s="174" customFormat="1" ht="12.75">
      <c r="A29" s="219"/>
      <c r="B29" s="236"/>
      <c r="C29" s="236"/>
      <c r="D29" s="236"/>
      <c r="E29" s="236"/>
      <c r="F29" s="236"/>
      <c r="G29" s="236"/>
      <c r="H29" s="236"/>
      <c r="I29" s="236"/>
      <c r="J29" s="261"/>
      <c r="K29" s="167"/>
      <c r="U29" s="435"/>
      <c r="V29" s="435"/>
      <c r="W29"/>
      <c r="X29" s="494">
        <v>27.871428353445829</v>
      </c>
      <c r="Y29" s="494">
        <v>56.340142386300158</v>
      </c>
      <c r="Z29" s="494">
        <v>46.279857635497997</v>
      </c>
      <c r="AA29" s="494">
        <v>12.185285568237273</v>
      </c>
      <c r="AB29" s="494">
        <v>4.946999958583282</v>
      </c>
      <c r="AC29" s="451">
        <v>97.352142333984176</v>
      </c>
      <c r="AD29" s="494">
        <v>59.180000305175732</v>
      </c>
      <c r="AE29" s="494">
        <v>15.218571390424414</v>
      </c>
      <c r="AF29" s="494">
        <v>9.0042858123779261</v>
      </c>
      <c r="AG29" s="494">
        <v>1.5431428466524355</v>
      </c>
      <c r="AH29" s="494">
        <v>58.464999607631093</v>
      </c>
      <c r="AI29" s="494">
        <v>15.350000108991299</v>
      </c>
      <c r="AO29" s="475">
        <v>19</v>
      </c>
      <c r="AP29" s="452">
        <v>225.9400024</v>
      </c>
      <c r="AQ29" s="452">
        <v>229.173</v>
      </c>
      <c r="AR29" s="468">
        <v>207.59</v>
      </c>
      <c r="AW29" s="475">
        <v>19</v>
      </c>
      <c r="AX29" s="452">
        <v>326.67999270000001</v>
      </c>
      <c r="AY29" s="452">
        <v>317.71099853515602</v>
      </c>
      <c r="AZ29" s="468">
        <v>308.83</v>
      </c>
      <c r="BB29" s="475">
        <v>19</v>
      </c>
      <c r="BC29" s="455">
        <v>210.8809986</v>
      </c>
      <c r="BD29" s="453">
        <v>294.39800000000002</v>
      </c>
      <c r="BE29" s="471">
        <v>283.7310013</v>
      </c>
    </row>
    <row r="30" spans="1:57" s="174" customFormat="1" ht="12.75">
      <c r="A30" s="219"/>
      <c r="B30" s="236"/>
      <c r="C30" s="236"/>
      <c r="D30" s="236"/>
      <c r="E30" s="236"/>
      <c r="F30" s="236"/>
      <c r="G30" s="236"/>
      <c r="H30" s="236"/>
      <c r="I30" s="236"/>
      <c r="J30" s="261"/>
      <c r="K30" s="167"/>
      <c r="U30" s="435"/>
      <c r="V30" s="435"/>
      <c r="W30"/>
      <c r="X30" s="494">
        <v>22.73</v>
      </c>
      <c r="Y30" s="494">
        <v>42.3</v>
      </c>
      <c r="Z30" s="494">
        <v>27.998000000000001</v>
      </c>
      <c r="AA30" s="494">
        <v>11.54</v>
      </c>
      <c r="AB30" s="494">
        <v>4.165</v>
      </c>
      <c r="AC30" s="451">
        <v>85.36</v>
      </c>
      <c r="AD30" s="494">
        <v>45.05</v>
      </c>
      <c r="AE30" s="494">
        <v>12.23</v>
      </c>
      <c r="AF30" s="494">
        <v>9</v>
      </c>
      <c r="AG30" s="494">
        <v>1.57</v>
      </c>
      <c r="AH30" s="494">
        <v>45.284999999999997</v>
      </c>
      <c r="AI30" s="494">
        <v>15.35</v>
      </c>
      <c r="AO30" s="475">
        <v>20</v>
      </c>
      <c r="AP30" s="452">
        <v>225.9400024</v>
      </c>
      <c r="AQ30" s="452">
        <v>229.173</v>
      </c>
      <c r="AR30" s="468">
        <v>205.7</v>
      </c>
      <c r="AW30" s="475">
        <v>20</v>
      </c>
      <c r="AX30" s="452">
        <v>323.7</v>
      </c>
      <c r="AY30" s="452">
        <v>320.69100950000001</v>
      </c>
      <c r="AZ30" s="468">
        <v>308.8</v>
      </c>
      <c r="BB30" s="475">
        <v>20</v>
      </c>
      <c r="BC30" s="455">
        <v>207.37700241088851</v>
      </c>
      <c r="BD30" s="453">
        <v>292.23500059000003</v>
      </c>
      <c r="BE30" s="471">
        <v>278.89999999999998</v>
      </c>
    </row>
    <row r="31" spans="1:57" s="174" customFormat="1" ht="12.75">
      <c r="A31" s="219"/>
      <c r="B31" s="236"/>
      <c r="C31" s="236"/>
      <c r="D31" s="236"/>
      <c r="E31" s="236"/>
      <c r="F31" s="236"/>
      <c r="G31" s="236"/>
      <c r="H31" s="236"/>
      <c r="I31" s="236"/>
      <c r="J31" s="261"/>
      <c r="K31" s="167"/>
      <c r="U31" s="436"/>
      <c r="V31" s="435"/>
      <c r="W31"/>
      <c r="X31" s="494">
        <v>19.685714449999999</v>
      </c>
      <c r="Y31" s="494">
        <v>42.036570959999999</v>
      </c>
      <c r="Z31" s="494">
        <v>20.883000240000001</v>
      </c>
      <c r="AA31" s="494">
        <v>10.125571389999999</v>
      </c>
      <c r="AB31" s="494">
        <v>2.893857138</v>
      </c>
      <c r="AC31" s="451">
        <v>79.191714700000006</v>
      </c>
      <c r="AD31" s="494">
        <v>42.964286260000002</v>
      </c>
      <c r="AE31" s="494">
        <v>11.14142854</v>
      </c>
      <c r="AF31" s="494">
        <v>9.0013386860000004</v>
      </c>
      <c r="AG31" s="494">
        <v>1.7202857389999999</v>
      </c>
      <c r="AH31" s="494">
        <v>39.832142419999997</v>
      </c>
      <c r="AI31" s="494">
        <v>11.67585727</v>
      </c>
      <c r="AO31" s="475">
        <v>21</v>
      </c>
      <c r="AP31" s="452">
        <v>225.9400024</v>
      </c>
      <c r="AQ31" s="452">
        <v>229.173</v>
      </c>
      <c r="AR31" s="468">
        <v>205.7</v>
      </c>
      <c r="AW31" s="475">
        <v>21</v>
      </c>
      <c r="AX31" s="452">
        <v>314.74099731445301</v>
      </c>
      <c r="AY31" s="452">
        <v>314.7409973</v>
      </c>
      <c r="AZ31" s="468">
        <v>311.77999999999997</v>
      </c>
      <c r="BB31" s="475">
        <v>21</v>
      </c>
      <c r="BC31" s="455">
        <v>203.7669992446898</v>
      </c>
      <c r="BD31" s="453">
        <v>289.28499365999994</v>
      </c>
      <c r="BE31" s="471">
        <v>274.65599980000002</v>
      </c>
    </row>
    <row r="32" spans="1:57" s="174" customFormat="1" ht="12.75">
      <c r="A32" s="219"/>
      <c r="B32" s="236"/>
      <c r="C32" s="236"/>
      <c r="D32" s="236"/>
      <c r="E32" s="236"/>
      <c r="F32" s="236"/>
      <c r="G32" s="236"/>
      <c r="H32" s="236"/>
      <c r="I32" s="236"/>
      <c r="J32" s="261"/>
      <c r="K32" s="167"/>
      <c r="U32" s="436"/>
      <c r="V32" s="435">
        <v>24</v>
      </c>
      <c r="W32"/>
      <c r="X32" s="494">
        <v>18.34285736</v>
      </c>
      <c r="Y32" s="494">
        <v>37.365667340000002</v>
      </c>
      <c r="Z32" s="494">
        <v>16.6200002</v>
      </c>
      <c r="AA32" s="494">
        <v>9.6549998689999992</v>
      </c>
      <c r="AB32" s="494">
        <v>4.0768571920000003</v>
      </c>
      <c r="AC32" s="451">
        <v>77.282856530000004</v>
      </c>
      <c r="AD32" s="494">
        <v>48.352857319999998</v>
      </c>
      <c r="AE32" s="494">
        <v>11.87857151</v>
      </c>
      <c r="AF32" s="494">
        <v>9</v>
      </c>
      <c r="AG32" s="494">
        <v>1.7888571529999999</v>
      </c>
      <c r="AH32" s="494">
        <v>37.416428699999997</v>
      </c>
      <c r="AI32" s="494">
        <v>11.18857152</v>
      </c>
      <c r="AO32" s="475">
        <v>22</v>
      </c>
      <c r="AP32" s="452">
        <v>224.12</v>
      </c>
      <c r="AQ32" s="452">
        <v>227.72900390625</v>
      </c>
      <c r="AR32" s="468">
        <v>204.65</v>
      </c>
      <c r="AW32" s="475">
        <v>22</v>
      </c>
      <c r="AX32" s="452">
        <v>300.04000000000002</v>
      </c>
      <c r="AY32" s="452">
        <v>308.829986572265</v>
      </c>
      <c r="AZ32" s="468">
        <v>314.74</v>
      </c>
      <c r="BB32" s="475">
        <v>22</v>
      </c>
      <c r="BC32" s="455">
        <v>200.18000106811502</v>
      </c>
      <c r="BD32" s="453">
        <v>287.342002868652</v>
      </c>
      <c r="BE32" s="471">
        <v>269.74</v>
      </c>
    </row>
    <row r="33" spans="1:57" s="174" customFormat="1" ht="12.75">
      <c r="A33" s="219"/>
      <c r="B33" s="236"/>
      <c r="C33" s="236"/>
      <c r="D33" s="236"/>
      <c r="E33" s="236"/>
      <c r="F33" s="236"/>
      <c r="G33" s="236"/>
      <c r="H33" s="236"/>
      <c r="I33" s="236"/>
      <c r="J33" s="261"/>
      <c r="K33" s="167"/>
      <c r="U33" s="436"/>
      <c r="V33" s="435"/>
      <c r="W33"/>
      <c r="X33" s="494">
        <v>18.350000000000001</v>
      </c>
      <c r="Y33" s="494">
        <v>33.43</v>
      </c>
      <c r="Z33" s="494">
        <v>13.565</v>
      </c>
      <c r="AA33" s="494">
        <v>9.0500000000000007</v>
      </c>
      <c r="AB33" s="494">
        <v>3.68</v>
      </c>
      <c r="AC33" s="451">
        <v>78.992999999999995</v>
      </c>
      <c r="AD33" s="494">
        <v>35.799999999999997</v>
      </c>
      <c r="AE33" s="494">
        <v>10.18</v>
      </c>
      <c r="AF33" s="494">
        <v>9</v>
      </c>
      <c r="AG33" s="494">
        <v>1.89</v>
      </c>
      <c r="AH33" s="494">
        <v>35.86</v>
      </c>
      <c r="AI33" s="494">
        <v>11.34</v>
      </c>
      <c r="AO33" s="475">
        <v>23</v>
      </c>
      <c r="AP33" s="452">
        <v>224.12</v>
      </c>
      <c r="AQ33" s="452">
        <v>227.72900390625</v>
      </c>
      <c r="AR33" s="468">
        <v>204.65</v>
      </c>
      <c r="AW33" s="475">
        <v>23</v>
      </c>
      <c r="AX33" s="452">
        <v>297.12701420000002</v>
      </c>
      <c r="AY33" s="452">
        <v>311.78100000000001</v>
      </c>
      <c r="AZ33" s="468">
        <v>308.83</v>
      </c>
      <c r="BB33" s="475">
        <v>23</v>
      </c>
      <c r="BC33" s="455">
        <v>196.66499901</v>
      </c>
      <c r="BD33" s="453">
        <v>285.25799999999998</v>
      </c>
      <c r="BE33" s="471">
        <v>265.4609997</v>
      </c>
    </row>
    <row r="34" spans="1:57" s="174" customFormat="1" ht="12.75">
      <c r="A34" s="219"/>
      <c r="B34" s="236"/>
      <c r="C34" s="236"/>
      <c r="D34" s="236"/>
      <c r="E34" s="236"/>
      <c r="F34" s="236"/>
      <c r="G34" s="236"/>
      <c r="H34" s="236"/>
      <c r="I34" s="236"/>
      <c r="J34" s="261"/>
      <c r="K34" s="167"/>
      <c r="U34" s="436"/>
      <c r="V34" s="435"/>
      <c r="W34"/>
      <c r="X34" s="494">
        <v>17.23</v>
      </c>
      <c r="Y34" s="494">
        <v>32.89</v>
      </c>
      <c r="Z34" s="494">
        <v>12.42</v>
      </c>
      <c r="AA34" s="494">
        <v>8.61</v>
      </c>
      <c r="AB34" s="494">
        <v>2.5219999999999998</v>
      </c>
      <c r="AC34" s="451">
        <v>93.44</v>
      </c>
      <c r="AD34" s="494">
        <v>34.47</v>
      </c>
      <c r="AE34" s="494">
        <v>9.86</v>
      </c>
      <c r="AF34" s="494">
        <v>8.9860000000000007</v>
      </c>
      <c r="AG34" s="494">
        <v>1.47</v>
      </c>
      <c r="AH34" s="494">
        <v>35.03</v>
      </c>
      <c r="AI34" s="494">
        <v>10.78</v>
      </c>
      <c r="AO34" s="475">
        <v>24</v>
      </c>
      <c r="AP34" s="452">
        <v>217.49299619999999</v>
      </c>
      <c r="AQ34" s="452">
        <v>223.85</v>
      </c>
      <c r="AR34" s="468">
        <v>200.38</v>
      </c>
      <c r="AW34" s="475">
        <v>24</v>
      </c>
      <c r="AX34" s="452">
        <v>297.12701420000002</v>
      </c>
      <c r="AY34" s="452">
        <v>311.77999999999997</v>
      </c>
      <c r="AZ34" s="468">
        <v>300.04000000000002</v>
      </c>
      <c r="BB34" s="475">
        <v>24</v>
      </c>
      <c r="BC34" s="455">
        <v>194.99600025000001</v>
      </c>
      <c r="BD34" s="453">
        <v>281.64</v>
      </c>
      <c r="BE34" s="471">
        <v>261.10000000000002</v>
      </c>
    </row>
    <row r="35" spans="1:57" s="174" customFormat="1" ht="12.75">
      <c r="A35" s="219"/>
      <c r="B35" s="236"/>
      <c r="C35" s="236"/>
      <c r="D35" s="236"/>
      <c r="E35" s="236"/>
      <c r="F35" s="236"/>
      <c r="G35" s="236"/>
      <c r="H35" s="236"/>
      <c r="I35" s="236"/>
      <c r="J35" s="261"/>
      <c r="K35" s="167"/>
      <c r="U35" s="436"/>
      <c r="V35" s="435"/>
      <c r="W35"/>
      <c r="X35" s="494">
        <v>15.81</v>
      </c>
      <c r="Y35" s="494">
        <v>29.11</v>
      </c>
      <c r="Z35" s="494">
        <v>10.92</v>
      </c>
      <c r="AA35" s="494">
        <v>8.08</v>
      </c>
      <c r="AB35" s="494">
        <v>2.29</v>
      </c>
      <c r="AC35" s="451">
        <v>75.959999999999994</v>
      </c>
      <c r="AD35" s="494">
        <v>32.409999999999997</v>
      </c>
      <c r="AE35" s="494">
        <v>9.5500000000000007</v>
      </c>
      <c r="AF35" s="494">
        <v>9.0100000930000004</v>
      </c>
      <c r="AG35" s="494">
        <v>1.6</v>
      </c>
      <c r="AH35" s="494">
        <v>34.11</v>
      </c>
      <c r="AI35" s="494">
        <v>9.3800000000000008</v>
      </c>
      <c r="AO35" s="475">
        <v>25</v>
      </c>
      <c r="AP35" s="452">
        <v>217.49299619999999</v>
      </c>
      <c r="AQ35" s="452">
        <v>223.85</v>
      </c>
      <c r="AR35" s="468">
        <v>200.38</v>
      </c>
      <c r="AW35" s="475">
        <v>25</v>
      </c>
      <c r="AX35" s="452">
        <v>294.225006103515</v>
      </c>
      <c r="AY35" s="452">
        <v>308.83</v>
      </c>
      <c r="AZ35" s="468">
        <v>282.72000000000003</v>
      </c>
      <c r="BB35" s="475">
        <v>25</v>
      </c>
      <c r="BC35" s="455">
        <v>193.36700119018531</v>
      </c>
      <c r="BD35" s="453">
        <v>276.89499999999998</v>
      </c>
      <c r="BE35" s="471">
        <v>256.25999990000003</v>
      </c>
    </row>
    <row r="36" spans="1:57" s="174" customFormat="1" ht="12.75">
      <c r="A36" s="219"/>
      <c r="B36" s="236"/>
      <c r="C36" s="236"/>
      <c r="D36" s="236"/>
      <c r="E36" s="236"/>
      <c r="F36" s="236"/>
      <c r="G36" s="236"/>
      <c r="H36" s="236"/>
      <c r="I36" s="236"/>
      <c r="J36" s="261"/>
      <c r="K36" s="167"/>
      <c r="U36" s="436"/>
      <c r="V36" s="435">
        <v>28</v>
      </c>
      <c r="W36"/>
      <c r="X36" s="494">
        <v>14.83</v>
      </c>
      <c r="Y36" s="494">
        <v>26.72</v>
      </c>
      <c r="Z36" s="494">
        <v>8.65</v>
      </c>
      <c r="AA36" s="494">
        <v>8.27</v>
      </c>
      <c r="AB36" s="494">
        <v>11.83</v>
      </c>
      <c r="AC36" s="451">
        <v>95.68</v>
      </c>
      <c r="AD36" s="494">
        <v>27.36</v>
      </c>
      <c r="AE36" s="494">
        <v>8.51</v>
      </c>
      <c r="AF36" s="494">
        <v>9.0014286040000009</v>
      </c>
      <c r="AG36" s="494">
        <v>0.97099999999999997</v>
      </c>
      <c r="AH36" s="494">
        <v>33.92</v>
      </c>
      <c r="AI36" s="494">
        <v>7.82</v>
      </c>
      <c r="AO36" s="475">
        <v>26</v>
      </c>
      <c r="AP36" s="452">
        <v>210.53</v>
      </c>
      <c r="AQ36" s="452">
        <v>216.86000060000001</v>
      </c>
      <c r="AR36" s="468">
        <v>193.55</v>
      </c>
      <c r="AW36" s="475">
        <v>26</v>
      </c>
      <c r="AX36" s="452">
        <v>294.23</v>
      </c>
      <c r="AY36" s="452">
        <v>288.4509888</v>
      </c>
      <c r="AZ36" s="468">
        <v>262.95</v>
      </c>
      <c r="BB36" s="475">
        <v>26</v>
      </c>
      <c r="BC36" s="455">
        <v>190.59600123596181</v>
      </c>
      <c r="BD36" s="453">
        <v>272.34099963</v>
      </c>
      <c r="BE36" s="471">
        <v>252.54899979999999</v>
      </c>
    </row>
    <row r="37" spans="1:57" s="174" customFormat="1" ht="12.75">
      <c r="A37" s="219"/>
      <c r="B37" s="236"/>
      <c r="C37" s="236"/>
      <c r="D37" s="236"/>
      <c r="E37" s="236"/>
      <c r="F37" s="236"/>
      <c r="G37" s="236"/>
      <c r="H37" s="236"/>
      <c r="I37" s="236"/>
      <c r="J37" s="261"/>
      <c r="K37" s="167"/>
      <c r="U37" s="436"/>
      <c r="V37" s="435"/>
      <c r="W37"/>
      <c r="X37" s="494">
        <v>14.57142844</v>
      </c>
      <c r="Y37" s="494">
        <v>25.072999639999999</v>
      </c>
      <c r="Z37" s="494">
        <v>6.3326666359999999</v>
      </c>
      <c r="AA37" s="494">
        <v>7.9144286429999999</v>
      </c>
      <c r="AB37" s="494">
        <v>3.6995714730000002</v>
      </c>
      <c r="AC37" s="451">
        <v>98.174714219999998</v>
      </c>
      <c r="AD37" s="494">
        <v>31.010000229999999</v>
      </c>
      <c r="AE37" s="494">
        <v>8.7557142799999994</v>
      </c>
      <c r="AF37" s="494">
        <v>8.9985715319999997</v>
      </c>
      <c r="AG37" s="494">
        <v>1.6887143</v>
      </c>
      <c r="AH37" s="494">
        <v>34.240000039999998</v>
      </c>
      <c r="AI37" s="494">
        <v>6.7918571060000001</v>
      </c>
      <c r="AO37" s="475">
        <v>27</v>
      </c>
      <c r="AP37" s="452">
        <v>210.53</v>
      </c>
      <c r="AQ37" s="452">
        <v>216.86000060000001</v>
      </c>
      <c r="AR37" s="468">
        <v>193.55</v>
      </c>
      <c r="AW37" s="475">
        <v>27</v>
      </c>
      <c r="AX37" s="452">
        <v>285.58</v>
      </c>
      <c r="AY37" s="452">
        <v>265.74700000000001</v>
      </c>
      <c r="AZ37" s="468">
        <v>254.63</v>
      </c>
      <c r="BB37" s="475">
        <v>27</v>
      </c>
      <c r="BC37" s="455">
        <v>187.24</v>
      </c>
      <c r="BD37" s="453">
        <v>268.09899999999999</v>
      </c>
      <c r="BE37" s="471">
        <v>248.26700020000001</v>
      </c>
    </row>
    <row r="38" spans="1:57" s="174" customFormat="1" ht="12.75">
      <c r="A38" s="219"/>
      <c r="B38" s="236"/>
      <c r="C38" s="236"/>
      <c r="D38" s="236"/>
      <c r="E38" s="236"/>
      <c r="F38" s="236"/>
      <c r="G38" s="236"/>
      <c r="H38" s="236"/>
      <c r="I38" s="236"/>
      <c r="J38" s="261"/>
      <c r="K38" s="167"/>
      <c r="U38" s="436"/>
      <c r="V38" s="435"/>
      <c r="W38"/>
      <c r="X38" s="494">
        <v>14.83</v>
      </c>
      <c r="Y38" s="494">
        <v>24.52</v>
      </c>
      <c r="Z38" s="494">
        <v>9.15</v>
      </c>
      <c r="AA38" s="494">
        <v>7.45</v>
      </c>
      <c r="AB38" s="494">
        <v>2.5</v>
      </c>
      <c r="AC38" s="451">
        <v>88.82</v>
      </c>
      <c r="AD38" s="494">
        <v>46.76</v>
      </c>
      <c r="AE38" s="494">
        <v>13.59</v>
      </c>
      <c r="AF38" s="494">
        <v>9.01</v>
      </c>
      <c r="AG38" s="494">
        <v>1.46</v>
      </c>
      <c r="AH38" s="494">
        <v>33.86</v>
      </c>
      <c r="AI38" s="494">
        <v>6.13</v>
      </c>
      <c r="AO38" s="475">
        <v>28</v>
      </c>
      <c r="AP38" s="452">
        <v>201.54</v>
      </c>
      <c r="AQ38" s="469">
        <v>209.0310059</v>
      </c>
      <c r="AR38" s="468">
        <v>186.01</v>
      </c>
      <c r="AW38" s="475">
        <v>28</v>
      </c>
      <c r="AX38" s="452">
        <v>271.36</v>
      </c>
      <c r="AY38" s="469">
        <v>251.875</v>
      </c>
      <c r="AZ38" s="468">
        <v>240.95</v>
      </c>
      <c r="BB38" s="475">
        <v>28</v>
      </c>
      <c r="BC38" s="455">
        <v>183.3</v>
      </c>
      <c r="BD38" s="453">
        <v>262.15200039500002</v>
      </c>
      <c r="BE38" s="471">
        <v>243.86400219999999</v>
      </c>
    </row>
    <row r="39" spans="1:57" s="174" customFormat="1" ht="12.75">
      <c r="A39" s="219"/>
      <c r="B39" s="236"/>
      <c r="C39" s="236"/>
      <c r="D39" s="236"/>
      <c r="E39" s="236"/>
      <c r="F39" s="236"/>
      <c r="G39" s="236"/>
      <c r="H39" s="236"/>
      <c r="I39" s="236"/>
      <c r="J39" s="261"/>
      <c r="K39" s="167"/>
      <c r="U39" s="436"/>
      <c r="V39" s="435"/>
      <c r="W39"/>
      <c r="X39" s="494">
        <v>14.21</v>
      </c>
      <c r="Y39" s="494">
        <v>24.25</v>
      </c>
      <c r="Z39" s="494">
        <v>6.6790000000000003</v>
      </c>
      <c r="AA39" s="494">
        <v>7.25</v>
      </c>
      <c r="AB39" s="494">
        <v>2.2799999999999998</v>
      </c>
      <c r="AC39" s="451">
        <v>74.238</v>
      </c>
      <c r="AD39" s="494">
        <v>28.186</v>
      </c>
      <c r="AE39" s="494">
        <v>8.69</v>
      </c>
      <c r="AF39" s="494">
        <v>9</v>
      </c>
      <c r="AG39" s="494">
        <v>1.657</v>
      </c>
      <c r="AH39" s="494">
        <v>34.549999999999997</v>
      </c>
      <c r="AI39" s="494">
        <v>6.1909999999999998</v>
      </c>
      <c r="AO39" s="475">
        <v>29</v>
      </c>
      <c r="AP39" s="452">
        <v>201.54</v>
      </c>
      <c r="AQ39" s="452">
        <v>209.0310059</v>
      </c>
      <c r="AR39" s="468">
        <v>186.01</v>
      </c>
      <c r="AW39" s="475">
        <v>29</v>
      </c>
      <c r="AX39" s="452">
        <v>257.39498900000001</v>
      </c>
      <c r="AY39" s="452">
        <v>243.67</v>
      </c>
      <c r="AZ39" s="468">
        <v>227.52</v>
      </c>
      <c r="BB39" s="475">
        <v>29</v>
      </c>
      <c r="BC39" s="455">
        <v>179.71700196999998</v>
      </c>
      <c r="BD39" s="453">
        <v>257.23599999999999</v>
      </c>
      <c r="BE39" s="471">
        <v>239.07999989999999</v>
      </c>
    </row>
    <row r="40" spans="1:57" s="174" customFormat="1" ht="12.75">
      <c r="A40" s="219"/>
      <c r="B40" s="236"/>
      <c r="C40" s="236"/>
      <c r="D40" s="236"/>
      <c r="E40" s="236"/>
      <c r="F40" s="236"/>
      <c r="G40" s="236"/>
      <c r="H40" s="236"/>
      <c r="I40" s="236"/>
      <c r="J40" s="261"/>
      <c r="K40" s="167"/>
      <c r="U40" s="436"/>
      <c r="V40" s="435">
        <v>32</v>
      </c>
      <c r="W40"/>
      <c r="X40" s="494">
        <v>13.75</v>
      </c>
      <c r="Y40" s="494">
        <v>23.87</v>
      </c>
      <c r="Z40" s="494">
        <v>7.0711000000000004</v>
      </c>
      <c r="AA40" s="494">
        <v>7.14</v>
      </c>
      <c r="AB40" s="494">
        <v>2.4049999999999998</v>
      </c>
      <c r="AC40" s="451">
        <v>74.95</v>
      </c>
      <c r="AD40" s="494">
        <v>37.49</v>
      </c>
      <c r="AE40" s="494">
        <v>9.43</v>
      </c>
      <c r="AF40" s="494">
        <v>9</v>
      </c>
      <c r="AG40" s="494">
        <v>1.96</v>
      </c>
      <c r="AH40" s="494">
        <v>35.44</v>
      </c>
      <c r="AI40" s="494">
        <v>7.2</v>
      </c>
      <c r="AO40" s="475">
        <v>30</v>
      </c>
      <c r="AP40" s="452">
        <v>193.161</v>
      </c>
      <c r="AQ40" s="452">
        <v>200.79299926757801</v>
      </c>
      <c r="AR40" s="468">
        <v>186.01</v>
      </c>
      <c r="AW40" s="475">
        <v>30</v>
      </c>
      <c r="AX40" s="452">
        <v>243.67</v>
      </c>
      <c r="AY40" s="452">
        <v>235.552001953125</v>
      </c>
      <c r="AZ40" s="468">
        <v>216.95</v>
      </c>
      <c r="BB40" s="475">
        <v>30</v>
      </c>
      <c r="BC40" s="455">
        <v>174.89</v>
      </c>
      <c r="BD40" s="453">
        <v>252.71100044250457</v>
      </c>
      <c r="BE40" s="471">
        <v>234.25399680000001</v>
      </c>
    </row>
    <row r="41" spans="1:57" s="174" customFormat="1" ht="12.75">
      <c r="A41" s="219"/>
      <c r="B41" s="236"/>
      <c r="C41" s="236"/>
      <c r="D41" s="236"/>
      <c r="E41" s="236"/>
      <c r="F41" s="236"/>
      <c r="G41" s="236"/>
      <c r="H41" s="236"/>
      <c r="I41" s="236"/>
      <c r="J41" s="261"/>
      <c r="K41" s="167"/>
      <c r="U41" s="436"/>
      <c r="V41" s="435"/>
      <c r="W41"/>
      <c r="X41" s="494">
        <v>11.95714269</v>
      </c>
      <c r="Y41" s="494">
        <v>25.065999600000001</v>
      </c>
      <c r="Z41" s="494">
        <v>5.4663999560000001</v>
      </c>
      <c r="AA41" s="494">
        <v>6.382142816</v>
      </c>
      <c r="AB41" s="494">
        <v>2.1164286140000002</v>
      </c>
      <c r="AC41" s="451">
        <v>73.207855219999999</v>
      </c>
      <c r="AD41" s="494">
        <v>25.639999929999998</v>
      </c>
      <c r="AE41" s="494">
        <v>7.5885714120000003</v>
      </c>
      <c r="AF41" s="494">
        <v>9.0014286040000009</v>
      </c>
      <c r="AG41" s="494">
        <v>1.7461428299999999</v>
      </c>
      <c r="AH41" s="494">
        <v>33.949999669999997</v>
      </c>
      <c r="AI41" s="494">
        <v>6.3285714559999997</v>
      </c>
      <c r="AO41" s="475">
        <v>31</v>
      </c>
      <c r="AP41" s="452">
        <v>193.161</v>
      </c>
      <c r="AQ41" s="452">
        <v>200.79299926757801</v>
      </c>
      <c r="AR41" s="468">
        <v>178.58</v>
      </c>
      <c r="AW41" s="475">
        <v>31</v>
      </c>
      <c r="AX41" s="452">
        <v>230.18899999999999</v>
      </c>
      <c r="AY41" s="452">
        <v>224.8650055</v>
      </c>
      <c r="AZ41" s="468">
        <v>216.95</v>
      </c>
      <c r="BB41" s="475">
        <v>31</v>
      </c>
      <c r="BC41" s="455">
        <v>169.00100000000003</v>
      </c>
      <c r="BD41" s="453">
        <v>248.01899674799998</v>
      </c>
      <c r="BE41" s="471">
        <v>229.68000129999999</v>
      </c>
    </row>
    <row r="42" spans="1:57" s="174" customFormat="1" ht="12.75">
      <c r="A42" s="219"/>
      <c r="B42" s="236"/>
      <c r="C42" s="236"/>
      <c r="D42" s="236"/>
      <c r="E42" s="236"/>
      <c r="F42" s="236"/>
      <c r="G42" s="236"/>
      <c r="H42" s="236"/>
      <c r="I42" s="236"/>
      <c r="J42" s="261"/>
      <c r="K42" s="167"/>
      <c r="U42" s="465"/>
      <c r="V42" s="435"/>
      <c r="W42"/>
      <c r="X42" s="494">
        <v>11.43</v>
      </c>
      <c r="Y42" s="494">
        <v>27.59</v>
      </c>
      <c r="Z42" s="494">
        <v>6.8719999999999999</v>
      </c>
      <c r="AA42" s="494">
        <v>6.18</v>
      </c>
      <c r="AB42" s="494">
        <v>1.52</v>
      </c>
      <c r="AC42" s="451">
        <v>84.45</v>
      </c>
      <c r="AD42" s="494">
        <v>22.95</v>
      </c>
      <c r="AE42" s="494">
        <v>7.36</v>
      </c>
      <c r="AF42" s="494">
        <v>9</v>
      </c>
      <c r="AG42" s="494">
        <v>1.405</v>
      </c>
      <c r="AH42" s="494">
        <v>32.43</v>
      </c>
      <c r="AI42" s="494">
        <v>5.54</v>
      </c>
      <c r="AO42" s="475">
        <v>32</v>
      </c>
      <c r="AP42" s="452">
        <v>184.09</v>
      </c>
      <c r="AQ42" s="452">
        <v>200.79299926757801</v>
      </c>
      <c r="AR42" s="468">
        <v>178.58</v>
      </c>
      <c r="AW42" s="475">
        <v>32</v>
      </c>
      <c r="AX42" s="452">
        <v>211.73</v>
      </c>
      <c r="AY42" s="452">
        <v>219.58</v>
      </c>
      <c r="AZ42" s="468">
        <v>201.39</v>
      </c>
      <c r="BB42" s="475">
        <v>32</v>
      </c>
      <c r="BC42" s="455">
        <v>163.14900000000003</v>
      </c>
      <c r="BD42" s="453">
        <v>243.71</v>
      </c>
      <c r="BE42" s="471">
        <v>224.73799990000001</v>
      </c>
    </row>
    <row r="43" spans="1:57" s="174" customFormat="1" ht="12.75">
      <c r="A43" s="219"/>
      <c r="B43" s="236"/>
      <c r="C43" s="236"/>
      <c r="D43" s="236"/>
      <c r="E43" s="236"/>
      <c r="F43" s="236"/>
      <c r="G43" s="236"/>
      <c r="H43" s="236"/>
      <c r="I43" s="236"/>
      <c r="J43" s="261"/>
      <c r="K43" s="167"/>
      <c r="U43" s="465"/>
      <c r="V43" s="435"/>
      <c r="W43"/>
      <c r="X43" s="494">
        <v>10.93</v>
      </c>
      <c r="Y43" s="494">
        <v>23.33</v>
      </c>
      <c r="Z43" s="494">
        <v>8.67</v>
      </c>
      <c r="AA43" s="494">
        <v>6.87</v>
      </c>
      <c r="AB43" s="494">
        <v>1.75</v>
      </c>
      <c r="AC43" s="451">
        <v>66.38</v>
      </c>
      <c r="AD43" s="494">
        <v>33.82</v>
      </c>
      <c r="AE43" s="494">
        <v>8.41</v>
      </c>
      <c r="AF43" s="494">
        <v>9.73</v>
      </c>
      <c r="AG43" s="494">
        <v>1.58</v>
      </c>
      <c r="AH43" s="494">
        <v>32.56</v>
      </c>
      <c r="AI43" s="494">
        <v>5.39</v>
      </c>
      <c r="AO43" s="475">
        <v>33</v>
      </c>
      <c r="AP43" s="452">
        <v>184.09</v>
      </c>
      <c r="AQ43" s="452">
        <v>191.74600219999999</v>
      </c>
      <c r="AR43" s="468">
        <v>169.01</v>
      </c>
      <c r="AW43" s="475">
        <v>33</v>
      </c>
      <c r="AX43" s="452">
        <v>196.28300476074199</v>
      </c>
      <c r="AY43" s="452">
        <v>219.58000179999999</v>
      </c>
      <c r="AZ43" s="468">
        <v>193.74</v>
      </c>
      <c r="BB43" s="475">
        <v>33</v>
      </c>
      <c r="BC43" s="455">
        <v>157.27300170999999</v>
      </c>
      <c r="BD43" s="453">
        <v>239.4640045127899</v>
      </c>
      <c r="BE43" s="471">
        <v>219.0029984</v>
      </c>
    </row>
    <row r="44" spans="1:57" s="174" customFormat="1" ht="12.75">
      <c r="A44" s="219"/>
      <c r="B44" s="236"/>
      <c r="C44" s="236"/>
      <c r="D44" s="236"/>
      <c r="E44" s="236"/>
      <c r="F44" s="236"/>
      <c r="G44" s="236"/>
      <c r="H44" s="236"/>
      <c r="I44" s="236"/>
      <c r="J44" s="261"/>
      <c r="K44" s="167"/>
      <c r="U44" s="465"/>
      <c r="V44" s="435">
        <v>36</v>
      </c>
      <c r="W44"/>
      <c r="X44" s="494">
        <v>12.042999999999999</v>
      </c>
      <c r="Y44" s="494">
        <v>23.27</v>
      </c>
      <c r="Z44" s="494">
        <v>4.5250000000000004</v>
      </c>
      <c r="AA44" s="494">
        <v>7.29</v>
      </c>
      <c r="AB44" s="494">
        <v>1.9330000000000001</v>
      </c>
      <c r="AC44" s="451">
        <v>68.36</v>
      </c>
      <c r="AD44" s="494">
        <v>34.42</v>
      </c>
      <c r="AE44" s="494">
        <v>8.1</v>
      </c>
      <c r="AF44" s="494">
        <v>10.001428604125973</v>
      </c>
      <c r="AG44" s="494">
        <v>1.65</v>
      </c>
      <c r="AH44" s="494">
        <v>34.997999999999998</v>
      </c>
      <c r="AI44" s="494">
        <v>7.78</v>
      </c>
      <c r="AO44" s="475">
        <v>34</v>
      </c>
      <c r="AP44" s="452">
        <v>173.09</v>
      </c>
      <c r="AQ44" s="452">
        <v>191.74600219999999</v>
      </c>
      <c r="AR44" s="468">
        <v>169.01</v>
      </c>
      <c r="AW44" s="475">
        <v>34</v>
      </c>
      <c r="AX44" s="452">
        <v>183.68</v>
      </c>
      <c r="AY44" s="452">
        <v>201.39</v>
      </c>
      <c r="AZ44" s="468">
        <v>181.19</v>
      </c>
      <c r="BB44" s="475">
        <v>34</v>
      </c>
      <c r="BC44" s="455">
        <v>150.78400000000002</v>
      </c>
      <c r="BD44" s="453">
        <v>234.72000000000003</v>
      </c>
      <c r="BE44" s="471">
        <v>214.38699819999999</v>
      </c>
    </row>
    <row r="45" spans="1:57" s="174" customFormat="1" ht="12.75">
      <c r="A45" s="219"/>
      <c r="B45" s="236"/>
      <c r="C45" s="236"/>
      <c r="D45" s="236"/>
      <c r="E45" s="236"/>
      <c r="F45" s="236"/>
      <c r="G45" s="236"/>
      <c r="H45" s="236"/>
      <c r="I45" s="236"/>
      <c r="J45" s="261"/>
      <c r="K45" s="167"/>
      <c r="U45" s="436"/>
      <c r="V45" s="435"/>
      <c r="W45"/>
      <c r="X45" s="494">
        <v>13.52857154</v>
      </c>
      <c r="Y45" s="494">
        <v>29.391285759999999</v>
      </c>
      <c r="Z45" s="494">
        <v>9.8840000969999995</v>
      </c>
      <c r="AA45" s="494">
        <v>6.6374286920000003</v>
      </c>
      <c r="AB45" s="494">
        <v>1.8661428689999999</v>
      </c>
      <c r="AC45" s="451">
        <v>78.939430239999993</v>
      </c>
      <c r="AD45" s="494">
        <v>46.51857158</v>
      </c>
      <c r="AE45" s="494">
        <v>10.15857145</v>
      </c>
      <c r="AF45" s="494">
        <v>10.002857208251942</v>
      </c>
      <c r="AG45" s="494">
        <v>1.9098571369999999</v>
      </c>
      <c r="AH45" s="494">
        <v>34.97357178</v>
      </c>
      <c r="AI45" s="494">
        <v>10.643142770000001</v>
      </c>
      <c r="AO45" s="475">
        <v>35</v>
      </c>
      <c r="AP45" s="470">
        <v>173.09100341796801</v>
      </c>
      <c r="AQ45" s="452">
        <v>183.40100097656199</v>
      </c>
      <c r="AR45" s="468">
        <v>158.09</v>
      </c>
      <c r="AW45" s="475">
        <v>35</v>
      </c>
      <c r="AX45" s="452">
        <v>181.19</v>
      </c>
      <c r="AY45" s="470">
        <v>193.74299621582</v>
      </c>
      <c r="AZ45" s="468">
        <v>171.33</v>
      </c>
      <c r="BB45" s="475">
        <v>35</v>
      </c>
      <c r="BC45" s="455">
        <v>146.97999999999999</v>
      </c>
      <c r="BD45" s="453">
        <v>230.6710003662109</v>
      </c>
      <c r="BE45" s="471">
        <v>208.9500017</v>
      </c>
    </row>
    <row r="46" spans="1:57" s="174" customFormat="1" ht="12.75">
      <c r="A46" s="219"/>
      <c r="B46" s="236"/>
      <c r="C46" s="236"/>
      <c r="D46" s="236"/>
      <c r="E46" s="236"/>
      <c r="F46" s="236"/>
      <c r="G46" s="236"/>
      <c r="H46" s="236"/>
      <c r="I46" s="236"/>
      <c r="J46" s="261"/>
      <c r="K46" s="167"/>
      <c r="U46" s="436"/>
      <c r="V46" s="435"/>
      <c r="W46"/>
      <c r="X46" s="494">
        <v>13.86</v>
      </c>
      <c r="Y46" s="494">
        <v>30.785</v>
      </c>
      <c r="Z46" s="494">
        <v>17.64</v>
      </c>
      <c r="AA46" s="494">
        <v>6.62</v>
      </c>
      <c r="AB46" s="494">
        <v>1.052</v>
      </c>
      <c r="AC46" s="451">
        <v>96.09</v>
      </c>
      <c r="AD46" s="494">
        <v>69.19</v>
      </c>
      <c r="AE46" s="494">
        <v>12.37</v>
      </c>
      <c r="AF46" s="494">
        <v>10.005714416503887</v>
      </c>
      <c r="AG46" s="494">
        <v>1.93</v>
      </c>
      <c r="AH46" s="494">
        <v>34.840000000000003</v>
      </c>
      <c r="AI46" s="494">
        <v>11.66</v>
      </c>
      <c r="AO46" s="475">
        <v>36</v>
      </c>
      <c r="AP46" s="470">
        <v>173.09100341796801</v>
      </c>
      <c r="AQ46" s="452">
        <v>183.40100097656199</v>
      </c>
      <c r="AR46" s="468">
        <v>158.09</v>
      </c>
      <c r="AW46" s="475">
        <v>36</v>
      </c>
      <c r="AX46" s="452">
        <v>171.33</v>
      </c>
      <c r="AY46" s="470">
        <v>166.452</v>
      </c>
      <c r="AZ46" s="468">
        <v>164.03</v>
      </c>
      <c r="BB46" s="475">
        <v>36</v>
      </c>
      <c r="BC46" s="455">
        <v>143.34800000000001</v>
      </c>
      <c r="BD46" s="453">
        <v>225.39499950408924</v>
      </c>
      <c r="BE46" s="471">
        <v>202.97300150000001</v>
      </c>
    </row>
    <row r="47" spans="1:57" s="174" customFormat="1" ht="12.75">
      <c r="A47" s="219"/>
      <c r="B47" s="236"/>
      <c r="C47" s="236"/>
      <c r="D47" s="236"/>
      <c r="E47" s="236"/>
      <c r="F47" s="236"/>
      <c r="G47" s="236"/>
      <c r="H47" s="236"/>
      <c r="I47" s="236"/>
      <c r="J47" s="261"/>
      <c r="K47" s="167"/>
      <c r="U47" s="436"/>
      <c r="V47" s="435"/>
      <c r="W47"/>
      <c r="X47" s="494">
        <v>14.18571418</v>
      </c>
      <c r="Y47" s="494">
        <v>30.662142620000001</v>
      </c>
      <c r="Z47" s="494">
        <v>13.24114282</v>
      </c>
      <c r="AA47" s="494">
        <v>6.9254285949999996</v>
      </c>
      <c r="AB47" s="494">
        <v>2.1361428839999999</v>
      </c>
      <c r="AC47" s="451">
        <v>84.515142170000004</v>
      </c>
      <c r="AD47" s="494">
        <v>56.14428547</v>
      </c>
      <c r="AE47" s="494">
        <v>11.487142970000001</v>
      </c>
      <c r="AF47" s="494">
        <v>10.430000032697402</v>
      </c>
      <c r="AG47" s="494">
        <v>1.7737142699999999</v>
      </c>
      <c r="AH47" s="494">
        <v>35.98928506</v>
      </c>
      <c r="AI47" s="494">
        <v>9.1042857850000001</v>
      </c>
      <c r="AO47" s="475">
        <v>37</v>
      </c>
      <c r="AP47" s="452">
        <v>162.19599909999999</v>
      </c>
      <c r="AQ47" s="452">
        <v>172.60800169999999</v>
      </c>
      <c r="AR47" s="468">
        <v>147.07</v>
      </c>
      <c r="AW47" s="475">
        <v>37</v>
      </c>
      <c r="AX47" s="452">
        <v>164.02999879999999</v>
      </c>
      <c r="AY47" s="470">
        <v>149.70199579999999</v>
      </c>
      <c r="AZ47" s="468">
        <v>147.35</v>
      </c>
      <c r="BB47" s="475">
        <v>37</v>
      </c>
      <c r="BC47" s="455">
        <v>140.58200252899999</v>
      </c>
      <c r="BD47" s="453">
        <v>220.07399951934806</v>
      </c>
      <c r="BE47" s="471">
        <v>196.9500008</v>
      </c>
    </row>
    <row r="48" spans="1:57" s="174" customFormat="1" ht="12.75">
      <c r="A48" s="219"/>
      <c r="B48" s="236"/>
      <c r="C48" s="236"/>
      <c r="D48" s="236"/>
      <c r="E48" s="236"/>
      <c r="F48" s="236"/>
      <c r="G48" s="236"/>
      <c r="H48" s="236"/>
      <c r="I48" s="236"/>
      <c r="J48" s="261"/>
      <c r="K48" s="167"/>
      <c r="U48" s="436"/>
      <c r="V48" s="435">
        <v>40</v>
      </c>
      <c r="W48"/>
      <c r="X48" s="494">
        <v>15.34</v>
      </c>
      <c r="Y48" s="494">
        <v>36.380000000000003</v>
      </c>
      <c r="Z48" s="494">
        <v>20.43</v>
      </c>
      <c r="AA48" s="494">
        <v>7.16</v>
      </c>
      <c r="AB48" s="494">
        <v>3.28</v>
      </c>
      <c r="AC48" s="451">
        <v>86.83</v>
      </c>
      <c r="AD48" s="494">
        <v>51.57</v>
      </c>
      <c r="AE48" s="494">
        <v>10.36</v>
      </c>
      <c r="AF48" s="494">
        <v>11</v>
      </c>
      <c r="AG48" s="494">
        <v>1.33</v>
      </c>
      <c r="AH48" s="494">
        <v>50.04</v>
      </c>
      <c r="AI48" s="494">
        <v>10.39</v>
      </c>
      <c r="AO48" s="475">
        <v>38</v>
      </c>
      <c r="AP48" s="452">
        <v>162.19599909999999</v>
      </c>
      <c r="AQ48" s="452">
        <v>172.60800169999999</v>
      </c>
      <c r="AR48" s="468">
        <v>147.07</v>
      </c>
      <c r="AW48" s="475">
        <v>38</v>
      </c>
      <c r="AX48" s="452">
        <v>161.62</v>
      </c>
      <c r="AY48" s="470">
        <v>135.7250061</v>
      </c>
      <c r="AZ48" s="468">
        <v>131.15</v>
      </c>
      <c r="BB48" s="475">
        <v>38</v>
      </c>
      <c r="BC48" s="455">
        <v>134.738</v>
      </c>
      <c r="BD48" s="453">
        <v>215.42199704999999</v>
      </c>
      <c r="BE48" s="471">
        <v>190.7840042</v>
      </c>
    </row>
    <row r="49" spans="1:57" s="174" customFormat="1" ht="12.75">
      <c r="A49" s="219"/>
      <c r="B49" s="236"/>
      <c r="C49" s="236"/>
      <c r="D49" s="236"/>
      <c r="E49" s="236"/>
      <c r="F49" s="236"/>
      <c r="G49" s="236"/>
      <c r="H49" s="236"/>
      <c r="I49" s="236"/>
      <c r="J49" s="261"/>
      <c r="K49" s="167"/>
      <c r="U49" s="435"/>
      <c r="V49" s="435"/>
      <c r="W49"/>
      <c r="X49" s="494">
        <v>18.08571448</v>
      </c>
      <c r="Y49" s="494">
        <v>34.163285940000002</v>
      </c>
      <c r="Z49" s="494">
        <v>19.903143069999999</v>
      </c>
      <c r="AA49" s="494">
        <v>7.0011427739999998</v>
      </c>
      <c r="AB49" s="494">
        <v>2.2765714610000001</v>
      </c>
      <c r="AC49" s="451">
        <v>81.298714770000004</v>
      </c>
      <c r="AD49" s="494">
        <v>48.17428589</v>
      </c>
      <c r="AE49" s="494">
        <v>15.737142560000001</v>
      </c>
      <c r="AF49" s="494">
        <v>11.00857162</v>
      </c>
      <c r="AG49" s="494">
        <v>1.9857142990000001</v>
      </c>
      <c r="AH49" s="494">
        <v>39.686428069999998</v>
      </c>
      <c r="AI49" s="494">
        <v>8.1814286369999998</v>
      </c>
      <c r="AO49" s="475">
        <v>39</v>
      </c>
      <c r="AP49" s="452">
        <v>153.6340027</v>
      </c>
      <c r="AQ49" s="452">
        <v>172.60800170898401</v>
      </c>
      <c r="AR49" s="468">
        <v>139.11000000000001</v>
      </c>
      <c r="AW49" s="475">
        <v>39</v>
      </c>
      <c r="AX49" s="452">
        <v>145.00399780000001</v>
      </c>
      <c r="AY49" s="470">
        <v>126.6</v>
      </c>
      <c r="AZ49" s="468">
        <v>119.86</v>
      </c>
      <c r="BB49" s="475">
        <v>39</v>
      </c>
      <c r="BC49" s="455">
        <v>131.20699792900001</v>
      </c>
      <c r="BD49" s="453">
        <v>210.14099999999999</v>
      </c>
      <c r="BE49" s="471">
        <v>184.4409995</v>
      </c>
    </row>
    <row r="50" spans="1:57" s="174" customFormat="1" ht="12.75">
      <c r="A50" s="219"/>
      <c r="B50" s="236"/>
      <c r="C50" s="236"/>
      <c r="D50" s="236"/>
      <c r="E50" s="236"/>
      <c r="F50" s="236"/>
      <c r="G50" s="236"/>
      <c r="H50" s="236"/>
      <c r="I50" s="236"/>
      <c r="J50" s="261"/>
      <c r="K50" s="167"/>
      <c r="U50" s="435"/>
      <c r="V50" s="435"/>
      <c r="W50"/>
      <c r="X50" s="494">
        <v>18.91</v>
      </c>
      <c r="Y50" s="494">
        <v>40.36</v>
      </c>
      <c r="Z50" s="494">
        <v>14.79</v>
      </c>
      <c r="AA50" s="494">
        <v>7.86</v>
      </c>
      <c r="AB50" s="494">
        <v>2.39</v>
      </c>
      <c r="AC50" s="451">
        <v>97.4</v>
      </c>
      <c r="AD50" s="494">
        <v>49.42</v>
      </c>
      <c r="AE50" s="494">
        <v>10.9</v>
      </c>
      <c r="AF50" s="494">
        <v>11</v>
      </c>
      <c r="AG50" s="494">
        <v>1.57</v>
      </c>
      <c r="AH50" s="494">
        <v>37.29</v>
      </c>
      <c r="AI50" s="494">
        <v>8.73</v>
      </c>
      <c r="AO50" s="475">
        <v>40</v>
      </c>
      <c r="AP50" s="452">
        <v>153.6340027</v>
      </c>
      <c r="AQ50" s="452">
        <v>160.46600000000001</v>
      </c>
      <c r="AR50" s="468">
        <v>139.11000000000001</v>
      </c>
      <c r="AW50" s="475">
        <v>40</v>
      </c>
      <c r="AX50" s="452">
        <v>128.87</v>
      </c>
      <c r="AY50" s="452">
        <v>119.86</v>
      </c>
      <c r="AZ50" s="468">
        <v>119.86</v>
      </c>
      <c r="BB50" s="475">
        <v>40</v>
      </c>
      <c r="BC50" s="455">
        <v>128.13</v>
      </c>
      <c r="BD50" s="453">
        <v>206.839</v>
      </c>
      <c r="BE50" s="471">
        <v>177.93399909999999</v>
      </c>
    </row>
    <row r="51" spans="1:57" s="174" customFormat="1" ht="12.75">
      <c r="A51" s="219"/>
      <c r="B51" s="236"/>
      <c r="C51" s="236"/>
      <c r="D51" s="236"/>
      <c r="E51" s="236"/>
      <c r="F51" s="236"/>
      <c r="G51" s="236"/>
      <c r="H51" s="236"/>
      <c r="I51" s="236"/>
      <c r="J51" s="261"/>
      <c r="K51" s="167"/>
      <c r="U51" s="435"/>
      <c r="V51" s="435"/>
      <c r="W51"/>
      <c r="X51" s="494">
        <v>18.942856924874402</v>
      </c>
      <c r="Y51" s="494">
        <v>45.664857046944704</v>
      </c>
      <c r="Z51" s="494">
        <v>13.250000136239143</v>
      </c>
      <c r="AA51" s="494">
        <v>7.7904285703386531</v>
      </c>
      <c r="AB51" s="494">
        <v>2.0807142598288357</v>
      </c>
      <c r="AC51" s="451">
        <v>89.837426321847062</v>
      </c>
      <c r="AD51" s="494">
        <v>52.804285866873556</v>
      </c>
      <c r="AE51" s="494">
        <v>9.0100000926426418</v>
      </c>
      <c r="AF51" s="494">
        <v>11</v>
      </c>
      <c r="AG51" s="494">
        <v>1.8558571338653529</v>
      </c>
      <c r="AH51" s="494">
        <v>38.216427939278695</v>
      </c>
      <c r="AI51" s="494">
        <v>10.265714509146521</v>
      </c>
      <c r="AO51" s="475">
        <v>41</v>
      </c>
      <c r="AP51" s="452">
        <v>144.54400630000001</v>
      </c>
      <c r="AQ51" s="452">
        <v>148.89699999999999</v>
      </c>
      <c r="AR51" s="468">
        <v>139.11000000000001</v>
      </c>
      <c r="AW51" s="475">
        <v>41</v>
      </c>
      <c r="AX51" s="452">
        <v>113.2139969</v>
      </c>
      <c r="AY51" s="452">
        <v>108.82899999999999</v>
      </c>
      <c r="AZ51" s="468">
        <v>113.21</v>
      </c>
      <c r="BB51" s="475">
        <v>41</v>
      </c>
      <c r="BC51" s="455">
        <v>123.19800044700001</v>
      </c>
      <c r="BD51" s="453">
        <v>201.45299999999997</v>
      </c>
      <c r="BE51" s="471">
        <v>171.6890023</v>
      </c>
    </row>
    <row r="52" spans="1:57" s="174" customFormat="1" ht="12.75">
      <c r="A52" s="219"/>
      <c r="B52" s="236"/>
      <c r="C52" s="236"/>
      <c r="D52" s="236"/>
      <c r="E52" s="236"/>
      <c r="F52" s="236"/>
      <c r="G52" s="236"/>
      <c r="H52" s="236"/>
      <c r="I52" s="236"/>
      <c r="J52" s="261"/>
      <c r="K52" s="167"/>
      <c r="U52" s="435"/>
      <c r="V52" s="435">
        <v>44</v>
      </c>
      <c r="W52"/>
      <c r="X52" s="494">
        <v>15.77</v>
      </c>
      <c r="Y52" s="494">
        <v>39.85</v>
      </c>
      <c r="Z52" s="494">
        <v>16.07</v>
      </c>
      <c r="AA52" s="494">
        <v>7.52</v>
      </c>
      <c r="AB52" s="494">
        <v>2.48</v>
      </c>
      <c r="AC52" s="451">
        <v>80.75</v>
      </c>
      <c r="AD52" s="494">
        <v>47.38</v>
      </c>
      <c r="AE52" s="494">
        <v>11.62</v>
      </c>
      <c r="AF52" s="494">
        <v>10</v>
      </c>
      <c r="AG52" s="494">
        <v>1.298</v>
      </c>
      <c r="AH52" s="494">
        <v>34.799999999999997</v>
      </c>
      <c r="AI52" s="494">
        <v>9.2100000000000009</v>
      </c>
      <c r="AO52" s="475">
        <v>42</v>
      </c>
      <c r="AP52" s="452">
        <v>144.54400630000001</v>
      </c>
      <c r="AQ52" s="452">
        <v>148.89699999999999</v>
      </c>
      <c r="AR52" s="468">
        <v>128.35</v>
      </c>
      <c r="AW52" s="475">
        <v>42</v>
      </c>
      <c r="AX52" s="452">
        <v>117.64</v>
      </c>
      <c r="AY52" s="452">
        <v>98.04</v>
      </c>
      <c r="AZ52" s="468">
        <v>100.18</v>
      </c>
      <c r="BB52" s="475">
        <v>42</v>
      </c>
      <c r="BC52" s="455">
        <v>118.85000000000001</v>
      </c>
      <c r="BD52" s="453">
        <v>196.38000000000002</v>
      </c>
      <c r="BE52" s="471">
        <v>165.69499870000001</v>
      </c>
    </row>
    <row r="53" spans="1:57" s="174" customFormat="1" ht="12.75">
      <c r="A53" s="219"/>
      <c r="B53" s="236"/>
      <c r="C53" s="236"/>
      <c r="D53" s="236"/>
      <c r="E53" s="236"/>
      <c r="F53" s="236"/>
      <c r="G53" s="236"/>
      <c r="H53" s="236"/>
      <c r="I53" s="236"/>
      <c r="J53" s="261"/>
      <c r="K53" s="167"/>
      <c r="U53" s="435"/>
      <c r="V53" s="435"/>
      <c r="W53"/>
      <c r="X53" s="494">
        <v>23.728571479999999</v>
      </c>
      <c r="Y53" s="494">
        <v>61.090667089999997</v>
      </c>
      <c r="Z53" s="494">
        <v>38.42033386</v>
      </c>
      <c r="AA53" s="494">
        <v>8.9832856999999997</v>
      </c>
      <c r="AB53" s="494">
        <v>4.4537142860000003</v>
      </c>
      <c r="AC53" s="451">
        <v>83.839285709999999</v>
      </c>
      <c r="AD53" s="494">
        <v>47.64285769</v>
      </c>
      <c r="AE53" s="494">
        <v>13.18000003</v>
      </c>
      <c r="AF53" s="494">
        <v>10.001428600000001</v>
      </c>
      <c r="AG53" s="494">
        <v>1.2431428769999999</v>
      </c>
      <c r="AH53" s="494">
        <v>37.059285850000002</v>
      </c>
      <c r="AI53" s="494">
        <v>9.9271429609999995</v>
      </c>
      <c r="AO53" s="475">
        <v>43</v>
      </c>
      <c r="AP53" s="452">
        <v>133.50900268554599</v>
      </c>
      <c r="AQ53" s="452">
        <v>140.44499999999999</v>
      </c>
      <c r="AR53" s="468">
        <v>128.35</v>
      </c>
      <c r="AW53" s="475">
        <v>43</v>
      </c>
      <c r="AX53" s="452">
        <v>115.420997619628</v>
      </c>
      <c r="AY53" s="452">
        <v>102.325</v>
      </c>
      <c r="AZ53" s="468">
        <v>89.58</v>
      </c>
      <c r="BB53" s="475">
        <v>43</v>
      </c>
      <c r="BC53" s="455">
        <v>112.50799894332873</v>
      </c>
      <c r="BD53" s="453">
        <v>192.565</v>
      </c>
      <c r="BE53" s="471">
        <v>160.3979965</v>
      </c>
    </row>
    <row r="54" spans="1:57" s="174" customFormat="1" ht="12.75">
      <c r="A54" s="219"/>
      <c r="B54" s="236"/>
      <c r="C54" s="236"/>
      <c r="D54" s="236"/>
      <c r="E54" s="236"/>
      <c r="F54" s="236"/>
      <c r="G54" s="236"/>
      <c r="H54" s="236"/>
      <c r="I54" s="236"/>
      <c r="J54" s="261"/>
      <c r="K54" s="167"/>
      <c r="U54" s="435"/>
      <c r="V54" s="435"/>
      <c r="W54"/>
      <c r="X54" s="494">
        <v>30.528571810041125</v>
      </c>
      <c r="Y54" s="494">
        <v>77.433666865030759</v>
      </c>
      <c r="Z54" s="494">
        <v>23.011333147684685</v>
      </c>
      <c r="AA54" s="494">
        <v>10.47</v>
      </c>
      <c r="AB54" s="494">
        <v>8.2200000000000006</v>
      </c>
      <c r="AC54" s="451">
        <v>80.249285016741013</v>
      </c>
      <c r="AD54" s="494">
        <v>64.83</v>
      </c>
      <c r="AE54" s="494">
        <v>12.43</v>
      </c>
      <c r="AF54" s="494">
        <v>10.001428604125973</v>
      </c>
      <c r="AG54" s="494">
        <v>1.5007142850330841</v>
      </c>
      <c r="AH54" s="494">
        <v>36.905714307512518</v>
      </c>
      <c r="AI54" s="494">
        <v>10.785714285714255</v>
      </c>
      <c r="AO54" s="475">
        <v>44</v>
      </c>
      <c r="AP54" s="452">
        <v>133.50900268554599</v>
      </c>
      <c r="AQ54" s="452">
        <v>140.44499999999999</v>
      </c>
      <c r="AR54" s="174">
        <v>121.2</v>
      </c>
      <c r="AW54" s="475">
        <v>44</v>
      </c>
      <c r="AX54" s="452">
        <v>100.18</v>
      </c>
      <c r="AY54" s="452">
        <v>91.68</v>
      </c>
      <c r="AZ54" s="468">
        <v>75.16</v>
      </c>
      <c r="BB54" s="475">
        <v>44</v>
      </c>
      <c r="BC54" s="455">
        <v>108.26299999999999</v>
      </c>
      <c r="BD54" s="453">
        <v>187.09000000000003</v>
      </c>
      <c r="BE54" s="471">
        <v>154.79199919999999</v>
      </c>
    </row>
    <row r="55" spans="1:57" s="174" customFormat="1" ht="12.75">
      <c r="A55" s="219"/>
      <c r="B55" s="236"/>
      <c r="C55" s="236"/>
      <c r="D55" s="236"/>
      <c r="E55" s="236"/>
      <c r="F55" s="236"/>
      <c r="G55" s="236"/>
      <c r="H55" s="236"/>
      <c r="I55" s="236"/>
      <c r="J55" s="261"/>
      <c r="K55" s="167"/>
      <c r="U55" s="435"/>
      <c r="V55" s="435"/>
      <c r="W55"/>
      <c r="X55" s="494">
        <v>19.285699999999999</v>
      </c>
      <c r="Y55" s="494">
        <v>47.748571668352348</v>
      </c>
      <c r="Z55" s="494">
        <v>14.493142809186628</v>
      </c>
      <c r="AA55" s="494">
        <v>7.8201428140912697</v>
      </c>
      <c r="AB55" s="494">
        <v>2.3963000000000001</v>
      </c>
      <c r="AC55" s="451">
        <v>74.034999999999997</v>
      </c>
      <c r="AD55" s="494">
        <v>60.726999999999997</v>
      </c>
      <c r="AE55" s="494">
        <v>9.5739999999999998</v>
      </c>
      <c r="AF55" s="494">
        <v>10.001428604125966</v>
      </c>
      <c r="AG55" s="494">
        <v>1.2811428649084857</v>
      </c>
      <c r="AH55" s="494">
        <v>38.396000000000001</v>
      </c>
      <c r="AI55" s="494">
        <v>21.811399999999999</v>
      </c>
      <c r="AO55" s="475">
        <v>45</v>
      </c>
      <c r="AP55" s="452">
        <v>133.50900268554599</v>
      </c>
      <c r="AQ55" s="452">
        <v>134.84</v>
      </c>
      <c r="AR55" s="468">
        <v>121.2</v>
      </c>
      <c r="AW55" s="475">
        <v>45</v>
      </c>
      <c r="AX55" s="452">
        <v>83.341003420000007</v>
      </c>
      <c r="AY55" s="452">
        <v>79.23</v>
      </c>
      <c r="AZ55" s="468">
        <v>61.21</v>
      </c>
      <c r="BB55" s="475">
        <v>45</v>
      </c>
      <c r="BC55" s="455">
        <v>102.77400085399999</v>
      </c>
      <c r="BD55" s="453">
        <v>183.072</v>
      </c>
      <c r="BE55" s="471">
        <v>149.715</v>
      </c>
    </row>
    <row r="56" spans="1:57" s="174" customFormat="1" ht="12.75">
      <c r="A56" s="219"/>
      <c r="B56" s="236"/>
      <c r="C56" s="236"/>
      <c r="D56" s="236"/>
      <c r="E56" s="236"/>
      <c r="F56" s="236"/>
      <c r="G56" s="236"/>
      <c r="H56" s="236"/>
      <c r="I56" s="236"/>
      <c r="J56" s="261"/>
      <c r="K56" s="167"/>
      <c r="U56" s="435"/>
      <c r="V56" s="435">
        <v>48</v>
      </c>
      <c r="W56"/>
      <c r="X56" s="494">
        <v>18.57</v>
      </c>
      <c r="Y56" s="494">
        <v>56.05</v>
      </c>
      <c r="Z56" s="494">
        <v>23.31</v>
      </c>
      <c r="AA56" s="494">
        <v>7.5830000000000002</v>
      </c>
      <c r="AB56" s="494">
        <v>2.44</v>
      </c>
      <c r="AC56" s="451">
        <v>82.129000000000005</v>
      </c>
      <c r="AD56" s="494">
        <v>61.54</v>
      </c>
      <c r="AE56" s="494">
        <v>8.7200000000000006</v>
      </c>
      <c r="AF56" s="494">
        <v>9.7940000000000005</v>
      </c>
      <c r="AG56" s="494">
        <v>1.64</v>
      </c>
      <c r="AH56" s="494">
        <v>40.08</v>
      </c>
      <c r="AI56" s="494">
        <v>26.073</v>
      </c>
      <c r="AO56" s="475">
        <v>46</v>
      </c>
      <c r="AP56" s="452">
        <v>124.56</v>
      </c>
      <c r="AQ56" s="452">
        <v>134.84</v>
      </c>
      <c r="AR56" s="468">
        <v>112.14</v>
      </c>
      <c r="AW56" s="475">
        <v>46</v>
      </c>
      <c r="AX56" s="452">
        <v>73.136001586914006</v>
      </c>
      <c r="AY56" s="452">
        <v>81.28</v>
      </c>
      <c r="AZ56" s="468">
        <v>43.99</v>
      </c>
      <c r="BB56" s="475">
        <v>46</v>
      </c>
      <c r="BC56" s="455">
        <v>99.224143177270747</v>
      </c>
      <c r="BD56" s="453">
        <v>179.65</v>
      </c>
      <c r="BE56" s="471">
        <v>144.1180004</v>
      </c>
    </row>
    <row r="57" spans="1:57" s="174" customFormat="1" ht="12.75">
      <c r="A57" s="219"/>
      <c r="B57" s="236"/>
      <c r="C57" s="236"/>
      <c r="D57" s="236"/>
      <c r="E57" s="236"/>
      <c r="F57" s="236"/>
      <c r="G57" s="236"/>
      <c r="H57" s="236"/>
      <c r="I57" s="236"/>
      <c r="J57" s="261"/>
      <c r="K57" s="167"/>
      <c r="U57" s="435"/>
      <c r="V57" s="435"/>
      <c r="W57"/>
      <c r="X57" s="494">
        <v>31.86</v>
      </c>
      <c r="Y57" s="494">
        <v>78.91</v>
      </c>
      <c r="Z57" s="494">
        <v>47.94</v>
      </c>
      <c r="AA57" s="494">
        <v>10.81</v>
      </c>
      <c r="AB57" s="494">
        <v>4.71</v>
      </c>
      <c r="AC57" s="451">
        <v>105.09</v>
      </c>
      <c r="AD57" s="494">
        <v>83.95</v>
      </c>
      <c r="AE57" s="494">
        <v>18.13</v>
      </c>
      <c r="AF57" s="494">
        <v>10</v>
      </c>
      <c r="AG57" s="494">
        <v>1.615</v>
      </c>
      <c r="AH57" s="494">
        <v>50.85</v>
      </c>
      <c r="AI57" s="494">
        <v>25.96</v>
      </c>
      <c r="AO57" s="475">
        <v>47</v>
      </c>
      <c r="AP57" s="452">
        <v>124.56</v>
      </c>
      <c r="AQ57" s="452">
        <v>134.84</v>
      </c>
      <c r="AR57" s="468">
        <v>112.14</v>
      </c>
      <c r="AW57" s="475">
        <v>47</v>
      </c>
      <c r="AX57" s="452">
        <v>49.643001556396399</v>
      </c>
      <c r="AY57" s="452">
        <v>79.23</v>
      </c>
      <c r="AZ57" s="468">
        <v>25.78</v>
      </c>
      <c r="BB57" s="475">
        <v>47</v>
      </c>
      <c r="BC57" s="455">
        <v>98.391001403331657</v>
      </c>
      <c r="BD57" s="453">
        <v>174.434</v>
      </c>
      <c r="BE57" s="471">
        <v>138.82499809999999</v>
      </c>
    </row>
    <row r="58" spans="1:57" s="174" customFormat="1" ht="12.75">
      <c r="A58" s="219"/>
      <c r="B58" s="236"/>
      <c r="C58" s="236"/>
      <c r="D58" s="236"/>
      <c r="E58" s="236"/>
      <c r="F58" s="236"/>
      <c r="G58" s="236"/>
      <c r="H58" s="236"/>
      <c r="I58" s="236"/>
      <c r="J58" s="261"/>
      <c r="K58" s="167"/>
      <c r="U58" s="435"/>
      <c r="V58" s="435"/>
      <c r="W58"/>
      <c r="X58" s="494">
        <v>45.715000000000003</v>
      </c>
      <c r="Y58" s="494">
        <v>120.64</v>
      </c>
      <c r="Z58" s="494">
        <v>31.65</v>
      </c>
      <c r="AA58" s="494">
        <v>19.32</v>
      </c>
      <c r="AB58" s="494">
        <v>12.4</v>
      </c>
      <c r="AC58" s="451">
        <v>111.883</v>
      </c>
      <c r="AD58" s="494">
        <v>89.3</v>
      </c>
      <c r="AE58" s="494">
        <v>21.54</v>
      </c>
      <c r="AF58" s="494">
        <v>10</v>
      </c>
      <c r="AG58" s="494">
        <v>1.31</v>
      </c>
      <c r="AH58" s="494">
        <v>85.53</v>
      </c>
      <c r="AI58" s="494">
        <v>28.62</v>
      </c>
      <c r="AO58" s="475">
        <v>48</v>
      </c>
      <c r="AP58" s="452">
        <v>117.827</v>
      </c>
      <c r="AQ58" s="452">
        <v>134.15</v>
      </c>
      <c r="AR58" s="468">
        <v>101.14</v>
      </c>
      <c r="AW58" s="475">
        <v>48</v>
      </c>
      <c r="AX58" s="452">
        <v>45.865000000000002</v>
      </c>
      <c r="AY58" s="452">
        <v>79.23</v>
      </c>
      <c r="AZ58" s="468">
        <v>29.34</v>
      </c>
      <c r="BB58" s="475">
        <v>48</v>
      </c>
      <c r="BC58" s="455">
        <v>87.924999999999983</v>
      </c>
      <c r="BD58" s="453">
        <v>169.50000000000003</v>
      </c>
      <c r="BE58" s="471">
        <v>133.112999</v>
      </c>
    </row>
    <row r="59" spans="1:57" s="174" customFormat="1" ht="13.5">
      <c r="A59" s="219"/>
      <c r="B59" s="236"/>
      <c r="C59" s="236"/>
      <c r="D59" s="236"/>
      <c r="E59" s="236"/>
      <c r="F59" s="236"/>
      <c r="G59" s="236"/>
      <c r="H59" s="236"/>
      <c r="I59" s="236"/>
      <c r="J59" s="261"/>
      <c r="K59" s="167"/>
      <c r="U59" s="435"/>
      <c r="V59" s="435">
        <v>51</v>
      </c>
      <c r="W59"/>
      <c r="X59" s="494">
        <v>36.909999999999997</v>
      </c>
      <c r="Y59" s="494">
        <v>78.84</v>
      </c>
      <c r="Z59" s="494">
        <v>19.73</v>
      </c>
      <c r="AA59" s="494">
        <v>13.65</v>
      </c>
      <c r="AB59" s="494">
        <v>8.74</v>
      </c>
      <c r="AC59" s="451">
        <v>101.2</v>
      </c>
      <c r="AD59" s="494">
        <v>99.78</v>
      </c>
      <c r="AE59" s="494">
        <v>27.96</v>
      </c>
      <c r="AF59" s="494">
        <v>10</v>
      </c>
      <c r="AG59" s="494">
        <v>1.1399999999999999</v>
      </c>
      <c r="AH59" s="494">
        <v>116.12</v>
      </c>
      <c r="AI59" s="494">
        <v>54.8</v>
      </c>
      <c r="AO59" s="475">
        <v>49</v>
      </c>
      <c r="AP59" s="452">
        <v>117.827</v>
      </c>
      <c r="AQ59" s="452">
        <v>134.15</v>
      </c>
      <c r="AR59" s="468">
        <v>101.14</v>
      </c>
      <c r="AW59" s="475">
        <v>49</v>
      </c>
      <c r="AX59" s="476">
        <v>51.566714695521732</v>
      </c>
      <c r="AY59" s="452">
        <v>81.28</v>
      </c>
      <c r="AZ59" s="468">
        <v>34.76</v>
      </c>
      <c r="BB59" s="475">
        <v>49</v>
      </c>
      <c r="BC59" s="455">
        <v>85.033142868961448</v>
      </c>
      <c r="BD59" s="453">
        <v>164.72300000000001</v>
      </c>
      <c r="BE59" s="471">
        <v>128.37000269999999</v>
      </c>
    </row>
    <row r="60" spans="1:57" s="174" customFormat="1" ht="13.5" thickBot="1">
      <c r="A60" s="219"/>
      <c r="B60" s="236"/>
      <c r="C60" s="236"/>
      <c r="D60" s="236"/>
      <c r="E60" s="236"/>
      <c r="F60" s="236"/>
      <c r="G60" s="236"/>
      <c r="H60" s="236"/>
      <c r="I60" s="236"/>
      <c r="J60" s="261"/>
      <c r="K60" s="167"/>
      <c r="U60" s="435"/>
      <c r="V60" s="435"/>
      <c r="W60"/>
      <c r="X60" s="494">
        <v>68.171428680419893</v>
      </c>
      <c r="Y60" s="494">
        <v>173.24642835344551</v>
      </c>
      <c r="Z60" s="494">
        <v>46.748427799769779</v>
      </c>
      <c r="AA60" s="494">
        <v>20.258571216038241</v>
      </c>
      <c r="AB60" s="494">
        <v>16.477428436279258</v>
      </c>
      <c r="AC60" s="451">
        <v>183.30985913957815</v>
      </c>
      <c r="AD60" s="494">
        <v>150.62857273646728</v>
      </c>
      <c r="AE60" s="494">
        <v>44.407142639160142</v>
      </c>
      <c r="AF60" s="494">
        <v>10</v>
      </c>
      <c r="AG60" s="494">
        <v>1.2935714210782672</v>
      </c>
      <c r="AH60" s="494">
        <v>146.74785723004999</v>
      </c>
      <c r="AI60" s="494">
        <v>50.432856423514181</v>
      </c>
      <c r="AO60" s="475">
        <v>50</v>
      </c>
      <c r="AP60" s="452">
        <v>111.587</v>
      </c>
      <c r="AQ60" s="452">
        <v>128.977</v>
      </c>
      <c r="AR60" s="468">
        <v>96.75</v>
      </c>
      <c r="AW60" s="475">
        <v>50</v>
      </c>
      <c r="AX60" s="452">
        <v>69.12</v>
      </c>
      <c r="AY60" s="452">
        <v>69.123000000000005</v>
      </c>
      <c r="AZ60" s="468">
        <v>32.950000000000003</v>
      </c>
      <c r="BB60" s="475">
        <v>50</v>
      </c>
      <c r="BC60" s="455">
        <v>78.216999999999999</v>
      </c>
      <c r="BD60" s="453">
        <v>160.208</v>
      </c>
      <c r="BE60" s="471">
        <v>122.7149982</v>
      </c>
    </row>
    <row r="61" spans="1:57" s="174" customFormat="1" ht="12.75">
      <c r="A61" s="219"/>
      <c r="B61" s="236"/>
      <c r="C61" s="236"/>
      <c r="D61" s="236"/>
      <c r="E61" s="236"/>
      <c r="F61" s="236"/>
      <c r="G61" s="236"/>
      <c r="H61" s="236"/>
      <c r="I61" s="236"/>
      <c r="J61" s="261"/>
      <c r="K61" s="167"/>
      <c r="U61" s="464">
        <v>2015</v>
      </c>
      <c r="V61" s="444">
        <v>1</v>
      </c>
      <c r="W61">
        <v>1</v>
      </c>
      <c r="X61" s="494">
        <v>68.54285648890901</v>
      </c>
      <c r="Y61" s="494">
        <v>128.19599696568042</v>
      </c>
      <c r="Z61" s="494">
        <v>45.029000418526742</v>
      </c>
      <c r="AA61" s="494">
        <v>22.87971414838513</v>
      </c>
      <c r="AB61" s="494">
        <v>19.893999917166528</v>
      </c>
      <c r="AC61" s="451">
        <v>330.59428187778974</v>
      </c>
      <c r="AD61" s="494">
        <v>194.22142791748016</v>
      </c>
      <c r="AE61" s="494">
        <v>47.308570316859615</v>
      </c>
      <c r="AF61" s="494">
        <v>10.010000092642628</v>
      </c>
      <c r="AG61" s="494">
        <v>1.0784285579408874</v>
      </c>
      <c r="AH61" s="494">
        <v>183.91999816894503</v>
      </c>
      <c r="AI61" s="494">
        <v>92.277143205914939</v>
      </c>
      <c r="AO61" s="475">
        <v>51</v>
      </c>
      <c r="AP61" s="452">
        <v>111.587</v>
      </c>
      <c r="AQ61" s="452">
        <v>128.977</v>
      </c>
      <c r="AR61" s="468">
        <v>96.75</v>
      </c>
      <c r="AW61" s="475">
        <v>51</v>
      </c>
      <c r="AX61" s="452">
        <v>63.18</v>
      </c>
      <c r="AY61" s="452">
        <v>63.18</v>
      </c>
      <c r="AZ61" s="468">
        <v>25.78</v>
      </c>
      <c r="BB61" s="475">
        <v>51</v>
      </c>
      <c r="BC61" s="455">
        <v>74.797000000476842</v>
      </c>
      <c r="BD61" s="453">
        <v>157.54600000000002</v>
      </c>
      <c r="BE61" s="471">
        <v>120.156003</v>
      </c>
    </row>
    <row r="62" spans="1:57" s="174" customFormat="1" ht="12.75">
      <c r="A62" s="219"/>
      <c r="B62" s="236"/>
      <c r="C62" s="236"/>
      <c r="D62" s="236"/>
      <c r="E62" s="236"/>
      <c r="F62" s="236"/>
      <c r="G62" s="236"/>
      <c r="H62" s="236"/>
      <c r="I62" s="236"/>
      <c r="J62" s="261"/>
      <c r="K62" s="167"/>
      <c r="U62" s="435"/>
      <c r="V62" s="435"/>
      <c r="W62">
        <v>2</v>
      </c>
      <c r="X62" s="494">
        <v>49.685714176722875</v>
      </c>
      <c r="Y62" s="494">
        <v>96.163429260253665</v>
      </c>
      <c r="Z62" s="494">
        <v>43.363000052315797</v>
      </c>
      <c r="AA62" s="494">
        <v>14.161143030439073</v>
      </c>
      <c r="AB62" s="494">
        <v>11.166571480887255</v>
      </c>
      <c r="AC62" s="451">
        <v>214.08728681291797</v>
      </c>
      <c r="AD62" s="494">
        <v>138.71857234409842</v>
      </c>
      <c r="AE62" s="494">
        <v>33.982857295444987</v>
      </c>
      <c r="AF62" s="494">
        <v>9.4300000326974018</v>
      </c>
      <c r="AG62" s="494">
        <v>1.124142876693178</v>
      </c>
      <c r="AH62" s="494">
        <v>270.27856881277859</v>
      </c>
      <c r="AI62" s="494">
        <v>92.534285409109799</v>
      </c>
      <c r="AO62" s="475">
        <v>52</v>
      </c>
      <c r="AP62" s="452">
        <v>120.986000061035</v>
      </c>
      <c r="AQ62" s="452">
        <v>138.54</v>
      </c>
      <c r="AR62" s="468">
        <v>96.75</v>
      </c>
      <c r="AW62" s="475">
        <v>52</v>
      </c>
      <c r="AX62" s="452">
        <v>61.214000701904297</v>
      </c>
      <c r="AY62" s="452">
        <v>83.69</v>
      </c>
      <c r="AZ62" s="468">
        <v>22.26</v>
      </c>
      <c r="BB62" s="475">
        <v>52</v>
      </c>
      <c r="BC62" s="455">
        <v>74.148001715540829</v>
      </c>
      <c r="BD62" s="453">
        <v>154.74090000000001</v>
      </c>
      <c r="BE62" s="471">
        <v>116.128997</v>
      </c>
    </row>
    <row r="63" spans="1:57" s="174" customFormat="1" ht="12.75">
      <c r="A63" s="219"/>
      <c r="B63" s="236"/>
      <c r="C63" s="236"/>
      <c r="D63" s="236"/>
      <c r="E63" s="236"/>
      <c r="F63" s="236"/>
      <c r="G63" s="236"/>
      <c r="H63" s="236"/>
      <c r="I63" s="236"/>
      <c r="J63" s="261"/>
      <c r="K63" s="167"/>
      <c r="U63" s="435"/>
      <c r="V63" s="435"/>
      <c r="W63">
        <v>3</v>
      </c>
      <c r="X63" s="494">
        <v>63.18571363176612</v>
      </c>
      <c r="Y63" s="494">
        <v>170.70128413609078</v>
      </c>
      <c r="Z63" s="494">
        <v>71.775428771972571</v>
      </c>
      <c r="AA63" s="494">
        <v>13.84971414293557</v>
      </c>
      <c r="AB63" s="494">
        <v>9.8989998953682861</v>
      </c>
      <c r="AC63" s="451">
        <v>181.50271388462556</v>
      </c>
      <c r="AD63" s="494">
        <v>156.31142970493829</v>
      </c>
      <c r="AE63" s="494">
        <v>26.197142464773954</v>
      </c>
      <c r="AF63" s="494">
        <v>9</v>
      </c>
      <c r="AG63" s="494">
        <v>1.2850000006811924</v>
      </c>
      <c r="AH63" s="494">
        <v>324.18071855817436</v>
      </c>
      <c r="AI63" s="494">
        <v>77.014000483921535</v>
      </c>
      <c r="AO63" s="475">
        <v>53</v>
      </c>
      <c r="AP63" s="452"/>
      <c r="AQ63" s="452"/>
      <c r="AR63" s="468"/>
      <c r="AW63" s="475">
        <v>53</v>
      </c>
      <c r="BB63" s="475">
        <v>53</v>
      </c>
      <c r="BC63" s="455"/>
      <c r="BD63" s="453"/>
      <c r="BE63" s="471"/>
    </row>
    <row r="64" spans="1:57" s="174" customFormat="1" ht="12.75">
      <c r="A64" s="219"/>
      <c r="B64" s="236"/>
      <c r="C64" s="236"/>
      <c r="D64" s="236"/>
      <c r="E64" s="236"/>
      <c r="F64" s="236"/>
      <c r="G64" s="236"/>
      <c r="H64" s="236"/>
      <c r="I64" s="236"/>
      <c r="J64" s="261"/>
      <c r="K64" s="167"/>
      <c r="U64" s="435"/>
      <c r="V64" s="435">
        <v>4</v>
      </c>
      <c r="W64">
        <v>4</v>
      </c>
      <c r="X64" s="494">
        <v>92.357142857142819</v>
      </c>
      <c r="Y64" s="494">
        <v>159.75871276855426</v>
      </c>
      <c r="Z64" s="494">
        <v>123.43885803222614</v>
      </c>
      <c r="AA64" s="494">
        <v>23.090571539742559</v>
      </c>
      <c r="AB64" s="494">
        <v>17.496428762163383</v>
      </c>
      <c r="AC64" s="451">
        <v>321.27714320591474</v>
      </c>
      <c r="AD64" s="494">
        <v>188.44857134137786</v>
      </c>
      <c r="AE64" s="494">
        <v>42.578571592058424</v>
      </c>
      <c r="AF64" s="494">
        <v>9.0057144165039045</v>
      </c>
      <c r="AG64" s="494">
        <v>2.8518571853637655</v>
      </c>
      <c r="AH64" s="494">
        <v>226.1550009591233</v>
      </c>
      <c r="AI64" s="494">
        <v>82.329572405133788</v>
      </c>
      <c r="AP64" s="453"/>
      <c r="AQ64" s="453"/>
      <c r="AR64" s="471"/>
    </row>
    <row r="65" spans="1:44" s="174" customFormat="1" ht="12.75">
      <c r="A65" s="219"/>
      <c r="B65" s="236"/>
      <c r="C65" s="236"/>
      <c r="D65" s="236"/>
      <c r="E65" s="236"/>
      <c r="F65" s="236"/>
      <c r="G65" s="236"/>
      <c r="H65" s="236"/>
      <c r="I65" s="236"/>
      <c r="J65" s="261"/>
      <c r="K65" s="167"/>
      <c r="U65" s="435"/>
      <c r="V65" s="435"/>
      <c r="W65">
        <v>5</v>
      </c>
      <c r="X65" s="494">
        <v>89.485714503696826</v>
      </c>
      <c r="Y65" s="494">
        <v>175.85857282366015</v>
      </c>
      <c r="Z65" s="494">
        <v>98.794857025146186</v>
      </c>
      <c r="AA65" s="494">
        <v>20.899142946515727</v>
      </c>
      <c r="AB65" s="494">
        <v>18.429857390267454</v>
      </c>
      <c r="AC65" s="451">
        <v>327.06042698451427</v>
      </c>
      <c r="AD65" s="494">
        <v>191.91857365199442</v>
      </c>
      <c r="AE65" s="494">
        <v>47.517142159598151</v>
      </c>
      <c r="AF65" s="494">
        <v>9</v>
      </c>
      <c r="AG65" s="494">
        <v>6.0409999234335663</v>
      </c>
      <c r="AH65" s="494">
        <v>175.73643166678244</v>
      </c>
      <c r="AI65" s="494">
        <v>61.832857404436346</v>
      </c>
      <c r="AP65" s="472"/>
      <c r="AQ65" s="472"/>
      <c r="AR65" s="471"/>
    </row>
    <row r="66" spans="1:44" s="174" customFormat="1" ht="12.75">
      <c r="A66" s="219"/>
      <c r="B66" s="236"/>
      <c r="C66" s="236"/>
      <c r="D66" s="236"/>
      <c r="E66" s="236"/>
      <c r="F66" s="236"/>
      <c r="G66" s="236"/>
      <c r="H66" s="236"/>
      <c r="I66" s="236"/>
      <c r="J66" s="261"/>
      <c r="K66" s="167"/>
      <c r="U66" s="435"/>
      <c r="V66" s="435"/>
      <c r="W66">
        <v>6</v>
      </c>
      <c r="X66" s="494">
        <v>70.542857033865786</v>
      </c>
      <c r="Y66" s="494">
        <v>165.36414119175461</v>
      </c>
      <c r="Z66" s="494">
        <v>47.4197137015206</v>
      </c>
      <c r="AA66" s="494">
        <v>21.769857134137798</v>
      </c>
      <c r="AB66" s="494">
        <v>15.948999949863927</v>
      </c>
      <c r="AC66" s="451">
        <v>382.54914855956986</v>
      </c>
      <c r="AD66" s="494">
        <v>206.39285714285671</v>
      </c>
      <c r="AE66" s="494">
        <v>21.769857134137798</v>
      </c>
      <c r="AF66" s="494">
        <v>9</v>
      </c>
      <c r="AG66" s="494">
        <v>8.9162856510707265</v>
      </c>
      <c r="AH66" s="494">
        <v>124.30357033865756</v>
      </c>
      <c r="AI66" s="494">
        <v>71.741429465157537</v>
      </c>
      <c r="AP66" s="472"/>
      <c r="AQ66" s="472"/>
      <c r="AR66" s="468"/>
    </row>
    <row r="67" spans="1:44" s="174" customFormat="1" ht="12.75">
      <c r="A67" s="219"/>
      <c r="B67" s="236"/>
      <c r="C67" s="236"/>
      <c r="D67" s="236"/>
      <c r="E67" s="236"/>
      <c r="F67" s="236"/>
      <c r="G67" s="236"/>
      <c r="H67" s="236"/>
      <c r="I67" s="236"/>
      <c r="J67" s="261"/>
      <c r="K67" s="167"/>
      <c r="U67" s="435"/>
      <c r="V67" s="435"/>
      <c r="W67">
        <v>7</v>
      </c>
      <c r="X67" s="494">
        <v>74.442858014787944</v>
      </c>
      <c r="Y67" s="494">
        <v>115.832716805594</v>
      </c>
      <c r="Z67" s="494">
        <v>39.554857526506659</v>
      </c>
      <c r="AA67" s="494">
        <v>25.199285234723742</v>
      </c>
      <c r="AB67" s="494">
        <v>17.346428462437171</v>
      </c>
      <c r="AC67" s="451">
        <v>439.76600428989923</v>
      </c>
      <c r="AD67" s="494">
        <v>188.98428562709228</v>
      </c>
      <c r="AE67" s="494">
        <v>48.435713631766134</v>
      </c>
      <c r="AF67" s="494">
        <v>9.0028572082519513</v>
      </c>
      <c r="AG67" s="494">
        <v>14.150571210043733</v>
      </c>
      <c r="AH67" s="494">
        <v>311.82357134137811</v>
      </c>
      <c r="AI67" s="494">
        <v>78.088570186070001</v>
      </c>
      <c r="AP67" s="467"/>
      <c r="AQ67" s="467"/>
      <c r="AR67" s="467"/>
    </row>
    <row r="68" spans="1:44" s="174" customFormat="1" ht="12.75">
      <c r="A68" s="219"/>
      <c r="B68" s="236"/>
      <c r="C68" s="236"/>
      <c r="D68" s="236"/>
      <c r="E68" s="236"/>
      <c r="F68" s="236"/>
      <c r="G68" s="236"/>
      <c r="H68" s="236"/>
      <c r="I68" s="236"/>
      <c r="J68" s="261"/>
      <c r="K68" s="167"/>
      <c r="U68" s="435"/>
      <c r="V68" s="435">
        <v>8</v>
      </c>
      <c r="W68">
        <v>8</v>
      </c>
      <c r="X68" s="494">
        <v>57.657142639160107</v>
      </c>
      <c r="Y68" s="494">
        <v>105.39785766601526</v>
      </c>
      <c r="Z68" s="494">
        <v>40.561000006539437</v>
      </c>
      <c r="AA68" s="494">
        <v>20.075571877615744</v>
      </c>
      <c r="AB68" s="494">
        <v>12.653857094900914</v>
      </c>
      <c r="AC68" s="451">
        <v>288.93457249232642</v>
      </c>
      <c r="AD68" s="494">
        <v>201.38999720982085</v>
      </c>
      <c r="AE68" s="494">
        <v>43.595714569091747</v>
      </c>
      <c r="AF68" s="494">
        <v>9</v>
      </c>
      <c r="AG68" s="494">
        <v>4.65714287757873</v>
      </c>
      <c r="AH68" s="494">
        <v>283.68928527831974</v>
      </c>
      <c r="AI68" s="494">
        <v>88.551427568708121</v>
      </c>
      <c r="AP68" s="453"/>
      <c r="AQ68" s="452"/>
      <c r="AR68" s="468"/>
    </row>
    <row r="69" spans="1:44" s="174" customFormat="1" ht="12.75">
      <c r="A69" s="219"/>
      <c r="B69" s="236"/>
      <c r="C69" s="236"/>
      <c r="D69" s="236"/>
      <c r="E69" s="236"/>
      <c r="F69" s="236"/>
      <c r="G69" s="236"/>
      <c r="H69" s="236"/>
      <c r="I69" s="236"/>
      <c r="J69" s="261"/>
      <c r="K69" s="167"/>
      <c r="U69" s="435"/>
      <c r="V69" s="435"/>
      <c r="W69">
        <v>9</v>
      </c>
      <c r="X69" s="494">
        <v>88.771428789410876</v>
      </c>
      <c r="Y69" s="494">
        <v>162.89514378138898</v>
      </c>
      <c r="Z69" s="494">
        <v>99.332141876220447</v>
      </c>
      <c r="AA69" s="494">
        <v>19.496999740600501</v>
      </c>
      <c r="AB69" s="494">
        <v>15.7849998474121</v>
      </c>
      <c r="AC69" s="451">
        <v>411.09385899134998</v>
      </c>
      <c r="AD69" s="494">
        <v>179.96000671386699</v>
      </c>
      <c r="AE69" s="494">
        <v>37.669998168945298</v>
      </c>
      <c r="AF69" s="494">
        <v>9.0014286041259748</v>
      </c>
      <c r="AG69" s="494">
        <v>3.743571417672289</v>
      </c>
      <c r="AH69" s="494">
        <v>317.80857631138355</v>
      </c>
      <c r="AI69" s="494">
        <v>91.184855869838046</v>
      </c>
      <c r="AP69" s="452"/>
      <c r="AQ69" s="452"/>
      <c r="AR69" s="468"/>
    </row>
    <row r="70" spans="1:44" s="174" customFormat="1" ht="12.75">
      <c r="A70" s="219"/>
      <c r="B70" s="236"/>
      <c r="C70" s="236"/>
      <c r="D70" s="236"/>
      <c r="E70" s="236"/>
      <c r="F70" s="236"/>
      <c r="G70" s="236"/>
      <c r="H70" s="236"/>
      <c r="I70" s="236"/>
      <c r="J70" s="261"/>
      <c r="K70" s="167"/>
      <c r="U70" s="435"/>
      <c r="V70" s="435"/>
      <c r="W70">
        <v>10</v>
      </c>
      <c r="X70" s="494">
        <v>82.44</v>
      </c>
      <c r="Y70" s="494">
        <v>131.47999999999999</v>
      </c>
      <c r="Z70" s="494">
        <v>63.86</v>
      </c>
      <c r="AA70" s="494">
        <v>23.33</v>
      </c>
      <c r="AB70" s="494">
        <v>16.84</v>
      </c>
      <c r="AC70" s="451">
        <v>435.11</v>
      </c>
      <c r="AD70" s="494">
        <v>175.54</v>
      </c>
      <c r="AE70" s="494">
        <v>52.55</v>
      </c>
      <c r="AF70" s="494">
        <v>15.41</v>
      </c>
      <c r="AG70" s="494">
        <v>22.31</v>
      </c>
      <c r="AH70" s="494">
        <v>307.52</v>
      </c>
      <c r="AI70" s="494">
        <v>98.38</v>
      </c>
      <c r="AP70" s="452"/>
      <c r="AQ70" s="452"/>
      <c r="AR70" s="468"/>
    </row>
    <row r="71" spans="1:44" s="174" customFormat="1" ht="12.75">
      <c r="A71" s="219"/>
      <c r="B71" s="236"/>
      <c r="C71" s="236"/>
      <c r="D71" s="236"/>
      <c r="E71" s="236"/>
      <c r="F71" s="236"/>
      <c r="G71" s="236"/>
      <c r="H71" s="236"/>
      <c r="I71" s="236"/>
      <c r="J71" s="261"/>
      <c r="K71" s="167"/>
      <c r="U71" s="435"/>
      <c r="V71" s="435"/>
      <c r="W71">
        <v>11</v>
      </c>
      <c r="X71" s="494">
        <v>79.385999999999996</v>
      </c>
      <c r="Y71" s="494">
        <v>168.71</v>
      </c>
      <c r="Z71" s="494">
        <v>149.82</v>
      </c>
      <c r="AA71" s="494">
        <v>21.65</v>
      </c>
      <c r="AB71" s="494">
        <v>17.920000000000002</v>
      </c>
      <c r="AC71" s="451">
        <v>268.85000000000002</v>
      </c>
      <c r="AD71" s="494">
        <v>139.57</v>
      </c>
      <c r="AE71" s="494">
        <v>35.479999999999997</v>
      </c>
      <c r="AF71" s="494">
        <v>11.194000000000001</v>
      </c>
      <c r="AG71" s="494">
        <v>11.012</v>
      </c>
      <c r="AH71" s="494">
        <v>267.10000000000002</v>
      </c>
      <c r="AI71" s="494">
        <v>73.144999999999996</v>
      </c>
      <c r="AP71" s="452"/>
      <c r="AQ71" s="452"/>
      <c r="AR71" s="468"/>
    </row>
    <row r="72" spans="1:44" s="174" customFormat="1" ht="12.75">
      <c r="A72" s="219"/>
      <c r="B72" s="236"/>
      <c r="C72" s="236"/>
      <c r="D72" s="236"/>
      <c r="E72" s="236"/>
      <c r="F72" s="236"/>
      <c r="G72" s="236"/>
      <c r="H72" s="236"/>
      <c r="I72" s="236"/>
      <c r="J72" s="261"/>
      <c r="K72" s="167"/>
      <c r="U72" s="435"/>
      <c r="V72" s="435">
        <v>12</v>
      </c>
      <c r="W72">
        <v>12</v>
      </c>
      <c r="X72" s="494">
        <v>79.385000000000005</v>
      </c>
      <c r="Y72" s="494">
        <v>283.36357334681884</v>
      </c>
      <c r="Z72" s="494">
        <v>237.20571463448616</v>
      </c>
      <c r="AA72" s="494">
        <v>27.377714429582827</v>
      </c>
      <c r="AB72" s="494">
        <v>22.34300013950887</v>
      </c>
      <c r="AC72" s="451">
        <v>380.93800136021173</v>
      </c>
      <c r="AD72" s="494">
        <v>144.48428562709242</v>
      </c>
      <c r="AE72" s="494">
        <v>34.888571330479174</v>
      </c>
      <c r="AF72" s="494">
        <v>21.529999869210325</v>
      </c>
      <c r="AG72" s="494">
        <v>11.088000297546349</v>
      </c>
      <c r="AH72" s="494">
        <v>256.24499947684097</v>
      </c>
      <c r="AI72" s="494">
        <v>60.913855961390873</v>
      </c>
      <c r="AP72" s="452"/>
      <c r="AQ72" s="452"/>
      <c r="AR72" s="468"/>
    </row>
    <row r="73" spans="1:44" s="174" customFormat="1" ht="12.75">
      <c r="A73" s="219"/>
      <c r="B73" s="236"/>
      <c r="C73" s="236"/>
      <c r="D73" s="236"/>
      <c r="E73" s="236"/>
      <c r="F73" s="236"/>
      <c r="G73" s="236"/>
      <c r="H73" s="236"/>
      <c r="I73" s="236"/>
      <c r="J73" s="261"/>
      <c r="K73" s="167"/>
      <c r="U73" s="435"/>
      <c r="V73" s="435"/>
      <c r="W73">
        <v>13</v>
      </c>
      <c r="X73" s="494">
        <v>106.27142769949758</v>
      </c>
      <c r="Y73" s="494">
        <v>166.3</v>
      </c>
      <c r="Z73" s="494">
        <v>146.00399999999999</v>
      </c>
      <c r="AA73" s="494">
        <v>18.302499999999998</v>
      </c>
      <c r="AB73" s="494">
        <v>13.263</v>
      </c>
      <c r="AC73" s="451">
        <v>284.01</v>
      </c>
      <c r="AD73" s="494">
        <v>128.37</v>
      </c>
      <c r="AE73" s="494">
        <v>35.216999999999999</v>
      </c>
      <c r="AF73" s="494">
        <v>13.0228</v>
      </c>
      <c r="AG73" s="494">
        <v>5.0830000000000002</v>
      </c>
      <c r="AH73" s="494">
        <v>172.56</v>
      </c>
      <c r="AI73" s="494">
        <v>49.094000000000001</v>
      </c>
      <c r="AP73" s="452"/>
      <c r="AQ73" s="452"/>
      <c r="AR73" s="468"/>
    </row>
    <row r="74" spans="1:44" s="174" customFormat="1" ht="12.75">
      <c r="A74" s="219"/>
      <c r="B74" s="236"/>
      <c r="C74" s="236"/>
      <c r="D74" s="236"/>
      <c r="E74" s="236"/>
      <c r="F74" s="236"/>
      <c r="G74" s="236"/>
      <c r="H74" s="236"/>
      <c r="I74" s="236"/>
      <c r="J74" s="261"/>
      <c r="K74" s="167"/>
      <c r="U74" s="435"/>
      <c r="V74" s="435"/>
      <c r="W74">
        <v>14</v>
      </c>
      <c r="X74" s="494">
        <v>81.84</v>
      </c>
      <c r="Y74" s="494">
        <v>135.46</v>
      </c>
      <c r="Z74" s="494">
        <v>119.48</v>
      </c>
      <c r="AA74" s="494">
        <v>17.7</v>
      </c>
      <c r="AB74" s="494">
        <v>7.28</v>
      </c>
      <c r="AC74" s="451">
        <v>319.68499755859301</v>
      </c>
      <c r="AD74" s="494">
        <v>172.46</v>
      </c>
      <c r="AE74" s="494">
        <v>34</v>
      </c>
      <c r="AF74" s="494">
        <v>10.01</v>
      </c>
      <c r="AG74" s="494">
        <v>2.54</v>
      </c>
      <c r="AH74" s="494">
        <v>207.4</v>
      </c>
      <c r="AI74" s="494">
        <v>81.2</v>
      </c>
      <c r="AP74" s="452"/>
      <c r="AQ74" s="452"/>
      <c r="AR74" s="468"/>
    </row>
    <row r="75" spans="1:44" s="174" customFormat="1" ht="12.75">
      <c r="A75" s="219"/>
      <c r="B75" s="236"/>
      <c r="C75" s="236"/>
      <c r="D75" s="236"/>
      <c r="E75" s="236"/>
      <c r="F75" s="236"/>
      <c r="G75" s="236"/>
      <c r="H75" s="236"/>
      <c r="I75" s="236"/>
      <c r="J75" s="261"/>
      <c r="K75" s="167"/>
      <c r="U75" s="435"/>
      <c r="V75" s="435"/>
      <c r="W75">
        <v>15</v>
      </c>
      <c r="X75" s="494">
        <v>64.599999999999994</v>
      </c>
      <c r="Y75" s="494">
        <v>144.72999999999999</v>
      </c>
      <c r="Z75" s="494">
        <v>117.33</v>
      </c>
      <c r="AA75" s="494">
        <v>17.95</v>
      </c>
      <c r="AB75" s="494">
        <v>10.97</v>
      </c>
      <c r="AC75" s="451">
        <v>334.82</v>
      </c>
      <c r="AD75" s="494">
        <v>134.32</v>
      </c>
      <c r="AE75" s="494">
        <v>34.4</v>
      </c>
      <c r="AF75" s="494">
        <v>10</v>
      </c>
      <c r="AG75" s="494">
        <v>2.68</v>
      </c>
      <c r="AH75" s="494">
        <v>268.58999999999997</v>
      </c>
      <c r="AI75" s="494">
        <v>99.91</v>
      </c>
      <c r="AP75" s="452"/>
      <c r="AQ75" s="452"/>
      <c r="AR75" s="468"/>
    </row>
    <row r="76" spans="1:44" s="174" customFormat="1" ht="12.75">
      <c r="A76" s="219"/>
      <c r="B76" s="236"/>
      <c r="C76" s="236"/>
      <c r="D76" s="236"/>
      <c r="E76" s="236"/>
      <c r="F76" s="236"/>
      <c r="G76" s="236"/>
      <c r="H76" s="236"/>
      <c r="I76" s="236"/>
      <c r="J76" s="261"/>
      <c r="K76" s="167"/>
      <c r="U76" s="435"/>
      <c r="V76" s="435">
        <v>16</v>
      </c>
      <c r="W76">
        <v>16</v>
      </c>
      <c r="X76" s="494">
        <v>78.33</v>
      </c>
      <c r="Y76" s="494">
        <v>119.2355706</v>
      </c>
      <c r="Z76" s="494">
        <v>96.842713489999994</v>
      </c>
      <c r="AA76" s="494">
        <v>15.54999978</v>
      </c>
      <c r="AB76" s="494">
        <v>7.3847143309999996</v>
      </c>
      <c r="AC76" s="451">
        <v>242.2711443</v>
      </c>
      <c r="AD76" s="494">
        <v>123.28142769999999</v>
      </c>
      <c r="AE76" s="494">
        <v>31.61571421</v>
      </c>
      <c r="AF76" s="494">
        <v>10.00857149</v>
      </c>
      <c r="AG76" s="494">
        <v>1.739714282</v>
      </c>
      <c r="AH76" s="494">
        <v>219.1407122</v>
      </c>
      <c r="AI76" s="494">
        <v>73.782856530000004</v>
      </c>
      <c r="AP76" s="452"/>
      <c r="AQ76" s="452"/>
      <c r="AR76" s="468"/>
    </row>
    <row r="77" spans="1:44" s="174" customFormat="1" ht="12.75">
      <c r="A77" s="219"/>
      <c r="B77" s="236"/>
      <c r="C77" s="236"/>
      <c r="D77" s="236"/>
      <c r="E77" s="236"/>
      <c r="F77" s="236"/>
      <c r="G77" s="236"/>
      <c r="H77" s="236"/>
      <c r="I77" s="236"/>
      <c r="J77" s="261"/>
      <c r="K77" s="167"/>
      <c r="U77" s="435"/>
      <c r="V77" s="435"/>
      <c r="W77">
        <v>17</v>
      </c>
      <c r="X77" s="494">
        <v>60.25714275</v>
      </c>
      <c r="Y77" s="494">
        <v>87.61</v>
      </c>
      <c r="Z77" s="494">
        <v>50</v>
      </c>
      <c r="AA77" s="494">
        <v>14.797000000000001</v>
      </c>
      <c r="AB77" s="494">
        <v>9.26</v>
      </c>
      <c r="AC77" s="451">
        <v>224.91</v>
      </c>
      <c r="AD77" s="494">
        <v>109.76</v>
      </c>
      <c r="AE77" s="494">
        <v>26.86</v>
      </c>
      <c r="AF77" s="494">
        <v>10</v>
      </c>
      <c r="AG77" s="494">
        <v>1.53</v>
      </c>
      <c r="AH77" s="494">
        <v>165.05</v>
      </c>
      <c r="AI77" s="494">
        <v>46.43</v>
      </c>
      <c r="AP77" s="452"/>
      <c r="AQ77" s="452"/>
      <c r="AR77" s="468"/>
    </row>
    <row r="78" spans="1:44" s="174" customFormat="1" ht="12.75">
      <c r="A78" s="219"/>
      <c r="B78" s="236"/>
      <c r="C78" s="236"/>
      <c r="D78" s="236"/>
      <c r="E78" s="236"/>
      <c r="F78" s="236"/>
      <c r="G78" s="236"/>
      <c r="H78" s="236"/>
      <c r="I78" s="236"/>
      <c r="J78" s="261"/>
      <c r="K78" s="167"/>
      <c r="U78" s="435"/>
      <c r="V78" s="435"/>
      <c r="W78">
        <v>18</v>
      </c>
      <c r="X78" s="494">
        <v>42.69</v>
      </c>
      <c r="Y78" s="494">
        <v>85.12</v>
      </c>
      <c r="Z78" s="494">
        <v>49.42</v>
      </c>
      <c r="AA78" s="494">
        <v>14.55</v>
      </c>
      <c r="AB78" s="494">
        <v>8</v>
      </c>
      <c r="AC78" s="451">
        <v>165.54</v>
      </c>
      <c r="AD78" s="494">
        <v>94.2</v>
      </c>
      <c r="AE78" s="494">
        <v>21.22</v>
      </c>
      <c r="AF78" s="494">
        <v>10.039999999999999</v>
      </c>
      <c r="AG78" s="494">
        <v>1.1060000000000001</v>
      </c>
      <c r="AH78" s="494">
        <v>119.089</v>
      </c>
      <c r="AI78" s="494">
        <v>40.600999999999999</v>
      </c>
      <c r="AP78" s="452"/>
      <c r="AQ78" s="452"/>
      <c r="AR78" s="468"/>
    </row>
    <row r="79" spans="1:44" s="174" customFormat="1" ht="12.75">
      <c r="A79" s="219"/>
      <c r="B79" s="236"/>
      <c r="C79" s="236"/>
      <c r="D79" s="236"/>
      <c r="E79" s="236"/>
      <c r="F79" s="236"/>
      <c r="G79" s="236"/>
      <c r="H79" s="236"/>
      <c r="I79" s="236"/>
      <c r="J79" s="261"/>
      <c r="K79" s="167"/>
      <c r="U79" s="435"/>
      <c r="V79" s="435"/>
      <c r="W79">
        <v>19</v>
      </c>
      <c r="X79" s="494">
        <v>28.51</v>
      </c>
      <c r="Y79" s="494">
        <v>72.61</v>
      </c>
      <c r="Z79" s="494">
        <v>35.74</v>
      </c>
      <c r="AA79" s="494">
        <v>13.66</v>
      </c>
      <c r="AB79" s="494">
        <v>6.6</v>
      </c>
      <c r="AC79" s="451">
        <v>146.38</v>
      </c>
      <c r="AD79" s="494">
        <v>94.697000000000003</v>
      </c>
      <c r="AE79" s="494">
        <v>19.11</v>
      </c>
      <c r="AF79" s="494">
        <v>9.94</v>
      </c>
      <c r="AG79" s="494">
        <v>1.4219999999999999</v>
      </c>
      <c r="AH79" s="494">
        <v>92.77</v>
      </c>
      <c r="AI79" s="494">
        <v>44.54</v>
      </c>
      <c r="AP79" s="452"/>
      <c r="AQ79" s="452"/>
      <c r="AR79" s="468"/>
    </row>
    <row r="80" spans="1:44" s="174" customFormat="1" ht="12.75">
      <c r="A80" s="219"/>
      <c r="B80" s="236"/>
      <c r="C80" s="236"/>
      <c r="D80" s="236"/>
      <c r="E80" s="236"/>
      <c r="F80" s="236"/>
      <c r="G80" s="236"/>
      <c r="H80" s="236"/>
      <c r="I80" s="236"/>
      <c r="J80" s="261"/>
      <c r="K80" s="167"/>
      <c r="U80" s="435"/>
      <c r="V80" s="435">
        <v>20</v>
      </c>
      <c r="W80">
        <v>20</v>
      </c>
      <c r="X80" s="494">
        <v>35.168999810000003</v>
      </c>
      <c r="Y80" s="494">
        <v>131.49528609999999</v>
      </c>
      <c r="Z80" s="494">
        <v>63.049000329999998</v>
      </c>
      <c r="AA80" s="494">
        <v>13.311428619999999</v>
      </c>
      <c r="AB80" s="494">
        <v>5.4271428930000001</v>
      </c>
      <c r="AC80" s="451">
        <v>134.76942879999999</v>
      </c>
      <c r="AD80" s="494">
        <v>86.832857399999995</v>
      </c>
      <c r="AE80" s="494">
        <v>19.79285703</v>
      </c>
      <c r="AF80" s="494">
        <v>10.00285721</v>
      </c>
      <c r="AG80" s="494">
        <v>1.410000001</v>
      </c>
      <c r="AH80" s="494">
        <v>83.964998519999995</v>
      </c>
      <c r="AI80" s="494">
        <v>26.044285909999999</v>
      </c>
      <c r="AP80" s="452"/>
      <c r="AQ80" s="452"/>
      <c r="AR80" s="468"/>
    </row>
    <row r="81" spans="1:44" s="174" customFormat="1" ht="12.75">
      <c r="A81" s="219"/>
      <c r="B81" s="236"/>
      <c r="C81" s="236"/>
      <c r="D81" s="236"/>
      <c r="E81" s="236"/>
      <c r="F81" s="236"/>
      <c r="G81" s="236"/>
      <c r="H81" s="236"/>
      <c r="I81" s="236"/>
      <c r="J81" s="261"/>
      <c r="K81" s="167"/>
      <c r="U81" s="435"/>
      <c r="V81" s="435"/>
      <c r="W81">
        <v>21</v>
      </c>
      <c r="X81" s="494">
        <v>29.271428790000002</v>
      </c>
      <c r="Y81" s="494">
        <v>75.344715120000004</v>
      </c>
      <c r="Z81" s="494">
        <v>58.513571599999999</v>
      </c>
      <c r="AA81" s="494">
        <v>11.43428557</v>
      </c>
      <c r="AB81" s="494">
        <v>3.7200000289999999</v>
      </c>
      <c r="AC81" s="451">
        <v>114.5781435</v>
      </c>
      <c r="AD81" s="494">
        <v>68.318569729999993</v>
      </c>
      <c r="AE81" s="494">
        <v>14.84571416</v>
      </c>
      <c r="AF81" s="494">
        <v>10.00857162</v>
      </c>
      <c r="AG81" s="494">
        <v>1.4790000059999999</v>
      </c>
      <c r="AH81" s="494">
        <v>65.562856949999997</v>
      </c>
      <c r="AI81" s="494">
        <v>21.073571609999998</v>
      </c>
      <c r="AP81" s="452"/>
      <c r="AQ81" s="452"/>
      <c r="AR81" s="468"/>
    </row>
    <row r="82" spans="1:44" s="174" customFormat="1" ht="12.75">
      <c r="A82" s="219"/>
      <c r="B82" s="236"/>
      <c r="C82" s="236"/>
      <c r="D82" s="236"/>
      <c r="E82" s="236"/>
      <c r="F82" s="236"/>
      <c r="G82" s="236"/>
      <c r="H82" s="236"/>
      <c r="I82" s="236"/>
      <c r="J82" s="261"/>
      <c r="K82" s="167"/>
      <c r="U82" s="435"/>
      <c r="V82" s="435"/>
      <c r="W82">
        <v>22</v>
      </c>
      <c r="X82" s="494">
        <v>26.585714339999999</v>
      </c>
      <c r="Y82" s="494">
        <v>59.612285610000001</v>
      </c>
      <c r="Z82" s="494">
        <v>62.080428529999999</v>
      </c>
      <c r="AA82" s="494">
        <v>11.052285875592885</v>
      </c>
      <c r="AB82" s="494">
        <v>3.3728571278708288</v>
      </c>
      <c r="AC82" s="451">
        <v>115.02742876325301</v>
      </c>
      <c r="AD82" s="494">
        <v>61.075714111328075</v>
      </c>
      <c r="AE82" s="494">
        <v>12.268571444920086</v>
      </c>
      <c r="AF82" s="494">
        <v>10.010000092642615</v>
      </c>
      <c r="AG82" s="494">
        <v>1.7637142960000001</v>
      </c>
      <c r="AH82" s="494">
        <v>57.502857210000002</v>
      </c>
      <c r="AI82" s="494">
        <v>20.06771415</v>
      </c>
      <c r="AP82" s="452"/>
      <c r="AQ82" s="452"/>
      <c r="AR82" s="468"/>
    </row>
    <row r="83" spans="1:44" s="174" customFormat="1" ht="12.75">
      <c r="A83" s="219"/>
      <c r="B83" s="236"/>
      <c r="C83" s="236"/>
      <c r="D83" s="236"/>
      <c r="E83" s="236"/>
      <c r="F83" s="236"/>
      <c r="G83" s="236"/>
      <c r="H83" s="236"/>
      <c r="I83" s="236"/>
      <c r="J83" s="261"/>
      <c r="K83" s="167"/>
      <c r="U83" s="435"/>
      <c r="V83" s="435"/>
      <c r="W83">
        <v>23</v>
      </c>
      <c r="X83" s="494">
        <v>21.46</v>
      </c>
      <c r="Y83" s="494">
        <v>45.06</v>
      </c>
      <c r="Z83" s="494">
        <v>30.1</v>
      </c>
      <c r="AA83" s="494">
        <v>10.09</v>
      </c>
      <c r="AB83" s="494">
        <v>2.0499999999999998</v>
      </c>
      <c r="AC83" s="451">
        <v>101.04</v>
      </c>
      <c r="AD83" s="494">
        <v>47.76</v>
      </c>
      <c r="AE83" s="494">
        <v>10.95</v>
      </c>
      <c r="AF83" s="494">
        <v>10</v>
      </c>
      <c r="AG83" s="494">
        <v>1.65</v>
      </c>
      <c r="AH83" s="494">
        <v>51.89</v>
      </c>
      <c r="AI83" s="494">
        <v>15.036</v>
      </c>
      <c r="AP83" s="452"/>
      <c r="AQ83" s="452"/>
      <c r="AR83" s="468"/>
    </row>
    <row r="84" spans="1:44" s="174" customFormat="1" ht="40.5" customHeight="1">
      <c r="A84" s="219"/>
      <c r="B84" s="236"/>
      <c r="C84" s="236"/>
      <c r="D84" s="236"/>
      <c r="E84" s="236"/>
      <c r="F84" s="236"/>
      <c r="G84" s="236"/>
      <c r="H84" s="236"/>
      <c r="I84" s="236"/>
      <c r="J84" s="261"/>
      <c r="K84" s="167"/>
      <c r="U84" s="435"/>
      <c r="V84" s="435">
        <v>24</v>
      </c>
      <c r="W84">
        <v>24</v>
      </c>
      <c r="X84" s="494">
        <v>18.829999999999998</v>
      </c>
      <c r="Y84" s="494">
        <v>39.22</v>
      </c>
      <c r="Z84" s="494">
        <v>22.76</v>
      </c>
      <c r="AA84" s="494">
        <v>9.61</v>
      </c>
      <c r="AB84" s="494">
        <v>2.5099999999999998</v>
      </c>
      <c r="AC84" s="451">
        <v>92.81</v>
      </c>
      <c r="AD84" s="494">
        <v>46.73</v>
      </c>
      <c r="AE84" s="494">
        <v>10.98</v>
      </c>
      <c r="AF84" s="494">
        <v>10</v>
      </c>
      <c r="AG84" s="494">
        <v>1.65</v>
      </c>
      <c r="AH84" s="494">
        <v>47.66</v>
      </c>
      <c r="AI84" s="494">
        <v>13.44</v>
      </c>
      <c r="AP84" s="452"/>
      <c r="AQ84" s="452"/>
      <c r="AR84" s="468"/>
    </row>
    <row r="85" spans="1:44" s="174" customFormat="1" ht="12.75">
      <c r="A85" s="219"/>
      <c r="B85" s="236"/>
      <c r="C85" s="236"/>
      <c r="D85" s="236"/>
      <c r="E85" s="236"/>
      <c r="F85" s="236"/>
      <c r="G85" s="236"/>
      <c r="H85" s="236"/>
      <c r="I85" s="236"/>
      <c r="J85" s="261"/>
      <c r="K85" s="167"/>
      <c r="U85" s="435"/>
      <c r="V85" s="435"/>
      <c r="W85">
        <v>25</v>
      </c>
      <c r="X85" s="494">
        <v>17.614000000000001</v>
      </c>
      <c r="Y85" s="494">
        <v>35.65</v>
      </c>
      <c r="Z85" s="494">
        <v>16.28</v>
      </c>
      <c r="AA85" s="494">
        <v>9.0299999999999994</v>
      </c>
      <c r="AB85" s="494">
        <v>2.41</v>
      </c>
      <c r="AC85" s="451">
        <v>84.18</v>
      </c>
      <c r="AD85" s="494">
        <v>47.56</v>
      </c>
      <c r="AE85" s="494">
        <v>10.367000000000001</v>
      </c>
      <c r="AF85" s="494">
        <v>10</v>
      </c>
      <c r="AG85" s="494">
        <v>1.89</v>
      </c>
      <c r="AH85" s="494">
        <v>43.03</v>
      </c>
      <c r="AI85" s="494">
        <v>11.38</v>
      </c>
      <c r="AP85" s="452"/>
      <c r="AQ85" s="452"/>
      <c r="AR85" s="468"/>
    </row>
    <row r="86" spans="1:44" s="174" customFormat="1" ht="12.75">
      <c r="A86" s="219"/>
      <c r="B86" s="236"/>
      <c r="C86" s="236"/>
      <c r="D86" s="236"/>
      <c r="E86" s="236"/>
      <c r="F86" s="236"/>
      <c r="G86" s="236"/>
      <c r="H86" s="236"/>
      <c r="I86" s="236"/>
      <c r="J86" s="261"/>
      <c r="K86" s="167"/>
      <c r="U86" s="435"/>
      <c r="V86" s="435"/>
      <c r="W86">
        <v>26</v>
      </c>
      <c r="X86" s="494">
        <v>16.271428790000002</v>
      </c>
      <c r="Y86" s="494">
        <v>32.878427780000003</v>
      </c>
      <c r="Z86" s="494">
        <v>13.60685703</v>
      </c>
      <c r="AA86" s="494">
        <v>8.5145713260000004</v>
      </c>
      <c r="AB86" s="494">
        <v>2.8185714480000001</v>
      </c>
      <c r="AC86" s="451">
        <v>73.514571599999996</v>
      </c>
      <c r="AD86" s="494">
        <v>39.89285769</v>
      </c>
      <c r="AE86" s="494">
        <v>8.9742856710000005</v>
      </c>
      <c r="AF86" s="494">
        <v>10.001428600000001</v>
      </c>
      <c r="AG86" s="494">
        <v>1.6758571520000001</v>
      </c>
      <c r="AH86" s="494">
        <v>39.17514311</v>
      </c>
      <c r="AI86" s="494">
        <v>10</v>
      </c>
      <c r="AP86" s="452"/>
      <c r="AQ86" s="452"/>
      <c r="AR86" s="468"/>
    </row>
    <row r="87" spans="1:44" s="174" customFormat="1" ht="12.75">
      <c r="A87" s="219"/>
      <c r="B87" s="236"/>
      <c r="C87" s="236"/>
      <c r="D87" s="236"/>
      <c r="E87" s="236"/>
      <c r="F87" s="236"/>
      <c r="G87" s="236"/>
      <c r="H87" s="236"/>
      <c r="I87" s="236"/>
      <c r="J87" s="261"/>
      <c r="K87" s="167"/>
      <c r="U87" s="435"/>
      <c r="V87" s="435"/>
      <c r="W87">
        <v>27</v>
      </c>
      <c r="X87" s="494">
        <v>16.23</v>
      </c>
      <c r="Y87" s="494">
        <v>31.86</v>
      </c>
      <c r="Z87" s="494">
        <v>11.76</v>
      </c>
      <c r="AA87" s="494">
        <v>8.7200000000000006</v>
      </c>
      <c r="AB87" s="494">
        <v>2.5099999999999998</v>
      </c>
      <c r="AC87" s="451">
        <v>78.14</v>
      </c>
      <c r="AD87" s="494">
        <v>35.340000000000003</v>
      </c>
      <c r="AE87" s="494">
        <v>9.23</v>
      </c>
      <c r="AF87" s="494">
        <v>10</v>
      </c>
      <c r="AG87" s="494">
        <v>1.29</v>
      </c>
      <c r="AH87" s="494">
        <v>42.66</v>
      </c>
      <c r="AI87" s="494">
        <v>9.59</v>
      </c>
      <c r="AP87" s="452"/>
      <c r="AQ87" s="452"/>
      <c r="AR87" s="468"/>
    </row>
    <row r="88" spans="1:44" s="174" customFormat="1" ht="12.75">
      <c r="A88" s="219"/>
      <c r="B88" s="236"/>
      <c r="C88" s="236"/>
      <c r="D88" s="236"/>
      <c r="E88" s="236"/>
      <c r="F88" s="236"/>
      <c r="G88" s="236"/>
      <c r="H88" s="236"/>
      <c r="I88" s="236"/>
      <c r="J88" s="261"/>
      <c r="K88" s="167"/>
      <c r="U88" s="435"/>
      <c r="V88" s="435">
        <v>28</v>
      </c>
      <c r="W88">
        <v>28</v>
      </c>
      <c r="X88" s="494">
        <v>15.585714339999999</v>
      </c>
      <c r="Y88" s="494">
        <v>28.237714220000001</v>
      </c>
      <c r="Z88" s="494">
        <v>11.887571469999999</v>
      </c>
      <c r="AA88" s="494">
        <v>8.3142856869999999</v>
      </c>
      <c r="AB88" s="494">
        <v>1.9500000310000001</v>
      </c>
      <c r="AC88" s="451">
        <v>94.135857720000004</v>
      </c>
      <c r="AD88" s="494">
        <v>30.624285830000002</v>
      </c>
      <c r="AE88" s="494">
        <v>8.2042856900000007</v>
      </c>
      <c r="AF88" s="494">
        <v>10.004285810000001</v>
      </c>
      <c r="AG88" s="494">
        <v>1.798428621</v>
      </c>
      <c r="AH88" s="494">
        <v>38.501427790000001</v>
      </c>
      <c r="AI88" s="494">
        <v>8.4171430039999997</v>
      </c>
      <c r="AP88" s="452"/>
      <c r="AQ88" s="452"/>
      <c r="AR88" s="473"/>
    </row>
    <row r="89" spans="1:44" s="174" customFormat="1" ht="12.75">
      <c r="A89" s="219"/>
      <c r="B89" s="236"/>
      <c r="C89" s="236"/>
      <c r="D89" s="236"/>
      <c r="E89" s="236"/>
      <c r="F89" s="236"/>
      <c r="G89" s="236"/>
      <c r="H89" s="236"/>
      <c r="I89" s="236"/>
      <c r="J89" s="261"/>
      <c r="K89" s="167"/>
      <c r="U89" s="435"/>
      <c r="V89" s="435"/>
      <c r="W89">
        <v>29</v>
      </c>
      <c r="X89" s="494">
        <v>14.93</v>
      </c>
      <c r="Y89" s="494">
        <v>26.65</v>
      </c>
      <c r="Z89" s="494">
        <v>10.27</v>
      </c>
      <c r="AA89" s="494">
        <v>8.1028571810041097</v>
      </c>
      <c r="AB89" s="494">
        <v>1.9357143130000001</v>
      </c>
      <c r="AC89" s="451">
        <v>90.32</v>
      </c>
      <c r="AD89" s="494">
        <v>30.7200001307896</v>
      </c>
      <c r="AE89" s="494">
        <v>7.5200000490461001</v>
      </c>
      <c r="AF89" s="494">
        <v>10</v>
      </c>
      <c r="AG89" s="494">
        <v>1.4</v>
      </c>
      <c r="AH89" s="494">
        <v>35.53</v>
      </c>
      <c r="AI89" s="494">
        <v>8.27</v>
      </c>
      <c r="AP89" s="452"/>
      <c r="AQ89" s="452"/>
      <c r="AR89" s="468"/>
    </row>
    <row r="90" spans="1:44" s="174" customFormat="1" ht="12.75">
      <c r="A90" s="219"/>
      <c r="B90" s="236"/>
      <c r="C90" s="236"/>
      <c r="D90" s="236"/>
      <c r="E90" s="236"/>
      <c r="F90" s="236"/>
      <c r="G90" s="236"/>
      <c r="H90" s="236"/>
      <c r="I90" s="236"/>
      <c r="J90" s="261"/>
      <c r="K90" s="167"/>
      <c r="U90" s="435"/>
      <c r="V90" s="435"/>
      <c r="W90">
        <v>30</v>
      </c>
      <c r="X90" s="494">
        <v>13.502856935773542</v>
      </c>
      <c r="Y90" s="494">
        <v>26.615142549787187</v>
      </c>
      <c r="Z90" s="494">
        <v>8.3531428745814704</v>
      </c>
      <c r="AA90" s="494">
        <v>6.9451428140912697</v>
      </c>
      <c r="AB90" s="494">
        <v>1.1404285771506149</v>
      </c>
      <c r="AC90" s="451">
        <v>79.859856741768922</v>
      </c>
      <c r="AD90" s="494">
        <v>26.590000152587869</v>
      </c>
      <c r="AE90" s="494">
        <v>7.6185714857918834</v>
      </c>
      <c r="AF90" s="494">
        <v>10</v>
      </c>
      <c r="AG90" s="494">
        <v>2.1097143036978538</v>
      </c>
      <c r="AH90" s="494">
        <v>34.39142826625276</v>
      </c>
      <c r="AI90" s="494">
        <v>6.896428448813297</v>
      </c>
      <c r="AP90" s="452"/>
      <c r="AQ90" s="452"/>
      <c r="AR90" s="468"/>
    </row>
    <row r="91" spans="1:44" s="174" customFormat="1" ht="12.75">
      <c r="A91" s="219"/>
      <c r="B91" s="236"/>
      <c r="C91" s="236"/>
      <c r="D91" s="236"/>
      <c r="E91" s="236"/>
      <c r="F91" s="236"/>
      <c r="G91" s="236"/>
      <c r="H91" s="236"/>
      <c r="I91" s="236"/>
      <c r="J91" s="261"/>
      <c r="K91" s="167"/>
      <c r="U91" s="435"/>
      <c r="V91" s="435"/>
      <c r="W91">
        <v>31</v>
      </c>
      <c r="X91" s="494">
        <v>13.61371449</v>
      </c>
      <c r="Y91" s="494">
        <v>28.730000090000001</v>
      </c>
      <c r="Z91" s="494">
        <v>7.3187142100000004</v>
      </c>
      <c r="AA91" s="494">
        <v>7.4785713469999999</v>
      </c>
      <c r="AB91" s="494">
        <v>0.64999997600000003</v>
      </c>
      <c r="AC91" s="451">
        <v>62.572570800000001</v>
      </c>
      <c r="AD91" s="494">
        <v>23.922857010000001</v>
      </c>
      <c r="AE91" s="494">
        <v>7.2285714150000002</v>
      </c>
      <c r="AF91" s="494">
        <v>10.00857149</v>
      </c>
      <c r="AG91" s="494">
        <v>1.8491428750000001</v>
      </c>
      <c r="AH91" s="494">
        <v>35.190714149999998</v>
      </c>
      <c r="AI91" s="494">
        <v>5.7529999869999999</v>
      </c>
      <c r="AP91" s="452"/>
      <c r="AQ91" s="452"/>
      <c r="AR91" s="468"/>
    </row>
    <row r="92" spans="1:44" s="174" customFormat="1" ht="12.75">
      <c r="A92" s="219"/>
      <c r="B92" s="236"/>
      <c r="C92" s="236"/>
      <c r="D92" s="236"/>
      <c r="E92" s="236"/>
      <c r="F92" s="236"/>
      <c r="G92" s="236"/>
      <c r="H92" s="236"/>
      <c r="I92" s="236"/>
      <c r="J92" s="261"/>
      <c r="K92" s="167"/>
      <c r="U92" s="435"/>
      <c r="V92" s="435">
        <v>32</v>
      </c>
      <c r="W92">
        <v>32</v>
      </c>
      <c r="X92" s="494">
        <v>13.74</v>
      </c>
      <c r="Y92" s="494">
        <v>30.58</v>
      </c>
      <c r="Z92" s="494">
        <v>6.6262857573372926</v>
      </c>
      <c r="AA92" s="494">
        <v>7.71</v>
      </c>
      <c r="AB92" s="494">
        <v>1.59</v>
      </c>
      <c r="AC92" s="451">
        <v>66.010000000000005</v>
      </c>
      <c r="AD92" s="494">
        <v>29.69</v>
      </c>
      <c r="AE92" s="494">
        <v>8.18</v>
      </c>
      <c r="AF92" s="494">
        <v>10.01</v>
      </c>
      <c r="AG92" s="494">
        <v>2.0099999999999998</v>
      </c>
      <c r="AH92" s="494">
        <v>39.28</v>
      </c>
      <c r="AI92" s="494">
        <v>7.41</v>
      </c>
      <c r="AP92" s="452"/>
      <c r="AQ92" s="452"/>
      <c r="AR92" s="468"/>
    </row>
    <row r="93" spans="1:44" s="174" customFormat="1" ht="12.75">
      <c r="A93" s="219"/>
      <c r="B93" s="236"/>
      <c r="C93" s="236"/>
      <c r="D93" s="236"/>
      <c r="E93" s="236"/>
      <c r="F93" s="236"/>
      <c r="G93" s="236"/>
      <c r="H93" s="236"/>
      <c r="I93" s="236"/>
      <c r="J93" s="261"/>
      <c r="K93" s="167"/>
      <c r="U93" s="435"/>
      <c r="V93" s="435"/>
      <c r="W93">
        <v>33</v>
      </c>
      <c r="X93" s="494">
        <v>12.47</v>
      </c>
      <c r="Y93" s="494">
        <v>30.24</v>
      </c>
      <c r="Z93" s="494">
        <v>6.4</v>
      </c>
      <c r="AA93" s="494">
        <v>7.59</v>
      </c>
      <c r="AB93" s="494">
        <v>2.27</v>
      </c>
      <c r="AC93" s="451">
        <v>60.96</v>
      </c>
      <c r="AD93" s="494">
        <v>27.66</v>
      </c>
      <c r="AE93" s="494">
        <v>8.11</v>
      </c>
      <c r="AF93" s="494">
        <v>10.16</v>
      </c>
      <c r="AG93" s="494">
        <v>1.81</v>
      </c>
      <c r="AH93" s="494">
        <v>43.2</v>
      </c>
      <c r="AI93" s="494">
        <v>9.2959999999999994</v>
      </c>
      <c r="AP93" s="452"/>
      <c r="AQ93" s="452"/>
      <c r="AR93" s="468"/>
    </row>
    <row r="94" spans="1:44" s="174" customFormat="1" ht="12.75">
      <c r="A94" s="219"/>
      <c r="B94" s="236"/>
      <c r="C94" s="236"/>
      <c r="D94" s="236"/>
      <c r="E94" s="236"/>
      <c r="F94" s="236"/>
      <c r="G94" s="236"/>
      <c r="H94" s="236"/>
      <c r="I94" s="236"/>
      <c r="J94" s="261"/>
      <c r="K94" s="167"/>
      <c r="U94" s="435"/>
      <c r="V94" s="435"/>
      <c r="W94">
        <v>34</v>
      </c>
      <c r="X94" s="494">
        <v>12.67</v>
      </c>
      <c r="Y94" s="494">
        <v>31.73</v>
      </c>
      <c r="Z94" s="494">
        <v>5.44</v>
      </c>
      <c r="AA94" s="494">
        <v>7.13</v>
      </c>
      <c r="AB94" s="494">
        <v>1.92</v>
      </c>
      <c r="AC94" s="451">
        <v>64.84</v>
      </c>
      <c r="AD94" s="494">
        <v>23.8</v>
      </c>
      <c r="AE94" s="494">
        <v>7.3</v>
      </c>
      <c r="AF94" s="494">
        <v>10.01</v>
      </c>
      <c r="AG94" s="494">
        <v>2.09</v>
      </c>
      <c r="AH94" s="494">
        <v>41.6</v>
      </c>
      <c r="AI94" s="494">
        <v>9.6</v>
      </c>
      <c r="AP94" s="452"/>
      <c r="AQ94" s="452"/>
      <c r="AR94" s="468"/>
    </row>
    <row r="95" spans="1:44" s="174" customFormat="1" ht="12.75">
      <c r="A95" s="219"/>
      <c r="B95" s="236"/>
      <c r="C95" s="236"/>
      <c r="D95" s="236"/>
      <c r="E95" s="236"/>
      <c r="F95" s="236"/>
      <c r="G95" s="236"/>
      <c r="H95" s="236"/>
      <c r="I95" s="236"/>
      <c r="J95" s="261"/>
      <c r="K95" s="167"/>
      <c r="U95" s="435"/>
      <c r="V95" s="435"/>
      <c r="W95">
        <v>35</v>
      </c>
      <c r="X95" s="494">
        <v>11.766666730244934</v>
      </c>
      <c r="Y95" s="494">
        <v>29.105667114257798</v>
      </c>
      <c r="Z95" s="494">
        <v>5.0230000813802063</v>
      </c>
      <c r="AA95" s="494">
        <v>6.9800000190734801</v>
      </c>
      <c r="AB95" s="494">
        <v>1.9199999570846498</v>
      </c>
      <c r="AC95" s="451">
        <v>59.800332387288364</v>
      </c>
      <c r="AD95" s="494">
        <v>23.433333079020169</v>
      </c>
      <c r="AE95" s="494">
        <v>6.9866666793823207</v>
      </c>
      <c r="AF95" s="494">
        <v>10.01</v>
      </c>
      <c r="AG95" s="494">
        <v>2.0118571349552661</v>
      </c>
      <c r="AH95" s="494">
        <v>34.785000119890448</v>
      </c>
      <c r="AI95" s="494">
        <v>7.3328572000775987</v>
      </c>
      <c r="AP95" s="452"/>
      <c r="AQ95" s="469"/>
      <c r="AR95" s="468"/>
    </row>
    <row r="96" spans="1:44" s="174" customFormat="1" ht="12.75">
      <c r="A96" s="219"/>
      <c r="B96" s="236"/>
      <c r="C96" s="236"/>
      <c r="D96" s="236"/>
      <c r="E96" s="236"/>
      <c r="F96" s="236"/>
      <c r="G96" s="236"/>
      <c r="H96" s="236"/>
      <c r="I96" s="236"/>
      <c r="J96" s="261"/>
      <c r="K96" s="167"/>
      <c r="U96" s="435"/>
      <c r="V96" s="435">
        <v>36</v>
      </c>
      <c r="W96">
        <v>36</v>
      </c>
      <c r="X96" s="494">
        <v>13.800000190734799</v>
      </c>
      <c r="Y96" s="494">
        <v>30.579000473022401</v>
      </c>
      <c r="Z96" s="494">
        <v>6.1409997940063397</v>
      </c>
      <c r="AA96" s="494">
        <v>7</v>
      </c>
      <c r="AB96" s="494">
        <v>2.1640000343322701</v>
      </c>
      <c r="AC96" s="451">
        <v>64.350997924804602</v>
      </c>
      <c r="AD96" s="494">
        <v>23</v>
      </c>
      <c r="AE96" s="494">
        <v>6.67000007629394</v>
      </c>
      <c r="AF96" s="494">
        <v>10.5</v>
      </c>
      <c r="AG96" s="494">
        <v>1.20000004768371</v>
      </c>
      <c r="AH96" s="494">
        <v>32.310001373291001</v>
      </c>
      <c r="AI96" s="494">
        <v>6.97300004959106</v>
      </c>
      <c r="AP96" s="452"/>
      <c r="AQ96" s="469"/>
      <c r="AR96" s="468"/>
    </row>
    <row r="97" spans="1:44" s="174" customFormat="1" ht="12.75">
      <c r="A97" s="219"/>
      <c r="B97" s="236"/>
      <c r="C97" s="236"/>
      <c r="D97" s="236"/>
      <c r="E97" s="236"/>
      <c r="F97" s="236"/>
      <c r="G97" s="236"/>
      <c r="H97" s="236"/>
      <c r="I97" s="236"/>
      <c r="J97" s="261"/>
      <c r="K97" s="167"/>
      <c r="U97" s="435"/>
      <c r="V97" s="435"/>
      <c r="W97">
        <v>37</v>
      </c>
      <c r="X97" s="494">
        <v>14.228571483067071</v>
      </c>
      <c r="Y97" s="494">
        <v>32.723000390189</v>
      </c>
      <c r="Z97" s="494">
        <v>4.9454285760000003</v>
      </c>
      <c r="AA97" s="494">
        <v>7.2014284819999999</v>
      </c>
      <c r="AB97" s="494">
        <v>1.3999999759999999</v>
      </c>
      <c r="AC97" s="451">
        <v>63.919498443603501</v>
      </c>
      <c r="AD97" s="494">
        <v>28.721428190000001</v>
      </c>
      <c r="AE97" s="494">
        <v>6.6328571180000004</v>
      </c>
      <c r="AF97" s="494">
        <v>9.9283333333333346</v>
      </c>
      <c r="AG97" s="494">
        <v>1.8319999831063358</v>
      </c>
      <c r="AH97" s="494">
        <v>35.785714830000003</v>
      </c>
      <c r="AI97" s="494">
        <v>7.0742856775011305</v>
      </c>
      <c r="AP97" s="452"/>
      <c r="AQ97" s="452"/>
      <c r="AR97" s="468"/>
    </row>
    <row r="98" spans="1:44" s="174" customFormat="1" ht="12.75">
      <c r="A98" s="219"/>
      <c r="B98" s="236"/>
      <c r="C98" s="236"/>
      <c r="D98" s="236"/>
      <c r="E98" s="236"/>
      <c r="F98" s="236"/>
      <c r="G98" s="236"/>
      <c r="H98" s="236"/>
      <c r="I98" s="236"/>
      <c r="J98" s="261"/>
      <c r="K98" s="167"/>
      <c r="U98" s="435"/>
      <c r="V98" s="435"/>
      <c r="W98">
        <v>38</v>
      </c>
      <c r="X98" s="494">
        <v>15.157142909999999</v>
      </c>
      <c r="Y98" s="494">
        <v>38.73833338</v>
      </c>
      <c r="Z98" s="494">
        <v>4.7753333250000001</v>
      </c>
      <c r="AA98" s="494">
        <v>7.0799999920000003</v>
      </c>
      <c r="AB98" s="494">
        <v>0.80900001499999996</v>
      </c>
      <c r="AC98" s="451">
        <v>72.23585783</v>
      </c>
      <c r="AD98" s="494">
        <v>38.034285949999997</v>
      </c>
      <c r="AE98" s="494">
        <v>6.5185714450000001</v>
      </c>
      <c r="AF98" s="494">
        <v>10.001428600000001</v>
      </c>
      <c r="AG98" s="494">
        <v>1.9189999959999999</v>
      </c>
      <c r="AH98" s="494">
        <v>42.055714739999999</v>
      </c>
      <c r="AI98" s="494">
        <v>7.3512855940000001</v>
      </c>
      <c r="AP98" s="452"/>
      <c r="AQ98" s="452"/>
      <c r="AR98" s="468"/>
    </row>
    <row r="99" spans="1:44" s="174" customFormat="1" ht="12.75">
      <c r="A99" s="219"/>
      <c r="B99" s="236"/>
      <c r="C99" s="236"/>
      <c r="D99" s="236"/>
      <c r="E99" s="236"/>
      <c r="F99" s="236"/>
      <c r="G99" s="236"/>
      <c r="H99" s="236"/>
      <c r="I99" s="236"/>
      <c r="J99" s="261"/>
      <c r="K99" s="167"/>
      <c r="U99" s="435"/>
      <c r="V99" s="435">
        <v>39</v>
      </c>
      <c r="W99">
        <v>39</v>
      </c>
      <c r="X99" s="494">
        <v>14.257142884390658</v>
      </c>
      <c r="Y99" s="494">
        <v>34.80900083269389</v>
      </c>
      <c r="Z99" s="494">
        <v>4.1092857973916139</v>
      </c>
      <c r="AA99" s="494">
        <v>6.8248571668352369</v>
      </c>
      <c r="AB99" s="494">
        <v>0.84642858164651058</v>
      </c>
      <c r="AC99" s="451">
        <v>72.897999999999996</v>
      </c>
      <c r="AD99" s="494">
        <v>36.480000087193012</v>
      </c>
      <c r="AE99" s="494">
        <v>7.5385714258466416</v>
      </c>
      <c r="AF99" s="494">
        <v>9.9984999999999999</v>
      </c>
      <c r="AG99" s="494">
        <v>1.9850000000000001</v>
      </c>
      <c r="AH99" s="494">
        <v>39.878572191510841</v>
      </c>
      <c r="AI99" s="494">
        <v>12.0242857251848</v>
      </c>
      <c r="AP99" s="452"/>
      <c r="AQ99" s="452"/>
      <c r="AR99" s="468"/>
    </row>
    <row r="100" spans="1:44" s="174" customFormat="1" ht="12.75">
      <c r="A100" s="219"/>
      <c r="B100" s="236"/>
      <c r="C100" s="236"/>
      <c r="D100" s="236"/>
      <c r="E100" s="236"/>
      <c r="F100" s="236"/>
      <c r="G100" s="236"/>
      <c r="H100" s="236"/>
      <c r="I100" s="236"/>
      <c r="J100" s="261"/>
      <c r="K100" s="167"/>
      <c r="U100" s="435"/>
      <c r="V100" s="435"/>
      <c r="W100">
        <v>40</v>
      </c>
      <c r="X100" s="494">
        <v>15.11</v>
      </c>
      <c r="Y100" s="494">
        <v>35.9</v>
      </c>
      <c r="Z100" s="494">
        <v>4.0540000000000003</v>
      </c>
      <c r="AA100" s="494">
        <v>6.77</v>
      </c>
      <c r="AB100" s="494">
        <v>1.57</v>
      </c>
      <c r="AC100" s="451">
        <v>74.19</v>
      </c>
      <c r="AD100" s="494">
        <v>37.44</v>
      </c>
      <c r="AE100" s="494">
        <v>7.56</v>
      </c>
      <c r="AF100" s="494">
        <v>10.006</v>
      </c>
      <c r="AG100" s="494">
        <v>1.8959999999999999</v>
      </c>
      <c r="AH100" s="494">
        <v>35.11</v>
      </c>
      <c r="AI100" s="494">
        <v>12.5</v>
      </c>
      <c r="AP100" s="452"/>
      <c r="AQ100" s="452"/>
      <c r="AR100" s="468"/>
    </row>
    <row r="101" spans="1:44" s="174" customFormat="1" ht="12.75">
      <c r="A101" s="219"/>
      <c r="B101" s="236"/>
      <c r="C101" s="236"/>
      <c r="D101" s="236"/>
      <c r="E101" s="236"/>
      <c r="F101" s="236"/>
      <c r="G101" s="236"/>
      <c r="H101" s="236"/>
      <c r="I101" s="236"/>
      <c r="J101" s="261"/>
      <c r="K101" s="167"/>
      <c r="U101" s="435"/>
      <c r="V101" s="435"/>
      <c r="W101">
        <v>41</v>
      </c>
      <c r="X101" s="494">
        <v>16.670000000000002</v>
      </c>
      <c r="Y101" s="494">
        <v>46.35</v>
      </c>
      <c r="Z101" s="494">
        <v>5.84</v>
      </c>
      <c r="AA101" s="494">
        <v>6.75</v>
      </c>
      <c r="AB101" s="494">
        <v>1.41</v>
      </c>
      <c r="AC101" s="451">
        <v>61.765000000000001</v>
      </c>
      <c r="AD101" s="494">
        <v>26.27</v>
      </c>
      <c r="AE101" s="494">
        <v>6.15</v>
      </c>
      <c r="AF101" s="494">
        <v>10.003</v>
      </c>
      <c r="AG101" s="494">
        <v>1.45</v>
      </c>
      <c r="AH101" s="494">
        <v>33.85</v>
      </c>
      <c r="AI101" s="494">
        <v>11.69</v>
      </c>
      <c r="AP101" s="470"/>
      <c r="AQ101" s="452"/>
      <c r="AR101" s="468"/>
    </row>
    <row r="102" spans="1:44" s="183" customFormat="1" ht="12" customHeight="1">
      <c r="A102" s="219"/>
      <c r="B102" s="236"/>
      <c r="C102" s="236"/>
      <c r="D102" s="236"/>
      <c r="E102" s="236"/>
      <c r="F102" s="236"/>
      <c r="G102" s="236"/>
      <c r="H102" s="236"/>
      <c r="I102" s="236"/>
      <c r="J102" s="241"/>
      <c r="K102" s="182"/>
      <c r="U102" s="435"/>
      <c r="V102" s="435"/>
      <c r="W102">
        <v>42</v>
      </c>
      <c r="X102" s="494">
        <v>15.74</v>
      </c>
      <c r="Y102" s="494">
        <v>46.9</v>
      </c>
      <c r="Z102" s="494">
        <v>6.71</v>
      </c>
      <c r="AA102" s="494">
        <v>6.8819999999999997</v>
      </c>
      <c r="AB102" s="494">
        <v>1.8280000000000001</v>
      </c>
      <c r="AC102" s="451">
        <v>59.17</v>
      </c>
      <c r="AD102" s="494">
        <v>29.35</v>
      </c>
      <c r="AE102" s="494">
        <v>7.25</v>
      </c>
      <c r="AF102" s="494">
        <v>10</v>
      </c>
      <c r="AG102" s="494">
        <v>1.2998000000000001</v>
      </c>
      <c r="AH102" s="494">
        <v>35.061999999999998</v>
      </c>
      <c r="AI102" s="494">
        <v>8.66</v>
      </c>
      <c r="AP102" s="470"/>
      <c r="AQ102" s="452"/>
      <c r="AR102" s="468"/>
    </row>
    <row r="103" spans="1:44" s="181" customFormat="1" ht="14.1" customHeight="1">
      <c r="A103" s="219"/>
      <c r="B103" s="236"/>
      <c r="C103" s="236"/>
      <c r="D103" s="236"/>
      <c r="E103" s="236"/>
      <c r="F103" s="236"/>
      <c r="G103" s="236"/>
      <c r="H103" s="236"/>
      <c r="I103" s="236"/>
      <c r="J103" s="239"/>
      <c r="K103" s="186"/>
      <c r="U103" s="435"/>
      <c r="V103" s="435">
        <v>43</v>
      </c>
      <c r="W103">
        <v>43</v>
      </c>
      <c r="X103" s="494">
        <v>19.09</v>
      </c>
      <c r="Y103" s="494">
        <v>61.18</v>
      </c>
      <c r="Z103" s="494">
        <v>17.54</v>
      </c>
      <c r="AA103" s="494">
        <v>8.36</v>
      </c>
      <c r="AB103" s="494">
        <v>3.86</v>
      </c>
      <c r="AC103" s="451">
        <v>72.53</v>
      </c>
      <c r="AD103" s="494">
        <v>47.29</v>
      </c>
      <c r="AE103" s="494">
        <v>8.82</v>
      </c>
      <c r="AF103" s="494">
        <v>10.01</v>
      </c>
      <c r="AG103" s="494">
        <v>1.1467000000000001</v>
      </c>
      <c r="AH103" s="494">
        <v>41.86</v>
      </c>
      <c r="AI103" s="494">
        <v>9.673</v>
      </c>
      <c r="AP103" s="470"/>
      <c r="AQ103" s="452"/>
      <c r="AR103" s="468"/>
    </row>
    <row r="104" spans="1:44" s="146" customFormat="1" ht="12" customHeight="1">
      <c r="A104" s="219"/>
      <c r="B104" s="236"/>
      <c r="C104" s="236"/>
      <c r="D104" s="236"/>
      <c r="E104" s="236"/>
      <c r="F104" s="236"/>
      <c r="G104" s="236"/>
      <c r="H104" s="236"/>
      <c r="I104" s="236"/>
      <c r="J104" s="261"/>
      <c r="K104" s="167"/>
      <c r="U104" s="435"/>
      <c r="V104" s="435"/>
      <c r="W104">
        <v>44</v>
      </c>
      <c r="X104" s="494">
        <v>18.899999999999999</v>
      </c>
      <c r="Y104" s="494">
        <v>47.64</v>
      </c>
      <c r="Z104" s="494">
        <v>11.26</v>
      </c>
      <c r="AA104" s="494">
        <v>7.36</v>
      </c>
      <c r="AB104" s="494">
        <v>3.34</v>
      </c>
      <c r="AC104" s="451">
        <v>69.37</v>
      </c>
      <c r="AD104" s="494">
        <v>37.5</v>
      </c>
      <c r="AE104" s="494">
        <v>9.32</v>
      </c>
      <c r="AF104" s="494">
        <v>10</v>
      </c>
      <c r="AG104" s="494">
        <v>1.0329999999999999</v>
      </c>
      <c r="AH104" s="494">
        <v>40.99</v>
      </c>
      <c r="AI104" s="494">
        <v>11.93</v>
      </c>
      <c r="AP104" s="452"/>
      <c r="AQ104" s="452"/>
      <c r="AR104" s="468"/>
    </row>
    <row r="105" spans="1:44" s="146" customFormat="1" ht="12" customHeight="1">
      <c r="A105" s="219"/>
      <c r="B105" s="236"/>
      <c r="C105" s="236"/>
      <c r="D105" s="236"/>
      <c r="E105" s="236"/>
      <c r="F105" s="236"/>
      <c r="G105" s="236"/>
      <c r="H105" s="236"/>
      <c r="I105" s="236"/>
      <c r="J105" s="261"/>
      <c r="K105" s="167"/>
      <c r="U105" s="435"/>
      <c r="V105" s="435"/>
      <c r="W105">
        <v>45</v>
      </c>
      <c r="X105" s="494">
        <v>25.86</v>
      </c>
      <c r="Y105" s="494">
        <v>57.13</v>
      </c>
      <c r="Z105" s="494">
        <v>16.84</v>
      </c>
      <c r="AA105" s="494">
        <v>7.94</v>
      </c>
      <c r="AB105" s="494">
        <v>4.54</v>
      </c>
      <c r="AC105" s="451">
        <v>81.2</v>
      </c>
      <c r="AD105" s="494">
        <v>105.06</v>
      </c>
      <c r="AE105" s="494">
        <v>17.329999999999998</v>
      </c>
      <c r="AF105" s="494">
        <v>10.01</v>
      </c>
      <c r="AG105" s="494">
        <v>1.56</v>
      </c>
      <c r="AH105" s="494">
        <v>54.37</v>
      </c>
      <c r="AI105" s="494">
        <v>16.29</v>
      </c>
      <c r="AP105" s="452"/>
      <c r="AQ105" s="452"/>
      <c r="AR105" s="468"/>
    </row>
    <row r="106" spans="1:44" s="146" customFormat="1" ht="12" customHeight="1">
      <c r="A106" s="219"/>
      <c r="B106" s="236"/>
      <c r="C106" s="236"/>
      <c r="D106" s="236"/>
      <c r="E106" s="236"/>
      <c r="F106" s="236"/>
      <c r="G106" s="236"/>
      <c r="H106" s="236"/>
      <c r="I106" s="236"/>
      <c r="J106" s="261"/>
      <c r="K106" s="167"/>
      <c r="U106" s="435"/>
      <c r="V106" s="435"/>
      <c r="W106">
        <v>46</v>
      </c>
      <c r="X106" s="494">
        <v>26.7</v>
      </c>
      <c r="Y106" s="494">
        <v>72.62</v>
      </c>
      <c r="Z106" s="494">
        <v>24.07</v>
      </c>
      <c r="AA106" s="494">
        <v>9.76</v>
      </c>
      <c r="AB106" s="494">
        <v>6.16</v>
      </c>
      <c r="AC106" s="451">
        <v>117.17</v>
      </c>
      <c r="AD106" s="494">
        <v>102.46</v>
      </c>
      <c r="AE106" s="494">
        <v>13.6</v>
      </c>
      <c r="AF106" s="494">
        <v>10.007</v>
      </c>
      <c r="AG106" s="494">
        <v>1.7775000000000001</v>
      </c>
      <c r="AH106" s="494">
        <v>68.680000000000007</v>
      </c>
      <c r="AI106" s="494">
        <v>16.026</v>
      </c>
      <c r="AP106" s="452"/>
      <c r="AQ106" s="452"/>
      <c r="AR106" s="468"/>
    </row>
    <row r="107" spans="1:44" s="191" customFormat="1" ht="12" customHeight="1">
      <c r="A107" s="219"/>
      <c r="B107" s="236"/>
      <c r="C107" s="236"/>
      <c r="D107" s="236"/>
      <c r="E107" s="236"/>
      <c r="F107" s="236"/>
      <c r="G107" s="236"/>
      <c r="H107" s="236"/>
      <c r="I107" s="236"/>
      <c r="J107" s="262"/>
      <c r="U107" s="435"/>
      <c r="V107" s="435"/>
      <c r="W107">
        <v>47</v>
      </c>
      <c r="X107" s="494">
        <v>25.93</v>
      </c>
      <c r="Y107" s="494">
        <v>62.65</v>
      </c>
      <c r="Z107" s="494">
        <v>50.4</v>
      </c>
      <c r="AA107" s="494">
        <v>8.19</v>
      </c>
      <c r="AB107" s="494">
        <v>4.76</v>
      </c>
      <c r="AC107" s="451">
        <v>90.89</v>
      </c>
      <c r="AD107" s="494">
        <v>51.21</v>
      </c>
      <c r="AE107" s="494">
        <v>12.141999999999999</v>
      </c>
      <c r="AF107" s="494">
        <v>10.01</v>
      </c>
      <c r="AG107" s="494">
        <v>1.9159999999999999</v>
      </c>
      <c r="AH107" s="494">
        <v>45.02</v>
      </c>
      <c r="AI107" s="494">
        <v>14.11</v>
      </c>
      <c r="AP107" s="452"/>
      <c r="AQ107" s="452"/>
      <c r="AR107" s="468"/>
    </row>
    <row r="108" spans="1:44" s="146" customFormat="1" ht="12" customHeight="1">
      <c r="A108" s="219"/>
      <c r="B108" s="236"/>
      <c r="C108" s="236"/>
      <c r="D108" s="236"/>
      <c r="E108" s="236"/>
      <c r="F108" s="236"/>
      <c r="G108" s="236"/>
      <c r="H108" s="236"/>
      <c r="I108" s="236"/>
      <c r="J108" s="261"/>
      <c r="K108" s="167"/>
      <c r="U108" s="435"/>
      <c r="V108" s="435">
        <v>48</v>
      </c>
      <c r="W108">
        <v>48</v>
      </c>
      <c r="X108" s="494">
        <v>35.64</v>
      </c>
      <c r="Y108" s="494">
        <v>83.52</v>
      </c>
      <c r="Z108" s="494">
        <v>55.63</v>
      </c>
      <c r="AA108" s="494">
        <v>9.2100000000000009</v>
      </c>
      <c r="AB108" s="494">
        <v>5.88</v>
      </c>
      <c r="AC108" s="451">
        <v>77.62</v>
      </c>
      <c r="AD108" s="494">
        <v>70.7</v>
      </c>
      <c r="AE108" s="494">
        <v>10.96</v>
      </c>
      <c r="AF108" s="494">
        <v>10</v>
      </c>
      <c r="AG108" s="494">
        <v>1.0449999999999999</v>
      </c>
      <c r="AH108" s="494">
        <v>54.12</v>
      </c>
      <c r="AI108" s="494">
        <v>16.25</v>
      </c>
      <c r="AP108" s="452"/>
      <c r="AQ108" s="452"/>
      <c r="AR108" s="468"/>
    </row>
    <row r="109" spans="1:44" s="146" customFormat="1" ht="12" customHeight="1">
      <c r="A109" s="219"/>
      <c r="B109" s="236"/>
      <c r="C109" s="236"/>
      <c r="D109" s="236"/>
      <c r="E109" s="236"/>
      <c r="F109" s="236"/>
      <c r="G109" s="236"/>
      <c r="H109" s="236"/>
      <c r="I109" s="236"/>
      <c r="J109" s="264"/>
      <c r="K109" s="150"/>
      <c r="U109" s="435"/>
      <c r="V109" s="435"/>
      <c r="W109">
        <v>49</v>
      </c>
      <c r="X109" s="494">
        <v>30.428599999999999</v>
      </c>
      <c r="Y109" s="494">
        <v>80.849999999999994</v>
      </c>
      <c r="Z109" s="494">
        <v>24.84</v>
      </c>
      <c r="AA109" s="494">
        <v>7.82</v>
      </c>
      <c r="AB109" s="494">
        <v>4.407</v>
      </c>
      <c r="AC109" s="451">
        <v>76.048000000000002</v>
      </c>
      <c r="AD109" s="494">
        <v>83.28</v>
      </c>
      <c r="AE109" s="494">
        <v>18.809999999999999</v>
      </c>
      <c r="AF109" s="494">
        <v>9.7970000000000006</v>
      </c>
      <c r="AG109" s="494">
        <v>0.55000000000000004</v>
      </c>
      <c r="AH109" s="494">
        <v>68.64</v>
      </c>
      <c r="AI109" s="494">
        <v>18.876000000000001</v>
      </c>
      <c r="AP109" s="452"/>
      <c r="AQ109" s="452"/>
      <c r="AR109" s="468"/>
    </row>
    <row r="110" spans="1:44" s="146" customFormat="1" ht="12" customHeight="1">
      <c r="A110" s="219"/>
      <c r="B110" s="236"/>
      <c r="C110" s="236"/>
      <c r="D110" s="236"/>
      <c r="E110" s="236"/>
      <c r="F110" s="236"/>
      <c r="G110" s="236"/>
      <c r="H110" s="236"/>
      <c r="I110" s="236"/>
      <c r="J110" s="209"/>
      <c r="U110" s="435"/>
      <c r="V110" s="435"/>
      <c r="W110">
        <v>50</v>
      </c>
      <c r="X110" s="494">
        <v>22.7</v>
      </c>
      <c r="Y110" s="494">
        <v>63.198999999999998</v>
      </c>
      <c r="Z110" s="494">
        <v>17.25</v>
      </c>
      <c r="AA110" s="494">
        <v>8.0939999999999994</v>
      </c>
      <c r="AB110" s="494">
        <v>4.99</v>
      </c>
      <c r="AC110" s="451">
        <v>74.156999999999996</v>
      </c>
      <c r="AD110" s="494">
        <v>68.84</v>
      </c>
      <c r="AE110" s="494">
        <v>17.55</v>
      </c>
      <c r="AF110" s="494">
        <v>10.211399999999999</v>
      </c>
      <c r="AG110" s="494">
        <v>1.0795999999999999</v>
      </c>
      <c r="AH110" s="494">
        <v>70.275999999999996</v>
      </c>
      <c r="AI110" s="494">
        <v>21.06</v>
      </c>
      <c r="AP110" s="452"/>
      <c r="AQ110" s="452"/>
      <c r="AR110" s="468"/>
    </row>
    <row r="111" spans="1:44" s="146" customFormat="1" ht="12" customHeight="1">
      <c r="A111" s="219"/>
      <c r="B111" s="236"/>
      <c r="C111" s="236"/>
      <c r="D111" s="236"/>
      <c r="E111" s="236"/>
      <c r="F111" s="236"/>
      <c r="G111" s="236"/>
      <c r="H111" s="236"/>
      <c r="I111" s="236"/>
      <c r="J111" s="209"/>
      <c r="U111" s="435"/>
      <c r="V111" s="435">
        <v>51</v>
      </c>
      <c r="W111">
        <v>51</v>
      </c>
      <c r="X111" s="494">
        <v>46.13</v>
      </c>
      <c r="Y111" s="494">
        <v>87.03</v>
      </c>
      <c r="Z111" s="494">
        <v>16.510000000000002</v>
      </c>
      <c r="AA111" s="494">
        <v>14.24</v>
      </c>
      <c r="AB111" s="494">
        <v>12.81</v>
      </c>
      <c r="AC111" s="451">
        <v>174.00200000000001</v>
      </c>
      <c r="AD111" s="494">
        <v>147.96</v>
      </c>
      <c r="AE111" s="494">
        <v>28.163</v>
      </c>
      <c r="AF111" s="494">
        <v>10</v>
      </c>
      <c r="AG111" s="494">
        <v>0.79949999999999999</v>
      </c>
      <c r="AH111" s="494">
        <v>224.41200000000001</v>
      </c>
      <c r="AI111" s="494">
        <v>46.25</v>
      </c>
      <c r="AP111" s="452"/>
      <c r="AQ111" s="452"/>
      <c r="AR111" s="468"/>
    </row>
    <row r="112" spans="1:44" s="146" customFormat="1" ht="12" customHeight="1">
      <c r="A112" s="219"/>
      <c r="B112" s="236"/>
      <c r="C112" s="236"/>
      <c r="D112" s="236"/>
      <c r="E112" s="236"/>
      <c r="F112" s="236"/>
      <c r="G112" s="236"/>
      <c r="H112" s="236"/>
      <c r="I112" s="236"/>
      <c r="J112" s="209"/>
      <c r="U112" s="435"/>
      <c r="V112" s="435"/>
      <c r="W112">
        <v>52</v>
      </c>
      <c r="X112" s="494">
        <v>63.850999999999999</v>
      </c>
      <c r="Y112" s="494">
        <v>110.661</v>
      </c>
      <c r="Z112" s="494">
        <v>18.1387</v>
      </c>
      <c r="AA112" s="494">
        <v>15.1157</v>
      </c>
      <c r="AB112" s="494">
        <v>15.846</v>
      </c>
      <c r="AC112" s="451">
        <v>338.70569999999998</v>
      </c>
      <c r="AD112" s="494">
        <v>198.84569999999999</v>
      </c>
      <c r="AE112" s="494">
        <v>41.433</v>
      </c>
      <c r="AF112" s="494">
        <v>10.01</v>
      </c>
      <c r="AG112" s="494">
        <v>1.25685</v>
      </c>
      <c r="AH112" s="494">
        <v>214.35</v>
      </c>
      <c r="AI112" s="494">
        <v>76.91</v>
      </c>
      <c r="AP112" s="452"/>
      <c r="AQ112" s="452"/>
      <c r="AR112" s="468"/>
    </row>
    <row r="113" spans="1:44" s="146" customFormat="1" ht="12" customHeight="1">
      <c r="A113" s="219"/>
      <c r="B113" s="236"/>
      <c r="C113" s="236"/>
      <c r="D113" s="236"/>
      <c r="E113" s="236"/>
      <c r="F113" s="236"/>
      <c r="G113" s="236"/>
      <c r="H113" s="236"/>
      <c r="I113" s="236"/>
      <c r="J113" s="209"/>
      <c r="U113" s="435">
        <v>2016</v>
      </c>
      <c r="V113" s="463">
        <v>1</v>
      </c>
      <c r="W113">
        <v>1</v>
      </c>
      <c r="X113" s="494">
        <v>40.61</v>
      </c>
      <c r="Y113" s="494">
        <v>96.75</v>
      </c>
      <c r="Z113" s="494">
        <v>16.37</v>
      </c>
      <c r="AA113" s="494">
        <v>12.12</v>
      </c>
      <c r="AB113" s="494">
        <v>8.33</v>
      </c>
      <c r="AC113" s="451">
        <v>165.03200000000001</v>
      </c>
      <c r="AD113" s="494">
        <v>95.83</v>
      </c>
      <c r="AE113" s="494">
        <v>18.5</v>
      </c>
      <c r="AF113" s="494">
        <v>10.01</v>
      </c>
      <c r="AG113" s="494">
        <v>1.23</v>
      </c>
      <c r="AH113" s="494">
        <v>109.19</v>
      </c>
      <c r="AI113" s="494">
        <v>37.270000000000003</v>
      </c>
      <c r="AP113" s="452"/>
      <c r="AQ113" s="452"/>
      <c r="AR113" s="468"/>
    </row>
    <row r="114" spans="1:44" s="146" customFormat="1" ht="12" customHeight="1">
      <c r="A114" s="219"/>
      <c r="B114" s="236"/>
      <c r="C114" s="236"/>
      <c r="D114" s="236"/>
      <c r="E114" s="236"/>
      <c r="F114" s="236"/>
      <c r="G114" s="236"/>
      <c r="H114" s="236"/>
      <c r="I114" s="236"/>
      <c r="J114" s="209"/>
      <c r="U114" s="435"/>
      <c r="V114" s="463"/>
      <c r="W114">
        <v>2</v>
      </c>
      <c r="X114" s="494">
        <v>29.82</v>
      </c>
      <c r="Y114" s="494">
        <v>76.510000000000005</v>
      </c>
      <c r="Z114" s="494">
        <v>15.9</v>
      </c>
      <c r="AA114" s="494">
        <v>10.45</v>
      </c>
      <c r="AB114" s="494">
        <v>5.38</v>
      </c>
      <c r="AC114" s="451">
        <v>137.04</v>
      </c>
      <c r="AD114" s="494">
        <v>78.260000000000005</v>
      </c>
      <c r="AE114" s="494">
        <v>13.1</v>
      </c>
      <c r="AF114" s="494">
        <v>10</v>
      </c>
      <c r="AG114" s="494">
        <v>1.18</v>
      </c>
      <c r="AH114" s="494">
        <v>177.91</v>
      </c>
      <c r="AI114" s="494">
        <v>53.34</v>
      </c>
      <c r="AP114" s="452"/>
      <c r="AQ114" s="452"/>
      <c r="AR114" s="468"/>
    </row>
    <row r="115" spans="1:44" s="146" customFormat="1" ht="12" customHeight="1">
      <c r="A115" s="219"/>
      <c r="B115" s="236"/>
      <c r="C115" s="236"/>
      <c r="D115" s="236"/>
      <c r="E115" s="236"/>
      <c r="F115" s="236"/>
      <c r="G115" s="236"/>
      <c r="H115" s="236"/>
      <c r="I115" s="236"/>
      <c r="J115" s="209"/>
      <c r="U115" s="435"/>
      <c r="V115" s="463"/>
      <c r="W115">
        <v>3</v>
      </c>
      <c r="X115" s="494">
        <v>27.06</v>
      </c>
      <c r="Y115" s="494">
        <v>80.096000000000004</v>
      </c>
      <c r="Z115" s="494">
        <v>29.21</v>
      </c>
      <c r="AA115" s="494">
        <v>10.396000000000001</v>
      </c>
      <c r="AB115" s="494">
        <v>5.29</v>
      </c>
      <c r="AC115" s="451">
        <v>102.45</v>
      </c>
      <c r="AD115" s="494">
        <v>101.264</v>
      </c>
      <c r="AE115" s="494">
        <v>15.26</v>
      </c>
      <c r="AF115" s="494">
        <v>10.01</v>
      </c>
      <c r="AG115" s="494">
        <v>1.2529999999999999</v>
      </c>
      <c r="AH115" s="494">
        <v>248.28</v>
      </c>
      <c r="AI115" s="494">
        <v>76.69</v>
      </c>
      <c r="AP115" s="452"/>
      <c r="AQ115" s="452"/>
      <c r="AR115" s="468"/>
    </row>
    <row r="116" spans="1:44" s="191" customFormat="1" ht="12" customHeight="1">
      <c r="A116" s="219"/>
      <c r="B116" s="236"/>
      <c r="C116" s="236"/>
      <c r="D116" s="236"/>
      <c r="E116" s="236"/>
      <c r="F116" s="236"/>
      <c r="G116" s="236"/>
      <c r="H116" s="236"/>
      <c r="I116" s="236"/>
      <c r="J116" s="262"/>
      <c r="U116" s="435"/>
      <c r="V116" s="463">
        <v>4</v>
      </c>
      <c r="W116">
        <v>4</v>
      </c>
      <c r="X116" s="494">
        <v>27.93</v>
      </c>
      <c r="Y116" s="494">
        <v>77.09</v>
      </c>
      <c r="Z116" s="494">
        <v>20.7</v>
      </c>
      <c r="AA116" s="494">
        <v>10.32</v>
      </c>
      <c r="AB116" s="494">
        <v>6.0640000000000001</v>
      </c>
      <c r="AC116" s="451">
        <v>93.71</v>
      </c>
      <c r="AD116" s="494">
        <v>79.73</v>
      </c>
      <c r="AE116" s="494">
        <v>12.66</v>
      </c>
      <c r="AF116" s="494">
        <v>10.01</v>
      </c>
      <c r="AG116" s="494">
        <v>1.22</v>
      </c>
      <c r="AH116" s="494">
        <v>142.55000000000001</v>
      </c>
      <c r="AI116" s="494">
        <v>40.92</v>
      </c>
      <c r="AP116" s="474"/>
      <c r="AQ116" s="452"/>
      <c r="AR116" s="468"/>
    </row>
    <row r="117" spans="1:44" s="146" customFormat="1" ht="12" customHeight="1">
      <c r="A117" s="219"/>
      <c r="B117" s="236"/>
      <c r="C117" s="236"/>
      <c r="D117" s="236"/>
      <c r="E117" s="236"/>
      <c r="F117" s="236"/>
      <c r="G117" s="236"/>
      <c r="H117" s="236"/>
      <c r="I117" s="236"/>
      <c r="J117" s="209"/>
      <c r="U117" s="435"/>
      <c r="V117" s="463"/>
      <c r="W117">
        <v>5</v>
      </c>
      <c r="X117" s="494">
        <v>49.585999999999999</v>
      </c>
      <c r="Y117" s="494">
        <v>140.12</v>
      </c>
      <c r="Z117" s="494">
        <v>74.02</v>
      </c>
      <c r="AA117" s="494">
        <v>14.34</v>
      </c>
      <c r="AB117" s="494">
        <v>9.59</v>
      </c>
      <c r="AC117" s="451">
        <v>142.55000000000001</v>
      </c>
      <c r="AD117" s="494">
        <v>128.66</v>
      </c>
      <c r="AE117" s="494">
        <v>24.24</v>
      </c>
      <c r="AF117" s="494">
        <v>10.01</v>
      </c>
      <c r="AG117" s="494">
        <v>1.17</v>
      </c>
      <c r="AH117" s="494">
        <v>251.59399999999999</v>
      </c>
      <c r="AI117" s="494">
        <v>58.97</v>
      </c>
      <c r="AP117" s="452"/>
      <c r="AQ117" s="452"/>
      <c r="AR117" s="468"/>
    </row>
    <row r="118" spans="1:44" s="191" customFormat="1" ht="12" customHeight="1">
      <c r="A118" s="219"/>
      <c r="B118" s="236"/>
      <c r="C118" s="236"/>
      <c r="D118" s="236"/>
      <c r="E118" s="236"/>
      <c r="F118" s="236"/>
      <c r="G118" s="236"/>
      <c r="H118" s="236"/>
      <c r="I118" s="236"/>
      <c r="J118" s="260"/>
      <c r="K118" s="188"/>
      <c r="U118" s="145"/>
      <c r="V118" s="463"/>
      <c r="W118">
        <v>6</v>
      </c>
      <c r="X118" s="494">
        <v>57</v>
      </c>
      <c r="Y118" s="494">
        <v>144.66999999999999</v>
      </c>
      <c r="Z118" s="494">
        <v>78.08</v>
      </c>
      <c r="AA118" s="494">
        <v>14.98</v>
      </c>
      <c r="AB118" s="494">
        <v>12.82</v>
      </c>
      <c r="AC118" s="451">
        <v>223.15</v>
      </c>
      <c r="AD118" s="494">
        <v>174.87</v>
      </c>
      <c r="AE118" s="494">
        <v>35.18</v>
      </c>
      <c r="AF118" s="494">
        <v>9.01</v>
      </c>
      <c r="AG118" s="494">
        <v>0.82</v>
      </c>
      <c r="AH118" s="494">
        <v>388.05428210000002</v>
      </c>
      <c r="AI118" s="494">
        <v>80.41</v>
      </c>
      <c r="AP118" s="452"/>
      <c r="AQ118" s="452"/>
      <c r="AR118" s="468"/>
    </row>
    <row r="119" spans="1:44" s="146" customFormat="1" ht="12" customHeight="1">
      <c r="A119" s="219"/>
      <c r="B119" s="236"/>
      <c r="C119" s="236"/>
      <c r="D119" s="236"/>
      <c r="E119" s="236"/>
      <c r="F119" s="236"/>
      <c r="G119" s="236"/>
      <c r="H119" s="236"/>
      <c r="I119" s="236"/>
      <c r="J119" s="265"/>
      <c r="K119" s="193"/>
      <c r="U119" s="145"/>
      <c r="V119" s="463"/>
      <c r="W119">
        <v>7</v>
      </c>
      <c r="X119" s="494">
        <v>52.31</v>
      </c>
      <c r="Y119" s="494">
        <v>117.32</v>
      </c>
      <c r="Z119" s="494">
        <v>41.34</v>
      </c>
      <c r="AA119" s="494">
        <v>15.86</v>
      </c>
      <c r="AB119" s="494">
        <v>12.43</v>
      </c>
      <c r="AC119" s="451">
        <v>223.86</v>
      </c>
      <c r="AD119" s="494">
        <v>126.56</v>
      </c>
      <c r="AE119" s="494">
        <v>25.04</v>
      </c>
      <c r="AF119" s="494">
        <v>9.01</v>
      </c>
      <c r="AG119" s="494">
        <v>1.59</v>
      </c>
      <c r="AH119" s="494">
        <v>283.21000240000001</v>
      </c>
      <c r="AI119" s="494">
        <v>53.36</v>
      </c>
      <c r="AP119" s="452"/>
      <c r="AQ119" s="452"/>
      <c r="AR119" s="468"/>
    </row>
    <row r="120" spans="1:44" ht="12" customHeight="1">
      <c r="A120" s="219"/>
      <c r="B120" s="236"/>
      <c r="C120" s="236"/>
      <c r="D120" s="236"/>
      <c r="E120" s="236"/>
      <c r="F120" s="236"/>
      <c r="G120" s="236"/>
      <c r="H120" s="236"/>
      <c r="I120" s="236"/>
      <c r="V120" s="463">
        <v>8</v>
      </c>
      <c r="W120">
        <v>8</v>
      </c>
      <c r="X120" s="494">
        <v>57.96</v>
      </c>
      <c r="Y120" s="494">
        <v>140.31</v>
      </c>
      <c r="Z120" s="494">
        <v>96.52</v>
      </c>
      <c r="AA120" s="494">
        <v>22.12</v>
      </c>
      <c r="AB120" s="494">
        <v>19.3</v>
      </c>
      <c r="AC120" s="451">
        <v>297.45999999999998</v>
      </c>
      <c r="AD120" s="494">
        <v>188.83</v>
      </c>
      <c r="AE120" s="494">
        <v>26.72</v>
      </c>
      <c r="AF120" s="494">
        <v>18.309999999999999</v>
      </c>
      <c r="AG120" s="494">
        <v>14.62</v>
      </c>
      <c r="AH120" s="494">
        <v>414.29357470000002</v>
      </c>
      <c r="AI120" s="494">
        <v>65.55</v>
      </c>
    </row>
    <row r="121" spans="1:44" ht="12" customHeight="1">
      <c r="A121" s="219"/>
      <c r="B121" s="236"/>
      <c r="C121" s="236"/>
      <c r="D121" s="236"/>
      <c r="E121" s="236"/>
      <c r="F121" s="236"/>
      <c r="G121" s="236"/>
      <c r="H121" s="236"/>
      <c r="I121" s="236"/>
      <c r="V121" s="463"/>
      <c r="W121">
        <v>9</v>
      </c>
      <c r="X121" s="494">
        <v>100.51885660000001</v>
      </c>
      <c r="Y121" s="494">
        <v>268.94750210000001</v>
      </c>
      <c r="Z121" s="494">
        <v>150.104332</v>
      </c>
      <c r="AA121" s="494">
        <v>31.986428669999999</v>
      </c>
      <c r="AB121" s="494">
        <v>19.514333090000001</v>
      </c>
      <c r="AC121" s="451">
        <v>326.48699649999998</v>
      </c>
      <c r="AD121" s="494">
        <v>170.33500290000001</v>
      </c>
      <c r="AE121" s="494">
        <v>30.940000529999999</v>
      </c>
      <c r="AF121" s="494">
        <v>16.54985727582655</v>
      </c>
      <c r="AG121" s="494">
        <v>7.4597144130000004</v>
      </c>
      <c r="AH121" s="494">
        <v>382.60643219999997</v>
      </c>
      <c r="AI121" s="494">
        <v>72.96314185</v>
      </c>
    </row>
    <row r="122" spans="1:44" ht="12" customHeight="1">
      <c r="A122" s="219"/>
      <c r="B122" s="236"/>
      <c r="C122" s="236"/>
      <c r="D122" s="236"/>
      <c r="E122" s="236"/>
      <c r="F122" s="236"/>
      <c r="G122" s="236"/>
      <c r="H122" s="236"/>
      <c r="I122" s="236"/>
      <c r="V122" s="463"/>
      <c r="W122">
        <v>10</v>
      </c>
      <c r="X122" s="494">
        <v>75.15657152448378</v>
      </c>
      <c r="Y122" s="494">
        <v>243.71150207519463</v>
      </c>
      <c r="Z122" s="494">
        <v>181.79733530680286</v>
      </c>
      <c r="AA122" s="494">
        <v>21.817856924874398</v>
      </c>
      <c r="AB122" s="494">
        <v>20.1870002746582</v>
      </c>
      <c r="AC122" s="451">
        <v>281.91442869999997</v>
      </c>
      <c r="AD122" s="494">
        <v>164.05856977190246</v>
      </c>
      <c r="AE122" s="494">
        <v>30.751428604125927</v>
      </c>
      <c r="AF122" s="494">
        <v>9.5257144655499921</v>
      </c>
      <c r="AG122" s="494">
        <v>2.1815714495522598</v>
      </c>
      <c r="AH122" s="494">
        <v>245.78571646554084</v>
      </c>
      <c r="AI122" s="494">
        <v>47.002858298165428</v>
      </c>
    </row>
    <row r="123" spans="1:44" ht="12" customHeight="1">
      <c r="A123" s="219"/>
      <c r="B123" s="236"/>
      <c r="C123" s="236"/>
      <c r="D123" s="236"/>
      <c r="E123" s="236"/>
      <c r="F123" s="236"/>
      <c r="G123" s="236"/>
      <c r="H123" s="236"/>
      <c r="I123" s="236"/>
      <c r="V123" s="463"/>
      <c r="W123">
        <v>11</v>
      </c>
      <c r="X123" s="494">
        <v>52.24</v>
      </c>
      <c r="Y123" s="494">
        <v>154.21</v>
      </c>
      <c r="Z123" s="494">
        <v>79.12</v>
      </c>
      <c r="AA123" s="494">
        <v>21.645000185285259</v>
      </c>
      <c r="AB123" s="494">
        <v>18.452999932425314</v>
      </c>
      <c r="AC123" s="451">
        <v>302.97000000000003</v>
      </c>
      <c r="AD123" s="494">
        <v>146.11571393694155</v>
      </c>
      <c r="AE123" s="494">
        <v>26.230000359671411</v>
      </c>
      <c r="AF123" s="494">
        <v>10.001428604125973</v>
      </c>
      <c r="AG123" s="494">
        <v>1.7041428429739771</v>
      </c>
      <c r="AH123" s="494">
        <v>239.62</v>
      </c>
      <c r="AI123" s="494">
        <v>42.29</v>
      </c>
    </row>
    <row r="124" spans="1:44" ht="12" customHeight="1">
      <c r="A124" s="211"/>
      <c r="B124" s="211"/>
      <c r="C124" s="211"/>
      <c r="D124" s="211"/>
      <c r="E124" s="211"/>
      <c r="F124" s="211"/>
      <c r="G124" s="211"/>
      <c r="H124" s="211"/>
      <c r="I124" s="211"/>
      <c r="V124" s="145">
        <v>12</v>
      </c>
      <c r="W124" s="145">
        <v>12</v>
      </c>
      <c r="X124" s="494">
        <v>44.628571101597331</v>
      </c>
      <c r="Y124" s="494">
        <v>116.62271445138057</v>
      </c>
      <c r="Z124" s="494">
        <v>41.373285293579045</v>
      </c>
      <c r="AA124" s="494">
        <v>15.247000013078916</v>
      </c>
      <c r="AB124" s="494">
        <v>12.7100000381469</v>
      </c>
      <c r="AC124" s="451">
        <v>179.33771623883899</v>
      </c>
      <c r="AD124" s="494">
        <v>114.18428584507485</v>
      </c>
      <c r="AE124" s="494">
        <v>18.61999988555905</v>
      </c>
      <c r="AF124" s="494">
        <v>9.9999999999999964</v>
      </c>
      <c r="AG124" s="494">
        <v>1.2444285835538544</v>
      </c>
      <c r="AH124" s="494">
        <v>150.27357046944684</v>
      </c>
      <c r="AI124" s="494">
        <v>24.915714263915959</v>
      </c>
    </row>
    <row r="125" spans="1:44" ht="22.5" customHeight="1">
      <c r="A125" s="924"/>
      <c r="B125" s="924"/>
      <c r="C125" s="924"/>
      <c r="D125" s="924"/>
      <c r="E125" s="924"/>
      <c r="F125" s="924"/>
      <c r="G125" s="924"/>
      <c r="H125" s="924"/>
      <c r="I125" s="924"/>
      <c r="W125" s="145">
        <v>13</v>
      </c>
      <c r="X125" s="494">
        <v>42.599998474121001</v>
      </c>
      <c r="Y125" s="494">
        <v>120.78800201416</v>
      </c>
      <c r="Z125" s="494">
        <v>93.665000915527301</v>
      </c>
      <c r="AA125" s="494">
        <v>17.322999954223601</v>
      </c>
      <c r="AB125" s="494">
        <v>15.171999931335399</v>
      </c>
      <c r="AC125" s="451">
        <v>130.67500305175699</v>
      </c>
      <c r="AD125" s="494">
        <v>89.040000915527301</v>
      </c>
      <c r="AE125" s="494">
        <v>15.310000419616699</v>
      </c>
      <c r="AF125" s="494">
        <v>10</v>
      </c>
      <c r="AG125" s="494">
        <v>1.0199999809265099</v>
      </c>
      <c r="AH125" s="494">
        <v>116.33999633789</v>
      </c>
      <c r="AI125" s="494">
        <v>24.159999847412099</v>
      </c>
    </row>
    <row r="126" spans="1:44" ht="12" customHeight="1">
      <c r="A126" s="219"/>
      <c r="B126" s="236"/>
      <c r="C126" s="236"/>
      <c r="D126" s="236"/>
      <c r="E126" s="236"/>
      <c r="F126" s="236"/>
      <c r="G126" s="236"/>
      <c r="H126" s="236"/>
      <c r="I126" s="236"/>
      <c r="W126" s="145">
        <v>14</v>
      </c>
      <c r="X126" s="494">
        <v>49.743000030517535</v>
      </c>
      <c r="Y126" s="494">
        <v>125.66285814557708</v>
      </c>
      <c r="Z126" s="494">
        <v>131.74585723876913</v>
      </c>
      <c r="AA126" s="494">
        <v>14.828142711094401</v>
      </c>
      <c r="AB126" s="494">
        <v>13.217000007629398</v>
      </c>
      <c r="AC126" s="451">
        <v>121.81457192557171</v>
      </c>
      <c r="AD126" s="494">
        <v>78.037142072405103</v>
      </c>
      <c r="AE126" s="494">
        <v>14.082857131957956</v>
      </c>
      <c r="AF126" s="494">
        <v>10.001428604125973</v>
      </c>
      <c r="AG126" s="494">
        <v>1.3691428899764975</v>
      </c>
      <c r="AH126" s="494">
        <v>126.18428475516127</v>
      </c>
      <c r="AI126" s="494">
        <v>22.646999904087572</v>
      </c>
    </row>
    <row r="127" spans="1:44" ht="12" customHeight="1">
      <c r="A127" s="219"/>
      <c r="B127" s="236"/>
      <c r="C127" s="236"/>
      <c r="D127" s="236"/>
      <c r="E127" s="236"/>
      <c r="F127" s="236"/>
      <c r="G127" s="236"/>
      <c r="H127" s="236"/>
      <c r="I127" s="236"/>
      <c r="W127" s="145">
        <v>15</v>
      </c>
      <c r="X127" s="494">
        <v>54.414285387311615</v>
      </c>
      <c r="Y127" s="494">
        <v>127.68985639299636</v>
      </c>
      <c r="Z127" s="494">
        <v>71.706143515450577</v>
      </c>
      <c r="AA127" s="494">
        <v>15.017142977033298</v>
      </c>
      <c r="AB127" s="494">
        <v>11.291000366210898</v>
      </c>
      <c r="AC127" s="451">
        <v>184.69442967006074</v>
      </c>
      <c r="AD127" s="494">
        <v>74.048570905412902</v>
      </c>
      <c r="AE127" s="494">
        <v>17.312857082911869</v>
      </c>
      <c r="AF127" s="494">
        <v>10.005714416503881</v>
      </c>
      <c r="AG127" s="494">
        <v>1.6558571543012313</v>
      </c>
      <c r="AH127" s="494">
        <v>140.54571315220355</v>
      </c>
      <c r="AI127" s="494">
        <v>22.742571422031897</v>
      </c>
    </row>
    <row r="128" spans="1:44" ht="25.5" customHeight="1">
      <c r="A128" s="219"/>
      <c r="B128" s="921"/>
      <c r="C128" s="921"/>
      <c r="D128" s="836"/>
      <c r="E128" s="836"/>
      <c r="F128" s="837"/>
      <c r="G128" s="236"/>
      <c r="H128" s="236"/>
      <c r="I128" s="236"/>
      <c r="V128" s="145">
        <v>16</v>
      </c>
      <c r="W128" s="145">
        <v>16</v>
      </c>
      <c r="X128" s="494">
        <v>47.73</v>
      </c>
      <c r="Y128" s="494">
        <v>97.4</v>
      </c>
      <c r="Z128" s="494">
        <v>53.49</v>
      </c>
      <c r="AA128" s="494">
        <v>13.98</v>
      </c>
      <c r="AB128" s="494">
        <v>11.63</v>
      </c>
      <c r="AC128" s="451">
        <v>164.52</v>
      </c>
      <c r="AD128" s="494">
        <v>81.069999999999993</v>
      </c>
      <c r="AE128" s="494">
        <v>21.07</v>
      </c>
      <c r="AF128" s="494">
        <v>10.01</v>
      </c>
      <c r="AG128" s="494">
        <v>1.27</v>
      </c>
      <c r="AH128" s="494">
        <v>141.29</v>
      </c>
      <c r="AI128" s="494">
        <v>23.21</v>
      </c>
    </row>
    <row r="129" spans="1:35" ht="15" customHeight="1">
      <c r="A129" s="219"/>
      <c r="B129" s="838"/>
      <c r="C129" s="839"/>
      <c r="D129" s="838"/>
      <c r="E129" s="838"/>
      <c r="F129" s="840"/>
      <c r="G129" s="236"/>
      <c r="H129" s="236"/>
      <c r="I129" s="236"/>
      <c r="W129" s="145">
        <v>17</v>
      </c>
      <c r="X129" s="494">
        <v>42.142857687813873</v>
      </c>
      <c r="Y129" s="494">
        <v>85.487143380301248</v>
      </c>
      <c r="Z129" s="494">
        <v>51.424428122384178</v>
      </c>
      <c r="AA129" s="494">
        <v>12.944285669999999</v>
      </c>
      <c r="AB129" s="494">
        <v>10.010000228881799</v>
      </c>
      <c r="AC129" s="451">
        <v>152.88357325962556</v>
      </c>
      <c r="AD129" s="494">
        <v>64.311428070000005</v>
      </c>
      <c r="AE129" s="494">
        <v>16.638571469999999</v>
      </c>
      <c r="AF129" s="494">
        <v>10.004285812377887</v>
      </c>
      <c r="AG129" s="494">
        <v>1.7342857122421229</v>
      </c>
      <c r="AH129" s="494">
        <v>105.73500061035119</v>
      </c>
      <c r="AI129" s="494">
        <v>19.724285806928286</v>
      </c>
    </row>
    <row r="130" spans="1:35" ht="15" customHeight="1">
      <c r="A130" s="219"/>
      <c r="B130" s="838"/>
      <c r="C130" s="839"/>
      <c r="D130" s="838"/>
      <c r="E130" s="838"/>
      <c r="F130" s="840"/>
      <c r="G130" s="236"/>
      <c r="H130" s="236"/>
      <c r="I130" s="236"/>
      <c r="W130" s="145">
        <v>18</v>
      </c>
      <c r="X130" s="494">
        <v>27.452428545270582</v>
      </c>
      <c r="Y130" s="494">
        <v>62.369998931884716</v>
      </c>
      <c r="Z130" s="494">
        <v>34.353571755545424</v>
      </c>
      <c r="AA130" s="494">
        <v>10.727142742701899</v>
      </c>
      <c r="AB130" s="494">
        <v>6.3112858363560251</v>
      </c>
      <c r="AC130" s="451">
        <v>98.225285121372636</v>
      </c>
      <c r="AD130" s="494">
        <v>46.242857796805197</v>
      </c>
      <c r="AE130" s="494">
        <v>10.637142998831566</v>
      </c>
      <c r="AF130" s="494">
        <v>10.007143020629858</v>
      </c>
      <c r="AG130" s="494">
        <v>1.4345714194433998</v>
      </c>
      <c r="AH130" s="494">
        <v>72.620000566754968</v>
      </c>
      <c r="AI130" s="494">
        <v>14.075714383806471</v>
      </c>
    </row>
    <row r="131" spans="1:35" ht="15" customHeight="1">
      <c r="A131" s="219"/>
      <c r="B131" s="838"/>
      <c r="C131" s="839"/>
      <c r="D131" s="838"/>
      <c r="E131" s="838"/>
      <c r="F131" s="840"/>
      <c r="G131" s="236"/>
      <c r="H131" s="236"/>
      <c r="I131" s="236"/>
      <c r="W131" s="145">
        <v>19</v>
      </c>
      <c r="X131" s="494">
        <v>21.857142584664455</v>
      </c>
      <c r="Y131" s="494">
        <v>58.684285300118525</v>
      </c>
      <c r="Z131" s="494">
        <v>29.207143238612552</v>
      </c>
      <c r="AA131" s="494">
        <v>9.4342857088361427</v>
      </c>
      <c r="AB131" s="494">
        <v>7.4910001754760689</v>
      </c>
      <c r="AC131" s="451">
        <v>86.615142822265582</v>
      </c>
      <c r="AD131" s="494">
        <v>41.954286302838973</v>
      </c>
      <c r="AE131" s="494">
        <v>9.4342857088361427</v>
      </c>
      <c r="AF131" s="494">
        <v>10.004285812377914</v>
      </c>
      <c r="AG131" s="494">
        <v>1.3051428794860784</v>
      </c>
      <c r="AH131" s="494">
        <v>60.497857775006928</v>
      </c>
      <c r="AI131" s="494">
        <v>12.797142846243686</v>
      </c>
    </row>
    <row r="132" spans="1:35" ht="15" customHeight="1">
      <c r="A132" s="219"/>
      <c r="B132" s="838"/>
      <c r="C132" s="839"/>
      <c r="D132" s="838"/>
      <c r="E132" s="838"/>
      <c r="F132" s="840"/>
      <c r="G132" s="236"/>
      <c r="H132" s="236"/>
      <c r="I132" s="236"/>
      <c r="V132" s="145">
        <v>20</v>
      </c>
      <c r="W132" s="145">
        <v>20</v>
      </c>
      <c r="X132" s="494">
        <v>19.5</v>
      </c>
      <c r="Y132" s="494">
        <v>54</v>
      </c>
      <c r="Z132" s="494">
        <v>22.1</v>
      </c>
      <c r="AA132" s="494">
        <v>9.1999999999999993</v>
      </c>
      <c r="AB132" s="494">
        <v>6.8</v>
      </c>
      <c r="AC132" s="451">
        <v>78.2</v>
      </c>
      <c r="AD132" s="494">
        <v>39.6</v>
      </c>
      <c r="AE132" s="494">
        <v>8.6</v>
      </c>
      <c r="AF132" s="494">
        <v>10</v>
      </c>
      <c r="AG132" s="494">
        <v>1.6</v>
      </c>
      <c r="AH132" s="494">
        <v>56.6</v>
      </c>
      <c r="AI132" s="494">
        <v>12.9</v>
      </c>
    </row>
    <row r="133" spans="1:35" ht="15" customHeight="1">
      <c r="A133" s="219"/>
      <c r="B133" s="838"/>
      <c r="C133" s="839"/>
      <c r="D133" s="838"/>
      <c r="E133" s="838"/>
      <c r="F133" s="840"/>
      <c r="G133" s="236"/>
      <c r="H133" s="236"/>
      <c r="I133" s="236"/>
      <c r="W133" s="145">
        <v>21</v>
      </c>
      <c r="X133" s="494">
        <v>19.485713958740185</v>
      </c>
      <c r="Y133" s="494">
        <v>50.756999969482365</v>
      </c>
      <c r="Z133" s="494">
        <v>17.473428726196214</v>
      </c>
      <c r="AA133" s="494">
        <v>9.0128573008945967</v>
      </c>
      <c r="AB133" s="494">
        <v>5.4099998474121005</v>
      </c>
      <c r="AC133" s="451">
        <v>73.744141714913454</v>
      </c>
      <c r="AD133" s="494">
        <v>44.79285812377924</v>
      </c>
      <c r="AE133" s="494">
        <v>10.11999988555907</v>
      </c>
      <c r="AF133" s="494">
        <v>10.011428560529414</v>
      </c>
      <c r="AG133" s="494">
        <v>1.2349999972752113</v>
      </c>
      <c r="AH133" s="494">
        <v>52.17071369716097</v>
      </c>
      <c r="AI133" s="494">
        <v>11.968571390424414</v>
      </c>
    </row>
    <row r="134" spans="1:35" ht="15" customHeight="1">
      <c r="A134" s="219"/>
      <c r="B134" s="838"/>
      <c r="C134" s="839"/>
      <c r="D134" s="838"/>
      <c r="E134" s="838"/>
      <c r="F134" s="840"/>
      <c r="G134" s="236"/>
      <c r="H134" s="236"/>
      <c r="I134" s="236"/>
      <c r="W134" s="145">
        <v>22</v>
      </c>
      <c r="X134" s="494">
        <v>16.329999999999998</v>
      </c>
      <c r="Y134" s="494">
        <v>46.59</v>
      </c>
      <c r="Z134" s="494">
        <v>17.04</v>
      </c>
      <c r="AA134" s="494">
        <v>7.95</v>
      </c>
      <c r="AB134" s="494">
        <v>3.82</v>
      </c>
      <c r="AC134" s="451">
        <v>66.739999999999995</v>
      </c>
      <c r="AD134" s="494">
        <v>34.01</v>
      </c>
      <c r="AE134" s="494">
        <v>8.15</v>
      </c>
      <c r="AF134" s="494">
        <v>10.02</v>
      </c>
      <c r="AG134" s="494">
        <v>1.52</v>
      </c>
      <c r="AH134" s="494">
        <v>46.88</v>
      </c>
      <c r="AI134" s="494">
        <v>9.89</v>
      </c>
    </row>
    <row r="135" spans="1:35" ht="15" customHeight="1">
      <c r="A135" s="219"/>
      <c r="B135" s="838"/>
      <c r="C135" s="839"/>
      <c r="D135" s="838"/>
      <c r="E135" s="838"/>
      <c r="F135" s="840"/>
      <c r="G135" s="236"/>
      <c r="H135" s="236"/>
      <c r="I135" s="236"/>
      <c r="W135" s="145">
        <v>23</v>
      </c>
      <c r="X135" s="494">
        <v>15.18</v>
      </c>
      <c r="Y135" s="494">
        <v>40.29</v>
      </c>
      <c r="Z135" s="494">
        <v>22.12</v>
      </c>
      <c r="AA135" s="494">
        <v>7.6</v>
      </c>
      <c r="AB135" s="494">
        <v>3.22</v>
      </c>
      <c r="AC135" s="451">
        <v>59.4</v>
      </c>
      <c r="AD135" s="494">
        <v>28.71</v>
      </c>
      <c r="AE135" s="494">
        <v>7.74</v>
      </c>
      <c r="AF135" s="494">
        <v>10</v>
      </c>
      <c r="AG135" s="494">
        <v>1.55</v>
      </c>
      <c r="AH135" s="494">
        <v>43.39</v>
      </c>
      <c r="AI135" s="494">
        <v>8.57</v>
      </c>
    </row>
    <row r="136" spans="1:35" ht="15" customHeight="1">
      <c r="A136" s="219"/>
      <c r="B136" s="838"/>
      <c r="C136" s="839"/>
      <c r="D136" s="838"/>
      <c r="E136" s="838"/>
      <c r="F136" s="840"/>
      <c r="G136" s="236"/>
      <c r="H136" s="236"/>
      <c r="I136" s="236"/>
      <c r="V136" s="145">
        <v>24</v>
      </c>
      <c r="W136" s="145">
        <v>24</v>
      </c>
      <c r="X136" s="494">
        <v>15.1</v>
      </c>
      <c r="Y136" s="494">
        <v>35.630000000000003</v>
      </c>
      <c r="Z136" s="494">
        <v>13.87</v>
      </c>
      <c r="AA136" s="494">
        <v>9.57</v>
      </c>
      <c r="AB136" s="494">
        <v>3.42</v>
      </c>
      <c r="AC136" s="451">
        <v>54.3</v>
      </c>
      <c r="AD136" s="494">
        <v>30.83</v>
      </c>
      <c r="AE136" s="494">
        <v>7.53</v>
      </c>
      <c r="AF136" s="494">
        <v>10</v>
      </c>
      <c r="AG136" s="494">
        <v>1.6</v>
      </c>
      <c r="AH136" s="494">
        <v>40.28</v>
      </c>
      <c r="AI136" s="494">
        <v>9.6</v>
      </c>
    </row>
    <row r="137" spans="1:35" ht="15" customHeight="1">
      <c r="A137" s="219"/>
      <c r="B137" s="838"/>
      <c r="C137" s="839"/>
      <c r="D137" s="838"/>
      <c r="E137" s="838"/>
      <c r="F137" s="840"/>
      <c r="G137" s="236"/>
      <c r="H137" s="236"/>
      <c r="I137" s="236"/>
      <c r="W137" s="145">
        <v>25</v>
      </c>
      <c r="X137" s="494">
        <v>18.016999930000001</v>
      </c>
      <c r="Y137" s="494">
        <v>34.608428410000002</v>
      </c>
      <c r="Z137" s="494">
        <v>10.78285721</v>
      </c>
      <c r="AA137" s="494">
        <v>9.0548571179999993</v>
      </c>
      <c r="AB137" s="494">
        <v>3.2130000590000001</v>
      </c>
      <c r="AC137" s="451">
        <v>56.674428669999998</v>
      </c>
      <c r="AD137" s="494">
        <v>25.690000260000001</v>
      </c>
      <c r="AE137" s="494">
        <v>6.9342856409999998</v>
      </c>
      <c r="AF137" s="494">
        <v>10.00571442</v>
      </c>
      <c r="AG137" s="494">
        <v>1.254714302</v>
      </c>
      <c r="AH137" s="494">
        <v>37.560714179999998</v>
      </c>
      <c r="AI137" s="494">
        <v>7.91285726</v>
      </c>
    </row>
    <row r="138" spans="1:35" ht="15" customHeight="1">
      <c r="A138" s="219"/>
      <c r="B138" s="838"/>
      <c r="C138" s="839"/>
      <c r="D138" s="838"/>
      <c r="E138" s="838"/>
      <c r="F138" s="840"/>
      <c r="G138" s="236"/>
      <c r="H138" s="236"/>
      <c r="I138" s="236"/>
      <c r="W138" s="145">
        <v>26</v>
      </c>
      <c r="X138" s="494">
        <v>16.489714209999999</v>
      </c>
      <c r="Y138" s="494">
        <v>34.074285510000003</v>
      </c>
      <c r="Z138" s="494">
        <v>9.5958572120000003</v>
      </c>
      <c r="AA138" s="494">
        <v>8.8612857550000008</v>
      </c>
      <c r="AB138" s="494">
        <v>3.5</v>
      </c>
      <c r="AC138" s="451">
        <v>68.087428501674069</v>
      </c>
      <c r="AD138" s="494">
        <v>30.317143300000001</v>
      </c>
      <c r="AE138" s="494">
        <v>8.8971428190000008</v>
      </c>
      <c r="AF138" s="494">
        <v>10</v>
      </c>
      <c r="AG138" s="494">
        <v>1.4324285809999999</v>
      </c>
      <c r="AH138" s="494">
        <v>37.759999409999999</v>
      </c>
      <c r="AI138" s="494">
        <v>8.911428656</v>
      </c>
    </row>
    <row r="139" spans="1:35" ht="15" customHeight="1">
      <c r="A139" s="219"/>
      <c r="B139" s="838"/>
      <c r="C139" s="839"/>
      <c r="D139" s="838"/>
      <c r="E139" s="838"/>
      <c r="F139" s="840"/>
      <c r="G139" s="236"/>
      <c r="H139" s="236"/>
      <c r="I139" s="236"/>
      <c r="W139" s="145">
        <v>27</v>
      </c>
      <c r="X139" s="494">
        <v>16.199999810000001</v>
      </c>
      <c r="Y139" s="494">
        <v>29.599571770000001</v>
      </c>
      <c r="Z139" s="494">
        <v>7.8892858370000001</v>
      </c>
      <c r="AA139" s="494">
        <v>8.3185714990000008</v>
      </c>
      <c r="AB139" s="494">
        <v>4.0900001530000001</v>
      </c>
      <c r="AC139" s="451">
        <v>60.110428400000004</v>
      </c>
      <c r="AD139" s="494">
        <v>28.581429350000001</v>
      </c>
      <c r="AE139" s="494">
        <v>7.9442856649999998</v>
      </c>
      <c r="AF139" s="494">
        <v>10.001428600000001</v>
      </c>
      <c r="AG139" s="494">
        <v>1.455999987</v>
      </c>
      <c r="AH139" s="494">
        <v>35.967143470000003</v>
      </c>
      <c r="AI139" s="494">
        <v>7.2057142259999996</v>
      </c>
    </row>
    <row r="140" spans="1:35" ht="15" customHeight="1">
      <c r="A140" s="219"/>
      <c r="B140" s="838"/>
      <c r="C140" s="839"/>
      <c r="D140" s="838"/>
      <c r="E140" s="838"/>
      <c r="F140" s="840"/>
      <c r="G140" s="236"/>
      <c r="H140" s="236"/>
      <c r="I140" s="236"/>
      <c r="V140" s="145">
        <v>28</v>
      </c>
      <c r="W140" s="145">
        <v>28</v>
      </c>
      <c r="X140" s="494">
        <v>12.016285760000001</v>
      </c>
      <c r="Y140" s="494">
        <v>29.3955713</v>
      </c>
      <c r="Z140" s="494">
        <v>7.2334286140000001</v>
      </c>
      <c r="AA140" s="494">
        <v>7.789714268</v>
      </c>
      <c r="AB140" s="494">
        <v>3.119999886</v>
      </c>
      <c r="AC140" s="451">
        <v>60.986856189999997</v>
      </c>
      <c r="AD140" s="494">
        <v>27.099999836512943</v>
      </c>
      <c r="AE140" s="494">
        <v>7.4514284819999999</v>
      </c>
      <c r="AF140" s="494">
        <v>10.0128573</v>
      </c>
      <c r="AG140" s="494">
        <v>1.5508571609999999</v>
      </c>
      <c r="AH140" s="494">
        <v>47.66357095</v>
      </c>
      <c r="AI140" s="494">
        <v>9.9999998639999994</v>
      </c>
    </row>
    <row r="141" spans="1:35" ht="15" customHeight="1">
      <c r="A141" s="219"/>
      <c r="B141" s="838"/>
      <c r="C141" s="839"/>
      <c r="D141" s="838"/>
      <c r="E141" s="838"/>
      <c r="F141" s="840"/>
      <c r="G141" s="236"/>
      <c r="H141" s="236"/>
      <c r="I141" s="236"/>
      <c r="W141" s="145">
        <v>29</v>
      </c>
      <c r="X141" s="494">
        <v>10.423571450000001</v>
      </c>
      <c r="Y141" s="494">
        <v>32.468857079999999</v>
      </c>
      <c r="Z141" s="494">
        <v>6.729428564</v>
      </c>
      <c r="AA141" s="494">
        <v>7.1615714349999999</v>
      </c>
      <c r="AB141" s="494">
        <v>3.4249999519999998</v>
      </c>
      <c r="AC141" s="451">
        <v>56.540714260000001</v>
      </c>
      <c r="AD141" s="494">
        <v>23.477142610000001</v>
      </c>
      <c r="AE141" s="494">
        <v>6.2828570089999998</v>
      </c>
      <c r="AF141" s="494">
        <v>10.001428600000001</v>
      </c>
      <c r="AG141" s="494">
        <v>2.1035714489999999</v>
      </c>
      <c r="AH141" s="494">
        <v>44.25</v>
      </c>
      <c r="AI141" s="494">
        <v>6.7128572460000004</v>
      </c>
    </row>
    <row r="142" spans="1:35" ht="15" customHeight="1">
      <c r="A142" s="219"/>
      <c r="B142" s="838"/>
      <c r="C142" s="839"/>
      <c r="D142" s="838"/>
      <c r="E142" s="838"/>
      <c r="F142" s="840"/>
      <c r="G142" s="236"/>
      <c r="H142" s="236"/>
      <c r="I142" s="236"/>
      <c r="W142" s="145">
        <v>30</v>
      </c>
      <c r="X142" s="494">
        <v>10.043285640000001</v>
      </c>
      <c r="Y142" s="494">
        <v>32.112285890000003</v>
      </c>
      <c r="Z142" s="494">
        <v>5.6338571819999999</v>
      </c>
      <c r="AA142" s="494">
        <v>6.6714285440000003</v>
      </c>
      <c r="AB142" s="494">
        <v>2.8789999489999998</v>
      </c>
      <c r="AC142" s="451">
        <v>65.491856709999993</v>
      </c>
      <c r="AD142" s="494">
        <v>21.095714300000001</v>
      </c>
      <c r="AE142" s="494">
        <v>5.8057142669999999</v>
      </c>
      <c r="AF142" s="494">
        <v>10.01142883</v>
      </c>
      <c r="AG142" s="494">
        <v>1.8491428750000001</v>
      </c>
      <c r="AH142" s="494">
        <v>42.498571668352326</v>
      </c>
      <c r="AI142" s="494">
        <v>6.0797142300000004</v>
      </c>
    </row>
    <row r="143" spans="1:35" ht="15" customHeight="1">
      <c r="A143" s="219"/>
      <c r="B143" s="838"/>
      <c r="C143" s="839"/>
      <c r="D143" s="838"/>
      <c r="E143" s="838"/>
      <c r="F143" s="840"/>
      <c r="G143" s="236"/>
      <c r="H143" s="236"/>
      <c r="I143" s="236"/>
      <c r="W143" s="145">
        <v>31</v>
      </c>
      <c r="X143" s="494">
        <v>10.086428642272944</v>
      </c>
      <c r="Y143" s="494">
        <v>29.132714407784558</v>
      </c>
      <c r="Z143" s="494">
        <v>5.181999887738904</v>
      </c>
      <c r="AA143" s="494">
        <v>6.2387143543788328</v>
      </c>
      <c r="AB143" s="494">
        <v>2.9382856232779297</v>
      </c>
      <c r="AC143" s="451">
        <v>65.491856711251344</v>
      </c>
      <c r="AD143" s="494">
        <v>20.037142889840243</v>
      </c>
      <c r="AE143" s="494">
        <v>5.4814286231994549</v>
      </c>
      <c r="AF143" s="494">
        <v>10.011428833007772</v>
      </c>
      <c r="AG143" s="494">
        <v>1.8019999946866672</v>
      </c>
      <c r="AH143" s="494">
        <v>39.98428617204933</v>
      </c>
      <c r="AI143" s="494">
        <v>4.9059999329703157</v>
      </c>
    </row>
    <row r="144" spans="1:35" ht="15" customHeight="1">
      <c r="A144" s="219"/>
      <c r="B144" s="838"/>
      <c r="C144" s="839"/>
      <c r="D144" s="838"/>
      <c r="E144" s="838"/>
      <c r="F144" s="840"/>
      <c r="G144" s="236"/>
      <c r="H144" s="236"/>
      <c r="I144" s="236"/>
      <c r="V144" s="145">
        <v>32</v>
      </c>
      <c r="W144" s="145">
        <v>32</v>
      </c>
      <c r="X144" s="494">
        <v>12.08228561</v>
      </c>
      <c r="Y144" s="494">
        <v>34.150143489999998</v>
      </c>
      <c r="Z144" s="494">
        <v>4.8032856669999999</v>
      </c>
      <c r="AA144" s="494">
        <v>6.1697142459999998</v>
      </c>
      <c r="AB144" s="494">
        <v>3.2030000689999998</v>
      </c>
      <c r="AC144" s="451">
        <v>49.942714418571427</v>
      </c>
      <c r="AD144" s="494">
        <v>23.275714059999999</v>
      </c>
      <c r="AE144" s="494">
        <v>5.8257142479999997</v>
      </c>
      <c r="AF144" s="494">
        <v>10.004285810000001</v>
      </c>
      <c r="AG144" s="494">
        <v>1.2214285650000001</v>
      </c>
      <c r="AH144" s="494">
        <v>36.654999320000002</v>
      </c>
      <c r="AI144" s="494">
        <v>4.0242800000000001</v>
      </c>
    </row>
    <row r="145" spans="1:35" ht="15" customHeight="1">
      <c r="A145" s="219"/>
      <c r="B145" s="838"/>
      <c r="C145" s="839"/>
      <c r="D145" s="838"/>
      <c r="E145" s="838"/>
      <c r="F145" s="840"/>
      <c r="G145" s="236"/>
      <c r="H145" s="236"/>
      <c r="I145" s="236"/>
      <c r="W145" s="145">
        <v>33</v>
      </c>
      <c r="X145" s="494">
        <v>11.874000004359614</v>
      </c>
      <c r="Y145" s="494">
        <v>35.225571223667643</v>
      </c>
      <c r="Z145" s="494">
        <v>4.3821428843906904</v>
      </c>
      <c r="AA145" s="494">
        <v>6.3728570940000004</v>
      </c>
      <c r="AB145" s="494">
        <v>2.841857144</v>
      </c>
      <c r="AC145" s="451">
        <v>57.183571406773112</v>
      </c>
      <c r="AD145" s="494">
        <v>22.619999750000002</v>
      </c>
      <c r="AE145" s="494">
        <v>5.5228571210000004</v>
      </c>
      <c r="AF145" s="494">
        <v>10</v>
      </c>
      <c r="AG145" s="494">
        <v>1.3032857349940685</v>
      </c>
      <c r="AH145" s="494">
        <v>35.152857099999999</v>
      </c>
      <c r="AI145" s="494">
        <v>4.354285752</v>
      </c>
    </row>
    <row r="146" spans="1:35" ht="15" customHeight="1">
      <c r="A146" s="219"/>
      <c r="B146" s="838"/>
      <c r="C146" s="839"/>
      <c r="D146" s="838"/>
      <c r="E146" s="838"/>
      <c r="F146" s="840"/>
      <c r="G146" s="236"/>
      <c r="H146" s="236"/>
      <c r="I146" s="236"/>
      <c r="W146" s="145">
        <v>34</v>
      </c>
      <c r="X146" s="494">
        <v>10.842857090000001</v>
      </c>
      <c r="Y146" s="494">
        <v>35.168570930000001</v>
      </c>
      <c r="Z146" s="494">
        <v>13.837000059999999</v>
      </c>
      <c r="AA146" s="494">
        <v>6.1195714130000001</v>
      </c>
      <c r="AB146" s="494">
        <v>3.058000088</v>
      </c>
      <c r="AC146" s="451">
        <v>49.366142269999997</v>
      </c>
      <c r="AD146" s="494">
        <v>25.04757145</v>
      </c>
      <c r="AE146" s="494">
        <v>5.8727143149999996</v>
      </c>
      <c r="AF146" s="494">
        <v>10.00857162</v>
      </c>
      <c r="AG146" s="494">
        <v>1.2842857160000001</v>
      </c>
      <c r="AH146" s="494">
        <v>34.115715029999997</v>
      </c>
      <c r="AI146" s="494">
        <v>4.3511429509999999</v>
      </c>
    </row>
    <row r="147" spans="1:35" ht="15" customHeight="1">
      <c r="A147" s="138"/>
      <c r="B147" s="838"/>
      <c r="C147" s="839"/>
      <c r="D147" s="838"/>
      <c r="E147" s="838"/>
      <c r="F147" s="840"/>
      <c r="G147" s="258"/>
      <c r="H147" s="241"/>
      <c r="I147" s="241"/>
      <c r="W147" s="145">
        <v>35</v>
      </c>
      <c r="X147" s="494">
        <v>10.48142842</v>
      </c>
      <c r="Y147" s="494">
        <v>37.824428560000001</v>
      </c>
      <c r="Z147" s="494">
        <v>3.922857182</v>
      </c>
      <c r="AA147" s="494">
        <v>5.9814286230000002</v>
      </c>
      <c r="AB147" s="494">
        <v>1.506999969</v>
      </c>
      <c r="AC147" s="451">
        <v>56.934856959999998</v>
      </c>
      <c r="AD147" s="494">
        <v>21.374285830000002</v>
      </c>
      <c r="AE147" s="494">
        <v>4.9342857090000001</v>
      </c>
      <c r="AF147" s="494">
        <v>10.28714289</v>
      </c>
      <c r="AG147" s="494">
        <v>1.5979999810000001</v>
      </c>
      <c r="AH147" s="494">
        <v>30.92</v>
      </c>
      <c r="AI147" s="494">
        <v>5.3042856629999999</v>
      </c>
    </row>
    <row r="148" spans="1:35" ht="15" customHeight="1">
      <c r="A148" s="259"/>
      <c r="B148" s="838"/>
      <c r="C148" s="839"/>
      <c r="D148" s="838"/>
      <c r="E148" s="838"/>
      <c r="F148" s="840"/>
      <c r="G148" s="209"/>
      <c r="H148" s="261"/>
      <c r="I148" s="261"/>
      <c r="V148" s="145">
        <v>36</v>
      </c>
      <c r="W148" s="145">
        <v>36</v>
      </c>
      <c r="X148" s="494">
        <v>11.85</v>
      </c>
      <c r="Y148" s="494">
        <v>39.78</v>
      </c>
      <c r="Z148" s="494">
        <v>4.9800000000000004</v>
      </c>
      <c r="AA148" s="494">
        <v>6.03</v>
      </c>
      <c r="AB148" s="494">
        <v>2.8</v>
      </c>
      <c r="AC148" s="451">
        <v>48.51</v>
      </c>
      <c r="AD148" s="494">
        <v>22.661428449999999</v>
      </c>
      <c r="AE148" s="494">
        <v>4.9800000000000004</v>
      </c>
      <c r="AF148" s="494">
        <v>11.01</v>
      </c>
      <c r="AG148" s="494">
        <v>1.63</v>
      </c>
      <c r="AH148" s="494">
        <v>30.922143120000001</v>
      </c>
      <c r="AI148" s="494">
        <v>7.46</v>
      </c>
    </row>
    <row r="149" spans="1:35" ht="15" customHeight="1">
      <c r="A149" s="209"/>
      <c r="B149" s="838"/>
      <c r="C149" s="839"/>
      <c r="D149" s="838"/>
      <c r="E149" s="838"/>
      <c r="F149" s="840"/>
      <c r="G149" s="260"/>
      <c r="H149" s="261"/>
      <c r="I149" s="261"/>
      <c r="W149" s="145">
        <v>37</v>
      </c>
      <c r="X149" s="494">
        <v>12.08</v>
      </c>
      <c r="Y149" s="494">
        <v>44.25</v>
      </c>
      <c r="Z149" s="494">
        <v>4.92</v>
      </c>
      <c r="AA149" s="494">
        <v>6.03</v>
      </c>
      <c r="AB149" s="494">
        <v>2.37</v>
      </c>
      <c r="AC149" s="451">
        <v>43.99</v>
      </c>
      <c r="AD149" s="494">
        <v>19.149999999999999</v>
      </c>
      <c r="AE149" s="494">
        <v>5.31</v>
      </c>
      <c r="AF149" s="494">
        <v>11</v>
      </c>
      <c r="AG149" s="494">
        <v>1.59</v>
      </c>
      <c r="AH149" s="494">
        <v>29.33</v>
      </c>
      <c r="AI149" s="494">
        <v>7.79</v>
      </c>
    </row>
    <row r="150" spans="1:35" ht="15" customHeight="1">
      <c r="A150" s="209"/>
      <c r="B150" s="838"/>
      <c r="C150" s="839"/>
      <c r="D150" s="838"/>
      <c r="E150" s="838"/>
      <c r="F150" s="840"/>
      <c r="G150" s="209"/>
      <c r="H150" s="261"/>
      <c r="I150" s="261"/>
      <c r="W150" s="145">
        <v>38</v>
      </c>
      <c r="X150" s="494">
        <v>11.88371427</v>
      </c>
      <c r="Y150" s="494">
        <v>41.311858039999997</v>
      </c>
      <c r="Z150" s="494">
        <v>4.6447142870000002</v>
      </c>
      <c r="AA150" s="494">
        <v>6.5951428410000004</v>
      </c>
      <c r="AB150" s="494">
        <v>3.0060000420000001</v>
      </c>
      <c r="AC150" s="451">
        <v>47.220570700000003</v>
      </c>
      <c r="AD150" s="494">
        <v>22.304285589999999</v>
      </c>
      <c r="AE150" s="494">
        <v>5.581428528</v>
      </c>
      <c r="AF150" s="494">
        <v>10.85142858</v>
      </c>
      <c r="AG150" s="494">
        <v>1.5402856890000001</v>
      </c>
      <c r="AH150" s="494">
        <v>34.179286410000003</v>
      </c>
      <c r="AI150" s="494">
        <v>8.5442856379999998</v>
      </c>
    </row>
    <row r="151" spans="1:35" ht="15" customHeight="1">
      <c r="A151" s="262"/>
      <c r="B151" s="838"/>
      <c r="C151" s="839"/>
      <c r="D151" s="838"/>
      <c r="E151" s="838"/>
      <c r="F151" s="840"/>
      <c r="G151" s="262"/>
      <c r="H151" s="262"/>
      <c r="I151" s="262"/>
      <c r="V151" s="145">
        <v>39</v>
      </c>
      <c r="W151" s="145">
        <v>39</v>
      </c>
      <c r="X151" s="494">
        <v>13.06</v>
      </c>
      <c r="Y151" s="494">
        <v>41.13</v>
      </c>
      <c r="Z151" s="494">
        <v>4.2699999999999996</v>
      </c>
      <c r="AA151" s="494">
        <v>6.84</v>
      </c>
      <c r="AB151" s="494">
        <v>3.32</v>
      </c>
      <c r="AC151" s="451">
        <v>63.05</v>
      </c>
      <c r="AD151" s="494">
        <v>48.7</v>
      </c>
      <c r="AE151" s="494">
        <v>7.81</v>
      </c>
      <c r="AF151" s="494">
        <v>11.15</v>
      </c>
      <c r="AG151" s="494">
        <v>1.32</v>
      </c>
      <c r="AH151" s="494">
        <v>38.82</v>
      </c>
      <c r="AI151" s="494">
        <v>6.81</v>
      </c>
    </row>
    <row r="152" spans="1:35" ht="15" customHeight="1">
      <c r="A152" s="263"/>
      <c r="B152" s="838"/>
      <c r="C152" s="839"/>
      <c r="D152" s="838"/>
      <c r="E152" s="838"/>
      <c r="F152" s="840"/>
      <c r="G152" s="209"/>
      <c r="H152" s="261"/>
      <c r="I152" s="261"/>
      <c r="W152" s="145">
        <v>40</v>
      </c>
      <c r="X152" s="494">
        <v>15.95</v>
      </c>
      <c r="Y152" s="494">
        <v>46.47</v>
      </c>
      <c r="Z152" s="494">
        <v>5.36</v>
      </c>
      <c r="AA152" s="494">
        <v>7.69</v>
      </c>
      <c r="AB152" s="494">
        <v>3.16</v>
      </c>
      <c r="AC152" s="451">
        <v>61.54</v>
      </c>
      <c r="AD152" s="494">
        <v>37.93</v>
      </c>
      <c r="AE152" s="494">
        <v>7.92</v>
      </c>
      <c r="AF152" s="494">
        <v>11.01</v>
      </c>
      <c r="AG152" s="494">
        <v>1.38</v>
      </c>
      <c r="AH152" s="494">
        <v>43.88</v>
      </c>
      <c r="AI152" s="494">
        <v>6.28</v>
      </c>
    </row>
    <row r="153" spans="1:35" ht="8.85" customHeight="1">
      <c r="A153" s="209"/>
      <c r="B153" s="209"/>
      <c r="C153" s="209"/>
      <c r="D153" s="209"/>
      <c r="E153" s="209"/>
      <c r="F153" s="209"/>
      <c r="G153" s="209"/>
      <c r="H153" s="264"/>
      <c r="I153" s="264"/>
      <c r="W153" s="145">
        <v>41</v>
      </c>
      <c r="X153" s="494">
        <v>15.85</v>
      </c>
      <c r="Y153" s="494">
        <v>37.270000000000003</v>
      </c>
      <c r="Z153" s="494">
        <v>6.97</v>
      </c>
      <c r="AA153" s="494">
        <v>7.1</v>
      </c>
      <c r="AB153" s="494">
        <v>2.9</v>
      </c>
      <c r="AC153" s="451">
        <v>58.12</v>
      </c>
      <c r="AD153" s="494">
        <v>48.92</v>
      </c>
      <c r="AE153" s="494">
        <v>8.59</v>
      </c>
      <c r="AF153" s="494">
        <v>11</v>
      </c>
      <c r="AG153" s="494">
        <v>1.32</v>
      </c>
      <c r="AH153" s="494">
        <v>45.63</v>
      </c>
      <c r="AI153" s="494">
        <v>9.93</v>
      </c>
    </row>
    <row r="154" spans="1:35" ht="8.85" customHeight="1">
      <c r="A154" s="211"/>
      <c r="B154" s="211"/>
      <c r="C154" s="211"/>
      <c r="D154" s="211"/>
      <c r="E154" s="211"/>
      <c r="F154" s="211"/>
      <c r="G154" s="211"/>
      <c r="H154" s="211"/>
      <c r="I154" s="211"/>
      <c r="W154" s="145">
        <v>42</v>
      </c>
      <c r="X154" s="494">
        <v>15.55</v>
      </c>
      <c r="Y154" s="494">
        <v>48.57</v>
      </c>
      <c r="Z154" s="494">
        <v>11.1</v>
      </c>
      <c r="AA154" s="494">
        <v>6.76</v>
      </c>
      <c r="AB154" s="494">
        <v>2.87</v>
      </c>
      <c r="AC154" s="451">
        <v>58.89</v>
      </c>
      <c r="AD154" s="494">
        <v>55.62</v>
      </c>
      <c r="AE154" s="494">
        <v>9.51</v>
      </c>
      <c r="AF154" s="494">
        <v>11.01</v>
      </c>
      <c r="AG154" s="494">
        <v>1.22</v>
      </c>
      <c r="AH154" s="494">
        <v>52.62</v>
      </c>
      <c r="AI154" s="494">
        <v>9.68</v>
      </c>
    </row>
    <row r="155" spans="1:35" ht="8.85" customHeight="1">
      <c r="A155" s="211"/>
      <c r="B155" s="211"/>
      <c r="C155" s="211"/>
      <c r="D155" s="211"/>
      <c r="E155" s="211"/>
      <c r="F155" s="211"/>
      <c r="G155" s="211"/>
      <c r="H155" s="211"/>
      <c r="I155" s="211"/>
      <c r="V155" s="145">
        <v>43</v>
      </c>
      <c r="W155" s="145">
        <v>43</v>
      </c>
      <c r="X155" s="494">
        <v>13.17</v>
      </c>
      <c r="Y155" s="494">
        <v>35.32</v>
      </c>
      <c r="Z155" s="494">
        <v>6.01</v>
      </c>
      <c r="AA155" s="494">
        <v>6.53</v>
      </c>
      <c r="AB155" s="494">
        <v>2.37</v>
      </c>
      <c r="AC155" s="451">
        <v>69.2</v>
      </c>
      <c r="AD155" s="494">
        <v>54.58</v>
      </c>
      <c r="AE155" s="494">
        <v>8.23</v>
      </c>
      <c r="AF155" s="494">
        <v>11.01</v>
      </c>
      <c r="AG155" s="494">
        <v>1.35</v>
      </c>
      <c r="AH155" s="494">
        <v>50.71</v>
      </c>
      <c r="AI155" s="494">
        <v>10.33</v>
      </c>
    </row>
    <row r="156" spans="1:35" ht="8.85" customHeight="1">
      <c r="A156" s="211"/>
      <c r="B156" s="211"/>
      <c r="C156" s="211"/>
      <c r="D156" s="211"/>
      <c r="E156" s="211"/>
      <c r="F156" s="211"/>
      <c r="G156" s="211"/>
      <c r="H156" s="211"/>
      <c r="I156" s="211"/>
      <c r="W156" s="145">
        <v>44</v>
      </c>
      <c r="X156" s="494">
        <v>13.18</v>
      </c>
      <c r="Y156" s="494">
        <v>36.83</v>
      </c>
      <c r="Z156" s="494">
        <v>4.57</v>
      </c>
      <c r="AA156" s="494">
        <v>7.58</v>
      </c>
      <c r="AB156" s="494">
        <v>4.8899999999999997</v>
      </c>
      <c r="AC156" s="451">
        <v>51.59</v>
      </c>
      <c r="AD156" s="494">
        <v>57.65</v>
      </c>
      <c r="AE156" s="494">
        <v>7.72</v>
      </c>
      <c r="AF156" s="494">
        <v>11.01</v>
      </c>
      <c r="AG156" s="494">
        <v>1.47</v>
      </c>
      <c r="AH156" s="494">
        <v>48.41</v>
      </c>
      <c r="AI156" s="494">
        <v>11.29</v>
      </c>
    </row>
    <row r="157" spans="1:35" ht="8.85" customHeight="1">
      <c r="A157" s="211"/>
      <c r="B157" s="211"/>
      <c r="C157" s="211"/>
      <c r="D157" s="211"/>
      <c r="E157" s="211"/>
      <c r="F157" s="211"/>
      <c r="G157" s="211"/>
      <c r="H157" s="211"/>
      <c r="I157" s="211"/>
      <c r="W157" s="145">
        <v>45</v>
      </c>
      <c r="X157" s="494">
        <v>13.49</v>
      </c>
      <c r="Y157" s="494">
        <v>39.520000000000003</v>
      </c>
      <c r="Z157" s="494">
        <v>4.83</v>
      </c>
      <c r="AA157" s="494">
        <v>6.95</v>
      </c>
      <c r="AB157" s="494">
        <v>1.61</v>
      </c>
      <c r="AC157" s="451">
        <v>72.92</v>
      </c>
      <c r="AD157" s="494">
        <v>67.069999999999993</v>
      </c>
      <c r="AE157" s="494">
        <v>6.9</v>
      </c>
      <c r="AF157" s="494">
        <v>11</v>
      </c>
      <c r="AG157" s="494">
        <v>1.42</v>
      </c>
      <c r="AH157" s="494">
        <v>47.24</v>
      </c>
      <c r="AI157" s="494">
        <v>9</v>
      </c>
    </row>
    <row r="158" spans="1:35" ht="8.85" customHeight="1">
      <c r="A158" s="211"/>
      <c r="B158" s="211"/>
      <c r="C158" s="211"/>
      <c r="D158" s="211"/>
      <c r="E158" s="211"/>
      <c r="F158" s="211"/>
      <c r="G158" s="211"/>
      <c r="H158" s="211"/>
      <c r="I158" s="211"/>
      <c r="W158" s="145">
        <v>46</v>
      </c>
      <c r="X158" s="494">
        <v>15.4</v>
      </c>
      <c r="Y158" s="494">
        <v>53.38</v>
      </c>
      <c r="Z158" s="494">
        <v>3.73</v>
      </c>
      <c r="AA158" s="494">
        <v>6.86</v>
      </c>
      <c r="AB158" s="494">
        <v>1.64</v>
      </c>
      <c r="AC158" s="451">
        <v>58.4</v>
      </c>
      <c r="AD158" s="494">
        <v>34.979999999999997</v>
      </c>
      <c r="AE158" s="494">
        <v>5.07</v>
      </c>
      <c r="AF158" s="494">
        <v>11.01</v>
      </c>
      <c r="AG158" s="494">
        <v>1.38</v>
      </c>
      <c r="AH158" s="494">
        <v>40.61</v>
      </c>
      <c r="AI158" s="494">
        <v>8.81</v>
      </c>
    </row>
    <row r="159" spans="1:35" ht="8.85" customHeight="1">
      <c r="A159" s="211"/>
      <c r="B159" s="211"/>
      <c r="C159" s="211"/>
      <c r="D159" s="211"/>
      <c r="E159" s="211"/>
      <c r="F159" s="211"/>
      <c r="G159" s="211"/>
      <c r="H159" s="211"/>
      <c r="I159" s="211"/>
      <c r="W159" s="145">
        <v>47</v>
      </c>
      <c r="X159" s="494">
        <v>16.41</v>
      </c>
      <c r="Y159" s="494">
        <v>61.85</v>
      </c>
      <c r="Z159" s="494">
        <v>2.52</v>
      </c>
      <c r="AA159" s="494">
        <v>6.99</v>
      </c>
      <c r="AB159" s="494">
        <v>1.51</v>
      </c>
      <c r="AC159" s="451">
        <v>52.55</v>
      </c>
      <c r="AD159" s="494">
        <v>29.08</v>
      </c>
      <c r="AE159" s="494">
        <v>4.2699999999999996</v>
      </c>
      <c r="AF159" s="494">
        <v>11</v>
      </c>
      <c r="AG159" s="494">
        <v>1.63</v>
      </c>
      <c r="AH159" s="494">
        <v>41.63</v>
      </c>
      <c r="AI159" s="494">
        <v>9.35</v>
      </c>
    </row>
    <row r="160" spans="1:35" ht="8.85" customHeight="1">
      <c r="A160" s="211"/>
      <c r="B160" s="211"/>
      <c r="C160" s="211"/>
      <c r="D160" s="211"/>
      <c r="E160" s="211"/>
      <c r="F160" s="211"/>
      <c r="G160" s="211"/>
      <c r="H160" s="211"/>
      <c r="I160" s="211"/>
      <c r="V160" s="145">
        <v>48</v>
      </c>
      <c r="W160" s="145">
        <v>48</v>
      </c>
      <c r="X160" s="494">
        <v>16.329999999999998</v>
      </c>
      <c r="Y160" s="494">
        <v>65.33</v>
      </c>
      <c r="Z160" s="494">
        <v>3.57</v>
      </c>
      <c r="AA160" s="494">
        <v>7.11</v>
      </c>
      <c r="AB160" s="494">
        <v>1.47</v>
      </c>
      <c r="AC160" s="451">
        <v>53.43</v>
      </c>
      <c r="AD160" s="494">
        <v>88.06</v>
      </c>
      <c r="AE160" s="494">
        <v>7.88</v>
      </c>
      <c r="AF160" s="494">
        <v>10.86</v>
      </c>
      <c r="AG160" s="494">
        <v>1.6</v>
      </c>
      <c r="AH160" s="494">
        <v>41.01</v>
      </c>
      <c r="AI160" s="494">
        <v>14.19</v>
      </c>
    </row>
    <row r="161" spans="1:35" ht="8.85" customHeight="1">
      <c r="A161" s="211"/>
      <c r="B161" s="211"/>
      <c r="C161" s="211"/>
      <c r="D161" s="211"/>
      <c r="E161" s="211"/>
      <c r="F161" s="211"/>
      <c r="G161" s="211"/>
      <c r="H161" s="211"/>
      <c r="I161" s="211"/>
      <c r="W161" s="145">
        <v>49</v>
      </c>
      <c r="X161" s="494">
        <v>20.239999999999998</v>
      </c>
      <c r="Y161" s="494">
        <v>66.680000000000007</v>
      </c>
      <c r="Z161" s="494">
        <v>6.1</v>
      </c>
      <c r="AA161" s="494">
        <v>8.43</v>
      </c>
      <c r="AB161" s="494">
        <v>2.2400000000000002</v>
      </c>
      <c r="AC161" s="451">
        <v>61.07</v>
      </c>
      <c r="AD161" s="494">
        <v>106.59</v>
      </c>
      <c r="AE161" s="494">
        <v>16.09</v>
      </c>
      <c r="AF161" s="494">
        <v>10.5</v>
      </c>
      <c r="AG161" s="494">
        <v>1.1200000000000001</v>
      </c>
      <c r="AH161" s="494">
        <v>83.6</v>
      </c>
      <c r="AI161" s="494">
        <v>22.62</v>
      </c>
    </row>
    <row r="162" spans="1:35" ht="8.85" customHeight="1">
      <c r="A162" s="211"/>
      <c r="B162" s="211"/>
      <c r="C162" s="211"/>
      <c r="D162" s="211"/>
      <c r="E162" s="211"/>
      <c r="F162" s="211"/>
      <c r="G162" s="211"/>
      <c r="H162" s="211"/>
      <c r="I162" s="211"/>
      <c r="W162" s="145">
        <v>50</v>
      </c>
      <c r="X162" s="494">
        <v>19.809999999999999</v>
      </c>
      <c r="Y162" s="494">
        <v>61.31</v>
      </c>
      <c r="Z162" s="494">
        <v>6.69</v>
      </c>
      <c r="AA162" s="494">
        <v>8.32</v>
      </c>
      <c r="AB162" s="494">
        <v>2.19</v>
      </c>
      <c r="AC162" s="451">
        <v>78.02</v>
      </c>
      <c r="AD162" s="494">
        <v>104.79</v>
      </c>
      <c r="AE162" s="494">
        <v>18.649999999999999</v>
      </c>
      <c r="AF162" s="494">
        <v>10.51</v>
      </c>
      <c r="AG162" s="494">
        <v>1.1399999999999999</v>
      </c>
      <c r="AH162" s="494">
        <v>66.8</v>
      </c>
      <c r="AI162" s="494">
        <v>22.62</v>
      </c>
    </row>
    <row r="163" spans="1:35" ht="8.85" customHeight="1">
      <c r="A163" s="211"/>
      <c r="B163" s="211"/>
      <c r="C163" s="211"/>
      <c r="D163" s="211"/>
      <c r="E163" s="211"/>
      <c r="F163" s="211"/>
      <c r="G163" s="211"/>
      <c r="H163" s="211"/>
      <c r="I163" s="211"/>
      <c r="W163" s="145">
        <v>51</v>
      </c>
      <c r="X163" s="494">
        <v>21.91</v>
      </c>
      <c r="Y163" s="494">
        <v>70.790000000000006</v>
      </c>
      <c r="Z163" s="494">
        <v>13.15</v>
      </c>
      <c r="AA163" s="494">
        <v>9.08</v>
      </c>
      <c r="AB163" s="494">
        <v>3.71</v>
      </c>
      <c r="AC163" s="451">
        <v>67.64</v>
      </c>
      <c r="AD163" s="494">
        <v>69.61</v>
      </c>
      <c r="AE163" s="494">
        <v>11.22</v>
      </c>
      <c r="AF163" s="494">
        <v>10.5</v>
      </c>
      <c r="AG163" s="494">
        <v>1.37</v>
      </c>
      <c r="AH163" s="494">
        <v>55.42</v>
      </c>
      <c r="AI163" s="494">
        <v>17.489999999999998</v>
      </c>
    </row>
    <row r="164" spans="1:35" ht="8.85" customHeight="1">
      <c r="A164" s="211"/>
      <c r="B164" s="211"/>
      <c r="C164" s="211"/>
      <c r="D164" s="211"/>
      <c r="E164" s="211"/>
      <c r="F164" s="211"/>
      <c r="G164" s="211"/>
      <c r="H164" s="211"/>
      <c r="I164" s="211"/>
      <c r="V164" s="145">
        <v>52</v>
      </c>
      <c r="W164" s="145">
        <v>52</v>
      </c>
      <c r="X164" s="494">
        <v>22</v>
      </c>
      <c r="Y164" s="494">
        <v>77.430000000000007</v>
      </c>
      <c r="Z164" s="494">
        <v>17.760000000000002</v>
      </c>
      <c r="AA164" s="494">
        <v>8.42</v>
      </c>
      <c r="AB164" s="494">
        <v>3.57</v>
      </c>
      <c r="AC164" s="451">
        <v>56.19</v>
      </c>
      <c r="AD164" s="494">
        <v>58.45</v>
      </c>
      <c r="AE164" s="494">
        <v>8.01</v>
      </c>
      <c r="AF164" s="494">
        <v>10.51</v>
      </c>
      <c r="AG164" s="494">
        <v>1.53</v>
      </c>
      <c r="AH164" s="494">
        <v>59.55</v>
      </c>
      <c r="AI164" s="494">
        <v>18.61</v>
      </c>
    </row>
    <row r="165" spans="1:35" ht="8.85" customHeight="1">
      <c r="A165" s="211"/>
      <c r="B165" s="211"/>
      <c r="C165" s="211"/>
      <c r="D165" s="211"/>
      <c r="E165" s="211"/>
      <c r="F165" s="211"/>
      <c r="G165" s="211"/>
      <c r="H165" s="211"/>
      <c r="I165" s="211"/>
      <c r="U165" s="435">
        <v>2017</v>
      </c>
      <c r="V165" s="463">
        <v>1</v>
      </c>
      <c r="W165">
        <v>1</v>
      </c>
      <c r="X165" s="494">
        <v>41.55</v>
      </c>
      <c r="Y165" s="494">
        <v>103.58</v>
      </c>
      <c r="Z165" s="494">
        <v>29.67</v>
      </c>
      <c r="AA165" s="494">
        <v>13.85</v>
      </c>
      <c r="AB165" s="494">
        <v>11.3</v>
      </c>
      <c r="AC165" s="451">
        <v>104.02</v>
      </c>
      <c r="AD165" s="494">
        <v>148.43</v>
      </c>
      <c r="AE165" s="494">
        <v>24.1</v>
      </c>
      <c r="AF165" s="494">
        <v>10.220000000000001</v>
      </c>
      <c r="AG165" s="494">
        <v>3.28</v>
      </c>
      <c r="AH165" s="494">
        <v>89.46</v>
      </c>
      <c r="AI165" s="494">
        <v>25.43</v>
      </c>
    </row>
    <row r="166" spans="1:35" ht="8.85" customHeight="1">
      <c r="A166" s="211"/>
      <c r="B166" s="211"/>
      <c r="C166" s="211"/>
      <c r="D166" s="211"/>
      <c r="E166" s="211"/>
      <c r="F166" s="211"/>
      <c r="G166" s="211"/>
      <c r="H166" s="211"/>
      <c r="I166" s="211"/>
      <c r="U166" s="435"/>
      <c r="V166" s="463"/>
      <c r="W166">
        <v>2</v>
      </c>
      <c r="X166" s="494">
        <v>39.6</v>
      </c>
      <c r="Y166" s="494">
        <v>105.01</v>
      </c>
      <c r="Z166" s="494">
        <v>51.2</v>
      </c>
      <c r="AA166" s="494">
        <v>14.96</v>
      </c>
      <c r="AB166" s="494">
        <v>15.4</v>
      </c>
      <c r="AC166" s="451">
        <v>143.97</v>
      </c>
      <c r="AD166" s="494">
        <v>175.88</v>
      </c>
      <c r="AE166" s="494">
        <v>33.74</v>
      </c>
      <c r="AF166" s="494">
        <v>10.17</v>
      </c>
      <c r="AG166" s="494">
        <v>6.45</v>
      </c>
      <c r="AH166" s="494">
        <v>178.14</v>
      </c>
      <c r="AI166" s="494">
        <v>55.67</v>
      </c>
    </row>
    <row r="167" spans="1:35" ht="8.85" customHeight="1">
      <c r="A167" s="211"/>
      <c r="B167" s="211"/>
      <c r="C167" s="211"/>
      <c r="D167" s="211"/>
      <c r="E167" s="211"/>
      <c r="F167" s="211"/>
      <c r="G167" s="211"/>
      <c r="H167" s="211"/>
      <c r="I167" s="211"/>
      <c r="U167" s="435"/>
      <c r="V167" s="463"/>
      <c r="W167">
        <v>3</v>
      </c>
      <c r="X167" s="494">
        <v>73.650000000000006</v>
      </c>
      <c r="Y167" s="494">
        <v>137.41</v>
      </c>
      <c r="Z167" s="494">
        <v>43.26</v>
      </c>
      <c r="AA167" s="494">
        <v>28.98</v>
      </c>
      <c r="AB167" s="494">
        <v>21.94</v>
      </c>
      <c r="AC167" s="451">
        <v>355.12</v>
      </c>
      <c r="AD167" s="494">
        <v>177.57</v>
      </c>
      <c r="AE167" s="494">
        <v>35.49</v>
      </c>
      <c r="AF167" s="494">
        <v>10</v>
      </c>
      <c r="AG167" s="494">
        <v>9.0500000000000007</v>
      </c>
      <c r="AH167" s="494">
        <v>174.94</v>
      </c>
      <c r="AI167" s="494">
        <v>58.31</v>
      </c>
    </row>
    <row r="168" spans="1:35" ht="8.85" customHeight="1">
      <c r="A168" s="211"/>
      <c r="B168" s="211"/>
      <c r="C168" s="211"/>
      <c r="D168" s="211"/>
      <c r="E168" s="211"/>
      <c r="F168" s="211"/>
      <c r="G168" s="211"/>
      <c r="H168" s="211"/>
      <c r="I168" s="211"/>
      <c r="U168" s="435"/>
      <c r="V168" s="463">
        <v>4</v>
      </c>
      <c r="W168">
        <v>4</v>
      </c>
      <c r="X168" s="494">
        <v>65.03</v>
      </c>
      <c r="Y168" s="494">
        <v>127.83</v>
      </c>
      <c r="Z168" s="494">
        <v>32.72</v>
      </c>
      <c r="AA168" s="494">
        <v>30.46</v>
      </c>
      <c r="AB168" s="494">
        <v>23.91</v>
      </c>
      <c r="AC168" s="451">
        <v>519.4</v>
      </c>
      <c r="AD168" s="494">
        <v>205.76</v>
      </c>
      <c r="AE168" s="494">
        <v>48.48</v>
      </c>
      <c r="AF168" s="494">
        <v>10</v>
      </c>
      <c r="AG168" s="494">
        <v>2.4300000000000002</v>
      </c>
      <c r="AH168" s="494">
        <v>141.31</v>
      </c>
      <c r="AI168" s="494">
        <v>47.49</v>
      </c>
    </row>
    <row r="169" spans="1:35" ht="8.85" customHeight="1">
      <c r="A169" s="211"/>
      <c r="B169" s="211"/>
      <c r="C169" s="211"/>
      <c r="D169" s="211"/>
      <c r="E169" s="211"/>
      <c r="F169" s="211"/>
      <c r="G169" s="211"/>
      <c r="H169" s="211"/>
      <c r="I169" s="211"/>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1"/>
      <c r="B170" s="211"/>
      <c r="C170" s="211"/>
      <c r="D170" s="211"/>
      <c r="E170" s="211"/>
      <c r="F170" s="211"/>
      <c r="G170" s="211"/>
      <c r="H170" s="211"/>
      <c r="I170" s="211"/>
    </row>
    <row r="171" spans="1:35" ht="8.85" customHeight="1">
      <c r="A171" s="211"/>
      <c r="B171" s="211"/>
      <c r="C171" s="211"/>
      <c r="D171" s="211"/>
      <c r="E171" s="211"/>
      <c r="F171" s="211"/>
      <c r="G171" s="211"/>
      <c r="H171" s="211"/>
      <c r="I171" s="211"/>
    </row>
    <row r="172" spans="1:35" ht="8.85" customHeight="1">
      <c r="A172" s="211"/>
      <c r="B172" s="211"/>
      <c r="C172" s="211"/>
      <c r="D172" s="211"/>
      <c r="E172" s="211"/>
      <c r="F172" s="211"/>
      <c r="G172" s="211"/>
      <c r="H172" s="211"/>
      <c r="I172" s="211"/>
    </row>
    <row r="173" spans="1:35" ht="8.85" customHeight="1">
      <c r="A173" s="211"/>
      <c r="B173" s="211"/>
      <c r="C173" s="211"/>
      <c r="D173" s="211"/>
      <c r="E173" s="211"/>
      <c r="F173" s="211"/>
      <c r="G173" s="211"/>
      <c r="H173" s="211"/>
      <c r="I173" s="211"/>
    </row>
    <row r="174" spans="1:35" ht="8.85" customHeight="1">
      <c r="A174" s="211"/>
      <c r="B174" s="211"/>
      <c r="C174" s="211"/>
      <c r="D174" s="211"/>
      <c r="E174" s="211"/>
      <c r="F174" s="211"/>
      <c r="G174" s="211"/>
      <c r="H174" s="211"/>
      <c r="I174" s="211"/>
    </row>
    <row r="175" spans="1:35" ht="8.85" customHeight="1">
      <c r="A175" s="211"/>
      <c r="B175" s="211"/>
      <c r="C175" s="211"/>
      <c r="D175" s="211"/>
      <c r="E175" s="211"/>
      <c r="F175" s="211"/>
      <c r="G175" s="211"/>
      <c r="H175" s="211"/>
      <c r="I175" s="211"/>
    </row>
    <row r="176" spans="1:35" ht="8.85" customHeight="1">
      <c r="A176" s="211"/>
      <c r="B176" s="211"/>
      <c r="C176" s="211"/>
      <c r="D176" s="211"/>
      <c r="E176" s="211"/>
      <c r="F176" s="211"/>
      <c r="G176" s="211"/>
      <c r="H176" s="211"/>
      <c r="I176" s="211"/>
    </row>
    <row r="177" spans="1:35" ht="8.85" customHeight="1">
      <c r="A177" s="211"/>
      <c r="B177" s="211"/>
      <c r="C177" s="211"/>
      <c r="D177" s="211"/>
      <c r="E177" s="211"/>
      <c r="F177" s="211"/>
      <c r="G177" s="211"/>
      <c r="H177" s="211"/>
      <c r="I177" s="211"/>
    </row>
    <row r="178" spans="1:35" ht="8.85" customHeight="1">
      <c r="A178" s="211"/>
      <c r="B178" s="211"/>
      <c r="C178" s="211"/>
      <c r="D178" s="211"/>
      <c r="E178" s="211"/>
      <c r="F178" s="211"/>
      <c r="G178" s="211"/>
      <c r="H178" s="211"/>
      <c r="I178" s="211"/>
    </row>
    <row r="179" spans="1:35" ht="8.85" customHeight="1">
      <c r="A179" s="211"/>
      <c r="B179" s="211"/>
      <c r="C179" s="211"/>
      <c r="D179" s="211"/>
      <c r="E179" s="211"/>
      <c r="F179" s="211"/>
      <c r="G179" s="211"/>
      <c r="H179" s="211"/>
      <c r="I179" s="211"/>
    </row>
    <row r="180" spans="1:35" ht="8.85" customHeight="1">
      <c r="A180" s="211"/>
      <c r="B180" s="211"/>
      <c r="C180" s="211"/>
      <c r="D180" s="211"/>
      <c r="E180" s="211"/>
      <c r="F180" s="211"/>
      <c r="G180" s="211"/>
      <c r="H180" s="211"/>
      <c r="I180" s="211"/>
    </row>
    <row r="181" spans="1:35" ht="8.85" customHeight="1">
      <c r="A181" s="211"/>
      <c r="B181" s="211"/>
      <c r="C181" s="211"/>
      <c r="D181" s="211"/>
      <c r="E181" s="211"/>
      <c r="F181" s="211"/>
      <c r="G181" s="211"/>
      <c r="H181" s="211"/>
      <c r="I181" s="211"/>
    </row>
    <row r="182" spans="1:35" ht="8.85" customHeight="1">
      <c r="A182" s="211"/>
      <c r="B182" s="211"/>
      <c r="C182" s="211"/>
      <c r="D182" s="211"/>
      <c r="E182" s="211"/>
      <c r="F182" s="211"/>
      <c r="G182" s="211"/>
      <c r="H182" s="211"/>
      <c r="I182" s="211"/>
      <c r="U182" s="436"/>
      <c r="V182" s="435"/>
      <c r="W182"/>
      <c r="X182" s="441"/>
      <c r="Y182" s="441"/>
      <c r="Z182" s="441"/>
      <c r="AA182" s="441"/>
      <c r="AB182" s="441"/>
      <c r="AC182" s="441"/>
      <c r="AD182" s="441"/>
      <c r="AE182" s="441"/>
      <c r="AF182" s="441"/>
      <c r="AG182" s="441"/>
      <c r="AH182" s="441"/>
      <c r="AI182" s="441"/>
    </row>
    <row r="183" spans="1:35" ht="8.85" customHeight="1">
      <c r="A183" s="211"/>
      <c r="B183" s="211"/>
      <c r="C183" s="211"/>
      <c r="D183" s="211"/>
      <c r="E183" s="211"/>
      <c r="F183" s="211"/>
      <c r="G183" s="211"/>
      <c r="H183" s="211"/>
      <c r="I183" s="211"/>
      <c r="U183" s="436"/>
      <c r="V183" s="435"/>
      <c r="W183"/>
      <c r="X183" s="441"/>
      <c r="Y183" s="441"/>
      <c r="Z183" s="441"/>
      <c r="AA183" s="441"/>
      <c r="AB183" s="441"/>
      <c r="AC183" s="441"/>
      <c r="AD183" s="441"/>
      <c r="AE183" s="441"/>
      <c r="AF183" s="441"/>
      <c r="AG183" s="441"/>
      <c r="AH183" s="441"/>
      <c r="AI183" s="441"/>
    </row>
    <row r="184" spans="1:35" ht="8.85" customHeight="1">
      <c r="A184" s="211"/>
      <c r="B184" s="211"/>
      <c r="C184" s="211"/>
      <c r="D184" s="211"/>
      <c r="E184" s="211"/>
      <c r="F184" s="211"/>
      <c r="G184" s="211"/>
      <c r="H184" s="211"/>
      <c r="I184" s="211"/>
      <c r="U184" s="436"/>
      <c r="V184" s="435"/>
      <c r="W184"/>
      <c r="X184" s="441"/>
      <c r="Y184" s="441"/>
      <c r="Z184" s="441"/>
      <c r="AA184" s="441"/>
      <c r="AB184" s="441"/>
      <c r="AC184" s="441"/>
      <c r="AD184" s="441"/>
      <c r="AE184" s="441"/>
      <c r="AF184" s="441"/>
      <c r="AG184" s="441"/>
      <c r="AH184" s="441"/>
      <c r="AI184" s="441"/>
    </row>
    <row r="185" spans="1:35" ht="8.85" customHeight="1">
      <c r="A185" s="211"/>
      <c r="B185" s="211"/>
      <c r="C185" s="211"/>
      <c r="D185" s="211"/>
      <c r="E185" s="211"/>
      <c r="F185" s="211"/>
      <c r="G185" s="211"/>
      <c r="H185" s="211"/>
      <c r="I185" s="211"/>
      <c r="U185" s="436"/>
      <c r="V185" s="435"/>
      <c r="W185"/>
      <c r="X185" s="441"/>
      <c r="Y185" s="441"/>
      <c r="Z185" s="441"/>
      <c r="AA185" s="441"/>
      <c r="AB185" s="441"/>
      <c r="AC185" s="441"/>
      <c r="AD185" s="441"/>
      <c r="AE185" s="441"/>
      <c r="AF185" s="441"/>
      <c r="AG185" s="441"/>
      <c r="AH185" s="441"/>
      <c r="AI185" s="441"/>
    </row>
    <row r="186" spans="1:35" ht="8.85" customHeight="1">
      <c r="A186" s="211"/>
      <c r="B186" s="211"/>
      <c r="C186" s="211"/>
      <c r="D186" s="211"/>
      <c r="E186" s="211"/>
      <c r="F186" s="211"/>
      <c r="G186" s="211"/>
      <c r="H186" s="211"/>
      <c r="I186" s="211"/>
      <c r="U186" s="436"/>
      <c r="V186" s="435"/>
      <c r="W186"/>
      <c r="X186" s="441"/>
      <c r="Y186" s="441"/>
      <c r="Z186" s="441"/>
      <c r="AA186" s="441"/>
      <c r="AB186" s="441"/>
      <c r="AC186" s="441"/>
      <c r="AD186" s="441"/>
      <c r="AE186" s="441"/>
      <c r="AF186" s="441"/>
      <c r="AG186" s="441"/>
      <c r="AH186" s="441"/>
      <c r="AI186" s="441"/>
    </row>
    <row r="187" spans="1:35" ht="8.85" customHeight="1">
      <c r="A187" s="211"/>
      <c r="B187" s="211"/>
      <c r="C187" s="211"/>
      <c r="D187" s="211"/>
      <c r="E187" s="211"/>
      <c r="F187" s="211"/>
      <c r="G187" s="211"/>
      <c r="H187" s="211"/>
      <c r="I187" s="211"/>
      <c r="U187" s="436"/>
      <c r="V187" s="435"/>
      <c r="W187"/>
      <c r="X187" s="441"/>
      <c r="Y187" s="441"/>
      <c r="Z187" s="441"/>
      <c r="AA187" s="441"/>
      <c r="AB187" s="441"/>
      <c r="AC187" s="441"/>
      <c r="AD187" s="441"/>
      <c r="AE187" s="441"/>
      <c r="AF187" s="441"/>
      <c r="AG187" s="441"/>
      <c r="AH187" s="441"/>
      <c r="AI187" s="441"/>
    </row>
    <row r="188" spans="1:35" ht="8.85" customHeight="1">
      <c r="A188" s="211"/>
      <c r="B188" s="211"/>
      <c r="C188" s="211"/>
      <c r="D188" s="211"/>
      <c r="E188" s="211"/>
      <c r="F188" s="211"/>
      <c r="G188" s="211"/>
      <c r="H188" s="211"/>
      <c r="I188" s="211"/>
      <c r="U188" s="436"/>
      <c r="V188" s="435"/>
      <c r="W188"/>
      <c r="X188" s="441"/>
      <c r="Y188" s="441"/>
      <c r="Z188" s="441"/>
      <c r="AA188" s="441"/>
      <c r="AB188" s="441"/>
      <c r="AC188" s="441"/>
      <c r="AD188" s="441"/>
      <c r="AE188" s="441"/>
      <c r="AF188" s="441"/>
      <c r="AG188" s="441"/>
      <c r="AH188" s="441"/>
      <c r="AI188" s="441"/>
    </row>
    <row r="189" spans="1:35" ht="8.85" customHeight="1">
      <c r="A189" s="211"/>
      <c r="B189" s="211"/>
      <c r="C189" s="211"/>
      <c r="D189" s="211"/>
      <c r="E189" s="211"/>
      <c r="F189" s="211"/>
      <c r="G189" s="211"/>
      <c r="H189" s="211"/>
      <c r="I189" s="211"/>
      <c r="U189" s="436"/>
      <c r="V189" s="435"/>
      <c r="W189"/>
      <c r="X189" s="441"/>
      <c r="Y189" s="441"/>
      <c r="Z189" s="441"/>
      <c r="AA189" s="441"/>
      <c r="AB189" s="441"/>
      <c r="AC189" s="441"/>
      <c r="AD189" s="441"/>
      <c r="AE189" s="441"/>
      <c r="AF189" s="441"/>
      <c r="AG189" s="441"/>
      <c r="AH189" s="441"/>
      <c r="AI189" s="441"/>
    </row>
    <row r="190" spans="1:35" ht="8.85" customHeight="1">
      <c r="A190" s="211"/>
      <c r="B190" s="211"/>
      <c r="C190" s="211"/>
      <c r="D190" s="211"/>
      <c r="E190" s="211"/>
      <c r="F190" s="211"/>
      <c r="G190" s="211"/>
      <c r="H190" s="211"/>
      <c r="I190" s="211"/>
      <c r="U190" s="436"/>
      <c r="V190" s="435"/>
      <c r="W190"/>
      <c r="X190" s="441"/>
      <c r="Y190" s="441"/>
      <c r="Z190" s="441"/>
      <c r="AA190" s="441"/>
      <c r="AB190" s="441"/>
      <c r="AC190" s="441"/>
      <c r="AD190" s="441"/>
      <c r="AE190" s="441"/>
      <c r="AF190" s="441"/>
      <c r="AG190" s="441"/>
      <c r="AH190" s="441"/>
      <c r="AI190" s="441"/>
    </row>
    <row r="191" spans="1:35" ht="8.85" customHeight="1">
      <c r="A191" s="211"/>
      <c r="B191" s="211"/>
      <c r="C191" s="211"/>
      <c r="D191" s="211"/>
      <c r="E191" s="211"/>
      <c r="F191" s="211"/>
      <c r="G191" s="211"/>
      <c r="H191" s="211"/>
      <c r="I191" s="211"/>
      <c r="U191" s="436"/>
      <c r="V191" s="435"/>
      <c r="W191"/>
      <c r="X191" s="441"/>
      <c r="Y191" s="441"/>
      <c r="Z191" s="441"/>
      <c r="AA191" s="441"/>
      <c r="AB191" s="441"/>
      <c r="AC191" s="441"/>
      <c r="AD191" s="441"/>
      <c r="AE191" s="441"/>
      <c r="AF191" s="441"/>
      <c r="AG191" s="441"/>
      <c r="AH191" s="441"/>
      <c r="AI191" s="441"/>
    </row>
    <row r="192" spans="1:35" ht="8.85" customHeight="1">
      <c r="A192" s="211"/>
      <c r="B192" s="211"/>
      <c r="C192" s="211"/>
      <c r="D192" s="211"/>
      <c r="E192" s="211"/>
      <c r="F192" s="211"/>
      <c r="G192" s="211"/>
      <c r="H192" s="211"/>
      <c r="I192" s="211"/>
      <c r="U192" s="436"/>
      <c r="V192" s="435"/>
      <c r="W192"/>
      <c r="X192" s="441"/>
      <c r="Y192" s="441"/>
      <c r="Z192" s="441"/>
      <c r="AA192" s="441"/>
      <c r="AB192" s="441"/>
      <c r="AC192" s="441"/>
      <c r="AD192" s="441"/>
      <c r="AE192" s="441"/>
      <c r="AF192" s="441"/>
      <c r="AG192" s="441"/>
      <c r="AH192" s="441"/>
      <c r="AI192" s="441"/>
    </row>
    <row r="193" spans="1:35" ht="8.85" customHeight="1">
      <c r="A193" s="211"/>
      <c r="B193" s="211"/>
      <c r="C193" s="211"/>
      <c r="D193" s="211"/>
      <c r="E193" s="211"/>
      <c r="F193" s="211"/>
      <c r="G193" s="211"/>
      <c r="H193" s="211"/>
      <c r="I193" s="211"/>
      <c r="U193" s="436"/>
      <c r="V193" s="435"/>
      <c r="W193"/>
      <c r="X193" s="441"/>
      <c r="Y193" s="441"/>
      <c r="Z193" s="441"/>
      <c r="AA193" s="441"/>
      <c r="AB193" s="441"/>
      <c r="AC193" s="441"/>
      <c r="AD193" s="441"/>
      <c r="AE193" s="441"/>
      <c r="AF193" s="441"/>
      <c r="AG193" s="441"/>
      <c r="AH193" s="441"/>
      <c r="AI193" s="441"/>
    </row>
    <row r="194" spans="1:35" ht="8.85" customHeight="1">
      <c r="A194" s="211"/>
      <c r="B194" s="211"/>
      <c r="C194" s="211"/>
      <c r="D194" s="211"/>
      <c r="E194" s="211"/>
      <c r="F194" s="211"/>
      <c r="G194" s="211"/>
      <c r="H194" s="211"/>
      <c r="I194" s="211"/>
      <c r="U194" s="436"/>
      <c r="V194" s="435"/>
      <c r="W194"/>
      <c r="X194" s="441"/>
      <c r="Y194" s="441"/>
      <c r="Z194" s="441"/>
      <c r="AA194" s="441"/>
      <c r="AB194" s="441"/>
      <c r="AC194" s="441"/>
      <c r="AD194" s="441"/>
      <c r="AE194" s="441"/>
      <c r="AF194" s="441"/>
      <c r="AG194" s="441"/>
      <c r="AH194" s="441"/>
      <c r="AI194" s="441"/>
    </row>
    <row r="195" spans="1:35" ht="8.85" customHeight="1">
      <c r="A195" s="211"/>
      <c r="B195" s="211"/>
      <c r="C195" s="211"/>
      <c r="D195" s="211"/>
      <c r="E195" s="211"/>
      <c r="F195" s="211"/>
      <c r="G195" s="211"/>
      <c r="H195" s="211"/>
      <c r="I195" s="211"/>
      <c r="U195" s="436"/>
      <c r="V195" s="435"/>
      <c r="W195"/>
      <c r="X195" s="441"/>
      <c r="Y195" s="441"/>
      <c r="Z195" s="441"/>
      <c r="AA195" s="441"/>
      <c r="AB195" s="441"/>
      <c r="AC195" s="441"/>
      <c r="AD195" s="441"/>
      <c r="AE195" s="441"/>
      <c r="AF195" s="441"/>
      <c r="AG195" s="441"/>
      <c r="AH195" s="441"/>
      <c r="AI195" s="441"/>
    </row>
    <row r="196" spans="1:35" ht="8.85" customHeight="1">
      <c r="A196" s="211"/>
      <c r="B196" s="211"/>
      <c r="C196" s="211"/>
      <c r="D196" s="211"/>
      <c r="E196" s="211"/>
      <c r="F196" s="211"/>
      <c r="G196" s="211"/>
      <c r="H196" s="211"/>
      <c r="I196" s="211"/>
      <c r="U196" s="436"/>
      <c r="V196" s="435"/>
      <c r="W196"/>
      <c r="X196" s="441"/>
      <c r="Y196" s="441"/>
      <c r="Z196" s="441"/>
      <c r="AA196" s="441"/>
      <c r="AB196" s="441"/>
      <c r="AC196" s="441"/>
      <c r="AD196" s="441"/>
      <c r="AE196" s="441"/>
      <c r="AF196" s="441"/>
      <c r="AG196" s="441"/>
      <c r="AH196" s="441"/>
      <c r="AI196" s="441"/>
    </row>
    <row r="197" spans="1:35" ht="8.85" customHeight="1">
      <c r="A197" s="211"/>
      <c r="B197" s="211"/>
      <c r="C197" s="211"/>
      <c r="D197" s="211"/>
      <c r="E197" s="211"/>
      <c r="F197" s="211"/>
      <c r="G197" s="211"/>
      <c r="H197" s="211"/>
      <c r="I197" s="211"/>
      <c r="U197" s="436"/>
      <c r="V197" s="435"/>
      <c r="W197"/>
      <c r="X197" s="441"/>
      <c r="Y197" s="441"/>
      <c r="Z197" s="441"/>
      <c r="AA197" s="441"/>
      <c r="AB197" s="441"/>
      <c r="AC197" s="441"/>
      <c r="AD197" s="441"/>
      <c r="AE197" s="441"/>
      <c r="AF197" s="441"/>
      <c r="AG197" s="441"/>
      <c r="AH197" s="441"/>
      <c r="AI197" s="441"/>
    </row>
    <row r="198" spans="1:35" ht="8.85" customHeight="1">
      <c r="A198" s="211"/>
      <c r="B198" s="211"/>
      <c r="C198" s="211"/>
      <c r="D198" s="211"/>
      <c r="E198" s="211"/>
      <c r="F198" s="211"/>
      <c r="G198" s="211"/>
      <c r="H198" s="211"/>
      <c r="I198" s="211"/>
      <c r="U198" s="436"/>
      <c r="V198" s="435"/>
      <c r="W198"/>
      <c r="X198" s="441"/>
      <c r="Y198" s="441"/>
      <c r="Z198" s="441"/>
      <c r="AA198" s="441"/>
      <c r="AB198" s="441"/>
      <c r="AC198" s="441"/>
      <c r="AD198" s="441"/>
      <c r="AE198" s="441"/>
      <c r="AF198" s="441"/>
      <c r="AG198" s="441"/>
      <c r="AH198" s="441"/>
      <c r="AI198" s="441"/>
    </row>
    <row r="199" spans="1:35" ht="8.85" customHeight="1">
      <c r="A199" s="211"/>
      <c r="B199" s="211"/>
      <c r="C199" s="211"/>
      <c r="D199" s="211"/>
      <c r="E199" s="211"/>
      <c r="F199" s="211"/>
      <c r="G199" s="211"/>
      <c r="H199" s="211"/>
      <c r="I199" s="211"/>
      <c r="U199" s="436"/>
      <c r="V199" s="435"/>
      <c r="W199"/>
      <c r="X199" s="441"/>
      <c r="Y199" s="441"/>
      <c r="Z199" s="441"/>
      <c r="AA199" s="441"/>
      <c r="AB199" s="441"/>
      <c r="AC199" s="441"/>
      <c r="AD199" s="441"/>
      <c r="AE199" s="441"/>
      <c r="AF199" s="441"/>
      <c r="AG199" s="441"/>
      <c r="AH199" s="441"/>
      <c r="AI199" s="441"/>
    </row>
    <row r="200" spans="1:35" ht="8.85" customHeight="1">
      <c r="A200" s="211"/>
      <c r="B200" s="211"/>
      <c r="C200" s="211"/>
      <c r="D200" s="211"/>
      <c r="E200" s="211"/>
      <c r="F200" s="211"/>
      <c r="G200" s="211"/>
      <c r="H200" s="211"/>
      <c r="I200" s="211"/>
      <c r="U200" s="436"/>
      <c r="V200" s="435"/>
      <c r="W200"/>
      <c r="X200" s="441"/>
      <c r="Y200" s="441"/>
      <c r="Z200" s="441"/>
      <c r="AA200" s="441"/>
      <c r="AB200" s="441"/>
      <c r="AC200" s="441"/>
      <c r="AD200" s="441"/>
      <c r="AE200" s="441"/>
      <c r="AF200" s="441"/>
      <c r="AG200" s="441"/>
      <c r="AH200" s="441"/>
      <c r="AI200" s="441"/>
    </row>
    <row r="201" spans="1:35" ht="8.85" customHeight="1">
      <c r="A201" s="211"/>
      <c r="B201" s="211"/>
      <c r="C201" s="211"/>
      <c r="D201" s="211"/>
      <c r="E201" s="211"/>
      <c r="F201" s="211"/>
      <c r="G201" s="211"/>
      <c r="H201" s="211"/>
      <c r="I201" s="211"/>
      <c r="U201" s="436"/>
      <c r="V201" s="435"/>
      <c r="W201"/>
      <c r="X201" s="441"/>
      <c r="Y201" s="441"/>
      <c r="Z201" s="441"/>
      <c r="AA201" s="441"/>
      <c r="AB201" s="441"/>
      <c r="AC201" s="441"/>
      <c r="AD201" s="441"/>
      <c r="AE201" s="441"/>
      <c r="AF201" s="441"/>
      <c r="AG201" s="441"/>
      <c r="AH201" s="441"/>
      <c r="AI201" s="441"/>
    </row>
    <row r="202" spans="1:35" ht="8.85" customHeight="1">
      <c r="A202" s="211"/>
      <c r="B202" s="211"/>
      <c r="C202" s="211"/>
      <c r="D202" s="211"/>
      <c r="E202" s="211"/>
      <c r="F202" s="211"/>
      <c r="G202" s="211"/>
      <c r="H202" s="211"/>
      <c r="I202" s="211"/>
      <c r="U202" s="436"/>
      <c r="V202" s="435"/>
      <c r="W202"/>
      <c r="X202" s="441"/>
      <c r="Y202" s="441"/>
      <c r="Z202" s="441"/>
      <c r="AA202" s="441"/>
      <c r="AB202" s="441"/>
      <c r="AC202" s="441"/>
      <c r="AD202" s="441"/>
      <c r="AE202" s="441"/>
      <c r="AF202" s="441"/>
      <c r="AG202" s="441"/>
      <c r="AH202" s="441"/>
      <c r="AI202" s="441"/>
    </row>
    <row r="203" spans="1:35" ht="8.85" customHeight="1">
      <c r="A203" s="211"/>
      <c r="B203" s="211"/>
      <c r="C203" s="211"/>
      <c r="D203" s="211"/>
      <c r="E203" s="211"/>
      <c r="F203" s="211"/>
      <c r="G203" s="211"/>
      <c r="H203" s="211"/>
      <c r="I203" s="211"/>
      <c r="U203" s="436"/>
      <c r="V203" s="435"/>
      <c r="W203"/>
      <c r="X203" s="441"/>
      <c r="Y203" s="441"/>
      <c r="Z203" s="441"/>
      <c r="AA203" s="441"/>
      <c r="AB203" s="441"/>
      <c r="AC203" s="441"/>
      <c r="AD203" s="441"/>
      <c r="AE203" s="441"/>
      <c r="AF203" s="441"/>
      <c r="AG203" s="441"/>
      <c r="AH203" s="441"/>
      <c r="AI203" s="441"/>
    </row>
    <row r="204" spans="1:35" ht="8.85" customHeight="1">
      <c r="A204" s="211"/>
      <c r="B204" s="211"/>
      <c r="C204" s="211"/>
      <c r="D204" s="211"/>
      <c r="E204" s="211"/>
      <c r="F204" s="211"/>
      <c r="G204" s="211"/>
      <c r="H204" s="211"/>
      <c r="I204" s="211"/>
      <c r="U204" s="436"/>
      <c r="V204" s="435"/>
      <c r="W204"/>
      <c r="X204" s="441"/>
      <c r="Y204" s="441"/>
      <c r="Z204" s="441"/>
      <c r="AA204" s="441"/>
      <c r="AB204" s="441"/>
      <c r="AC204" s="441"/>
      <c r="AD204" s="441"/>
      <c r="AE204" s="441"/>
      <c r="AF204" s="441"/>
      <c r="AG204" s="441"/>
      <c r="AH204" s="441"/>
      <c r="AI204" s="441"/>
    </row>
    <row r="205" spans="1:35" ht="8.85" customHeight="1">
      <c r="A205" s="211"/>
      <c r="B205" s="211"/>
      <c r="C205" s="211"/>
      <c r="D205" s="211"/>
      <c r="E205" s="211"/>
      <c r="F205" s="211"/>
      <c r="G205" s="211"/>
      <c r="H205" s="211"/>
      <c r="I205" s="211"/>
      <c r="U205" s="436"/>
      <c r="V205" s="435"/>
      <c r="W205"/>
      <c r="X205" s="441"/>
      <c r="Y205" s="441"/>
      <c r="Z205" s="441"/>
      <c r="AA205" s="441"/>
      <c r="AB205" s="441"/>
      <c r="AC205" s="441"/>
      <c r="AD205" s="441"/>
      <c r="AE205" s="441"/>
      <c r="AF205" s="441"/>
      <c r="AG205" s="441"/>
      <c r="AH205" s="441"/>
      <c r="AI205" s="441"/>
    </row>
    <row r="206" spans="1:35" ht="8.85" customHeight="1">
      <c r="A206" s="211"/>
      <c r="B206" s="211"/>
      <c r="C206" s="211"/>
      <c r="D206" s="211"/>
      <c r="E206" s="211"/>
      <c r="F206" s="211"/>
      <c r="G206" s="211"/>
      <c r="H206" s="211"/>
      <c r="I206" s="211"/>
      <c r="U206" s="436"/>
      <c r="V206" s="435"/>
      <c r="W206"/>
      <c r="X206" s="441"/>
      <c r="Y206" s="441"/>
      <c r="Z206" s="441"/>
      <c r="AA206" s="441"/>
      <c r="AB206" s="441"/>
      <c r="AC206" s="441"/>
      <c r="AD206" s="441"/>
      <c r="AE206" s="441"/>
      <c r="AF206" s="441"/>
      <c r="AG206" s="441"/>
      <c r="AH206" s="441"/>
      <c r="AI206" s="441"/>
    </row>
    <row r="207" spans="1:35" ht="8.85" customHeight="1">
      <c r="A207" s="211"/>
      <c r="B207" s="211"/>
      <c r="C207" s="211"/>
      <c r="D207" s="211"/>
      <c r="E207" s="211"/>
      <c r="F207" s="211"/>
      <c r="G207" s="211"/>
      <c r="H207" s="211"/>
      <c r="I207" s="211"/>
      <c r="U207" s="436"/>
      <c r="V207" s="435"/>
      <c r="W207"/>
      <c r="X207" s="441"/>
      <c r="Y207" s="441"/>
      <c r="Z207" s="441"/>
      <c r="AA207" s="441"/>
      <c r="AB207" s="441"/>
      <c r="AC207" s="441"/>
      <c r="AD207" s="441"/>
      <c r="AE207" s="441"/>
      <c r="AF207" s="441"/>
      <c r="AG207" s="441"/>
      <c r="AH207" s="441"/>
      <c r="AI207" s="441"/>
    </row>
    <row r="208" spans="1:35" ht="8.85" customHeight="1">
      <c r="A208" s="211"/>
      <c r="B208" s="211"/>
      <c r="C208" s="211"/>
      <c r="D208" s="211"/>
      <c r="E208" s="211"/>
      <c r="F208" s="211"/>
      <c r="G208" s="211"/>
      <c r="H208" s="211"/>
      <c r="I208" s="211"/>
      <c r="U208" s="436"/>
      <c r="V208" s="435"/>
      <c r="W208"/>
      <c r="X208" s="441"/>
      <c r="Y208" s="441"/>
      <c r="Z208" s="441"/>
      <c r="AA208" s="441"/>
      <c r="AB208" s="441"/>
      <c r="AC208" s="441"/>
      <c r="AD208" s="441"/>
      <c r="AE208" s="441"/>
      <c r="AF208" s="441"/>
      <c r="AG208" s="441"/>
      <c r="AH208" s="441"/>
      <c r="AI208" s="441"/>
    </row>
    <row r="209" spans="1:35" ht="8.85" customHeight="1">
      <c r="A209" s="211"/>
      <c r="B209" s="211"/>
      <c r="C209" s="211"/>
      <c r="D209" s="211"/>
      <c r="E209" s="211"/>
      <c r="F209" s="211"/>
      <c r="G209" s="211"/>
      <c r="H209" s="211"/>
      <c r="I209" s="211"/>
      <c r="U209" s="436"/>
      <c r="V209" s="435"/>
      <c r="W209"/>
      <c r="X209" s="441"/>
      <c r="Y209" s="441"/>
      <c r="Z209" s="441"/>
      <c r="AA209" s="441"/>
      <c r="AB209" s="441"/>
      <c r="AC209" s="441"/>
      <c r="AD209" s="441"/>
      <c r="AE209" s="441"/>
      <c r="AF209" s="441"/>
      <c r="AG209" s="441"/>
      <c r="AH209" s="441"/>
      <c r="AI209" s="441"/>
    </row>
    <row r="210" spans="1:35" ht="8.85" customHeight="1">
      <c r="A210" s="211"/>
      <c r="B210" s="211"/>
      <c r="C210" s="211"/>
      <c r="D210" s="211"/>
      <c r="E210" s="211"/>
      <c r="F210" s="211"/>
      <c r="G210" s="211"/>
      <c r="H210" s="211"/>
      <c r="I210" s="211"/>
      <c r="U210" s="436"/>
      <c r="V210" s="435"/>
      <c r="W210"/>
      <c r="X210" s="441"/>
      <c r="Y210" s="441"/>
      <c r="Z210" s="441"/>
      <c r="AA210" s="441"/>
      <c r="AB210" s="441"/>
      <c r="AC210" s="441"/>
      <c r="AD210" s="441"/>
      <c r="AE210" s="441"/>
      <c r="AF210" s="441"/>
      <c r="AG210" s="441"/>
      <c r="AH210" s="441"/>
      <c r="AI210" s="441"/>
    </row>
    <row r="211" spans="1:35" ht="8.85" customHeight="1">
      <c r="A211" s="211"/>
      <c r="B211" s="211"/>
      <c r="C211" s="211"/>
      <c r="D211" s="211"/>
      <c r="E211" s="211"/>
      <c r="F211" s="211"/>
      <c r="G211" s="211"/>
      <c r="H211" s="211"/>
      <c r="I211" s="211"/>
      <c r="U211" s="436"/>
      <c r="V211" s="435"/>
      <c r="W211"/>
      <c r="X211" s="441"/>
      <c r="Y211" s="441"/>
      <c r="Z211" s="441"/>
      <c r="AA211" s="441"/>
      <c r="AB211" s="441"/>
      <c r="AC211" s="441"/>
      <c r="AD211" s="441"/>
      <c r="AE211" s="441"/>
      <c r="AF211" s="441"/>
      <c r="AG211" s="441"/>
      <c r="AH211" s="441"/>
      <c r="AI211" s="441"/>
    </row>
    <row r="212" spans="1:35" ht="8.85" customHeight="1">
      <c r="A212" s="211"/>
      <c r="B212" s="211"/>
      <c r="C212" s="211"/>
      <c r="D212" s="211"/>
      <c r="E212" s="211"/>
      <c r="F212" s="211"/>
      <c r="G212" s="211"/>
      <c r="H212" s="211"/>
      <c r="I212" s="211"/>
      <c r="U212" s="436"/>
      <c r="V212" s="435"/>
      <c r="W212"/>
      <c r="X212" s="441"/>
      <c r="Y212" s="441"/>
      <c r="Z212" s="441"/>
      <c r="AA212" s="441"/>
      <c r="AB212" s="441"/>
      <c r="AC212" s="441"/>
      <c r="AD212" s="441"/>
      <c r="AE212" s="441"/>
      <c r="AF212" s="441"/>
      <c r="AG212" s="441"/>
      <c r="AH212" s="441"/>
      <c r="AI212" s="441"/>
    </row>
    <row r="213" spans="1:35" ht="8.85" customHeight="1">
      <c r="A213" s="211"/>
      <c r="B213" s="211"/>
      <c r="C213" s="211"/>
      <c r="D213" s="211"/>
      <c r="E213" s="211"/>
      <c r="F213" s="211"/>
      <c r="G213" s="211"/>
      <c r="H213" s="211"/>
      <c r="I213" s="211"/>
      <c r="U213" s="436"/>
      <c r="V213" s="435"/>
      <c r="W213"/>
      <c r="X213" s="441"/>
      <c r="Y213" s="441"/>
      <c r="Z213" s="441"/>
      <c r="AA213" s="441"/>
      <c r="AB213" s="441"/>
      <c r="AC213" s="441"/>
      <c r="AD213" s="441"/>
      <c r="AE213" s="441"/>
      <c r="AF213" s="441"/>
      <c r="AG213" s="441"/>
      <c r="AH213" s="441"/>
      <c r="AI213" s="441"/>
    </row>
    <row r="214" spans="1:35" ht="8.85" customHeight="1">
      <c r="A214" s="211"/>
      <c r="B214" s="211"/>
      <c r="C214" s="211"/>
      <c r="D214" s="211"/>
      <c r="E214" s="211"/>
      <c r="F214" s="211"/>
      <c r="G214" s="211"/>
      <c r="H214" s="211"/>
      <c r="I214" s="211"/>
      <c r="U214" s="436"/>
      <c r="V214" s="435"/>
      <c r="W214"/>
      <c r="X214" s="441"/>
      <c r="Y214" s="441"/>
      <c r="Z214" s="441"/>
      <c r="AA214" s="441"/>
      <c r="AB214" s="441"/>
      <c r="AC214" s="441"/>
      <c r="AD214" s="441"/>
      <c r="AE214" s="441"/>
      <c r="AF214" s="441"/>
      <c r="AG214" s="441"/>
      <c r="AH214" s="441"/>
      <c r="AI214" s="441"/>
    </row>
    <row r="215" spans="1:35" ht="8.85" customHeight="1">
      <c r="A215" s="211"/>
      <c r="B215" s="211"/>
      <c r="C215" s="211"/>
      <c r="D215" s="211"/>
      <c r="E215" s="211"/>
      <c r="F215" s="211"/>
      <c r="G215" s="211"/>
      <c r="H215" s="211"/>
      <c r="I215" s="211"/>
      <c r="U215" s="436"/>
      <c r="V215" s="435"/>
      <c r="W215"/>
      <c r="X215" s="441"/>
      <c r="Y215" s="441"/>
      <c r="Z215" s="441"/>
      <c r="AA215" s="441"/>
      <c r="AB215" s="441"/>
      <c r="AC215" s="441"/>
      <c r="AD215" s="441"/>
      <c r="AE215" s="441"/>
      <c r="AF215" s="441"/>
      <c r="AG215" s="441"/>
      <c r="AH215" s="441"/>
      <c r="AI215" s="441"/>
    </row>
    <row r="216" spans="1:35" ht="8.85" customHeight="1">
      <c r="A216" s="211"/>
      <c r="B216" s="211"/>
      <c r="C216" s="211"/>
      <c r="D216" s="211"/>
      <c r="E216" s="211"/>
      <c r="F216" s="211"/>
      <c r="G216" s="211"/>
      <c r="H216" s="211"/>
      <c r="I216" s="211"/>
      <c r="U216" s="436"/>
      <c r="V216" s="435"/>
      <c r="W216"/>
      <c r="X216" s="441"/>
      <c r="Y216" s="441"/>
      <c r="Z216" s="441"/>
      <c r="AA216" s="441"/>
      <c r="AB216" s="441"/>
      <c r="AC216" s="441"/>
      <c r="AD216" s="441"/>
      <c r="AE216" s="441"/>
      <c r="AF216" s="441"/>
      <c r="AG216" s="441"/>
      <c r="AH216" s="441"/>
      <c r="AI216" s="441"/>
    </row>
    <row r="217" spans="1:35" ht="8.85" customHeight="1">
      <c r="A217" s="211"/>
      <c r="B217" s="211"/>
      <c r="C217" s="211"/>
      <c r="D217" s="211"/>
      <c r="E217" s="211"/>
      <c r="F217" s="211"/>
      <c r="G217" s="211"/>
      <c r="H217" s="211"/>
      <c r="I217" s="211"/>
      <c r="U217" s="436"/>
      <c r="V217" s="435"/>
      <c r="W217"/>
      <c r="X217" s="441"/>
      <c r="Y217" s="441"/>
      <c r="Z217" s="441"/>
      <c r="AA217" s="441"/>
      <c r="AB217" s="441"/>
      <c r="AC217" s="441"/>
      <c r="AD217" s="441"/>
      <c r="AE217" s="441"/>
      <c r="AF217" s="441"/>
      <c r="AG217" s="441"/>
      <c r="AH217" s="441"/>
      <c r="AI217" s="441"/>
    </row>
    <row r="218" spans="1:35" ht="8.85" customHeight="1">
      <c r="A218" s="211"/>
      <c r="B218" s="211"/>
      <c r="C218" s="211"/>
      <c r="D218" s="211"/>
      <c r="E218" s="211"/>
      <c r="F218" s="211"/>
      <c r="G218" s="211"/>
      <c r="H218" s="211"/>
      <c r="I218" s="211"/>
      <c r="U218" s="436"/>
      <c r="V218" s="435"/>
      <c r="W218"/>
      <c r="X218" s="441"/>
      <c r="Y218" s="441"/>
      <c r="Z218" s="441"/>
      <c r="AA218" s="441"/>
      <c r="AB218" s="441"/>
      <c r="AC218" s="441"/>
      <c r="AD218" s="441"/>
      <c r="AE218" s="441"/>
      <c r="AF218" s="441"/>
      <c r="AG218" s="441"/>
      <c r="AH218" s="441"/>
      <c r="AI218" s="441"/>
    </row>
    <row r="219" spans="1:35" ht="8.85" customHeight="1">
      <c r="A219" s="211"/>
      <c r="B219" s="211"/>
      <c r="C219" s="211"/>
      <c r="D219" s="211"/>
      <c r="E219" s="211"/>
      <c r="F219" s="211"/>
      <c r="G219" s="211"/>
      <c r="H219" s="211"/>
      <c r="I219" s="211"/>
      <c r="U219" s="436"/>
      <c r="V219" s="435"/>
      <c r="W219"/>
      <c r="X219" s="441"/>
      <c r="Y219" s="441"/>
      <c r="Z219" s="441"/>
      <c r="AA219" s="441"/>
      <c r="AB219" s="441"/>
      <c r="AC219" s="441"/>
      <c r="AD219" s="441"/>
      <c r="AE219" s="441"/>
      <c r="AF219" s="441"/>
      <c r="AG219" s="441"/>
      <c r="AH219" s="441"/>
      <c r="AI219" s="441"/>
    </row>
    <row r="220" spans="1:35" ht="8.85" customHeight="1">
      <c r="A220" s="211"/>
      <c r="B220" s="211"/>
      <c r="C220" s="211"/>
      <c r="D220" s="211"/>
      <c r="E220" s="211"/>
      <c r="F220" s="211"/>
      <c r="G220" s="211"/>
      <c r="H220" s="211"/>
      <c r="I220" s="211"/>
      <c r="U220" s="436"/>
      <c r="V220" s="435"/>
      <c r="W220"/>
      <c r="X220" s="441"/>
      <c r="Y220" s="441"/>
      <c r="Z220" s="441"/>
      <c r="AA220" s="441"/>
      <c r="AB220" s="441"/>
      <c r="AC220" s="441"/>
      <c r="AD220" s="441"/>
      <c r="AE220" s="441"/>
      <c r="AF220" s="441"/>
      <c r="AG220" s="441"/>
      <c r="AH220" s="441"/>
      <c r="AI220" s="441"/>
    </row>
    <row r="221" spans="1:35" ht="8.85" customHeight="1">
      <c r="A221" s="211"/>
      <c r="B221" s="211"/>
      <c r="C221" s="211"/>
      <c r="D221" s="211"/>
      <c r="E221" s="211"/>
      <c r="F221" s="211"/>
      <c r="G221" s="211"/>
      <c r="H221" s="211"/>
      <c r="I221" s="211"/>
      <c r="U221" s="436"/>
      <c r="V221" s="435"/>
      <c r="W221"/>
      <c r="X221" s="441"/>
      <c r="Y221" s="441"/>
      <c r="Z221" s="441"/>
      <c r="AA221" s="441"/>
      <c r="AB221" s="441"/>
      <c r="AC221" s="441"/>
      <c r="AD221" s="441"/>
      <c r="AE221" s="441"/>
      <c r="AF221" s="441"/>
      <c r="AG221" s="441"/>
      <c r="AH221" s="441"/>
      <c r="AI221" s="441"/>
    </row>
    <row r="222" spans="1:35" ht="8.85" customHeight="1">
      <c r="A222" s="211"/>
      <c r="B222" s="211"/>
      <c r="C222" s="211"/>
      <c r="D222" s="211"/>
      <c r="E222" s="211"/>
      <c r="F222" s="211"/>
      <c r="G222" s="211"/>
      <c r="H222" s="211"/>
      <c r="I222" s="211"/>
      <c r="U222" s="436"/>
      <c r="V222" s="435"/>
      <c r="W222"/>
      <c r="X222" s="441"/>
      <c r="Y222" s="441"/>
      <c r="Z222" s="441"/>
      <c r="AA222" s="441"/>
      <c r="AB222" s="441"/>
      <c r="AC222" s="441"/>
      <c r="AD222" s="441"/>
      <c r="AE222" s="441"/>
      <c r="AF222" s="441"/>
      <c r="AG222" s="441"/>
      <c r="AH222" s="441"/>
      <c r="AI222" s="441"/>
    </row>
    <row r="223" spans="1:35" ht="8.85" customHeight="1">
      <c r="A223" s="211"/>
      <c r="B223" s="211"/>
      <c r="C223" s="211"/>
      <c r="D223" s="211"/>
      <c r="E223" s="211"/>
      <c r="F223" s="211"/>
      <c r="G223" s="211"/>
      <c r="H223" s="211"/>
      <c r="I223" s="211"/>
      <c r="U223" s="436"/>
      <c r="V223" s="435"/>
      <c r="W223"/>
      <c r="X223" s="441"/>
      <c r="Y223" s="441"/>
      <c r="Z223" s="441"/>
      <c r="AA223" s="441"/>
      <c r="AB223" s="441"/>
      <c r="AC223" s="441"/>
      <c r="AD223" s="441"/>
      <c r="AE223" s="441"/>
      <c r="AF223" s="441"/>
      <c r="AG223" s="441"/>
      <c r="AH223" s="441"/>
      <c r="AI223" s="441"/>
    </row>
    <row r="224" spans="1:35" ht="8.85" customHeight="1">
      <c r="A224" s="211"/>
      <c r="B224" s="211"/>
      <c r="C224" s="211"/>
      <c r="D224" s="211"/>
      <c r="E224" s="211"/>
      <c r="F224" s="211"/>
      <c r="G224" s="211"/>
      <c r="H224" s="211"/>
      <c r="I224" s="211"/>
      <c r="U224" s="436"/>
      <c r="V224" s="435"/>
      <c r="W224"/>
      <c r="X224" s="441"/>
      <c r="Y224" s="441"/>
      <c r="Z224" s="441"/>
      <c r="AA224" s="441"/>
      <c r="AB224" s="441"/>
      <c r="AC224" s="441"/>
      <c r="AD224" s="441"/>
      <c r="AE224" s="441"/>
      <c r="AF224" s="441"/>
      <c r="AG224" s="441"/>
      <c r="AH224" s="441"/>
      <c r="AI224" s="441"/>
    </row>
    <row r="225" spans="1:35" ht="8.85" customHeight="1">
      <c r="A225" s="211"/>
      <c r="B225" s="211"/>
      <c r="C225" s="211"/>
      <c r="D225" s="211"/>
      <c r="E225" s="211"/>
      <c r="F225" s="211"/>
      <c r="G225" s="211"/>
      <c r="H225" s="211"/>
      <c r="I225" s="211"/>
      <c r="U225" s="436"/>
      <c r="V225" s="435"/>
      <c r="W225"/>
      <c r="X225" s="441"/>
      <c r="Y225" s="441"/>
      <c r="Z225" s="441"/>
      <c r="AA225" s="441"/>
      <c r="AB225" s="441"/>
      <c r="AC225" s="441"/>
      <c r="AD225" s="441"/>
      <c r="AE225" s="441"/>
      <c r="AF225" s="441"/>
      <c r="AG225" s="441"/>
      <c r="AH225" s="441"/>
      <c r="AI225" s="441"/>
    </row>
    <row r="226" spans="1:35" ht="8.85" customHeight="1">
      <c r="A226" s="211"/>
      <c r="B226" s="211"/>
      <c r="C226" s="211"/>
      <c r="D226" s="211"/>
      <c r="E226" s="211"/>
      <c r="F226" s="211"/>
      <c r="G226" s="211"/>
      <c r="H226" s="211"/>
      <c r="I226" s="211"/>
      <c r="U226" s="436"/>
      <c r="V226" s="435"/>
      <c r="W226"/>
      <c r="X226" s="441"/>
      <c r="Y226" s="441"/>
      <c r="Z226" s="441"/>
      <c r="AA226" s="441"/>
      <c r="AB226" s="441"/>
      <c r="AC226" s="441"/>
      <c r="AD226" s="441"/>
      <c r="AE226" s="441"/>
      <c r="AF226" s="441"/>
      <c r="AG226" s="441"/>
      <c r="AH226" s="441"/>
      <c r="AI226" s="441"/>
    </row>
    <row r="227" spans="1:35" ht="8.85" customHeight="1">
      <c r="A227" s="211"/>
      <c r="B227" s="211"/>
      <c r="C227" s="211"/>
      <c r="D227" s="211"/>
      <c r="E227" s="211"/>
      <c r="F227" s="211"/>
      <c r="G227" s="211"/>
      <c r="H227" s="211"/>
      <c r="I227" s="211"/>
      <c r="U227" s="436"/>
      <c r="V227" s="435"/>
      <c r="W227"/>
      <c r="X227" s="441"/>
      <c r="Y227" s="441"/>
      <c r="Z227" s="441"/>
      <c r="AA227" s="441"/>
      <c r="AB227" s="441"/>
      <c r="AC227" s="441"/>
      <c r="AD227" s="441"/>
      <c r="AE227" s="441"/>
      <c r="AF227" s="441"/>
      <c r="AG227" s="441"/>
      <c r="AH227" s="441"/>
      <c r="AI227" s="441"/>
    </row>
    <row r="228" spans="1:35" ht="8.85" customHeight="1">
      <c r="A228" s="211"/>
      <c r="B228" s="211"/>
      <c r="C228" s="211"/>
      <c r="D228" s="211"/>
      <c r="E228" s="211"/>
      <c r="F228" s="211"/>
      <c r="G228" s="211"/>
      <c r="H228" s="211"/>
      <c r="I228" s="211"/>
      <c r="U228" s="436"/>
      <c r="V228" s="435"/>
      <c r="W228"/>
      <c r="X228" s="441"/>
      <c r="Y228" s="441"/>
      <c r="Z228" s="441"/>
      <c r="AA228" s="441"/>
      <c r="AB228" s="441"/>
      <c r="AC228" s="441"/>
      <c r="AD228" s="441"/>
      <c r="AE228" s="441"/>
      <c r="AF228" s="441"/>
      <c r="AG228" s="441"/>
      <c r="AH228" s="441"/>
      <c r="AI228" s="441"/>
    </row>
    <row r="229" spans="1:35" ht="8.85" customHeight="1">
      <c r="A229" s="211"/>
      <c r="B229" s="211"/>
      <c r="C229" s="211"/>
      <c r="D229" s="211"/>
      <c r="E229" s="211"/>
      <c r="F229" s="211"/>
      <c r="G229" s="211"/>
      <c r="H229" s="211"/>
      <c r="I229" s="211"/>
      <c r="U229" s="436"/>
      <c r="V229" s="435"/>
      <c r="W229"/>
      <c r="X229" s="441"/>
      <c r="Y229" s="441"/>
      <c r="Z229" s="441"/>
      <c r="AA229" s="441"/>
      <c r="AB229" s="441"/>
      <c r="AC229" s="441"/>
      <c r="AD229" s="441"/>
      <c r="AE229" s="441"/>
      <c r="AF229" s="441"/>
      <c r="AG229" s="441"/>
      <c r="AH229" s="441"/>
      <c r="AI229" s="441"/>
    </row>
    <row r="230" spans="1:35" ht="8.85" customHeight="1">
      <c r="A230" s="211"/>
      <c r="B230" s="211"/>
      <c r="C230" s="211"/>
      <c r="D230" s="211"/>
      <c r="E230" s="211"/>
      <c r="F230" s="211"/>
      <c r="G230" s="211"/>
      <c r="H230" s="211"/>
      <c r="I230" s="211"/>
      <c r="U230" s="436"/>
      <c r="V230" s="435"/>
      <c r="W230"/>
      <c r="X230" s="441"/>
      <c r="Y230" s="441"/>
      <c r="Z230" s="441"/>
      <c r="AA230" s="441"/>
      <c r="AB230" s="441"/>
      <c r="AC230" s="441"/>
      <c r="AD230" s="441"/>
      <c r="AE230" s="441"/>
      <c r="AF230" s="441"/>
      <c r="AG230" s="441"/>
      <c r="AH230" s="441"/>
      <c r="AI230" s="441"/>
    </row>
    <row r="231" spans="1:35" ht="8.85" customHeight="1">
      <c r="A231" s="211"/>
      <c r="B231" s="211"/>
      <c r="C231" s="211"/>
      <c r="D231" s="211"/>
      <c r="E231" s="211"/>
      <c r="F231" s="211"/>
      <c r="G231" s="211"/>
      <c r="H231" s="211"/>
      <c r="I231" s="211"/>
      <c r="U231" s="436"/>
      <c r="V231" s="435"/>
      <c r="W231"/>
      <c r="X231" s="441"/>
      <c r="Y231" s="441"/>
      <c r="Z231" s="441"/>
      <c r="AA231" s="441"/>
      <c r="AB231" s="441"/>
      <c r="AC231" s="441"/>
      <c r="AD231" s="441"/>
      <c r="AE231" s="441"/>
      <c r="AF231" s="441"/>
      <c r="AG231" s="441"/>
      <c r="AH231" s="441"/>
      <c r="AI231" s="441"/>
    </row>
    <row r="232" spans="1:35" ht="8.85" customHeight="1">
      <c r="A232" s="211"/>
      <c r="B232" s="211"/>
      <c r="C232" s="211"/>
      <c r="D232" s="211"/>
      <c r="E232" s="211"/>
      <c r="F232" s="211"/>
      <c r="G232" s="211"/>
      <c r="H232" s="211"/>
      <c r="I232" s="211"/>
      <c r="U232" s="436"/>
      <c r="V232" s="435"/>
      <c r="W232"/>
      <c r="X232" s="441"/>
      <c r="Y232" s="441"/>
      <c r="Z232" s="441"/>
      <c r="AA232" s="441"/>
      <c r="AB232" s="441"/>
      <c r="AC232" s="441"/>
      <c r="AD232" s="441"/>
      <c r="AE232" s="441"/>
      <c r="AF232" s="441"/>
      <c r="AG232" s="441"/>
      <c r="AH232" s="441"/>
      <c r="AI232" s="441"/>
    </row>
    <row r="233" spans="1:35" ht="8.85" customHeight="1">
      <c r="A233" s="211"/>
      <c r="B233" s="211"/>
      <c r="C233" s="211"/>
      <c r="D233" s="211"/>
      <c r="E233" s="211"/>
      <c r="F233" s="211"/>
      <c r="G233" s="211"/>
      <c r="H233" s="211"/>
      <c r="I233" s="211"/>
      <c r="U233" s="436"/>
      <c r="V233" s="435"/>
      <c r="W233"/>
      <c r="X233" s="441"/>
      <c r="Y233" s="441"/>
      <c r="Z233" s="441"/>
      <c r="AA233" s="441"/>
      <c r="AB233" s="441"/>
      <c r="AC233" s="441"/>
      <c r="AD233" s="441"/>
      <c r="AE233" s="441"/>
      <c r="AF233" s="441"/>
      <c r="AG233" s="441"/>
      <c r="AH233" s="441"/>
      <c r="AI233" s="441"/>
    </row>
    <row r="234" spans="1:35" ht="8.85" customHeight="1">
      <c r="A234" s="211"/>
      <c r="B234" s="211"/>
      <c r="C234" s="211"/>
      <c r="D234" s="211"/>
      <c r="E234" s="211"/>
      <c r="F234" s="211"/>
      <c r="G234" s="211"/>
      <c r="H234" s="211"/>
      <c r="I234" s="211"/>
      <c r="U234" s="436"/>
      <c r="V234" s="435"/>
      <c r="W234"/>
      <c r="X234" s="441"/>
      <c r="Y234" s="441"/>
      <c r="Z234" s="441"/>
      <c r="AA234" s="441"/>
      <c r="AB234" s="441"/>
      <c r="AC234" s="441"/>
      <c r="AD234" s="441"/>
      <c r="AE234" s="441"/>
      <c r="AF234" s="441"/>
      <c r="AG234" s="441"/>
      <c r="AH234" s="441"/>
      <c r="AI234" s="441"/>
    </row>
    <row r="235" spans="1:35" ht="8.85" customHeight="1">
      <c r="A235" s="211"/>
      <c r="B235" s="211"/>
      <c r="C235" s="211"/>
      <c r="D235" s="211"/>
      <c r="E235" s="211"/>
      <c r="F235" s="211"/>
      <c r="G235" s="211"/>
      <c r="H235" s="211"/>
      <c r="I235" s="211"/>
      <c r="U235" s="436"/>
      <c r="V235" s="435"/>
      <c r="W235"/>
      <c r="X235" s="441"/>
      <c r="Y235" s="441"/>
      <c r="Z235" s="441"/>
      <c r="AA235" s="441"/>
      <c r="AB235" s="441"/>
      <c r="AC235" s="441"/>
      <c r="AD235" s="441"/>
      <c r="AE235" s="441"/>
      <c r="AF235" s="441"/>
      <c r="AG235" s="441"/>
      <c r="AH235" s="441"/>
      <c r="AI235" s="441"/>
    </row>
    <row r="236" spans="1:35" ht="8.85" customHeight="1">
      <c r="A236" s="211"/>
      <c r="B236" s="211"/>
      <c r="C236" s="211"/>
      <c r="D236" s="211"/>
      <c r="E236" s="211"/>
      <c r="F236" s="211"/>
      <c r="G236" s="211"/>
      <c r="H236" s="211"/>
      <c r="I236" s="211"/>
      <c r="U236" s="436"/>
      <c r="V236" s="435"/>
      <c r="W236"/>
      <c r="X236" s="441"/>
      <c r="Y236" s="441"/>
      <c r="Z236" s="441"/>
      <c r="AA236" s="441"/>
      <c r="AB236" s="441"/>
      <c r="AC236" s="441"/>
      <c r="AD236" s="441"/>
      <c r="AE236" s="441"/>
      <c r="AF236" s="441"/>
      <c r="AG236" s="441"/>
      <c r="AH236" s="441"/>
      <c r="AI236" s="441"/>
    </row>
    <row r="237" spans="1:35" ht="8.85" customHeight="1">
      <c r="A237" s="211"/>
      <c r="B237" s="211"/>
      <c r="C237" s="211"/>
      <c r="D237" s="211"/>
      <c r="E237" s="211"/>
      <c r="F237" s="211"/>
      <c r="G237" s="211"/>
      <c r="H237" s="211"/>
      <c r="I237" s="211"/>
      <c r="U237" s="436"/>
      <c r="V237" s="435"/>
      <c r="W237"/>
      <c r="X237" s="441"/>
      <c r="Y237" s="441"/>
      <c r="Z237" s="441"/>
      <c r="AA237" s="441"/>
      <c r="AB237" s="441"/>
      <c r="AC237" s="441"/>
      <c r="AD237" s="441"/>
      <c r="AE237" s="441"/>
      <c r="AF237" s="441"/>
      <c r="AG237" s="441"/>
      <c r="AH237" s="441"/>
      <c r="AI237" s="441"/>
    </row>
    <row r="238" spans="1:35" ht="8.85" customHeight="1">
      <c r="A238" s="211"/>
      <c r="B238" s="211"/>
      <c r="C238" s="211"/>
      <c r="D238" s="211"/>
      <c r="E238" s="211"/>
      <c r="F238" s="211"/>
      <c r="G238" s="211"/>
      <c r="H238" s="211"/>
      <c r="I238" s="211"/>
      <c r="U238" s="436"/>
      <c r="V238" s="435"/>
      <c r="W238"/>
      <c r="X238" s="441"/>
      <c r="Y238" s="441"/>
      <c r="Z238" s="441"/>
      <c r="AA238" s="441"/>
      <c r="AB238" s="441"/>
      <c r="AC238" s="441"/>
      <c r="AD238" s="441"/>
      <c r="AE238" s="441"/>
      <c r="AF238" s="441"/>
      <c r="AG238" s="441"/>
      <c r="AH238" s="441"/>
      <c r="AI238" s="441"/>
    </row>
    <row r="239" spans="1:35" ht="8.85" customHeight="1">
      <c r="A239" s="211"/>
      <c r="B239" s="211"/>
      <c r="C239" s="211"/>
      <c r="D239" s="211"/>
      <c r="E239" s="211"/>
      <c r="F239" s="211"/>
      <c r="G239" s="211"/>
      <c r="H239" s="211"/>
      <c r="I239" s="211"/>
      <c r="U239" s="436"/>
      <c r="V239" s="435"/>
      <c r="W239"/>
      <c r="X239" s="441"/>
      <c r="Y239" s="441"/>
      <c r="Z239" s="441"/>
      <c r="AA239" s="441"/>
      <c r="AB239" s="441"/>
      <c r="AC239" s="441"/>
      <c r="AD239" s="441"/>
      <c r="AE239" s="441"/>
      <c r="AF239" s="441"/>
      <c r="AG239" s="441"/>
      <c r="AH239" s="441"/>
      <c r="AI239" s="441"/>
    </row>
    <row r="240" spans="1:35" ht="8.85" customHeight="1">
      <c r="A240" s="211"/>
      <c r="B240" s="211"/>
      <c r="C240" s="211"/>
      <c r="D240" s="211"/>
      <c r="E240" s="211"/>
      <c r="F240" s="211"/>
      <c r="G240" s="211"/>
      <c r="H240" s="211"/>
      <c r="I240" s="211"/>
      <c r="U240" s="436"/>
      <c r="V240" s="435"/>
      <c r="W240"/>
      <c r="X240" s="441"/>
      <c r="Y240" s="441"/>
      <c r="Z240" s="441"/>
      <c r="AA240" s="441"/>
      <c r="AB240" s="441"/>
      <c r="AC240" s="441"/>
      <c r="AD240" s="441"/>
      <c r="AE240" s="441"/>
      <c r="AF240" s="441"/>
      <c r="AG240" s="441"/>
      <c r="AH240" s="441"/>
      <c r="AI240" s="441"/>
    </row>
    <row r="241" spans="1:35" ht="8.85" customHeight="1">
      <c r="A241" s="211"/>
      <c r="B241" s="211"/>
      <c r="C241" s="211"/>
      <c r="D241" s="211"/>
      <c r="E241" s="211"/>
      <c r="F241" s="211"/>
      <c r="G241" s="211"/>
      <c r="H241" s="211"/>
      <c r="I241" s="211"/>
      <c r="U241" s="436"/>
      <c r="V241" s="435"/>
      <c r="W241"/>
      <c r="X241" s="441"/>
      <c r="Y241" s="441"/>
      <c r="Z241" s="441"/>
      <c r="AA241" s="441"/>
      <c r="AB241" s="441"/>
      <c r="AC241" s="441"/>
      <c r="AD241" s="441"/>
      <c r="AE241" s="441"/>
      <c r="AF241" s="441"/>
      <c r="AG241" s="441"/>
      <c r="AH241" s="441"/>
      <c r="AI241" s="441"/>
    </row>
    <row r="242" spans="1:35" ht="8.85" customHeight="1">
      <c r="A242" s="211"/>
      <c r="B242" s="211"/>
      <c r="C242" s="211"/>
      <c r="D242" s="211"/>
      <c r="E242" s="211"/>
      <c r="F242" s="211"/>
      <c r="G242" s="211"/>
      <c r="H242" s="211"/>
      <c r="I242" s="211"/>
      <c r="U242" s="436"/>
      <c r="V242" s="435"/>
      <c r="W242"/>
      <c r="X242" s="441"/>
      <c r="Y242" s="441"/>
      <c r="Z242" s="441"/>
      <c r="AA242" s="441"/>
      <c r="AB242" s="441"/>
      <c r="AC242" s="441"/>
      <c r="AD242" s="441"/>
      <c r="AE242" s="441"/>
      <c r="AF242" s="441"/>
      <c r="AG242" s="441"/>
      <c r="AH242" s="441"/>
      <c r="AI242" s="441"/>
    </row>
    <row r="243" spans="1:35" ht="8.85" customHeight="1">
      <c r="A243" s="211"/>
      <c r="B243" s="211"/>
      <c r="C243" s="211"/>
      <c r="D243" s="211"/>
      <c r="E243" s="211"/>
      <c r="F243" s="211"/>
      <c r="G243" s="211"/>
      <c r="H243" s="211"/>
      <c r="I243" s="211"/>
      <c r="U243" s="436"/>
      <c r="V243" s="435"/>
      <c r="W243"/>
      <c r="X243" s="441"/>
      <c r="Y243" s="441"/>
      <c r="Z243" s="441"/>
      <c r="AA243" s="441"/>
      <c r="AB243" s="441"/>
      <c r="AC243" s="441"/>
      <c r="AD243" s="441"/>
      <c r="AE243" s="441"/>
      <c r="AF243" s="441"/>
      <c r="AG243" s="441"/>
      <c r="AH243" s="441"/>
      <c r="AI243" s="441"/>
    </row>
    <row r="244" spans="1:35" ht="8.85" customHeight="1">
      <c r="A244" s="211"/>
      <c r="B244" s="211"/>
      <c r="C244" s="211"/>
      <c r="D244" s="211"/>
      <c r="E244" s="211"/>
      <c r="F244" s="211"/>
      <c r="G244" s="211"/>
      <c r="H244" s="211"/>
      <c r="I244" s="211"/>
      <c r="U244" s="436"/>
      <c r="V244" s="435"/>
      <c r="W244"/>
      <c r="X244" s="441"/>
      <c r="Y244" s="441"/>
      <c r="Z244" s="441"/>
      <c r="AA244" s="441"/>
      <c r="AB244" s="441"/>
      <c r="AC244" s="441"/>
      <c r="AD244" s="441"/>
      <c r="AE244" s="441"/>
      <c r="AF244" s="441"/>
      <c r="AG244" s="441"/>
      <c r="AH244" s="441"/>
      <c r="AI244" s="441"/>
    </row>
    <row r="245" spans="1:35" ht="8.85" customHeight="1">
      <c r="A245" s="211"/>
      <c r="B245" s="211"/>
      <c r="C245" s="211"/>
      <c r="D245" s="211"/>
      <c r="E245" s="211"/>
      <c r="F245" s="211"/>
      <c r="G245" s="211"/>
      <c r="H245" s="211"/>
      <c r="I245" s="211"/>
      <c r="U245" s="436"/>
      <c r="V245" s="435"/>
      <c r="W245"/>
      <c r="X245" s="441"/>
      <c r="Y245" s="441"/>
      <c r="Z245" s="441"/>
      <c r="AA245" s="441"/>
      <c r="AB245" s="441"/>
      <c r="AC245" s="441"/>
      <c r="AD245" s="441"/>
      <c r="AE245" s="441"/>
      <c r="AF245" s="441"/>
      <c r="AG245" s="441"/>
      <c r="AH245" s="441"/>
      <c r="AI245" s="441"/>
    </row>
    <row r="246" spans="1:35" ht="8.85" customHeight="1">
      <c r="A246" s="211"/>
      <c r="B246" s="211"/>
      <c r="C246" s="211"/>
      <c r="D246" s="211"/>
      <c r="E246" s="211"/>
      <c r="F246" s="211"/>
      <c r="G246" s="211"/>
      <c r="H246" s="211"/>
      <c r="I246" s="211"/>
      <c r="U246" s="436"/>
      <c r="V246" s="435"/>
      <c r="W246"/>
      <c r="X246" s="441"/>
      <c r="Y246" s="441"/>
      <c r="Z246" s="441"/>
      <c r="AA246" s="441"/>
      <c r="AB246" s="441"/>
      <c r="AC246" s="441"/>
      <c r="AD246" s="441"/>
      <c r="AE246" s="441"/>
      <c r="AF246" s="441"/>
      <c r="AG246" s="441"/>
      <c r="AH246" s="441"/>
      <c r="AI246" s="441"/>
    </row>
    <row r="247" spans="1:35" ht="8.85" customHeight="1">
      <c r="A247" s="211"/>
      <c r="B247" s="211"/>
      <c r="C247" s="211"/>
      <c r="D247" s="211"/>
      <c r="E247" s="211"/>
      <c r="F247" s="211"/>
      <c r="G247" s="211"/>
      <c r="H247" s="211"/>
      <c r="I247" s="211"/>
      <c r="U247" s="436"/>
      <c r="V247" s="435"/>
      <c r="W247"/>
      <c r="X247" s="441"/>
      <c r="Y247" s="441"/>
      <c r="Z247" s="441"/>
      <c r="AA247" s="441"/>
      <c r="AB247" s="441"/>
      <c r="AC247" s="441"/>
      <c r="AD247" s="441"/>
      <c r="AE247" s="441"/>
      <c r="AF247" s="441"/>
      <c r="AG247" s="441"/>
      <c r="AH247" s="441"/>
      <c r="AI247" s="441"/>
    </row>
    <row r="248" spans="1:35" ht="8.85" customHeight="1">
      <c r="A248" s="211"/>
      <c r="B248" s="211"/>
      <c r="C248" s="211"/>
      <c r="D248" s="211"/>
      <c r="E248" s="211"/>
      <c r="F248" s="211"/>
      <c r="G248" s="211"/>
      <c r="H248" s="211"/>
      <c r="I248" s="211"/>
      <c r="U248" s="436"/>
      <c r="V248" s="435"/>
      <c r="W248"/>
      <c r="X248" s="441"/>
      <c r="Y248" s="441"/>
      <c r="Z248" s="441"/>
      <c r="AA248" s="441"/>
      <c r="AB248" s="441"/>
      <c r="AC248" s="441"/>
      <c r="AD248" s="441"/>
      <c r="AE248" s="441"/>
      <c r="AF248" s="441"/>
      <c r="AG248" s="441"/>
      <c r="AH248" s="441"/>
      <c r="AI248" s="441"/>
    </row>
    <row r="249" spans="1:35" ht="8.85" customHeight="1">
      <c r="A249" s="211"/>
      <c r="B249" s="211"/>
      <c r="C249" s="211"/>
      <c r="D249" s="211"/>
      <c r="E249" s="211"/>
      <c r="F249" s="211"/>
      <c r="G249" s="211"/>
      <c r="H249" s="211"/>
      <c r="I249" s="211"/>
      <c r="U249" s="436"/>
      <c r="V249" s="435"/>
      <c r="W249"/>
      <c r="X249" s="441"/>
      <c r="Y249" s="441"/>
      <c r="Z249" s="441"/>
      <c r="AA249" s="441"/>
      <c r="AB249" s="441"/>
      <c r="AC249" s="441"/>
      <c r="AD249" s="441"/>
      <c r="AE249" s="441"/>
      <c r="AF249" s="441"/>
      <c r="AG249" s="441"/>
      <c r="AH249" s="441"/>
      <c r="AI249" s="441"/>
    </row>
    <row r="250" spans="1:35" ht="8.85" customHeight="1">
      <c r="A250" s="211"/>
      <c r="B250" s="211"/>
      <c r="C250" s="211"/>
      <c r="D250" s="211"/>
      <c r="E250" s="211"/>
      <c r="F250" s="211"/>
      <c r="G250" s="211"/>
      <c r="H250" s="211"/>
      <c r="I250" s="211"/>
      <c r="U250" s="436"/>
      <c r="V250" s="435"/>
      <c r="W250"/>
      <c r="X250" s="441"/>
      <c r="Y250" s="441"/>
      <c r="Z250" s="441"/>
      <c r="AA250" s="441"/>
      <c r="AB250" s="441"/>
      <c r="AC250" s="441"/>
      <c r="AD250" s="441"/>
      <c r="AE250" s="441"/>
      <c r="AF250" s="441"/>
      <c r="AG250" s="441"/>
      <c r="AH250" s="441"/>
      <c r="AI250" s="441"/>
    </row>
    <row r="251" spans="1:35" ht="8.85" customHeight="1">
      <c r="A251" s="211"/>
      <c r="B251" s="211"/>
      <c r="C251" s="211"/>
      <c r="D251" s="211"/>
      <c r="E251" s="211"/>
      <c r="F251" s="211"/>
      <c r="G251" s="211"/>
      <c r="H251" s="211"/>
      <c r="I251" s="211"/>
      <c r="U251" s="436"/>
      <c r="V251" s="435"/>
      <c r="W251"/>
      <c r="X251" s="441"/>
      <c r="Y251" s="441"/>
      <c r="Z251" s="441"/>
      <c r="AA251" s="441"/>
      <c r="AB251" s="441"/>
      <c r="AC251" s="441"/>
      <c r="AD251" s="441"/>
      <c r="AE251" s="441"/>
      <c r="AF251" s="441"/>
      <c r="AG251" s="441"/>
      <c r="AH251" s="441"/>
      <c r="AI251" s="441"/>
    </row>
    <row r="252" spans="1:35" ht="8.85" customHeight="1">
      <c r="A252" s="211"/>
      <c r="B252" s="211"/>
      <c r="C252" s="211"/>
      <c r="D252" s="211"/>
      <c r="E252" s="211"/>
      <c r="F252" s="211"/>
      <c r="G252" s="211"/>
      <c r="H252" s="211"/>
      <c r="I252" s="211"/>
      <c r="U252" s="436"/>
      <c r="V252" s="435"/>
      <c r="W252"/>
      <c r="X252" s="441"/>
      <c r="Y252" s="441"/>
      <c r="Z252" s="441"/>
      <c r="AA252" s="441"/>
      <c r="AB252" s="441"/>
      <c r="AC252" s="441"/>
      <c r="AD252" s="441"/>
      <c r="AE252" s="441"/>
      <c r="AF252" s="441"/>
      <c r="AG252" s="441"/>
      <c r="AH252" s="441"/>
      <c r="AI252" s="441"/>
    </row>
    <row r="253" spans="1:35" ht="8.85" customHeight="1">
      <c r="A253" s="211"/>
      <c r="B253" s="211"/>
      <c r="C253" s="211"/>
      <c r="D253" s="211"/>
      <c r="E253" s="211"/>
      <c r="F253" s="211"/>
      <c r="G253" s="211"/>
      <c r="H253" s="211"/>
      <c r="I253" s="211"/>
      <c r="U253" s="436"/>
      <c r="V253" s="435"/>
      <c r="W253"/>
      <c r="X253" s="441"/>
      <c r="Y253" s="441"/>
      <c r="Z253" s="441"/>
      <c r="AA253" s="441"/>
      <c r="AB253" s="441"/>
      <c r="AC253" s="441"/>
      <c r="AD253" s="441"/>
      <c r="AE253" s="441"/>
      <c r="AF253" s="441"/>
      <c r="AG253" s="441"/>
      <c r="AH253" s="441"/>
      <c r="AI253" s="441"/>
    </row>
    <row r="254" spans="1:35" ht="8.85" customHeight="1">
      <c r="A254" s="211"/>
      <c r="B254" s="211"/>
      <c r="C254" s="211"/>
      <c r="D254" s="211"/>
      <c r="E254" s="211"/>
      <c r="F254" s="211"/>
      <c r="G254" s="211"/>
      <c r="H254" s="211"/>
      <c r="I254" s="211"/>
      <c r="U254" s="436"/>
      <c r="V254" s="435"/>
      <c r="W254"/>
      <c r="X254" s="441"/>
      <c r="Y254" s="441"/>
      <c r="Z254" s="441"/>
      <c r="AA254" s="441"/>
      <c r="AB254" s="441"/>
      <c r="AC254" s="441"/>
      <c r="AD254" s="441"/>
      <c r="AE254" s="441"/>
      <c r="AF254" s="441"/>
      <c r="AG254" s="441"/>
      <c r="AH254" s="441"/>
      <c r="AI254" s="441"/>
    </row>
    <row r="255" spans="1:35" ht="8.85" customHeight="1">
      <c r="A255" s="211"/>
      <c r="B255" s="211"/>
      <c r="C255" s="211"/>
      <c r="D255" s="211"/>
      <c r="E255" s="211"/>
      <c r="F255" s="211"/>
      <c r="G255" s="211"/>
      <c r="H255" s="211"/>
      <c r="I255" s="211"/>
      <c r="U255" s="436"/>
      <c r="V255" s="435"/>
      <c r="W255"/>
      <c r="X255" s="441"/>
      <c r="Y255" s="441"/>
      <c r="Z255" s="441"/>
      <c r="AA255" s="441"/>
      <c r="AB255" s="441"/>
      <c r="AC255" s="441"/>
      <c r="AD255" s="441"/>
      <c r="AE255" s="441"/>
      <c r="AF255" s="441"/>
      <c r="AG255" s="441"/>
      <c r="AH255" s="441"/>
      <c r="AI255" s="441"/>
    </row>
    <row r="256" spans="1:35" ht="8.85" customHeight="1">
      <c r="A256" s="211"/>
      <c r="B256" s="211"/>
      <c r="C256" s="211"/>
      <c r="D256" s="211"/>
      <c r="E256" s="211"/>
      <c r="F256" s="211"/>
      <c r="G256" s="211"/>
      <c r="H256" s="211"/>
      <c r="I256" s="211"/>
      <c r="U256" s="436"/>
      <c r="V256" s="435"/>
      <c r="W256"/>
      <c r="X256" s="441"/>
      <c r="Y256" s="441"/>
      <c r="Z256" s="441"/>
      <c r="AA256" s="441"/>
      <c r="AB256" s="441"/>
      <c r="AC256" s="441"/>
      <c r="AD256" s="441"/>
      <c r="AE256" s="441"/>
      <c r="AF256" s="441"/>
      <c r="AG256" s="441"/>
      <c r="AH256" s="441"/>
      <c r="AI256" s="441"/>
    </row>
    <row r="257" spans="1:35" ht="8.85" customHeight="1">
      <c r="A257" s="211"/>
      <c r="B257" s="211"/>
      <c r="C257" s="211"/>
      <c r="D257" s="211"/>
      <c r="E257" s="211"/>
      <c r="F257" s="211"/>
      <c r="G257" s="211"/>
      <c r="H257" s="211"/>
      <c r="I257" s="211"/>
      <c r="U257" s="436"/>
      <c r="V257" s="435"/>
      <c r="W257"/>
      <c r="X257" s="441"/>
      <c r="Y257" s="441"/>
      <c r="Z257" s="441"/>
      <c r="AA257" s="441"/>
      <c r="AB257" s="441"/>
      <c r="AC257" s="441"/>
      <c r="AD257" s="441"/>
      <c r="AE257" s="441"/>
      <c r="AF257" s="441"/>
      <c r="AG257" s="441"/>
      <c r="AH257" s="441"/>
      <c r="AI257" s="441"/>
    </row>
    <row r="258" spans="1:35" ht="8.85" customHeight="1">
      <c r="A258" s="211"/>
      <c r="B258" s="211"/>
      <c r="C258" s="211"/>
      <c r="D258" s="211"/>
      <c r="E258" s="211"/>
      <c r="F258" s="211"/>
      <c r="G258" s="211"/>
      <c r="H258" s="211"/>
      <c r="I258" s="211"/>
      <c r="U258" s="436"/>
      <c r="V258" s="435"/>
      <c r="W258"/>
      <c r="X258" s="441"/>
      <c r="Y258" s="441"/>
      <c r="Z258" s="441"/>
      <c r="AA258" s="441"/>
      <c r="AB258" s="441"/>
      <c r="AC258" s="441"/>
      <c r="AD258" s="441"/>
      <c r="AE258" s="441"/>
      <c r="AF258" s="441"/>
      <c r="AG258" s="441"/>
      <c r="AH258" s="441"/>
      <c r="AI258" s="441"/>
    </row>
    <row r="259" spans="1:35" ht="8.85" customHeight="1">
      <c r="A259" s="211"/>
      <c r="B259" s="211"/>
      <c r="C259" s="211"/>
      <c r="D259" s="211"/>
      <c r="E259" s="211"/>
      <c r="F259" s="211"/>
      <c r="G259" s="211"/>
      <c r="H259" s="211"/>
      <c r="I259" s="211"/>
      <c r="U259" s="436"/>
      <c r="V259" s="435"/>
      <c r="W259"/>
      <c r="X259" s="441"/>
      <c r="Y259" s="441"/>
      <c r="Z259" s="441"/>
      <c r="AA259" s="441"/>
      <c r="AB259" s="441"/>
      <c r="AC259" s="441"/>
      <c r="AD259" s="441"/>
      <c r="AE259" s="441"/>
      <c r="AF259" s="441"/>
      <c r="AG259" s="441"/>
      <c r="AH259" s="441"/>
      <c r="AI259" s="441"/>
    </row>
    <row r="260" spans="1:35" ht="8.85" customHeight="1">
      <c r="A260" s="211"/>
      <c r="B260" s="211"/>
      <c r="C260" s="211"/>
      <c r="D260" s="211"/>
      <c r="E260" s="211"/>
      <c r="F260" s="211"/>
      <c r="G260" s="211"/>
      <c r="H260" s="211"/>
      <c r="I260" s="211"/>
      <c r="U260" s="436"/>
      <c r="V260" s="435"/>
      <c r="W260"/>
      <c r="X260" s="441"/>
      <c r="Y260" s="441"/>
      <c r="Z260" s="441"/>
      <c r="AA260" s="441"/>
      <c r="AB260" s="441"/>
      <c r="AC260" s="441"/>
      <c r="AD260" s="441"/>
      <c r="AE260" s="441"/>
      <c r="AF260" s="441"/>
      <c r="AG260" s="441"/>
      <c r="AH260" s="441"/>
      <c r="AI260" s="441"/>
    </row>
    <row r="261" spans="1:35" ht="8.85" customHeight="1">
      <c r="A261" s="211"/>
      <c r="B261" s="211"/>
      <c r="C261" s="211"/>
      <c r="D261" s="211"/>
      <c r="E261" s="211"/>
      <c r="F261" s="211"/>
      <c r="G261" s="211"/>
      <c r="H261" s="211"/>
      <c r="I261" s="211"/>
      <c r="U261" s="436"/>
      <c r="V261" s="435"/>
      <c r="W261"/>
      <c r="X261" s="441"/>
      <c r="Y261" s="441"/>
      <c r="Z261" s="441"/>
      <c r="AA261" s="441"/>
      <c r="AB261" s="441"/>
      <c r="AC261" s="441"/>
      <c r="AD261" s="441"/>
      <c r="AE261" s="441"/>
      <c r="AF261" s="441"/>
      <c r="AG261" s="441"/>
      <c r="AH261" s="441"/>
      <c r="AI261" s="441"/>
    </row>
    <row r="262" spans="1:35" ht="8.85" customHeight="1">
      <c r="A262" s="211"/>
      <c r="B262" s="211"/>
      <c r="C262" s="211"/>
      <c r="D262" s="211"/>
      <c r="E262" s="211"/>
      <c r="F262" s="211"/>
      <c r="G262" s="211"/>
      <c r="H262" s="211"/>
      <c r="I262" s="211"/>
      <c r="U262" s="436"/>
      <c r="V262" s="435"/>
      <c r="W262"/>
      <c r="X262" s="441"/>
      <c r="Y262" s="441"/>
      <c r="Z262" s="441"/>
      <c r="AA262" s="441"/>
      <c r="AB262" s="441"/>
      <c r="AC262" s="441"/>
      <c r="AD262" s="441"/>
      <c r="AE262" s="441"/>
      <c r="AF262" s="441"/>
      <c r="AG262" s="441"/>
      <c r="AH262" s="441"/>
      <c r="AI262" s="441"/>
    </row>
    <row r="263" spans="1:35" ht="8.85" customHeight="1">
      <c r="A263" s="211"/>
      <c r="B263" s="211"/>
      <c r="C263" s="211"/>
      <c r="D263" s="211"/>
      <c r="E263" s="211"/>
      <c r="F263" s="211"/>
      <c r="G263" s="211"/>
      <c r="H263" s="211"/>
      <c r="I263" s="211"/>
      <c r="U263" s="436"/>
      <c r="V263" s="435"/>
      <c r="W263"/>
      <c r="X263" s="441"/>
      <c r="Y263" s="441"/>
      <c r="Z263" s="441"/>
      <c r="AA263" s="441"/>
      <c r="AB263" s="441"/>
      <c r="AC263" s="441"/>
      <c r="AD263" s="441"/>
      <c r="AE263" s="441"/>
      <c r="AF263" s="441"/>
      <c r="AG263" s="441"/>
      <c r="AH263" s="441"/>
      <c r="AI263" s="441"/>
    </row>
    <row r="264" spans="1:35" ht="8.85" customHeight="1">
      <c r="A264" s="211"/>
      <c r="B264" s="211"/>
      <c r="C264" s="211"/>
      <c r="D264" s="211"/>
      <c r="E264" s="211"/>
      <c r="F264" s="211"/>
      <c r="G264" s="211"/>
      <c r="H264" s="211"/>
      <c r="I264" s="211"/>
      <c r="U264" s="436"/>
      <c r="V264" s="435"/>
      <c r="W264"/>
      <c r="X264" s="441"/>
      <c r="Y264" s="441"/>
      <c r="Z264" s="441"/>
      <c r="AA264" s="441"/>
      <c r="AB264" s="441"/>
      <c r="AC264" s="441"/>
      <c r="AD264" s="441"/>
      <c r="AE264" s="441"/>
      <c r="AF264" s="441"/>
      <c r="AG264" s="441"/>
      <c r="AH264" s="441"/>
      <c r="AI264" s="441"/>
    </row>
    <row r="265" spans="1:35" ht="8.85" customHeight="1">
      <c r="A265" s="211"/>
      <c r="B265" s="211"/>
      <c r="C265" s="211"/>
      <c r="D265" s="211"/>
      <c r="E265" s="211"/>
      <c r="F265" s="211"/>
      <c r="G265" s="211"/>
      <c r="H265" s="211"/>
      <c r="I265" s="211"/>
      <c r="U265" s="436"/>
      <c r="V265" s="435"/>
      <c r="W265"/>
      <c r="X265" s="441"/>
      <c r="Y265" s="441"/>
      <c r="Z265" s="441"/>
      <c r="AA265" s="441"/>
      <c r="AB265" s="441"/>
      <c r="AC265" s="441"/>
      <c r="AD265" s="441"/>
      <c r="AE265" s="441"/>
      <c r="AF265" s="441"/>
      <c r="AG265" s="441"/>
      <c r="AH265" s="441"/>
      <c r="AI265" s="441"/>
    </row>
    <row r="266" spans="1:35" ht="8.85" customHeight="1">
      <c r="A266" s="211"/>
      <c r="B266" s="211"/>
      <c r="C266" s="211"/>
      <c r="D266" s="211"/>
      <c r="E266" s="211"/>
      <c r="F266" s="211"/>
      <c r="G266" s="211"/>
      <c r="H266" s="211"/>
      <c r="I266" s="211"/>
      <c r="U266" s="436"/>
      <c r="V266" s="435"/>
      <c r="W266"/>
      <c r="X266" s="441"/>
      <c r="Y266" s="441"/>
      <c r="Z266" s="441"/>
      <c r="AA266" s="441"/>
      <c r="AB266" s="441"/>
      <c r="AC266" s="441"/>
      <c r="AD266" s="441"/>
      <c r="AE266" s="441"/>
      <c r="AF266" s="441"/>
      <c r="AG266" s="441"/>
      <c r="AH266" s="441"/>
      <c r="AI266" s="441"/>
    </row>
    <row r="267" spans="1:35" ht="8.85" customHeight="1">
      <c r="A267" s="211"/>
      <c r="B267" s="211"/>
      <c r="C267" s="211"/>
      <c r="D267" s="211"/>
      <c r="E267" s="211"/>
      <c r="F267" s="211"/>
      <c r="G267" s="211"/>
      <c r="H267" s="211"/>
      <c r="I267" s="211"/>
      <c r="U267" s="436"/>
      <c r="V267" s="435"/>
      <c r="W267"/>
      <c r="X267" s="441"/>
      <c r="Y267" s="441"/>
      <c r="Z267" s="441"/>
      <c r="AA267" s="441"/>
      <c r="AB267" s="441"/>
      <c r="AC267" s="441"/>
      <c r="AD267" s="441"/>
      <c r="AE267" s="441"/>
      <c r="AF267" s="441"/>
      <c r="AG267" s="441"/>
      <c r="AH267" s="441"/>
      <c r="AI267" s="441"/>
    </row>
    <row r="268" spans="1:35" ht="8.85" customHeight="1">
      <c r="A268" s="211"/>
      <c r="B268" s="211"/>
      <c r="C268" s="211"/>
      <c r="D268" s="211"/>
      <c r="E268" s="211"/>
      <c r="F268" s="211"/>
      <c r="G268" s="211"/>
      <c r="H268" s="211"/>
      <c r="I268" s="211"/>
      <c r="U268" s="436"/>
      <c r="V268" s="435"/>
      <c r="W268"/>
      <c r="X268" s="441"/>
      <c r="Y268" s="441"/>
      <c r="Z268" s="441"/>
      <c r="AA268" s="441"/>
      <c r="AB268" s="441"/>
      <c r="AC268" s="441"/>
      <c r="AD268" s="441"/>
      <c r="AE268" s="441"/>
      <c r="AF268" s="441"/>
      <c r="AG268" s="441"/>
      <c r="AH268" s="441"/>
      <c r="AI268" s="441"/>
    </row>
    <row r="269" spans="1:35" ht="8.85" customHeight="1">
      <c r="A269" s="211"/>
      <c r="B269" s="211"/>
      <c r="C269" s="211"/>
      <c r="D269" s="211"/>
      <c r="E269" s="211"/>
      <c r="F269" s="211"/>
      <c r="G269" s="211"/>
      <c r="H269" s="211"/>
      <c r="I269" s="211"/>
      <c r="U269" s="436"/>
      <c r="V269" s="435"/>
      <c r="W269"/>
      <c r="X269" s="441"/>
      <c r="Y269" s="441"/>
      <c r="Z269" s="441"/>
      <c r="AA269" s="441"/>
      <c r="AB269" s="441"/>
      <c r="AC269" s="441"/>
      <c r="AD269" s="441"/>
      <c r="AE269" s="441"/>
      <c r="AF269" s="441"/>
      <c r="AG269" s="441"/>
      <c r="AH269" s="441"/>
      <c r="AI269" s="441"/>
    </row>
    <row r="270" spans="1:35" ht="8.85" customHeight="1">
      <c r="A270" s="211"/>
      <c r="B270" s="211"/>
      <c r="C270" s="211"/>
      <c r="D270" s="211"/>
      <c r="E270" s="211"/>
      <c r="F270" s="211"/>
      <c r="G270" s="211"/>
      <c r="H270" s="211"/>
      <c r="I270" s="211"/>
      <c r="U270" s="436"/>
      <c r="V270" s="435"/>
      <c r="W270"/>
      <c r="X270" s="441"/>
      <c r="Y270" s="441"/>
      <c r="Z270" s="441"/>
      <c r="AA270" s="441"/>
      <c r="AB270" s="441"/>
      <c r="AC270" s="441"/>
      <c r="AD270" s="441"/>
      <c r="AE270" s="441"/>
      <c r="AF270" s="441"/>
      <c r="AG270" s="441"/>
      <c r="AH270" s="441"/>
      <c r="AI270" s="441"/>
    </row>
    <row r="271" spans="1:35" ht="8.85" customHeight="1">
      <c r="A271" s="211"/>
      <c r="B271" s="211"/>
      <c r="C271" s="211"/>
      <c r="D271" s="211"/>
      <c r="E271" s="211"/>
      <c r="F271" s="211"/>
      <c r="G271" s="211"/>
      <c r="H271" s="211"/>
      <c r="I271" s="211"/>
      <c r="U271" s="436"/>
      <c r="V271" s="435"/>
      <c r="W271"/>
      <c r="X271" s="441"/>
      <c r="Y271" s="441"/>
      <c r="Z271" s="441"/>
      <c r="AA271" s="441"/>
      <c r="AB271" s="441"/>
      <c r="AC271" s="441"/>
      <c r="AD271" s="441"/>
      <c r="AE271" s="441"/>
      <c r="AF271" s="441"/>
      <c r="AG271" s="441"/>
      <c r="AH271" s="441"/>
      <c r="AI271" s="441"/>
    </row>
    <row r="272" spans="1:35" ht="8.85" customHeight="1">
      <c r="A272" s="211"/>
      <c r="B272" s="211"/>
      <c r="C272" s="211"/>
      <c r="D272" s="211"/>
      <c r="E272" s="211"/>
      <c r="F272" s="211"/>
      <c r="G272" s="211"/>
      <c r="H272" s="211"/>
      <c r="I272" s="211"/>
      <c r="U272" s="436"/>
      <c r="V272" s="435"/>
      <c r="W272"/>
      <c r="X272" s="441"/>
      <c r="Y272" s="441"/>
      <c r="Z272" s="441"/>
      <c r="AA272" s="441"/>
      <c r="AB272" s="441"/>
      <c r="AC272" s="441"/>
      <c r="AD272" s="441"/>
      <c r="AE272" s="441"/>
      <c r="AF272" s="441"/>
      <c r="AG272" s="441"/>
      <c r="AH272" s="441"/>
      <c r="AI272" s="441"/>
    </row>
    <row r="273" spans="1:35" ht="8.85" customHeight="1">
      <c r="A273" s="211"/>
      <c r="B273" s="211"/>
      <c r="C273" s="211"/>
      <c r="D273" s="211"/>
      <c r="E273" s="211"/>
      <c r="F273" s="211"/>
      <c r="G273" s="211"/>
      <c r="H273" s="211"/>
      <c r="I273" s="211"/>
      <c r="U273" s="436"/>
      <c r="V273" s="435"/>
      <c r="W273"/>
      <c r="X273" s="441"/>
      <c r="Y273" s="441"/>
      <c r="Z273" s="441"/>
      <c r="AA273" s="441"/>
      <c r="AB273" s="441"/>
      <c r="AC273" s="441"/>
      <c r="AD273" s="441"/>
      <c r="AE273" s="441"/>
      <c r="AF273" s="441"/>
      <c r="AG273" s="441"/>
      <c r="AH273" s="441"/>
      <c r="AI273" s="441"/>
    </row>
    <row r="274" spans="1:35" ht="8.85" customHeight="1">
      <c r="A274" s="211"/>
      <c r="B274" s="211"/>
      <c r="C274" s="211"/>
      <c r="D274" s="211"/>
      <c r="E274" s="211"/>
      <c r="F274" s="211"/>
      <c r="G274" s="211"/>
      <c r="H274" s="211"/>
      <c r="I274" s="211"/>
      <c r="U274" s="436"/>
      <c r="V274" s="435"/>
      <c r="W274"/>
      <c r="X274" s="441"/>
      <c r="Y274" s="441"/>
      <c r="Z274" s="441"/>
      <c r="AA274" s="441"/>
      <c r="AB274" s="441"/>
      <c r="AC274" s="441"/>
      <c r="AD274" s="441"/>
      <c r="AE274" s="441"/>
      <c r="AF274" s="441"/>
      <c r="AG274" s="441"/>
      <c r="AH274" s="441"/>
      <c r="AI274" s="441"/>
    </row>
    <row r="275" spans="1:35" ht="8.85" customHeight="1">
      <c r="A275" s="211"/>
      <c r="B275" s="211"/>
      <c r="C275" s="211"/>
      <c r="D275" s="211"/>
      <c r="E275" s="211"/>
      <c r="F275" s="211"/>
      <c r="G275" s="211"/>
      <c r="H275" s="211"/>
      <c r="I275" s="211"/>
      <c r="U275" s="436"/>
      <c r="V275" s="435"/>
      <c r="W275"/>
      <c r="X275" s="441"/>
      <c r="Y275" s="441"/>
      <c r="Z275" s="441"/>
      <c r="AA275" s="441"/>
      <c r="AB275" s="441"/>
      <c r="AC275" s="441"/>
      <c r="AD275" s="441"/>
      <c r="AE275" s="441"/>
      <c r="AF275" s="441"/>
      <c r="AG275" s="441"/>
      <c r="AH275" s="441"/>
      <c r="AI275" s="441"/>
    </row>
    <row r="276" spans="1:35" ht="8.85" customHeight="1">
      <c r="A276" s="211"/>
      <c r="B276" s="211"/>
      <c r="C276" s="211"/>
      <c r="D276" s="211"/>
      <c r="E276" s="211"/>
      <c r="F276" s="211"/>
      <c r="G276" s="211"/>
      <c r="H276" s="211"/>
      <c r="I276" s="211"/>
      <c r="U276" s="436"/>
      <c r="V276" s="435"/>
      <c r="W276"/>
      <c r="X276" s="441"/>
      <c r="Y276" s="441"/>
      <c r="Z276" s="441"/>
      <c r="AA276" s="441"/>
      <c r="AB276" s="441"/>
      <c r="AC276" s="441"/>
      <c r="AD276" s="441"/>
      <c r="AE276" s="441"/>
      <c r="AF276" s="441"/>
      <c r="AG276" s="441"/>
      <c r="AH276" s="441"/>
      <c r="AI276" s="441"/>
    </row>
    <row r="277" spans="1:35" ht="8.85" customHeight="1">
      <c r="A277" s="211"/>
      <c r="B277" s="211"/>
      <c r="C277" s="211"/>
      <c r="D277" s="211"/>
      <c r="E277" s="211"/>
      <c r="F277" s="211"/>
      <c r="G277" s="211"/>
      <c r="H277" s="211"/>
      <c r="I277" s="211"/>
      <c r="U277" s="436"/>
      <c r="V277" s="435"/>
      <c r="W277"/>
      <c r="X277" s="441"/>
      <c r="Y277" s="441"/>
      <c r="Z277" s="441"/>
      <c r="AA277" s="441"/>
      <c r="AB277" s="441"/>
      <c r="AC277" s="441"/>
      <c r="AD277" s="441"/>
      <c r="AE277" s="441"/>
      <c r="AF277" s="441"/>
      <c r="AG277" s="441"/>
      <c r="AH277" s="441"/>
      <c r="AI277" s="441"/>
    </row>
    <row r="278" spans="1:35" ht="8.85" customHeight="1">
      <c r="A278" s="211"/>
      <c r="B278" s="211"/>
      <c r="C278" s="211"/>
      <c r="D278" s="211"/>
      <c r="E278" s="211"/>
      <c r="F278" s="211"/>
      <c r="G278" s="211"/>
      <c r="H278" s="211"/>
      <c r="I278" s="211"/>
      <c r="U278" s="436"/>
      <c r="V278" s="435"/>
      <c r="W278"/>
      <c r="X278" s="441"/>
      <c r="Y278" s="441"/>
      <c r="Z278" s="441"/>
      <c r="AA278" s="441"/>
      <c r="AB278" s="441"/>
      <c r="AC278" s="441"/>
      <c r="AD278" s="441"/>
      <c r="AE278" s="441"/>
      <c r="AF278" s="441"/>
      <c r="AG278" s="441"/>
      <c r="AH278" s="441"/>
      <c r="AI278" s="441"/>
    </row>
    <row r="279" spans="1:35" ht="8.85" customHeight="1">
      <c r="A279" s="211"/>
      <c r="B279" s="211"/>
      <c r="C279" s="211"/>
      <c r="D279" s="211"/>
      <c r="E279" s="211"/>
      <c r="F279" s="211"/>
      <c r="G279" s="211"/>
      <c r="H279" s="211"/>
      <c r="I279" s="211"/>
      <c r="U279" s="436"/>
      <c r="V279" s="435"/>
      <c r="W279"/>
      <c r="X279" s="441"/>
      <c r="Y279" s="441"/>
      <c r="Z279" s="441"/>
      <c r="AA279" s="441"/>
      <c r="AB279" s="441"/>
      <c r="AC279" s="441"/>
      <c r="AD279" s="441"/>
      <c r="AE279" s="441"/>
      <c r="AF279" s="441"/>
      <c r="AG279" s="441"/>
      <c r="AH279" s="441"/>
      <c r="AI279" s="441"/>
    </row>
    <row r="280" spans="1:35" ht="8.85" customHeight="1">
      <c r="A280" s="211"/>
      <c r="B280" s="211"/>
      <c r="C280" s="211"/>
      <c r="D280" s="211"/>
      <c r="E280" s="211"/>
      <c r="F280" s="211"/>
      <c r="G280" s="211"/>
      <c r="H280" s="211"/>
      <c r="I280" s="211"/>
      <c r="U280" s="436"/>
      <c r="V280" s="435"/>
      <c r="W280"/>
      <c r="X280" s="441"/>
      <c r="Y280" s="441"/>
      <c r="Z280" s="441"/>
      <c r="AA280" s="441"/>
      <c r="AB280" s="441"/>
      <c r="AC280" s="441"/>
      <c r="AD280" s="441"/>
      <c r="AE280" s="441"/>
      <c r="AF280" s="441"/>
      <c r="AG280" s="441"/>
      <c r="AH280" s="441"/>
      <c r="AI280" s="441"/>
    </row>
    <row r="281" spans="1:35" ht="8.85" customHeight="1">
      <c r="A281" s="211"/>
      <c r="B281" s="211"/>
      <c r="C281" s="211"/>
      <c r="D281" s="211"/>
      <c r="E281" s="211"/>
      <c r="F281" s="211"/>
      <c r="G281" s="211"/>
      <c r="H281" s="211"/>
      <c r="I281" s="211"/>
      <c r="M281" s="493"/>
      <c r="U281" s="436"/>
      <c r="V281" s="435"/>
      <c r="W281"/>
      <c r="X281" s="441"/>
      <c r="Y281" s="441"/>
      <c r="Z281" s="441"/>
      <c r="AA281" s="441"/>
      <c r="AB281" s="441"/>
      <c r="AC281" s="441"/>
      <c r="AD281" s="441"/>
      <c r="AE281" s="441"/>
      <c r="AF281" s="441"/>
      <c r="AG281" s="441"/>
      <c r="AH281" s="441"/>
      <c r="AI281" s="441"/>
    </row>
    <row r="282" spans="1:35" ht="8.85" customHeight="1">
      <c r="A282" s="211"/>
      <c r="B282" s="211"/>
      <c r="C282" s="211"/>
      <c r="D282" s="211"/>
      <c r="E282" s="211"/>
      <c r="F282" s="211"/>
      <c r="G282" s="211"/>
      <c r="H282" s="211"/>
      <c r="I282" s="211"/>
      <c r="U282" s="436"/>
      <c r="V282" s="435"/>
      <c r="W282"/>
      <c r="X282" s="441"/>
      <c r="Y282" s="441"/>
      <c r="Z282" s="441"/>
      <c r="AA282" s="441"/>
      <c r="AB282" s="441"/>
      <c r="AC282" s="441"/>
      <c r="AD282" s="441"/>
      <c r="AE282" s="441"/>
      <c r="AF282" s="441"/>
      <c r="AG282" s="441"/>
      <c r="AH282" s="441"/>
      <c r="AI282" s="441"/>
    </row>
    <row r="283" spans="1:35" ht="8.85" customHeight="1">
      <c r="A283" s="211"/>
      <c r="B283" s="211"/>
      <c r="C283" s="211"/>
      <c r="D283" s="211"/>
      <c r="E283" s="211"/>
      <c r="F283" s="211"/>
      <c r="G283" s="211"/>
      <c r="H283" s="211"/>
      <c r="I283" s="211"/>
      <c r="U283" s="436"/>
      <c r="V283" s="435"/>
      <c r="W283"/>
      <c r="X283" s="441"/>
      <c r="Y283" s="441"/>
      <c r="Z283" s="441"/>
      <c r="AA283" s="441"/>
      <c r="AB283" s="441"/>
      <c r="AC283" s="441"/>
      <c r="AD283" s="441"/>
      <c r="AE283" s="441"/>
      <c r="AF283" s="441"/>
      <c r="AG283" s="441"/>
      <c r="AH283" s="441"/>
      <c r="AI283" s="441"/>
    </row>
    <row r="284" spans="1:35" ht="8.85" customHeight="1">
      <c r="A284" s="211"/>
      <c r="B284" s="211"/>
      <c r="C284" s="211"/>
      <c r="D284" s="211"/>
      <c r="E284" s="211"/>
      <c r="F284" s="211"/>
      <c r="G284" s="211"/>
      <c r="H284" s="211"/>
      <c r="I284" s="211"/>
      <c r="U284" s="436"/>
      <c r="V284" s="435"/>
      <c r="W284"/>
      <c r="X284" s="441"/>
      <c r="Y284" s="441"/>
      <c r="Z284" s="441"/>
      <c r="AA284" s="441"/>
      <c r="AB284" s="441"/>
      <c r="AC284" s="441"/>
      <c r="AD284" s="441"/>
      <c r="AE284" s="441"/>
      <c r="AF284" s="441"/>
      <c r="AG284" s="441"/>
      <c r="AH284" s="441"/>
      <c r="AI284" s="441"/>
    </row>
    <row r="285" spans="1:35" ht="8.85" customHeight="1">
      <c r="A285" s="211"/>
      <c r="B285" s="211"/>
      <c r="C285" s="211"/>
      <c r="D285" s="211"/>
      <c r="E285" s="211"/>
      <c r="F285" s="211"/>
      <c r="G285" s="211"/>
      <c r="H285" s="211"/>
      <c r="I285" s="211"/>
      <c r="U285" s="436"/>
      <c r="V285" s="435"/>
      <c r="W285"/>
      <c r="X285" s="441"/>
      <c r="Y285" s="441"/>
      <c r="Z285" s="441"/>
      <c r="AA285" s="441"/>
      <c r="AB285" s="441"/>
      <c r="AC285" s="441"/>
      <c r="AD285" s="441"/>
      <c r="AE285" s="441"/>
      <c r="AF285" s="441"/>
      <c r="AG285" s="441"/>
      <c r="AH285" s="441"/>
      <c r="AI285" s="441"/>
    </row>
    <row r="286" spans="1:35" ht="8.85" customHeight="1">
      <c r="A286" s="211"/>
      <c r="B286" s="211"/>
      <c r="C286" s="211"/>
      <c r="D286" s="211"/>
      <c r="E286" s="211"/>
      <c r="F286" s="211"/>
      <c r="G286" s="211"/>
      <c r="H286" s="211"/>
      <c r="I286" s="211"/>
      <c r="U286" s="436"/>
      <c r="V286" s="435"/>
      <c r="W286"/>
      <c r="X286" s="441"/>
      <c r="Y286" s="441"/>
      <c r="Z286" s="441"/>
      <c r="AA286" s="441"/>
      <c r="AB286" s="441"/>
      <c r="AC286" s="441"/>
      <c r="AD286" s="441"/>
      <c r="AE286" s="441"/>
      <c r="AF286" s="441"/>
      <c r="AG286" s="441"/>
      <c r="AH286" s="441"/>
      <c r="AI286" s="441"/>
    </row>
    <row r="287" spans="1:35" ht="8.85" customHeight="1">
      <c r="A287" s="211"/>
      <c r="B287" s="211"/>
      <c r="C287" s="211"/>
      <c r="D287" s="211"/>
      <c r="E287" s="211"/>
      <c r="F287" s="211"/>
      <c r="G287" s="211"/>
      <c r="H287" s="211"/>
      <c r="I287" s="211"/>
      <c r="U287" s="436"/>
      <c r="V287" s="435"/>
      <c r="W287"/>
      <c r="X287" s="441"/>
      <c r="Y287" s="441"/>
      <c r="Z287" s="441"/>
      <c r="AA287" s="441"/>
      <c r="AB287" s="441"/>
      <c r="AC287" s="441"/>
      <c r="AD287" s="441"/>
      <c r="AE287" s="441"/>
      <c r="AF287" s="441"/>
      <c r="AG287" s="441"/>
      <c r="AH287" s="441"/>
      <c r="AI287" s="441"/>
    </row>
    <row r="288" spans="1:35" ht="8.85" customHeight="1">
      <c r="A288" s="211"/>
      <c r="B288" s="211"/>
      <c r="C288" s="211"/>
      <c r="D288" s="211"/>
      <c r="E288" s="211"/>
      <c r="F288" s="211"/>
      <c r="G288" s="211"/>
      <c r="H288" s="211"/>
      <c r="I288" s="211"/>
      <c r="U288" s="436"/>
      <c r="V288" s="435"/>
      <c r="W288"/>
      <c r="X288" s="441"/>
      <c r="Y288" s="441"/>
      <c r="Z288" s="441"/>
      <c r="AA288" s="441"/>
      <c r="AB288" s="441"/>
      <c r="AC288" s="441"/>
      <c r="AD288" s="441"/>
      <c r="AE288" s="441"/>
      <c r="AF288" s="441"/>
      <c r="AG288" s="441"/>
      <c r="AH288" s="441"/>
      <c r="AI288" s="441"/>
    </row>
    <row r="289" spans="1:35" ht="8.85" customHeight="1">
      <c r="A289" s="211"/>
      <c r="B289" s="211"/>
      <c r="C289" s="211"/>
      <c r="D289" s="211"/>
      <c r="E289" s="211"/>
      <c r="F289" s="211"/>
      <c r="G289" s="211"/>
      <c r="H289" s="211"/>
      <c r="I289" s="211"/>
      <c r="U289" s="436"/>
      <c r="V289" s="435"/>
      <c r="W289"/>
      <c r="X289" s="441"/>
      <c r="Y289" s="441"/>
      <c r="Z289" s="441"/>
      <c r="AA289" s="441"/>
      <c r="AB289" s="441"/>
      <c r="AC289" s="441"/>
      <c r="AD289" s="441"/>
      <c r="AE289" s="441"/>
      <c r="AF289" s="441"/>
      <c r="AG289" s="441"/>
      <c r="AH289" s="441"/>
      <c r="AI289" s="441"/>
    </row>
    <row r="290" spans="1:35" ht="8.85" customHeight="1">
      <c r="A290" s="211"/>
      <c r="B290" s="211"/>
      <c r="C290" s="211"/>
      <c r="D290" s="211"/>
      <c r="E290" s="211"/>
      <c r="F290" s="211"/>
      <c r="G290" s="211"/>
      <c r="H290" s="211"/>
      <c r="I290" s="211"/>
      <c r="U290" s="436"/>
      <c r="V290" s="435"/>
      <c r="W290"/>
      <c r="X290" s="441"/>
      <c r="Y290" s="441"/>
      <c r="Z290" s="441"/>
      <c r="AA290" s="441"/>
      <c r="AB290" s="441"/>
      <c r="AC290" s="441"/>
      <c r="AD290" s="441"/>
      <c r="AE290" s="441"/>
      <c r="AF290" s="441"/>
      <c r="AG290" s="441"/>
      <c r="AH290" s="441"/>
      <c r="AI290" s="441"/>
    </row>
    <row r="291" spans="1:35" ht="8.85" customHeight="1">
      <c r="A291" s="211"/>
      <c r="B291" s="211"/>
      <c r="C291" s="211"/>
      <c r="D291" s="211"/>
      <c r="E291" s="211"/>
      <c r="F291" s="211"/>
      <c r="G291" s="211"/>
      <c r="H291" s="211"/>
      <c r="I291" s="211"/>
      <c r="U291" s="436"/>
      <c r="V291" s="435"/>
      <c r="W291"/>
      <c r="X291" s="441"/>
      <c r="Y291" s="441"/>
      <c r="Z291" s="441"/>
      <c r="AA291" s="441"/>
      <c r="AB291" s="441"/>
      <c r="AC291" s="441"/>
      <c r="AD291" s="441"/>
      <c r="AE291" s="441"/>
      <c r="AF291" s="441"/>
      <c r="AG291" s="441"/>
      <c r="AH291" s="441"/>
      <c r="AI291" s="441"/>
    </row>
    <row r="292" spans="1:35" ht="8.85" customHeight="1">
      <c r="A292" s="211"/>
      <c r="B292" s="211"/>
      <c r="C292" s="211"/>
      <c r="D292" s="211"/>
      <c r="E292" s="211"/>
      <c r="F292" s="211"/>
      <c r="G292" s="211"/>
      <c r="H292" s="211"/>
      <c r="I292" s="211"/>
      <c r="U292" s="436"/>
      <c r="V292" s="435"/>
      <c r="W292"/>
      <c r="X292" s="441"/>
      <c r="Y292" s="441"/>
      <c r="Z292" s="441"/>
      <c r="AA292" s="441"/>
      <c r="AB292" s="441"/>
      <c r="AC292" s="441"/>
      <c r="AD292" s="441"/>
      <c r="AE292" s="441"/>
      <c r="AF292" s="441"/>
      <c r="AG292" s="441"/>
      <c r="AH292" s="441"/>
      <c r="AI292" s="441"/>
    </row>
    <row r="293" spans="1:35" ht="8.85" customHeight="1">
      <c r="A293" s="211"/>
      <c r="B293" s="211"/>
      <c r="C293" s="211"/>
      <c r="D293" s="211"/>
      <c r="E293" s="211"/>
      <c r="F293" s="211"/>
      <c r="G293" s="211"/>
      <c r="H293" s="211"/>
      <c r="I293" s="211"/>
      <c r="U293" s="436"/>
      <c r="V293" s="435"/>
      <c r="W293"/>
      <c r="X293" s="441"/>
      <c r="Y293" s="441"/>
      <c r="Z293" s="441"/>
      <c r="AA293" s="441"/>
      <c r="AB293" s="441"/>
      <c r="AC293" s="441"/>
      <c r="AD293" s="441"/>
      <c r="AE293" s="441"/>
      <c r="AF293" s="441"/>
      <c r="AG293" s="441"/>
      <c r="AH293" s="441"/>
      <c r="AI293" s="441"/>
    </row>
    <row r="294" spans="1:35" ht="8.85" customHeight="1">
      <c r="A294" s="211"/>
      <c r="B294" s="211"/>
      <c r="C294" s="211"/>
      <c r="D294" s="211"/>
      <c r="E294" s="211"/>
      <c r="F294" s="211"/>
      <c r="G294" s="211"/>
      <c r="H294" s="211"/>
      <c r="I294" s="211"/>
      <c r="U294" s="436"/>
      <c r="V294" s="435"/>
      <c r="W294"/>
      <c r="X294" s="441"/>
      <c r="Y294" s="441"/>
      <c r="Z294" s="441"/>
      <c r="AA294" s="441"/>
      <c r="AB294" s="441"/>
      <c r="AC294" s="441"/>
      <c r="AD294" s="441"/>
      <c r="AE294" s="441"/>
      <c r="AF294" s="441"/>
      <c r="AG294" s="441"/>
      <c r="AH294" s="441"/>
      <c r="AI294" s="441"/>
    </row>
    <row r="295" spans="1:35" ht="8.85" customHeight="1">
      <c r="A295" s="211"/>
      <c r="B295" s="211"/>
      <c r="C295" s="211"/>
      <c r="D295" s="211"/>
      <c r="E295" s="211"/>
      <c r="F295" s="211"/>
      <c r="G295" s="211"/>
      <c r="H295" s="211"/>
      <c r="I295" s="211"/>
      <c r="U295" s="436"/>
      <c r="V295" s="435"/>
      <c r="W295"/>
      <c r="X295" s="441"/>
      <c r="Y295" s="441"/>
      <c r="Z295" s="441"/>
      <c r="AA295" s="441"/>
      <c r="AB295" s="441"/>
      <c r="AC295" s="441"/>
      <c r="AD295" s="441"/>
      <c r="AE295" s="441"/>
      <c r="AF295" s="441"/>
      <c r="AG295" s="441"/>
      <c r="AH295" s="441"/>
      <c r="AI295" s="441"/>
    </row>
    <row r="296" spans="1:35" ht="8.85" customHeight="1">
      <c r="A296" s="211"/>
      <c r="B296" s="211"/>
      <c r="C296" s="211"/>
      <c r="D296" s="211"/>
      <c r="E296" s="211"/>
      <c r="F296" s="211"/>
      <c r="G296" s="211"/>
      <c r="H296" s="211"/>
      <c r="I296" s="211"/>
      <c r="U296" s="436"/>
      <c r="V296" s="435"/>
      <c r="W296"/>
      <c r="X296" s="441"/>
      <c r="Y296" s="441"/>
      <c r="Z296" s="441"/>
      <c r="AA296" s="441"/>
      <c r="AB296" s="441"/>
      <c r="AC296" s="441"/>
      <c r="AD296" s="441"/>
      <c r="AE296" s="441"/>
      <c r="AF296" s="441"/>
      <c r="AG296" s="441"/>
      <c r="AH296" s="441"/>
      <c r="AI296" s="441"/>
    </row>
    <row r="297" spans="1:35" ht="8.85" customHeight="1">
      <c r="A297" s="211"/>
      <c r="B297" s="211"/>
      <c r="C297" s="211"/>
      <c r="D297" s="211"/>
      <c r="E297" s="211"/>
      <c r="F297" s="211"/>
      <c r="G297" s="211"/>
      <c r="H297" s="211"/>
      <c r="I297" s="211"/>
      <c r="U297" s="436"/>
      <c r="V297" s="435"/>
      <c r="W297"/>
      <c r="X297" s="441"/>
      <c r="Y297" s="441"/>
      <c r="Z297" s="441"/>
      <c r="AA297" s="441"/>
      <c r="AB297" s="441"/>
      <c r="AC297" s="441"/>
      <c r="AD297" s="441"/>
      <c r="AE297" s="441"/>
      <c r="AF297" s="441"/>
      <c r="AG297" s="441"/>
      <c r="AH297" s="441"/>
      <c r="AI297" s="441"/>
    </row>
    <row r="298" spans="1:35" ht="8.85" customHeight="1">
      <c r="A298" s="211"/>
      <c r="B298" s="211"/>
      <c r="C298" s="211"/>
      <c r="D298" s="211"/>
      <c r="E298" s="211"/>
      <c r="F298" s="211"/>
      <c r="G298" s="211"/>
      <c r="H298" s="211"/>
      <c r="I298" s="211"/>
      <c r="U298" s="436"/>
      <c r="V298" s="435"/>
      <c r="W298"/>
      <c r="X298" s="441"/>
      <c r="Y298" s="441"/>
      <c r="Z298" s="441"/>
      <c r="AA298" s="441"/>
      <c r="AB298" s="441"/>
      <c r="AC298" s="441"/>
      <c r="AD298" s="441"/>
      <c r="AE298" s="441"/>
      <c r="AF298" s="441"/>
      <c r="AG298" s="441"/>
      <c r="AH298" s="441"/>
      <c r="AI298" s="441"/>
    </row>
    <row r="299" spans="1:35" ht="8.85" customHeight="1">
      <c r="A299" s="211"/>
      <c r="B299" s="211"/>
      <c r="C299" s="211"/>
      <c r="D299" s="211"/>
      <c r="E299" s="211"/>
      <c r="F299" s="211"/>
      <c r="G299" s="211"/>
      <c r="H299" s="211"/>
      <c r="I299" s="211"/>
      <c r="U299" s="436"/>
      <c r="V299" s="435"/>
      <c r="W299"/>
      <c r="X299" s="441"/>
      <c r="Y299" s="441"/>
      <c r="Z299" s="441"/>
      <c r="AA299" s="441"/>
      <c r="AB299" s="441"/>
      <c r="AC299" s="441"/>
      <c r="AD299" s="441"/>
      <c r="AE299" s="441"/>
      <c r="AF299" s="441"/>
      <c r="AG299" s="441"/>
      <c r="AH299" s="441"/>
      <c r="AI299" s="441"/>
    </row>
    <row r="300" spans="1:35" ht="8.85" customHeight="1">
      <c r="A300" s="211"/>
      <c r="B300" s="211"/>
      <c r="C300" s="211"/>
      <c r="D300" s="211"/>
      <c r="E300" s="211"/>
      <c r="F300" s="211"/>
      <c r="G300" s="211"/>
      <c r="H300" s="211"/>
      <c r="I300" s="211"/>
      <c r="U300" s="436"/>
      <c r="V300" s="435"/>
      <c r="W300"/>
      <c r="X300" s="441"/>
      <c r="Y300" s="441"/>
      <c r="Z300" s="441"/>
      <c r="AA300" s="441"/>
      <c r="AB300" s="441"/>
      <c r="AC300" s="441"/>
      <c r="AD300" s="441"/>
      <c r="AE300" s="441"/>
      <c r="AF300" s="441"/>
      <c r="AG300" s="441"/>
      <c r="AH300" s="441"/>
      <c r="AI300" s="441"/>
    </row>
    <row r="301" spans="1:35" ht="8.85" customHeight="1">
      <c r="A301" s="211"/>
      <c r="B301" s="211"/>
      <c r="C301" s="211"/>
      <c r="D301" s="211"/>
      <c r="E301" s="211"/>
      <c r="F301" s="211"/>
      <c r="G301" s="211"/>
      <c r="H301" s="211"/>
      <c r="I301" s="211"/>
      <c r="U301" s="436"/>
      <c r="V301" s="435"/>
      <c r="W301"/>
      <c r="X301" s="441"/>
      <c r="Y301" s="441"/>
      <c r="Z301" s="441"/>
      <c r="AA301" s="441"/>
      <c r="AB301" s="441"/>
      <c r="AC301" s="441"/>
      <c r="AD301" s="441"/>
      <c r="AE301" s="441"/>
      <c r="AF301" s="441"/>
      <c r="AG301" s="441"/>
      <c r="AH301" s="441"/>
      <c r="AI301" s="441"/>
    </row>
    <row r="302" spans="1:35" ht="8.85" customHeight="1">
      <c r="A302" s="211"/>
      <c r="B302" s="211"/>
      <c r="C302" s="211"/>
      <c r="D302" s="211"/>
      <c r="E302" s="211"/>
      <c r="F302" s="211"/>
      <c r="G302" s="211"/>
      <c r="H302" s="211"/>
      <c r="I302" s="211"/>
      <c r="U302" s="436"/>
      <c r="V302" s="435"/>
      <c r="W302"/>
      <c r="X302" s="441"/>
      <c r="Y302" s="441"/>
      <c r="Z302" s="441"/>
      <c r="AA302" s="441"/>
      <c r="AB302" s="441"/>
      <c r="AC302" s="441"/>
      <c r="AD302" s="441"/>
      <c r="AE302" s="441"/>
      <c r="AF302" s="441"/>
      <c r="AG302" s="441"/>
      <c r="AH302" s="441"/>
      <c r="AI302" s="441"/>
    </row>
    <row r="303" spans="1:35" ht="8.85" customHeight="1">
      <c r="A303" s="211"/>
      <c r="B303" s="211"/>
      <c r="C303" s="211"/>
      <c r="D303" s="211"/>
      <c r="E303" s="211"/>
      <c r="F303" s="211"/>
      <c r="G303" s="211"/>
      <c r="H303" s="211"/>
      <c r="I303" s="211"/>
      <c r="U303" s="436"/>
      <c r="V303" s="435"/>
      <c r="W303"/>
      <c r="X303" s="441"/>
      <c r="Y303" s="441"/>
      <c r="Z303" s="441"/>
      <c r="AA303" s="441"/>
      <c r="AB303" s="441"/>
      <c r="AC303" s="441"/>
      <c r="AD303" s="441"/>
      <c r="AE303" s="441"/>
      <c r="AF303" s="441"/>
      <c r="AG303" s="441"/>
      <c r="AH303" s="441"/>
      <c r="AI303" s="441"/>
    </row>
    <row r="304" spans="1:35" ht="8.85" customHeight="1">
      <c r="A304" s="211"/>
      <c r="B304" s="211"/>
      <c r="C304" s="211"/>
      <c r="D304" s="211"/>
      <c r="E304" s="211"/>
      <c r="F304" s="211"/>
      <c r="G304" s="211"/>
      <c r="H304" s="211"/>
      <c r="I304" s="211"/>
      <c r="U304" s="436"/>
      <c r="V304" s="435"/>
      <c r="W304"/>
      <c r="X304" s="441"/>
      <c r="Y304" s="441"/>
      <c r="Z304" s="441"/>
      <c r="AA304" s="441"/>
      <c r="AB304" s="441"/>
      <c r="AC304" s="441"/>
      <c r="AD304" s="441"/>
      <c r="AE304" s="441"/>
      <c r="AF304" s="441"/>
      <c r="AG304" s="441"/>
      <c r="AH304" s="441"/>
      <c r="AI304" s="441"/>
    </row>
    <row r="305" spans="1:35" ht="8.85" customHeight="1">
      <c r="A305" s="211"/>
      <c r="B305" s="211"/>
      <c r="C305" s="211"/>
      <c r="D305" s="211"/>
      <c r="E305" s="211"/>
      <c r="F305" s="211"/>
      <c r="G305" s="211"/>
      <c r="H305" s="211"/>
      <c r="I305" s="211"/>
      <c r="U305" s="436"/>
      <c r="V305" s="435"/>
      <c r="W305"/>
      <c r="X305" s="441"/>
      <c r="Y305" s="441"/>
      <c r="Z305" s="441"/>
      <c r="AA305" s="441"/>
      <c r="AB305" s="441"/>
      <c r="AC305" s="441"/>
      <c r="AD305" s="441"/>
      <c r="AE305" s="441"/>
      <c r="AF305" s="441"/>
      <c r="AG305" s="441"/>
      <c r="AH305" s="441"/>
      <c r="AI305" s="441"/>
    </row>
    <row r="306" spans="1:35" ht="8.85" customHeight="1">
      <c r="A306" s="211"/>
      <c r="B306" s="211"/>
      <c r="C306" s="211"/>
      <c r="D306" s="211"/>
      <c r="E306" s="211"/>
      <c r="F306" s="211"/>
      <c r="G306" s="211"/>
      <c r="H306" s="211"/>
      <c r="I306" s="211"/>
      <c r="U306" s="436"/>
      <c r="V306" s="435"/>
      <c r="W306"/>
      <c r="X306" s="441"/>
      <c r="Y306" s="441"/>
      <c r="Z306" s="441"/>
      <c r="AA306" s="441"/>
      <c r="AB306" s="441"/>
      <c r="AC306" s="441"/>
      <c r="AD306" s="441"/>
      <c r="AE306" s="441"/>
      <c r="AF306" s="441"/>
      <c r="AG306" s="441"/>
      <c r="AH306" s="441"/>
      <c r="AI306" s="441"/>
    </row>
    <row r="307" spans="1:35" ht="8.85" customHeight="1">
      <c r="A307" s="211"/>
      <c r="B307" s="211"/>
      <c r="C307" s="211"/>
      <c r="D307" s="211"/>
      <c r="E307" s="211"/>
      <c r="F307" s="211"/>
      <c r="G307" s="211"/>
      <c r="H307" s="211"/>
      <c r="I307" s="211"/>
      <c r="U307" s="436"/>
      <c r="V307" s="435"/>
      <c r="W307"/>
      <c r="X307" s="441"/>
      <c r="Y307" s="441"/>
      <c r="Z307" s="441"/>
      <c r="AA307" s="441"/>
      <c r="AB307" s="441"/>
      <c r="AC307" s="441"/>
      <c r="AD307" s="441"/>
      <c r="AE307" s="441"/>
      <c r="AF307" s="441"/>
      <c r="AG307" s="441"/>
      <c r="AH307" s="441"/>
      <c r="AI307" s="441"/>
    </row>
    <row r="308" spans="1:35" ht="8.85" customHeight="1">
      <c r="A308" s="211"/>
      <c r="B308" s="211"/>
      <c r="C308" s="211"/>
      <c r="D308" s="211"/>
      <c r="E308" s="211"/>
      <c r="F308" s="211"/>
      <c r="G308" s="211"/>
      <c r="H308" s="211"/>
      <c r="I308" s="211"/>
      <c r="U308" s="436"/>
      <c r="V308" s="435"/>
      <c r="W308"/>
      <c r="X308" s="441"/>
      <c r="Y308" s="441"/>
      <c r="Z308" s="441"/>
      <c r="AA308" s="441"/>
      <c r="AB308" s="441"/>
      <c r="AC308" s="441"/>
      <c r="AD308" s="441"/>
      <c r="AE308" s="441"/>
      <c r="AF308" s="441"/>
      <c r="AG308" s="441"/>
      <c r="AH308" s="441"/>
      <c r="AI308" s="441"/>
    </row>
    <row r="309" spans="1:35" ht="8.85" customHeight="1">
      <c r="A309" s="211"/>
      <c r="B309" s="211"/>
      <c r="C309" s="211"/>
      <c r="D309" s="211"/>
      <c r="E309" s="211"/>
      <c r="F309" s="211"/>
      <c r="G309" s="211"/>
      <c r="H309" s="211"/>
      <c r="I309" s="211"/>
      <c r="U309" s="436"/>
      <c r="V309" s="435"/>
      <c r="W309"/>
      <c r="X309" s="441"/>
      <c r="Y309" s="441"/>
      <c r="Z309" s="441"/>
      <c r="AA309" s="441"/>
      <c r="AB309" s="441"/>
      <c r="AC309" s="441"/>
      <c r="AD309" s="441"/>
      <c r="AE309" s="441"/>
      <c r="AF309" s="441"/>
      <c r="AG309" s="441"/>
      <c r="AH309" s="441"/>
      <c r="AI309" s="441"/>
    </row>
    <row r="310" spans="1:35" ht="8.85" customHeight="1">
      <c r="A310" s="211"/>
      <c r="B310" s="211"/>
      <c r="C310" s="211"/>
      <c r="D310" s="211"/>
      <c r="E310" s="211"/>
      <c r="F310" s="211"/>
      <c r="G310" s="211"/>
      <c r="H310" s="211"/>
      <c r="I310" s="211"/>
      <c r="U310" s="436"/>
      <c r="V310" s="435"/>
      <c r="W310"/>
      <c r="X310" s="441"/>
      <c r="Y310" s="441"/>
      <c r="Z310" s="441"/>
      <c r="AA310" s="441"/>
      <c r="AB310" s="441"/>
      <c r="AC310" s="441"/>
      <c r="AD310" s="441"/>
      <c r="AE310" s="441"/>
      <c r="AF310" s="441"/>
      <c r="AG310" s="441"/>
      <c r="AH310" s="441"/>
      <c r="AI310" s="441"/>
    </row>
    <row r="311" spans="1:35" ht="8.85" customHeight="1">
      <c r="A311" s="211"/>
      <c r="B311" s="211"/>
      <c r="C311" s="211"/>
      <c r="D311" s="211"/>
      <c r="E311" s="211"/>
      <c r="F311" s="211"/>
      <c r="G311" s="211"/>
      <c r="H311" s="211"/>
      <c r="I311" s="211"/>
      <c r="U311" s="436"/>
      <c r="V311" s="435"/>
      <c r="W311"/>
      <c r="X311" s="441"/>
      <c r="Y311" s="441"/>
      <c r="Z311" s="441"/>
      <c r="AA311" s="441"/>
      <c r="AB311" s="441"/>
      <c r="AC311" s="441"/>
      <c r="AD311" s="441"/>
      <c r="AE311" s="441"/>
      <c r="AF311" s="441"/>
      <c r="AG311" s="441"/>
      <c r="AH311" s="441"/>
      <c r="AI311" s="441"/>
    </row>
    <row r="312" spans="1:35" ht="8.85" customHeight="1">
      <c r="A312" s="211"/>
      <c r="B312" s="211"/>
      <c r="C312" s="211"/>
      <c r="D312" s="211"/>
      <c r="E312" s="211"/>
      <c r="F312" s="211"/>
      <c r="G312" s="211"/>
      <c r="H312" s="211"/>
      <c r="I312" s="211"/>
      <c r="U312" s="436"/>
      <c r="V312" s="435"/>
      <c r="W312"/>
      <c r="X312" s="441"/>
      <c r="Y312" s="441"/>
      <c r="Z312" s="441"/>
      <c r="AA312" s="441"/>
      <c r="AB312" s="441"/>
      <c r="AC312" s="441"/>
      <c r="AD312" s="441"/>
      <c r="AE312" s="441"/>
      <c r="AF312" s="441"/>
      <c r="AG312" s="441"/>
      <c r="AH312" s="441"/>
      <c r="AI312" s="441"/>
    </row>
    <row r="313" spans="1:35" ht="8.85" customHeight="1">
      <c r="A313" s="211"/>
      <c r="B313" s="211"/>
      <c r="C313" s="211"/>
      <c r="D313" s="211"/>
      <c r="E313" s="211"/>
      <c r="F313" s="211"/>
      <c r="G313" s="211"/>
      <c r="H313" s="211"/>
      <c r="I313" s="211"/>
      <c r="U313" s="436"/>
      <c r="V313" s="435"/>
      <c r="W313"/>
      <c r="X313" s="441"/>
      <c r="Y313" s="441"/>
      <c r="Z313" s="441"/>
      <c r="AA313" s="441"/>
      <c r="AB313" s="441"/>
      <c r="AC313" s="441"/>
      <c r="AD313" s="441"/>
      <c r="AE313" s="441"/>
      <c r="AF313" s="441"/>
      <c r="AG313" s="441"/>
      <c r="AH313" s="441"/>
      <c r="AI313" s="441"/>
    </row>
    <row r="314" spans="1:35" ht="8.85" customHeight="1">
      <c r="A314" s="211"/>
      <c r="B314" s="211"/>
      <c r="C314" s="211"/>
      <c r="D314" s="211"/>
      <c r="E314" s="211"/>
      <c r="F314" s="211"/>
      <c r="G314" s="211"/>
      <c r="H314" s="211"/>
      <c r="I314" s="211"/>
      <c r="U314" s="436"/>
      <c r="V314" s="435"/>
      <c r="W314"/>
      <c r="X314" s="441"/>
      <c r="Y314" s="441"/>
      <c r="Z314" s="441"/>
      <c r="AA314" s="441"/>
      <c r="AB314" s="441"/>
      <c r="AC314" s="441"/>
      <c r="AD314" s="441"/>
      <c r="AE314" s="441"/>
      <c r="AF314" s="441"/>
      <c r="AG314" s="441"/>
      <c r="AH314" s="441"/>
      <c r="AI314" s="441"/>
    </row>
    <row r="315" spans="1:35" ht="8.85" customHeight="1">
      <c r="A315" s="211"/>
      <c r="B315" s="211"/>
      <c r="C315" s="211"/>
      <c r="D315" s="211"/>
      <c r="E315" s="211"/>
      <c r="F315" s="211"/>
      <c r="G315" s="211"/>
      <c r="H315" s="211"/>
      <c r="I315" s="211"/>
      <c r="U315" s="436"/>
      <c r="V315" s="435"/>
      <c r="W315"/>
      <c r="X315" s="441"/>
      <c r="Y315" s="441"/>
      <c r="Z315" s="441"/>
      <c r="AA315" s="441"/>
      <c r="AB315" s="441"/>
      <c r="AC315" s="441"/>
      <c r="AD315" s="441"/>
      <c r="AE315" s="441"/>
      <c r="AF315" s="441"/>
      <c r="AG315" s="441"/>
      <c r="AH315" s="441"/>
      <c r="AI315" s="441"/>
    </row>
    <row r="316" spans="1:35" ht="8.85" customHeight="1">
      <c r="A316" s="211"/>
      <c r="B316" s="211"/>
      <c r="C316" s="211"/>
      <c r="D316" s="211"/>
      <c r="E316" s="211"/>
      <c r="F316" s="211"/>
      <c r="G316" s="211"/>
      <c r="H316" s="211"/>
      <c r="I316" s="211"/>
      <c r="U316" s="436"/>
      <c r="V316" s="435"/>
      <c r="W316"/>
      <c r="X316" s="441"/>
      <c r="Y316" s="441"/>
      <c r="Z316" s="441"/>
      <c r="AA316" s="441"/>
      <c r="AB316" s="441"/>
      <c r="AC316" s="441"/>
      <c r="AD316" s="441"/>
      <c r="AE316" s="441"/>
      <c r="AF316" s="441"/>
      <c r="AG316" s="441"/>
      <c r="AH316" s="441"/>
      <c r="AI316" s="441"/>
    </row>
    <row r="317" spans="1:35" ht="8.85" customHeight="1">
      <c r="A317" s="211"/>
      <c r="B317" s="211"/>
      <c r="C317" s="211"/>
      <c r="D317" s="211"/>
      <c r="E317" s="211"/>
      <c r="F317" s="211"/>
      <c r="G317" s="211"/>
      <c r="H317" s="211"/>
      <c r="I317" s="211"/>
      <c r="U317" s="436"/>
      <c r="V317" s="435"/>
      <c r="W317"/>
      <c r="X317" s="441"/>
      <c r="Y317" s="441"/>
      <c r="Z317" s="441"/>
      <c r="AA317" s="441"/>
      <c r="AB317" s="441"/>
      <c r="AC317" s="441"/>
      <c r="AD317" s="441"/>
      <c r="AE317" s="441"/>
      <c r="AF317" s="441"/>
      <c r="AG317" s="441"/>
      <c r="AH317" s="441"/>
      <c r="AI317" s="441"/>
    </row>
    <row r="318" spans="1:35" ht="8.85" customHeight="1">
      <c r="U318" s="436"/>
      <c r="V318" s="435"/>
      <c r="W318"/>
      <c r="X318" s="441"/>
      <c r="Y318" s="441"/>
      <c r="Z318" s="441"/>
      <c r="AA318" s="441"/>
      <c r="AB318" s="441"/>
      <c r="AC318" s="441"/>
      <c r="AD318" s="441"/>
      <c r="AE318" s="441"/>
      <c r="AF318" s="441"/>
      <c r="AG318" s="441"/>
      <c r="AH318" s="441"/>
      <c r="AI318" s="441"/>
    </row>
    <row r="319" spans="1:35" ht="8.85" customHeight="1">
      <c r="U319" s="436"/>
      <c r="V319" s="435"/>
      <c r="W319"/>
      <c r="X319" s="441"/>
      <c r="Y319" s="441"/>
      <c r="Z319" s="441"/>
      <c r="AA319" s="441"/>
      <c r="AB319" s="441"/>
      <c r="AC319" s="441"/>
      <c r="AD319" s="441"/>
      <c r="AE319" s="441"/>
      <c r="AF319" s="441"/>
      <c r="AG319" s="441"/>
      <c r="AH319" s="441"/>
      <c r="AI319" s="441"/>
    </row>
    <row r="320" spans="1:35" ht="8.85" customHeight="1">
      <c r="U320" s="436"/>
      <c r="V320" s="435"/>
      <c r="W320"/>
      <c r="X320" s="441"/>
      <c r="Y320" s="441"/>
      <c r="Z320" s="441"/>
      <c r="AA320" s="441"/>
      <c r="AB320" s="441"/>
      <c r="AC320" s="441"/>
      <c r="AD320" s="441"/>
      <c r="AE320" s="441"/>
      <c r="AF320" s="441"/>
      <c r="AG320" s="441"/>
      <c r="AH320" s="441"/>
      <c r="AI320" s="441"/>
    </row>
    <row r="321" spans="21:35" ht="8.85" customHeight="1">
      <c r="U321" s="436"/>
      <c r="V321" s="435"/>
      <c r="W321"/>
      <c r="X321" s="441"/>
      <c r="Y321" s="441"/>
      <c r="Z321" s="441"/>
      <c r="AA321" s="441"/>
      <c r="AB321" s="441"/>
      <c r="AC321" s="441"/>
      <c r="AD321" s="441"/>
      <c r="AE321" s="441"/>
      <c r="AF321" s="441"/>
      <c r="AG321" s="441"/>
      <c r="AH321" s="441"/>
      <c r="AI321" s="441"/>
    </row>
    <row r="322" spans="21:35" ht="8.85" customHeight="1">
      <c r="U322" s="436"/>
      <c r="V322" s="435"/>
      <c r="W322"/>
      <c r="X322" s="441"/>
      <c r="Y322" s="441"/>
      <c r="Z322" s="441"/>
      <c r="AA322" s="441"/>
      <c r="AB322" s="441"/>
      <c r="AC322" s="441"/>
      <c r="AD322" s="441"/>
      <c r="AE322" s="441"/>
      <c r="AF322" s="441"/>
      <c r="AG322" s="441"/>
      <c r="AH322" s="441"/>
      <c r="AI322" s="441"/>
    </row>
    <row r="323" spans="21:35" ht="8.85" customHeight="1">
      <c r="U323" s="436"/>
      <c r="V323" s="435"/>
      <c r="W323"/>
      <c r="X323" s="441"/>
      <c r="Y323" s="441"/>
      <c r="Z323" s="441"/>
      <c r="AA323" s="441"/>
      <c r="AB323" s="441"/>
      <c r="AC323" s="441"/>
      <c r="AD323" s="441"/>
      <c r="AE323" s="441"/>
      <c r="AF323" s="441"/>
      <c r="AG323" s="441"/>
      <c r="AH323" s="441"/>
      <c r="AI323" s="441"/>
    </row>
    <row r="324" spans="21:35" ht="8.85" customHeight="1">
      <c r="U324" s="436"/>
      <c r="V324" s="435"/>
      <c r="W324"/>
      <c r="X324" s="441"/>
      <c r="Y324" s="441"/>
      <c r="Z324" s="441"/>
      <c r="AA324" s="441"/>
      <c r="AB324" s="441"/>
      <c r="AC324" s="441"/>
      <c r="AD324" s="441"/>
      <c r="AE324" s="441"/>
      <c r="AF324" s="441"/>
      <c r="AG324" s="441"/>
      <c r="AH324" s="441"/>
      <c r="AI324" s="441"/>
    </row>
    <row r="325" spans="21:35" ht="8.85" customHeight="1">
      <c r="U325" s="436"/>
      <c r="V325" s="435"/>
      <c r="W325"/>
      <c r="X325" s="441"/>
      <c r="Y325" s="441"/>
      <c r="Z325" s="441"/>
      <c r="AA325" s="441"/>
      <c r="AB325" s="441"/>
      <c r="AC325" s="441"/>
      <c r="AD325" s="441"/>
      <c r="AE325" s="441"/>
      <c r="AF325" s="441"/>
      <c r="AG325" s="441"/>
      <c r="AH325" s="441"/>
      <c r="AI325" s="441"/>
    </row>
    <row r="326" spans="21:35" ht="8.85" customHeight="1">
      <c r="U326" s="436"/>
      <c r="V326" s="435"/>
      <c r="W326"/>
      <c r="X326" s="441"/>
      <c r="Y326" s="441"/>
      <c r="Z326" s="441"/>
      <c r="AA326" s="441"/>
      <c r="AB326" s="441"/>
      <c r="AC326" s="441"/>
      <c r="AD326" s="441"/>
      <c r="AE326" s="441"/>
      <c r="AF326" s="441"/>
      <c r="AG326" s="441"/>
      <c r="AH326" s="441"/>
      <c r="AI326" s="441"/>
    </row>
    <row r="327" spans="21:35" ht="8.85" customHeight="1">
      <c r="U327" s="436"/>
      <c r="V327" s="435"/>
      <c r="W327"/>
      <c r="X327" s="441"/>
      <c r="Y327" s="441"/>
      <c r="Z327" s="441"/>
      <c r="AA327" s="441"/>
      <c r="AB327" s="441"/>
      <c r="AC327" s="441"/>
      <c r="AD327" s="441"/>
      <c r="AE327" s="441"/>
      <c r="AF327" s="441"/>
      <c r="AG327" s="441"/>
      <c r="AH327" s="441"/>
      <c r="AI327" s="441"/>
    </row>
    <row r="328" spans="21:35" ht="8.85" customHeight="1">
      <c r="U328" s="436"/>
      <c r="V328" s="435"/>
      <c r="W328"/>
      <c r="X328" s="441"/>
      <c r="Y328" s="441"/>
      <c r="Z328" s="441"/>
      <c r="AA328" s="441"/>
      <c r="AB328" s="441"/>
      <c r="AC328" s="441"/>
      <c r="AD328" s="441"/>
      <c r="AE328" s="441"/>
      <c r="AF328" s="441"/>
      <c r="AG328" s="441"/>
      <c r="AH328" s="441"/>
      <c r="AI328" s="441"/>
    </row>
    <row r="329" spans="21:35" ht="8.85" customHeight="1">
      <c r="U329" s="436"/>
      <c r="V329" s="435"/>
      <c r="W329"/>
      <c r="X329" s="441"/>
      <c r="Y329" s="441"/>
      <c r="Z329" s="441"/>
      <c r="AA329" s="441"/>
      <c r="AB329" s="441"/>
      <c r="AC329" s="441"/>
      <c r="AD329" s="441"/>
      <c r="AE329" s="441"/>
      <c r="AF329" s="441"/>
      <c r="AG329" s="441"/>
      <c r="AH329" s="441"/>
      <c r="AI329" s="441"/>
    </row>
    <row r="330" spans="21:35" ht="8.85" customHeight="1">
      <c r="U330" s="436"/>
      <c r="V330" s="435"/>
      <c r="W330"/>
      <c r="X330" s="441"/>
      <c r="Y330" s="441"/>
      <c r="Z330" s="441"/>
      <c r="AA330" s="441"/>
      <c r="AB330" s="441"/>
      <c r="AC330" s="441"/>
      <c r="AD330" s="441"/>
      <c r="AE330" s="441"/>
      <c r="AF330" s="441"/>
      <c r="AG330" s="441"/>
      <c r="AH330" s="441"/>
      <c r="AI330" s="441"/>
    </row>
    <row r="331" spans="21:35" ht="8.85" customHeight="1">
      <c r="U331" s="436"/>
      <c r="V331" s="435"/>
      <c r="W331"/>
      <c r="X331" s="441"/>
      <c r="Y331" s="441"/>
      <c r="Z331" s="441"/>
      <c r="AA331" s="441"/>
      <c r="AB331" s="441"/>
      <c r="AC331" s="441"/>
      <c r="AD331" s="441"/>
      <c r="AE331" s="441"/>
      <c r="AF331" s="441"/>
      <c r="AG331" s="441"/>
      <c r="AH331" s="441"/>
      <c r="AI331" s="441"/>
    </row>
    <row r="332" spans="21:35" ht="8.85" customHeight="1">
      <c r="U332" s="436"/>
      <c r="V332" s="435"/>
      <c r="W332"/>
      <c r="X332" s="441"/>
      <c r="Y332" s="441"/>
      <c r="Z332" s="441"/>
      <c r="AA332" s="441"/>
      <c r="AB332" s="441"/>
      <c r="AC332" s="441"/>
      <c r="AD332" s="441"/>
      <c r="AE332" s="441"/>
      <c r="AF332" s="441"/>
      <c r="AG332" s="441"/>
      <c r="AH332" s="441"/>
      <c r="AI332" s="441"/>
    </row>
    <row r="333" spans="21:35" ht="8.85" customHeight="1">
      <c r="U333" s="436"/>
      <c r="V333" s="435"/>
      <c r="W333"/>
      <c r="X333" s="441"/>
      <c r="Y333" s="441"/>
      <c r="Z333" s="441"/>
      <c r="AA333" s="441"/>
      <c r="AB333" s="441"/>
      <c r="AC333" s="441"/>
      <c r="AD333" s="441"/>
      <c r="AE333" s="441"/>
      <c r="AF333" s="441"/>
      <c r="AG333" s="441"/>
      <c r="AH333" s="441"/>
      <c r="AI333" s="441"/>
    </row>
    <row r="334" spans="21:35" ht="8.85" customHeight="1">
      <c r="U334" s="436"/>
      <c r="V334" s="435"/>
      <c r="W334"/>
      <c r="X334" s="441"/>
      <c r="Y334" s="441"/>
      <c r="Z334" s="441"/>
      <c r="AA334" s="441"/>
      <c r="AB334" s="441"/>
      <c r="AC334" s="441"/>
      <c r="AD334" s="441"/>
      <c r="AE334" s="441"/>
      <c r="AF334" s="441"/>
      <c r="AG334" s="441"/>
      <c r="AH334" s="441"/>
      <c r="AI334" s="441"/>
    </row>
    <row r="335" spans="21:35" ht="8.85" customHeight="1">
      <c r="U335" s="436"/>
      <c r="V335" s="435"/>
      <c r="W335"/>
      <c r="X335" s="441"/>
      <c r="Y335" s="441"/>
      <c r="Z335" s="441"/>
      <c r="AA335" s="441"/>
      <c r="AB335" s="441"/>
      <c r="AC335" s="441"/>
      <c r="AD335" s="441"/>
      <c r="AE335" s="441"/>
      <c r="AF335" s="441"/>
      <c r="AG335" s="441"/>
      <c r="AH335" s="441"/>
      <c r="AI335" s="441"/>
    </row>
    <row r="336" spans="21:35" ht="8.85" customHeight="1">
      <c r="U336" s="436"/>
      <c r="V336" s="435"/>
      <c r="W336"/>
      <c r="X336" s="441"/>
      <c r="Y336" s="441"/>
      <c r="Z336" s="441"/>
      <c r="AA336" s="441"/>
      <c r="AB336" s="441"/>
      <c r="AC336" s="441"/>
      <c r="AD336" s="441"/>
      <c r="AE336" s="441"/>
      <c r="AF336" s="441"/>
      <c r="AG336" s="441"/>
      <c r="AH336" s="441"/>
      <c r="AI336" s="441"/>
    </row>
    <row r="337" spans="21:35" ht="8.85" customHeight="1">
      <c r="U337" s="436"/>
      <c r="V337" s="435"/>
      <c r="W337"/>
      <c r="X337" s="441"/>
      <c r="Y337" s="441"/>
      <c r="Z337" s="441"/>
      <c r="AA337" s="441"/>
      <c r="AB337" s="441"/>
      <c r="AC337" s="441"/>
      <c r="AD337" s="441"/>
      <c r="AE337" s="441"/>
      <c r="AF337" s="441"/>
      <c r="AG337" s="441"/>
      <c r="AH337" s="441"/>
      <c r="AI337" s="441"/>
    </row>
    <row r="338" spans="21:35" ht="8.85" customHeight="1">
      <c r="U338" s="436"/>
      <c r="V338" s="435"/>
      <c r="W338"/>
      <c r="X338" s="441"/>
      <c r="Y338" s="441"/>
      <c r="Z338" s="441"/>
      <c r="AA338" s="441"/>
      <c r="AB338" s="441"/>
      <c r="AC338" s="441"/>
      <c r="AD338" s="441"/>
      <c r="AE338" s="441"/>
      <c r="AF338" s="441"/>
      <c r="AG338" s="441"/>
      <c r="AH338" s="441"/>
      <c r="AI338" s="441"/>
    </row>
    <row r="339" spans="21:35" ht="8.85" customHeight="1">
      <c r="U339" s="436"/>
      <c r="V339" s="435"/>
      <c r="W339"/>
      <c r="X339" s="441"/>
      <c r="Y339" s="441"/>
      <c r="Z339" s="441"/>
      <c r="AA339" s="441"/>
      <c r="AB339" s="441"/>
      <c r="AC339" s="441"/>
      <c r="AD339" s="441"/>
      <c r="AE339" s="441"/>
      <c r="AF339" s="441"/>
      <c r="AG339" s="441"/>
      <c r="AH339" s="441"/>
      <c r="AI339" s="441"/>
    </row>
    <row r="340" spans="21:35" ht="8.85" customHeight="1">
      <c r="U340" s="436"/>
      <c r="V340" s="435"/>
      <c r="W340"/>
      <c r="X340" s="441"/>
      <c r="Y340" s="441"/>
      <c r="Z340" s="441"/>
      <c r="AA340" s="441"/>
      <c r="AB340" s="441"/>
      <c r="AC340" s="441"/>
      <c r="AD340" s="441"/>
      <c r="AE340" s="441"/>
      <c r="AF340" s="441"/>
      <c r="AG340" s="441"/>
      <c r="AH340" s="441"/>
      <c r="AI340" s="441"/>
    </row>
    <row r="341" spans="21:35" ht="8.85" customHeight="1">
      <c r="U341" s="436"/>
      <c r="V341" s="435"/>
      <c r="W341"/>
      <c r="X341" s="441"/>
      <c r="Y341" s="441"/>
      <c r="Z341" s="441"/>
      <c r="AA341" s="441"/>
      <c r="AB341" s="441"/>
      <c r="AC341" s="441"/>
      <c r="AD341" s="441"/>
      <c r="AE341" s="441"/>
      <c r="AF341" s="441"/>
      <c r="AG341" s="441"/>
      <c r="AH341" s="441"/>
      <c r="AI341" s="441"/>
    </row>
    <row r="342" spans="21:35" ht="8.85" customHeight="1">
      <c r="U342" s="436"/>
      <c r="V342" s="435"/>
      <c r="W342"/>
      <c r="X342" s="441"/>
      <c r="Y342" s="441"/>
      <c r="Z342" s="441"/>
      <c r="AA342" s="441"/>
      <c r="AB342" s="441"/>
      <c r="AC342" s="441"/>
      <c r="AD342" s="441"/>
      <c r="AE342" s="441"/>
      <c r="AF342" s="441"/>
      <c r="AG342" s="441"/>
      <c r="AH342" s="441"/>
      <c r="AI342" s="441"/>
    </row>
    <row r="343" spans="21:35" ht="8.85" customHeight="1">
      <c r="U343" s="436"/>
      <c r="V343" s="435"/>
      <c r="W343"/>
      <c r="X343" s="441"/>
      <c r="Y343" s="441"/>
      <c r="Z343" s="441"/>
      <c r="AA343" s="441"/>
      <c r="AB343" s="441"/>
      <c r="AC343" s="441"/>
      <c r="AD343" s="441"/>
      <c r="AE343" s="441"/>
      <c r="AF343" s="441"/>
      <c r="AG343" s="441"/>
      <c r="AH343" s="441"/>
      <c r="AI343" s="441"/>
    </row>
    <row r="344" spans="21:35" ht="8.85" customHeight="1">
      <c r="U344" s="436"/>
      <c r="V344" s="435"/>
      <c r="W344"/>
      <c r="X344" s="441"/>
      <c r="Y344" s="441"/>
      <c r="Z344" s="441"/>
      <c r="AA344" s="441"/>
      <c r="AB344" s="441"/>
      <c r="AC344" s="441"/>
      <c r="AD344" s="441"/>
      <c r="AE344" s="441"/>
      <c r="AF344" s="441"/>
      <c r="AG344" s="441"/>
      <c r="AH344" s="441"/>
      <c r="AI344" s="441"/>
    </row>
    <row r="345" spans="21:35" ht="8.85" customHeight="1">
      <c r="U345" s="436"/>
      <c r="V345" s="435"/>
      <c r="W345"/>
      <c r="X345" s="441"/>
      <c r="Y345" s="441"/>
      <c r="Z345" s="441"/>
      <c r="AA345" s="441"/>
      <c r="AB345" s="441"/>
      <c r="AC345" s="441"/>
      <c r="AD345" s="441"/>
      <c r="AE345" s="441"/>
      <c r="AF345" s="441"/>
      <c r="AG345" s="441"/>
      <c r="AH345" s="441"/>
      <c r="AI345" s="441"/>
    </row>
    <row r="346" spans="21:35" ht="8.85" customHeight="1">
      <c r="U346" s="436"/>
      <c r="V346" s="435"/>
      <c r="W346"/>
      <c r="X346" s="441"/>
      <c r="Y346" s="441"/>
      <c r="Z346" s="441"/>
      <c r="AA346" s="441"/>
      <c r="AB346" s="441"/>
      <c r="AC346" s="441"/>
      <c r="AD346" s="441"/>
      <c r="AE346" s="441"/>
      <c r="AF346" s="441"/>
      <c r="AG346" s="441"/>
      <c r="AH346" s="441"/>
      <c r="AI346" s="441"/>
    </row>
    <row r="347" spans="21:35" ht="8.85" customHeight="1">
      <c r="U347" s="436"/>
      <c r="V347" s="435"/>
      <c r="W347"/>
      <c r="X347" s="441"/>
      <c r="Y347" s="441"/>
      <c r="Z347" s="441"/>
      <c r="AA347" s="441"/>
      <c r="AB347" s="441"/>
      <c r="AC347" s="441"/>
      <c r="AD347" s="441"/>
      <c r="AE347" s="441"/>
      <c r="AF347" s="441"/>
      <c r="AG347" s="441"/>
      <c r="AH347" s="441"/>
      <c r="AI347" s="441"/>
    </row>
    <row r="348" spans="21:35" ht="8.85" customHeight="1">
      <c r="U348" s="436"/>
      <c r="V348" s="435"/>
      <c r="W348"/>
      <c r="X348" s="441"/>
      <c r="Y348" s="441"/>
      <c r="Z348" s="441"/>
      <c r="AA348" s="441"/>
      <c r="AB348" s="441"/>
      <c r="AC348" s="441"/>
      <c r="AD348" s="441"/>
      <c r="AE348" s="441"/>
      <c r="AF348" s="441"/>
      <c r="AG348" s="441"/>
      <c r="AH348" s="441"/>
      <c r="AI348" s="441"/>
    </row>
    <row r="349" spans="21:35" ht="8.85" customHeight="1">
      <c r="U349" s="436"/>
      <c r="V349" s="435"/>
      <c r="W349"/>
      <c r="X349" s="441"/>
      <c r="Y349" s="441"/>
      <c r="Z349" s="441"/>
      <c r="AA349" s="441"/>
      <c r="AB349" s="441"/>
      <c r="AC349" s="441"/>
      <c r="AD349" s="441"/>
      <c r="AE349" s="441"/>
      <c r="AF349" s="441"/>
      <c r="AG349" s="441"/>
      <c r="AH349" s="441"/>
      <c r="AI349" s="441"/>
    </row>
    <row r="350" spans="21:35" ht="8.85" customHeight="1">
      <c r="U350" s="436"/>
      <c r="V350" s="435"/>
      <c r="W350"/>
      <c r="X350" s="441"/>
      <c r="Y350" s="441"/>
      <c r="Z350" s="441"/>
      <c r="AA350" s="441"/>
      <c r="AB350" s="441"/>
      <c r="AC350" s="441"/>
      <c r="AD350" s="441"/>
      <c r="AE350" s="441"/>
      <c r="AF350" s="441"/>
      <c r="AG350" s="441"/>
      <c r="AH350" s="441"/>
      <c r="AI350" s="441"/>
    </row>
    <row r="351" spans="21:35" ht="8.85" customHeight="1">
      <c r="U351" s="436"/>
      <c r="V351" s="435"/>
      <c r="W351"/>
      <c r="X351" s="441"/>
      <c r="Y351" s="441"/>
      <c r="Z351" s="441"/>
      <c r="AA351" s="441"/>
      <c r="AB351" s="441"/>
      <c r="AC351" s="441"/>
      <c r="AD351" s="441"/>
      <c r="AE351" s="441"/>
      <c r="AF351" s="441"/>
      <c r="AG351" s="441"/>
      <c r="AH351" s="441"/>
      <c r="AI351" s="441"/>
    </row>
    <row r="352" spans="21:35" ht="8.85" customHeight="1">
      <c r="U352" s="436"/>
      <c r="V352" s="435"/>
      <c r="W352"/>
      <c r="X352" s="442"/>
      <c r="Y352" s="442"/>
      <c r="Z352" s="442"/>
      <c r="AA352" s="442"/>
      <c r="AB352" s="442"/>
      <c r="AC352" s="442"/>
      <c r="AD352" s="442"/>
      <c r="AE352" s="442"/>
      <c r="AF352" s="442"/>
      <c r="AG352" s="442"/>
      <c r="AH352" s="442"/>
      <c r="AI352" s="442"/>
    </row>
    <row r="353" spans="21:35" ht="8.85" customHeight="1">
      <c r="U353" s="436"/>
      <c r="V353" s="435"/>
      <c r="W353"/>
      <c r="X353" s="442"/>
      <c r="Y353" s="442"/>
      <c r="Z353" s="442"/>
      <c r="AA353" s="442"/>
      <c r="AB353" s="442"/>
      <c r="AC353" s="442"/>
      <c r="AD353" s="442"/>
      <c r="AE353" s="442"/>
      <c r="AF353" s="442"/>
      <c r="AG353" s="442"/>
      <c r="AH353" s="442"/>
      <c r="AI353" s="442"/>
    </row>
    <row r="354" spans="21:35" ht="8.85" customHeight="1">
      <c r="U354" s="436"/>
      <c r="V354" s="435"/>
      <c r="W354"/>
      <c r="X354" s="442"/>
      <c r="Y354" s="442"/>
      <c r="Z354" s="442"/>
      <c r="AA354" s="442"/>
      <c r="AB354" s="442"/>
      <c r="AC354" s="442"/>
      <c r="AD354" s="442"/>
      <c r="AE354" s="442"/>
      <c r="AF354" s="442"/>
      <c r="AG354" s="442"/>
      <c r="AH354" s="442"/>
      <c r="AI354" s="442"/>
    </row>
    <row r="355" spans="21:35" ht="8.85" customHeight="1">
      <c r="U355" s="436"/>
      <c r="V355" s="435"/>
      <c r="W355"/>
      <c r="X355" s="442"/>
      <c r="Y355" s="442"/>
      <c r="Z355" s="442"/>
      <c r="AA355" s="442"/>
      <c r="AB355" s="442"/>
      <c r="AC355" s="442"/>
      <c r="AD355" s="442"/>
      <c r="AE355" s="442"/>
      <c r="AF355" s="442"/>
      <c r="AG355" s="442"/>
      <c r="AH355" s="442"/>
      <c r="AI355" s="442"/>
    </row>
    <row r="356" spans="21:35" ht="8.85" customHeight="1">
      <c r="U356" s="436"/>
      <c r="V356" s="435"/>
      <c r="W356"/>
      <c r="X356" s="442"/>
      <c r="Y356" s="442"/>
      <c r="Z356" s="442"/>
      <c r="AA356" s="442"/>
      <c r="AB356" s="442"/>
      <c r="AC356" s="442"/>
      <c r="AD356" s="442"/>
      <c r="AE356" s="442"/>
      <c r="AF356" s="442"/>
      <c r="AG356" s="442"/>
      <c r="AH356" s="442"/>
      <c r="AI356" s="442"/>
    </row>
    <row r="357" spans="21:35" ht="8.85" customHeight="1">
      <c r="U357" s="436"/>
      <c r="V357" s="435"/>
      <c r="W357"/>
      <c r="X357" s="442"/>
      <c r="Y357" s="442"/>
      <c r="Z357" s="442"/>
      <c r="AA357" s="442"/>
      <c r="AB357" s="442"/>
      <c r="AC357" s="442"/>
      <c r="AD357" s="442"/>
      <c r="AE357" s="442"/>
      <c r="AF357" s="442"/>
      <c r="AG357" s="442"/>
      <c r="AH357" s="442"/>
      <c r="AI357" s="442"/>
    </row>
    <row r="358" spans="21:35" ht="8.85" customHeight="1">
      <c r="U358" s="436"/>
      <c r="V358" s="435"/>
      <c r="W358"/>
      <c r="X358" s="442"/>
      <c r="Y358" s="442"/>
      <c r="Z358" s="442"/>
      <c r="AA358" s="442"/>
      <c r="AB358" s="442"/>
      <c r="AC358" s="442"/>
      <c r="AD358" s="442"/>
      <c r="AE358" s="442"/>
      <c r="AF358" s="442"/>
      <c r="AG358" s="442"/>
      <c r="AH358" s="442"/>
      <c r="AI358" s="442"/>
    </row>
    <row r="359" spans="21:35" ht="8.85" customHeight="1">
      <c r="U359" s="436"/>
      <c r="V359" s="435"/>
      <c r="W359"/>
      <c r="X359" s="442"/>
      <c r="Y359" s="442"/>
      <c r="Z359" s="442"/>
      <c r="AA359" s="442"/>
      <c r="AB359" s="442"/>
      <c r="AC359" s="442"/>
      <c r="AD359" s="442"/>
      <c r="AE359" s="442"/>
      <c r="AF359" s="442"/>
      <c r="AG359" s="442"/>
      <c r="AH359" s="442"/>
      <c r="AI359" s="442"/>
    </row>
    <row r="360" spans="21:35" ht="8.85" customHeight="1">
      <c r="U360" s="436"/>
      <c r="V360" s="435"/>
      <c r="W360"/>
      <c r="X360" s="442"/>
      <c r="Y360" s="442"/>
      <c r="Z360" s="442"/>
      <c r="AA360" s="442"/>
      <c r="AB360" s="442"/>
      <c r="AC360" s="442"/>
      <c r="AD360" s="442"/>
      <c r="AE360" s="442"/>
      <c r="AF360" s="442"/>
      <c r="AG360" s="442"/>
      <c r="AH360" s="442"/>
      <c r="AI360" s="442"/>
    </row>
    <row r="361" spans="21:35" ht="8.85" customHeight="1">
      <c r="U361" s="436"/>
      <c r="V361" s="435"/>
      <c r="W361"/>
      <c r="X361" s="442"/>
      <c r="Y361" s="442"/>
      <c r="Z361" s="442"/>
      <c r="AA361" s="442"/>
      <c r="AB361" s="442"/>
      <c r="AC361" s="442"/>
      <c r="AD361" s="442"/>
      <c r="AE361" s="442"/>
      <c r="AF361" s="442"/>
      <c r="AG361" s="442"/>
      <c r="AH361" s="442"/>
      <c r="AI361" s="442"/>
    </row>
    <row r="362" spans="21:35" ht="8.85" customHeight="1">
      <c r="U362" s="436"/>
      <c r="V362" s="435"/>
      <c r="W362"/>
      <c r="X362" s="442"/>
      <c r="Y362" s="442"/>
      <c r="Z362" s="442"/>
      <c r="AA362" s="442"/>
      <c r="AB362" s="442"/>
      <c r="AC362" s="442"/>
      <c r="AD362" s="442"/>
      <c r="AE362" s="442"/>
      <c r="AF362" s="442"/>
      <c r="AG362" s="442"/>
      <c r="AH362" s="442"/>
      <c r="AI362" s="442"/>
    </row>
    <row r="363" spans="21:35" ht="8.85" customHeight="1">
      <c r="U363" s="436"/>
      <c r="V363" s="435"/>
      <c r="W363"/>
      <c r="X363" s="442"/>
      <c r="Y363" s="442"/>
      <c r="Z363" s="442"/>
      <c r="AA363" s="442"/>
      <c r="AB363" s="442"/>
      <c r="AC363" s="442"/>
      <c r="AD363" s="442"/>
      <c r="AE363" s="442"/>
      <c r="AF363" s="442"/>
      <c r="AG363" s="442"/>
      <c r="AH363" s="442"/>
      <c r="AI363" s="442"/>
    </row>
    <row r="364" spans="21:35" ht="12.75">
      <c r="U364" s="436"/>
      <c r="V364" s="435"/>
      <c r="W364"/>
      <c r="X364" s="442"/>
      <c r="Y364" s="442"/>
      <c r="Z364" s="442"/>
      <c r="AA364" s="442"/>
      <c r="AB364" s="442"/>
      <c r="AC364" s="442"/>
      <c r="AD364" s="442"/>
      <c r="AE364" s="442"/>
      <c r="AF364" s="442"/>
      <c r="AG364" s="442"/>
      <c r="AH364" s="442"/>
      <c r="AI364" s="442"/>
    </row>
    <row r="365" spans="21:35" ht="12.75">
      <c r="U365" s="436"/>
      <c r="V365" s="435"/>
      <c r="W365"/>
      <c r="X365" s="442"/>
      <c r="Y365" s="442"/>
      <c r="Z365" s="442"/>
      <c r="AA365" s="442"/>
      <c r="AB365" s="442"/>
      <c r="AC365" s="442"/>
      <c r="AD365" s="442"/>
      <c r="AE365" s="442"/>
      <c r="AF365" s="442"/>
      <c r="AG365" s="442"/>
      <c r="AH365" s="442"/>
      <c r="AI365" s="442"/>
    </row>
    <row r="366" spans="21:35" ht="12.75">
      <c r="U366" s="436"/>
      <c r="V366" s="435"/>
      <c r="W366"/>
      <c r="X366" s="442"/>
      <c r="Y366" s="442"/>
      <c r="Z366" s="442"/>
      <c r="AA366" s="442"/>
      <c r="AB366" s="442"/>
      <c r="AC366" s="442"/>
      <c r="AD366" s="442"/>
      <c r="AE366" s="442"/>
      <c r="AF366" s="442"/>
      <c r="AG366" s="442"/>
      <c r="AH366" s="442"/>
      <c r="AI366" s="442"/>
    </row>
    <row r="367" spans="21:35" ht="12.75">
      <c r="U367" s="436"/>
      <c r="V367" s="435"/>
      <c r="W367"/>
      <c r="X367" s="442"/>
      <c r="Y367" s="442"/>
      <c r="Z367" s="442"/>
      <c r="AA367" s="442"/>
      <c r="AB367" s="442"/>
      <c r="AC367" s="442"/>
      <c r="AD367" s="442"/>
      <c r="AE367" s="442"/>
      <c r="AF367" s="442"/>
      <c r="AG367" s="442"/>
      <c r="AH367" s="442"/>
      <c r="AI367" s="442"/>
    </row>
    <row r="368" spans="21:35" ht="12.75">
      <c r="U368" s="436"/>
      <c r="V368" s="435"/>
      <c r="W368"/>
      <c r="X368" s="442"/>
      <c r="Y368" s="442"/>
      <c r="Z368" s="442"/>
      <c r="AA368" s="442"/>
      <c r="AB368" s="442"/>
      <c r="AC368" s="442"/>
      <c r="AD368" s="442"/>
      <c r="AE368" s="442"/>
      <c r="AF368" s="442"/>
      <c r="AG368" s="442"/>
      <c r="AH368" s="442"/>
      <c r="AI368" s="442"/>
    </row>
    <row r="369" spans="21:35" ht="12.75">
      <c r="U369" s="436"/>
      <c r="V369" s="435"/>
      <c r="W369"/>
      <c r="X369" s="442"/>
      <c r="Y369" s="442"/>
      <c r="Z369" s="442"/>
      <c r="AA369" s="442"/>
      <c r="AB369" s="442"/>
      <c r="AC369" s="442"/>
      <c r="AD369" s="442"/>
      <c r="AE369" s="442"/>
      <c r="AF369" s="442"/>
      <c r="AG369" s="442"/>
      <c r="AH369" s="442"/>
      <c r="AI369" s="442"/>
    </row>
    <row r="370" spans="21:35" ht="12.75">
      <c r="U370" s="436"/>
      <c r="V370" s="435"/>
      <c r="W370"/>
      <c r="X370" s="442"/>
      <c r="Y370" s="442"/>
      <c r="Z370" s="442"/>
      <c r="AA370" s="442"/>
      <c r="AB370" s="442"/>
      <c r="AC370" s="442"/>
      <c r="AD370" s="442"/>
      <c r="AE370" s="442"/>
      <c r="AF370" s="442"/>
      <c r="AG370" s="442"/>
      <c r="AH370" s="442"/>
      <c r="AI370" s="442"/>
    </row>
    <row r="371" spans="21:35" ht="12.75">
      <c r="U371" s="436"/>
      <c r="V371" s="435"/>
      <c r="W371"/>
      <c r="X371" s="442"/>
      <c r="Y371" s="442"/>
      <c r="Z371" s="442"/>
      <c r="AA371" s="442"/>
      <c r="AB371" s="442"/>
      <c r="AC371" s="442"/>
      <c r="AD371" s="442"/>
      <c r="AE371" s="442"/>
      <c r="AF371" s="442"/>
      <c r="AG371" s="442"/>
      <c r="AH371" s="442"/>
      <c r="AI371" s="442"/>
    </row>
    <row r="372" spans="21:35" ht="12.75">
      <c r="U372" s="436"/>
      <c r="V372" s="435"/>
      <c r="W372"/>
      <c r="X372" s="442"/>
      <c r="Y372" s="442"/>
      <c r="Z372" s="442"/>
      <c r="AA372" s="442"/>
      <c r="AB372" s="442"/>
      <c r="AC372" s="442"/>
      <c r="AD372" s="442"/>
      <c r="AE372" s="442"/>
      <c r="AF372" s="442"/>
      <c r="AG372" s="442"/>
      <c r="AH372" s="442"/>
      <c r="AI372" s="442"/>
    </row>
    <row r="373" spans="21:35" ht="12.75">
      <c r="U373" s="436"/>
      <c r="V373" s="435"/>
      <c r="W373"/>
      <c r="X373" s="442"/>
      <c r="Y373" s="442"/>
      <c r="Z373" s="442"/>
      <c r="AA373" s="442"/>
      <c r="AB373" s="442"/>
      <c r="AC373" s="442"/>
      <c r="AD373" s="442"/>
      <c r="AE373" s="442"/>
      <c r="AF373" s="442"/>
      <c r="AG373" s="442"/>
      <c r="AH373" s="442"/>
      <c r="AI373" s="442"/>
    </row>
    <row r="374" spans="21:35" ht="12.75">
      <c r="U374" s="436"/>
      <c r="V374" s="435"/>
      <c r="W374"/>
      <c r="X374" s="442"/>
      <c r="Y374" s="442"/>
      <c r="Z374" s="442"/>
      <c r="AA374" s="442"/>
      <c r="AB374" s="442"/>
      <c r="AC374" s="442"/>
      <c r="AD374" s="442"/>
      <c r="AE374" s="442"/>
      <c r="AF374" s="442"/>
      <c r="AG374" s="442"/>
      <c r="AH374" s="442"/>
      <c r="AI374" s="442"/>
    </row>
    <row r="375" spans="21:35" ht="12.75">
      <c r="U375" s="436"/>
      <c r="V375" s="435"/>
      <c r="W375"/>
      <c r="X375" s="442"/>
      <c r="Y375" s="442"/>
      <c r="Z375" s="442"/>
      <c r="AA375" s="442"/>
      <c r="AB375" s="442"/>
      <c r="AC375" s="442"/>
      <c r="AD375" s="442"/>
      <c r="AE375" s="442"/>
      <c r="AF375" s="442"/>
      <c r="AG375" s="442"/>
      <c r="AH375" s="442"/>
      <c r="AI375" s="442"/>
    </row>
    <row r="376" spans="21:35" ht="12.75">
      <c r="U376" s="436"/>
      <c r="V376" s="435"/>
      <c r="W376"/>
      <c r="X376" s="442"/>
      <c r="Y376" s="442"/>
      <c r="Z376" s="442"/>
      <c r="AA376" s="442"/>
      <c r="AB376" s="442"/>
      <c r="AC376" s="442"/>
      <c r="AD376" s="442"/>
      <c r="AE376" s="442"/>
      <c r="AF376" s="442"/>
      <c r="AG376" s="442"/>
      <c r="AH376" s="442"/>
      <c r="AI376" s="442"/>
    </row>
    <row r="377" spans="21:35" ht="12.75">
      <c r="U377" s="436"/>
      <c r="V377" s="435"/>
      <c r="W377"/>
      <c r="X377" s="442"/>
      <c r="Y377" s="442"/>
      <c r="Z377" s="442"/>
      <c r="AA377" s="442"/>
      <c r="AB377" s="442"/>
      <c r="AC377" s="442"/>
      <c r="AD377" s="442"/>
      <c r="AE377" s="442"/>
      <c r="AF377" s="442"/>
      <c r="AG377" s="442"/>
      <c r="AH377" s="442"/>
      <c r="AI377" s="442"/>
    </row>
    <row r="378" spans="21:35" ht="12.75">
      <c r="U378" s="436"/>
      <c r="V378" s="435"/>
      <c r="W378"/>
      <c r="X378" s="443"/>
      <c r="Y378" s="443"/>
      <c r="Z378" s="443"/>
      <c r="AA378" s="443"/>
      <c r="AB378" s="443"/>
      <c r="AC378" s="443"/>
      <c r="AD378" s="443"/>
      <c r="AE378" s="443"/>
      <c r="AF378" s="443"/>
      <c r="AG378" s="443"/>
      <c r="AH378" s="443"/>
      <c r="AI378" s="443"/>
    </row>
    <row r="379" spans="21:35" ht="12.75">
      <c r="U379" s="436"/>
      <c r="V379" s="435"/>
      <c r="W379"/>
      <c r="X379" s="443"/>
      <c r="Y379" s="443"/>
      <c r="Z379" s="443"/>
      <c r="AA379" s="443"/>
      <c r="AB379" s="443"/>
      <c r="AC379" s="443"/>
      <c r="AD379" s="443"/>
      <c r="AE379" s="443"/>
      <c r="AF379" s="443"/>
      <c r="AG379" s="443"/>
      <c r="AH379" s="443"/>
      <c r="AI379" s="443"/>
    </row>
    <row r="380" spans="21:35" ht="12.75">
      <c r="U380" s="436"/>
      <c r="V380" s="435"/>
      <c r="W380"/>
      <c r="X380" s="443"/>
      <c r="Y380" s="443"/>
      <c r="Z380" s="443"/>
      <c r="AA380" s="443"/>
      <c r="AB380" s="443"/>
      <c r="AC380" s="443"/>
      <c r="AD380" s="443"/>
      <c r="AE380" s="443"/>
      <c r="AF380" s="443"/>
      <c r="AG380" s="443"/>
      <c r="AH380" s="443"/>
      <c r="AI380" s="443"/>
    </row>
    <row r="381" spans="21:35" ht="12.75">
      <c r="U381" s="436"/>
      <c r="V381" s="435"/>
      <c r="W381"/>
      <c r="X381" s="443"/>
      <c r="Y381" s="443"/>
      <c r="Z381" s="443"/>
      <c r="AA381" s="443"/>
      <c r="AB381" s="443"/>
      <c r="AC381" s="443"/>
      <c r="AD381" s="443"/>
      <c r="AE381" s="443"/>
      <c r="AF381" s="443"/>
      <c r="AG381" s="443"/>
      <c r="AH381" s="443"/>
      <c r="AI381" s="443"/>
    </row>
    <row r="382" spans="21:35" ht="12.75">
      <c r="U382" s="436"/>
      <c r="V382" s="435"/>
      <c r="W382"/>
      <c r="X382" s="443"/>
      <c r="Y382" s="443"/>
      <c r="Z382" s="443"/>
      <c r="AA382" s="443"/>
      <c r="AB382" s="443"/>
      <c r="AC382" s="443"/>
      <c r="AD382" s="443"/>
      <c r="AE382" s="443"/>
      <c r="AF382" s="443"/>
      <c r="AG382" s="443"/>
      <c r="AH382" s="443"/>
      <c r="AI382" s="443"/>
    </row>
    <row r="383" spans="21:35" ht="12.75">
      <c r="U383" s="436"/>
      <c r="V383" s="435"/>
      <c r="W383"/>
      <c r="X383" s="443"/>
      <c r="Y383" s="443"/>
      <c r="Z383" s="443"/>
      <c r="AA383" s="443"/>
      <c r="AB383" s="443"/>
      <c r="AC383" s="443"/>
      <c r="AD383" s="443"/>
      <c r="AE383" s="443"/>
      <c r="AF383" s="443"/>
      <c r="AG383" s="443"/>
      <c r="AH383" s="443"/>
      <c r="AI383" s="443"/>
    </row>
    <row r="384" spans="21:35" ht="12.75">
      <c r="U384" s="436"/>
      <c r="V384" s="435"/>
      <c r="W384"/>
      <c r="X384" s="443"/>
      <c r="Y384" s="443"/>
      <c r="Z384" s="443"/>
      <c r="AA384" s="443"/>
      <c r="AB384" s="443"/>
      <c r="AC384" s="443"/>
      <c r="AD384" s="443"/>
      <c r="AE384" s="443"/>
      <c r="AF384" s="443"/>
      <c r="AG384" s="443"/>
      <c r="AH384" s="443"/>
      <c r="AI384" s="443"/>
    </row>
    <row r="385" spans="21:35" ht="12.75">
      <c r="U385" s="436"/>
      <c r="V385" s="435"/>
      <c r="W385"/>
      <c r="X385" s="443"/>
      <c r="Y385" s="443"/>
      <c r="Z385" s="443"/>
      <c r="AA385" s="443"/>
      <c r="AB385" s="443"/>
      <c r="AC385" s="443"/>
      <c r="AD385" s="443"/>
      <c r="AE385" s="443"/>
      <c r="AF385" s="443"/>
      <c r="AG385" s="443"/>
      <c r="AH385" s="443"/>
      <c r="AI385" s="443"/>
    </row>
    <row r="386" spans="21:35" ht="12.75">
      <c r="U386" s="436"/>
      <c r="V386" s="435"/>
      <c r="W386"/>
      <c r="X386" s="443"/>
      <c r="Y386" s="443"/>
      <c r="Z386" s="443"/>
      <c r="AA386" s="443"/>
      <c r="AB386" s="443"/>
      <c r="AC386" s="443"/>
      <c r="AD386" s="443"/>
      <c r="AE386" s="443"/>
      <c r="AF386" s="443"/>
      <c r="AG386" s="443"/>
      <c r="AH386" s="443"/>
      <c r="AI386" s="443"/>
    </row>
    <row r="387" spans="21:35" ht="12.75">
      <c r="U387" s="436"/>
      <c r="V387" s="435"/>
      <c r="W387"/>
      <c r="X387" s="443"/>
      <c r="Y387" s="443"/>
      <c r="Z387" s="443"/>
      <c r="AA387" s="443"/>
      <c r="AB387" s="443"/>
      <c r="AC387" s="443"/>
      <c r="AD387" s="443"/>
      <c r="AE387" s="443"/>
      <c r="AF387" s="443"/>
      <c r="AG387" s="443"/>
      <c r="AH387" s="443"/>
      <c r="AI387" s="443"/>
    </row>
    <row r="388" spans="21:35" ht="12.75">
      <c r="U388" s="436"/>
      <c r="V388" s="435"/>
      <c r="W388"/>
      <c r="X388" s="443"/>
      <c r="Y388" s="443"/>
      <c r="Z388" s="443"/>
      <c r="AA388" s="443"/>
      <c r="AB388" s="443"/>
      <c r="AC388" s="443"/>
      <c r="AD388" s="443"/>
      <c r="AE388" s="443"/>
      <c r="AF388" s="443"/>
      <c r="AG388" s="443"/>
      <c r="AH388" s="443"/>
      <c r="AI388" s="443"/>
    </row>
    <row r="389" spans="21:35" ht="12.75">
      <c r="U389" s="436"/>
      <c r="V389" s="435"/>
      <c r="W389"/>
      <c r="X389" s="443"/>
      <c r="Y389" s="443"/>
      <c r="Z389" s="443"/>
      <c r="AA389" s="443"/>
      <c r="AB389" s="443"/>
      <c r="AC389" s="443"/>
      <c r="AD389" s="443"/>
      <c r="AE389" s="443"/>
      <c r="AF389" s="443"/>
      <c r="AG389" s="443"/>
      <c r="AH389" s="443"/>
      <c r="AI389" s="443"/>
    </row>
    <row r="390" spans="21:35" ht="12.75">
      <c r="U390" s="436"/>
      <c r="V390" s="435"/>
      <c r="W390"/>
      <c r="X390" s="443"/>
      <c r="Y390" s="443"/>
      <c r="Z390" s="443"/>
      <c r="AA390" s="443"/>
      <c r="AB390" s="443"/>
      <c r="AC390" s="443"/>
      <c r="AD390" s="443"/>
      <c r="AE390" s="443"/>
      <c r="AF390" s="443"/>
      <c r="AG390" s="443"/>
      <c r="AH390" s="443"/>
      <c r="AI390" s="443"/>
    </row>
    <row r="391" spans="21:35" ht="12.75">
      <c r="U391" s="436"/>
      <c r="V391" s="435"/>
      <c r="W391"/>
      <c r="X391" s="443"/>
      <c r="Y391" s="443"/>
      <c r="Z391" s="443"/>
      <c r="AA391" s="443"/>
      <c r="AB391" s="443"/>
      <c r="AC391" s="443"/>
      <c r="AD391" s="443"/>
      <c r="AE391" s="443"/>
      <c r="AF391" s="443"/>
      <c r="AG391" s="443"/>
      <c r="AH391" s="443"/>
      <c r="AI391" s="443"/>
    </row>
    <row r="392" spans="21:35" ht="12.75">
      <c r="U392" s="436"/>
      <c r="V392" s="435"/>
      <c r="W392"/>
      <c r="X392" s="443"/>
      <c r="Y392" s="443"/>
      <c r="Z392" s="443"/>
      <c r="AA392" s="443"/>
      <c r="AB392" s="443"/>
      <c r="AC392" s="443"/>
      <c r="AD392" s="443"/>
      <c r="AE392" s="443"/>
      <c r="AF392" s="443"/>
      <c r="AG392" s="443"/>
      <c r="AH392" s="443"/>
      <c r="AI392" s="443"/>
    </row>
    <row r="393" spans="21:35" ht="12.75">
      <c r="U393" s="436"/>
      <c r="V393" s="435"/>
      <c r="W393"/>
      <c r="X393" s="443"/>
      <c r="Y393" s="443"/>
      <c r="Z393" s="443"/>
      <c r="AA393" s="443"/>
      <c r="AB393" s="443"/>
      <c r="AC393" s="443"/>
      <c r="AD393" s="443"/>
      <c r="AE393" s="443"/>
      <c r="AF393" s="443"/>
      <c r="AG393" s="443"/>
      <c r="AH393" s="443"/>
      <c r="AI393" s="443"/>
    </row>
    <row r="394" spans="21:35" ht="12.75">
      <c r="U394" s="436"/>
      <c r="V394" s="435"/>
      <c r="W394"/>
      <c r="X394" s="443"/>
      <c r="Y394" s="443"/>
      <c r="Z394" s="443"/>
      <c r="AA394" s="443"/>
      <c r="AB394" s="443"/>
      <c r="AC394" s="443"/>
      <c r="AD394" s="443"/>
      <c r="AE394" s="443"/>
      <c r="AF394" s="443"/>
      <c r="AG394" s="443"/>
      <c r="AH394" s="443"/>
      <c r="AI394" s="443"/>
    </row>
    <row r="395" spans="21:35" ht="12.75">
      <c r="U395" s="436"/>
      <c r="V395" s="435"/>
      <c r="W395"/>
      <c r="X395" s="443"/>
      <c r="Y395" s="443"/>
      <c r="Z395" s="443"/>
      <c r="AA395" s="443"/>
      <c r="AB395" s="443"/>
      <c r="AC395" s="443"/>
      <c r="AD395" s="443"/>
      <c r="AE395" s="443"/>
      <c r="AF395" s="443"/>
      <c r="AG395" s="443"/>
      <c r="AH395" s="443"/>
      <c r="AI395" s="443"/>
    </row>
    <row r="396" spans="21:35" ht="12.75">
      <c r="U396" s="436"/>
      <c r="V396" s="435"/>
      <c r="W396"/>
      <c r="X396" s="443"/>
      <c r="Y396" s="443"/>
      <c r="Z396" s="443"/>
      <c r="AA396" s="443"/>
      <c r="AB396" s="443"/>
      <c r="AC396" s="443"/>
      <c r="AD396" s="443"/>
      <c r="AE396" s="443"/>
      <c r="AF396" s="443"/>
      <c r="AG396" s="443"/>
      <c r="AH396" s="443"/>
      <c r="AI396" s="443"/>
    </row>
    <row r="397" spans="21:35" ht="12.75">
      <c r="U397" s="436"/>
      <c r="V397" s="435"/>
      <c r="W397"/>
      <c r="X397" s="443"/>
      <c r="Y397" s="443"/>
      <c r="Z397" s="443"/>
      <c r="AA397" s="443"/>
      <c r="AB397" s="443"/>
      <c r="AC397" s="443"/>
      <c r="AD397" s="443"/>
      <c r="AE397" s="443"/>
      <c r="AF397" s="443"/>
      <c r="AG397" s="443"/>
      <c r="AH397" s="443"/>
      <c r="AI397" s="443"/>
    </row>
    <row r="398" spans="21:35" ht="12.75">
      <c r="U398" s="436"/>
      <c r="V398" s="435"/>
      <c r="W398"/>
      <c r="X398" s="443"/>
      <c r="Y398" s="443"/>
      <c r="Z398" s="443"/>
      <c r="AA398" s="443"/>
      <c r="AB398" s="443"/>
      <c r="AC398" s="443"/>
      <c r="AD398" s="443"/>
      <c r="AE398" s="443"/>
      <c r="AF398" s="443"/>
      <c r="AG398" s="443"/>
      <c r="AH398" s="443"/>
      <c r="AI398" s="443"/>
    </row>
    <row r="399" spans="21:35" ht="12.75">
      <c r="U399" s="436"/>
      <c r="V399" s="435"/>
      <c r="W399"/>
      <c r="X399" s="443"/>
      <c r="Y399" s="443"/>
      <c r="Z399" s="443"/>
      <c r="AA399" s="443"/>
      <c r="AB399" s="443"/>
      <c r="AC399" s="443"/>
      <c r="AD399" s="443"/>
      <c r="AE399" s="443"/>
      <c r="AF399" s="443"/>
      <c r="AG399" s="443"/>
      <c r="AH399" s="443"/>
      <c r="AI399" s="443"/>
    </row>
    <row r="400" spans="21:35" ht="12.75">
      <c r="U400" s="436"/>
      <c r="V400" s="435"/>
      <c r="W400"/>
      <c r="X400" s="443"/>
      <c r="Y400" s="443"/>
      <c r="Z400" s="443"/>
      <c r="AA400" s="443"/>
      <c r="AB400" s="443"/>
      <c r="AC400" s="443"/>
      <c r="AD400" s="443"/>
      <c r="AE400" s="443"/>
      <c r="AF400" s="443"/>
      <c r="AG400" s="443"/>
      <c r="AH400" s="443"/>
      <c r="AI400" s="443"/>
    </row>
    <row r="401" spans="21:35" ht="12.75">
      <c r="U401" s="436"/>
      <c r="V401" s="435"/>
      <c r="W401"/>
      <c r="X401" s="443"/>
      <c r="Y401" s="443"/>
      <c r="Z401" s="443"/>
      <c r="AA401" s="443"/>
      <c r="AB401" s="443"/>
      <c r="AC401" s="443"/>
      <c r="AD401" s="443"/>
      <c r="AE401" s="443"/>
      <c r="AF401" s="443"/>
      <c r="AG401" s="443"/>
      <c r="AH401" s="443"/>
      <c r="AI401" s="443"/>
    </row>
    <row r="402" spans="21:35" ht="12.75">
      <c r="U402" s="436"/>
      <c r="V402" s="435"/>
      <c r="W402"/>
      <c r="X402" s="443"/>
      <c r="Y402" s="443"/>
      <c r="Z402" s="443"/>
      <c r="AA402" s="443"/>
      <c r="AB402" s="443"/>
      <c r="AC402" s="443"/>
      <c r="AD402" s="443"/>
      <c r="AE402" s="443"/>
      <c r="AF402" s="443"/>
      <c r="AG402" s="443"/>
      <c r="AH402" s="443"/>
      <c r="AI402" s="443"/>
    </row>
    <row r="403" spans="21:35" ht="12.75">
      <c r="U403" s="436"/>
      <c r="V403" s="435"/>
      <c r="W403"/>
      <c r="X403" s="443"/>
      <c r="Y403" s="443"/>
      <c r="Z403" s="443"/>
      <c r="AA403" s="443"/>
      <c r="AB403" s="443"/>
      <c r="AC403" s="443"/>
      <c r="AD403" s="443"/>
      <c r="AE403" s="443"/>
      <c r="AF403" s="443"/>
      <c r="AG403" s="443"/>
      <c r="AH403" s="443"/>
      <c r="AI403" s="443"/>
    </row>
    <row r="404" spans="21:35" ht="12.75">
      <c r="U404" s="436"/>
      <c r="V404" s="435"/>
      <c r="W404"/>
      <c r="X404" s="443"/>
      <c r="Y404" s="443"/>
      <c r="Z404" s="443"/>
      <c r="AA404" s="443"/>
      <c r="AB404" s="443"/>
      <c r="AC404" s="443"/>
      <c r="AD404" s="443"/>
      <c r="AE404" s="443"/>
      <c r="AF404" s="443"/>
      <c r="AG404" s="443"/>
      <c r="AH404" s="443"/>
      <c r="AI404" s="443"/>
    </row>
    <row r="405" spans="21:35" ht="12.75">
      <c r="U405" s="436"/>
      <c r="V405" s="435"/>
      <c r="W405"/>
      <c r="X405" s="443"/>
      <c r="Y405" s="443"/>
      <c r="Z405" s="443"/>
      <c r="AA405" s="443"/>
      <c r="AB405" s="443"/>
      <c r="AC405" s="443"/>
      <c r="AD405" s="443"/>
      <c r="AE405" s="443"/>
      <c r="AF405" s="443"/>
      <c r="AG405" s="443"/>
      <c r="AH405" s="443"/>
      <c r="AI405" s="443"/>
    </row>
    <row r="406" spans="21:35" ht="12.75">
      <c r="U406" s="436"/>
      <c r="V406" s="435"/>
      <c r="W406"/>
      <c r="X406" s="443"/>
      <c r="Y406" s="443"/>
      <c r="Z406" s="443"/>
      <c r="AA406" s="443"/>
      <c r="AB406" s="443"/>
      <c r="AC406" s="443"/>
      <c r="AD406" s="443"/>
      <c r="AE406" s="443"/>
      <c r="AF406" s="443"/>
      <c r="AG406" s="443"/>
      <c r="AH406" s="443"/>
      <c r="AI406" s="443"/>
    </row>
    <row r="407" spans="21:35" ht="12.75">
      <c r="U407" s="436"/>
      <c r="V407" s="435"/>
      <c r="W407"/>
      <c r="X407" s="443"/>
      <c r="Y407" s="443"/>
      <c r="Z407" s="443"/>
      <c r="AA407" s="443"/>
      <c r="AB407" s="443"/>
      <c r="AC407" s="443"/>
      <c r="AD407" s="443"/>
      <c r="AE407" s="443"/>
      <c r="AF407" s="443"/>
      <c r="AG407" s="443"/>
      <c r="AH407" s="443"/>
      <c r="AI407" s="443"/>
    </row>
    <row r="408" spans="21:35" ht="12.75">
      <c r="U408" s="436"/>
      <c r="V408" s="435"/>
      <c r="W408"/>
      <c r="X408" s="443"/>
      <c r="Y408" s="443"/>
      <c r="Z408" s="443"/>
      <c r="AA408" s="443"/>
      <c r="AB408" s="443"/>
      <c r="AC408" s="443"/>
      <c r="AD408" s="443"/>
      <c r="AE408" s="443"/>
      <c r="AF408" s="443"/>
      <c r="AG408" s="443"/>
      <c r="AH408" s="443"/>
      <c r="AI408" s="443"/>
    </row>
    <row r="409" spans="21:35" ht="12.75">
      <c r="U409" s="436"/>
      <c r="V409" s="435"/>
      <c r="W409"/>
      <c r="X409" s="443"/>
      <c r="Y409" s="443"/>
      <c r="Z409" s="443"/>
      <c r="AA409" s="443"/>
      <c r="AB409" s="443"/>
      <c r="AC409" s="443"/>
      <c r="AD409" s="443"/>
      <c r="AE409" s="443"/>
      <c r="AF409" s="443"/>
      <c r="AG409" s="443"/>
      <c r="AH409" s="443"/>
      <c r="AI409" s="443"/>
    </row>
    <row r="410" spans="21:35" ht="12.75">
      <c r="U410" s="436"/>
      <c r="V410" s="435"/>
      <c r="W410"/>
      <c r="X410" s="443"/>
      <c r="Y410" s="443"/>
      <c r="Z410" s="443"/>
      <c r="AA410" s="443"/>
      <c r="AB410" s="443"/>
      <c r="AC410" s="443"/>
      <c r="AD410" s="443"/>
      <c r="AE410" s="443"/>
      <c r="AF410" s="443"/>
      <c r="AG410" s="443"/>
      <c r="AH410" s="443"/>
      <c r="AI410" s="443"/>
    </row>
    <row r="411" spans="21:35" ht="12.75">
      <c r="U411" s="436"/>
      <c r="V411" s="435"/>
      <c r="W411"/>
      <c r="X411" s="443"/>
      <c r="Y411" s="443"/>
      <c r="Z411" s="443"/>
      <c r="AA411" s="443"/>
      <c r="AB411" s="443"/>
      <c r="AC411" s="443"/>
      <c r="AD411" s="443"/>
      <c r="AE411" s="443"/>
      <c r="AF411" s="443"/>
      <c r="AG411" s="443"/>
      <c r="AH411" s="443"/>
      <c r="AI411" s="443"/>
    </row>
    <row r="412" spans="21:35" ht="12.75">
      <c r="U412" s="436"/>
      <c r="V412" s="435"/>
      <c r="W412"/>
      <c r="X412" s="443"/>
      <c r="Y412" s="443"/>
      <c r="Z412" s="443"/>
      <c r="AA412" s="443"/>
      <c r="AB412" s="443"/>
      <c r="AC412" s="443"/>
      <c r="AD412" s="443"/>
      <c r="AE412" s="443"/>
      <c r="AF412" s="443"/>
      <c r="AG412" s="443"/>
      <c r="AH412" s="443"/>
      <c r="AI412" s="443"/>
    </row>
    <row r="413" spans="21:35" ht="12.75">
      <c r="U413" s="436"/>
      <c r="V413" s="435"/>
      <c r="W413"/>
      <c r="X413" s="443"/>
      <c r="Y413" s="443"/>
      <c r="Z413" s="443"/>
      <c r="AA413" s="443"/>
      <c r="AB413" s="443"/>
      <c r="AC413" s="443"/>
      <c r="AD413" s="443"/>
      <c r="AE413" s="443"/>
      <c r="AF413" s="443"/>
      <c r="AG413" s="443"/>
      <c r="AH413" s="443"/>
      <c r="AI413" s="443"/>
    </row>
    <row r="414" spans="21:35" ht="12.75">
      <c r="U414" s="436"/>
      <c r="V414" s="435"/>
      <c r="W414"/>
      <c r="X414" s="443"/>
      <c r="Y414" s="443"/>
      <c r="Z414" s="443"/>
      <c r="AA414" s="443"/>
      <c r="AB414" s="443"/>
      <c r="AC414" s="443"/>
      <c r="AD414" s="443"/>
      <c r="AE414" s="443"/>
      <c r="AF414" s="443"/>
      <c r="AG414" s="443"/>
      <c r="AH414" s="443"/>
      <c r="AI414" s="443"/>
    </row>
    <row r="415" spans="21:35" ht="12.75">
      <c r="U415" s="436"/>
      <c r="V415" s="435"/>
      <c r="W415"/>
      <c r="X415" s="443"/>
      <c r="Y415" s="443"/>
      <c r="Z415" s="443"/>
      <c r="AA415" s="443"/>
      <c r="AB415" s="443"/>
      <c r="AC415" s="443"/>
      <c r="AD415" s="443"/>
      <c r="AE415" s="443"/>
      <c r="AF415" s="443"/>
      <c r="AG415" s="443"/>
      <c r="AH415" s="443"/>
      <c r="AI415" s="443"/>
    </row>
    <row r="416" spans="21:35" ht="12.75">
      <c r="U416" s="436"/>
      <c r="V416" s="435"/>
      <c r="W416"/>
      <c r="X416" s="443"/>
      <c r="Y416" s="443"/>
      <c r="Z416" s="443"/>
      <c r="AA416" s="443"/>
      <c r="AB416" s="443"/>
      <c r="AC416" s="443"/>
      <c r="AD416" s="443"/>
      <c r="AE416" s="443"/>
      <c r="AF416" s="443"/>
      <c r="AG416" s="443"/>
      <c r="AH416" s="443"/>
      <c r="AI416" s="443"/>
    </row>
    <row r="417" spans="21:35" ht="12.75">
      <c r="U417" s="436"/>
      <c r="V417" s="435"/>
      <c r="W417"/>
      <c r="X417" s="443"/>
      <c r="Y417" s="443"/>
      <c r="Z417" s="443"/>
      <c r="AA417" s="443"/>
      <c r="AB417" s="443"/>
      <c r="AC417" s="443"/>
      <c r="AD417" s="443"/>
      <c r="AE417" s="443"/>
      <c r="AF417" s="443"/>
      <c r="AG417" s="443"/>
      <c r="AH417" s="443"/>
      <c r="AI417" s="443"/>
    </row>
    <row r="418" spans="21:35" ht="12.75">
      <c r="U418" s="436"/>
      <c r="V418" s="435"/>
      <c r="W418"/>
      <c r="X418" s="443"/>
      <c r="Y418" s="443"/>
      <c r="Z418" s="443"/>
      <c r="AA418" s="443"/>
      <c r="AB418" s="443"/>
      <c r="AC418" s="443"/>
      <c r="AD418" s="443"/>
      <c r="AE418" s="443"/>
      <c r="AF418" s="443"/>
      <c r="AG418" s="443"/>
      <c r="AH418" s="443"/>
      <c r="AI418" s="443"/>
    </row>
    <row r="419" spans="21:35" ht="12.75">
      <c r="U419" s="436"/>
      <c r="V419" s="435"/>
      <c r="W419"/>
      <c r="X419" s="443"/>
      <c r="Y419" s="443"/>
      <c r="Z419" s="443"/>
      <c r="AA419" s="443"/>
      <c r="AB419" s="443"/>
      <c r="AC419" s="443"/>
      <c r="AD419" s="443"/>
      <c r="AE419" s="443"/>
      <c r="AF419" s="443"/>
      <c r="AG419" s="443"/>
      <c r="AH419" s="443"/>
      <c r="AI419" s="443"/>
    </row>
    <row r="420" spans="21:35" ht="12.75">
      <c r="U420" s="436"/>
      <c r="V420" s="435"/>
      <c r="W420"/>
      <c r="X420" s="443"/>
      <c r="Y420" s="443"/>
      <c r="Z420" s="443"/>
      <c r="AA420" s="443"/>
      <c r="AB420" s="443"/>
      <c r="AC420" s="443"/>
      <c r="AD420" s="443"/>
      <c r="AE420" s="443"/>
      <c r="AF420" s="443"/>
      <c r="AG420" s="443"/>
      <c r="AH420" s="443"/>
      <c r="AI420" s="443"/>
    </row>
    <row r="421" spans="21:35" ht="12.75">
      <c r="U421" s="436"/>
      <c r="V421" s="435"/>
      <c r="W421"/>
      <c r="X421" s="443"/>
      <c r="Y421" s="443"/>
      <c r="Z421" s="443"/>
      <c r="AA421" s="443"/>
      <c r="AB421" s="443"/>
      <c r="AC421" s="443"/>
      <c r="AD421" s="443"/>
      <c r="AE421" s="443"/>
      <c r="AF421" s="443"/>
      <c r="AG421" s="443"/>
      <c r="AH421" s="443"/>
      <c r="AI421" s="443"/>
    </row>
    <row r="422" spans="21:35" ht="12.75">
      <c r="U422" s="436"/>
      <c r="V422" s="435"/>
      <c r="W422"/>
      <c r="X422" s="443"/>
      <c r="Y422" s="443"/>
      <c r="Z422" s="443"/>
      <c r="AA422" s="443"/>
      <c r="AB422" s="443"/>
      <c r="AC422" s="443"/>
      <c r="AD422" s="443"/>
      <c r="AE422" s="443"/>
      <c r="AF422" s="443"/>
      <c r="AG422" s="443"/>
      <c r="AH422" s="443"/>
      <c r="AI422" s="443"/>
    </row>
    <row r="423" spans="21:35" ht="12.75">
      <c r="U423" s="436"/>
      <c r="V423" s="435"/>
      <c r="W423"/>
      <c r="X423" s="443"/>
      <c r="Y423" s="443"/>
      <c r="Z423" s="443"/>
      <c r="AA423" s="443"/>
      <c r="AB423" s="443"/>
      <c r="AC423" s="443"/>
      <c r="AD423" s="443"/>
      <c r="AE423" s="443"/>
      <c r="AF423" s="443"/>
      <c r="AG423" s="443"/>
      <c r="AH423" s="443"/>
      <c r="AI423" s="443"/>
    </row>
    <row r="424" spans="21:35" ht="12.75">
      <c r="U424" s="436"/>
      <c r="V424" s="435"/>
      <c r="W424"/>
      <c r="X424" s="443"/>
      <c r="Y424" s="443"/>
      <c r="Z424" s="443"/>
      <c r="AA424" s="443"/>
      <c r="AB424" s="443"/>
      <c r="AC424" s="443"/>
      <c r="AD424" s="443"/>
      <c r="AE424" s="443"/>
      <c r="AF424" s="443"/>
      <c r="AG424" s="443"/>
      <c r="AH424" s="443"/>
      <c r="AI424" s="443"/>
    </row>
    <row r="425" spans="21:35" ht="12.75">
      <c r="U425" s="436"/>
      <c r="V425" s="435"/>
      <c r="W425"/>
      <c r="X425" s="443"/>
      <c r="Y425" s="443"/>
      <c r="Z425" s="443"/>
      <c r="AA425" s="443"/>
      <c r="AB425" s="443"/>
      <c r="AC425" s="443"/>
      <c r="AD425" s="443"/>
      <c r="AE425" s="443"/>
      <c r="AF425" s="443"/>
      <c r="AG425" s="443"/>
      <c r="AH425" s="443"/>
      <c r="AI425" s="443"/>
    </row>
    <row r="426" spans="21:35" ht="12.75">
      <c r="U426" s="436"/>
      <c r="V426" s="435"/>
      <c r="W426"/>
      <c r="X426" s="443"/>
      <c r="Y426" s="443"/>
      <c r="Z426" s="443"/>
      <c r="AA426" s="443"/>
      <c r="AB426" s="443"/>
      <c r="AC426" s="443"/>
      <c r="AD426" s="443"/>
      <c r="AE426" s="443"/>
      <c r="AF426" s="443"/>
      <c r="AG426" s="443"/>
      <c r="AH426" s="443"/>
      <c r="AI426" s="443"/>
    </row>
    <row r="427" spans="21:35" ht="12.75">
      <c r="U427" s="436"/>
      <c r="V427" s="435"/>
      <c r="W427"/>
      <c r="X427" s="443"/>
      <c r="Y427" s="443"/>
      <c r="Z427" s="443"/>
      <c r="AA427" s="443"/>
      <c r="AB427" s="443"/>
      <c r="AC427" s="443"/>
      <c r="AD427" s="443"/>
      <c r="AE427" s="443"/>
      <c r="AF427" s="443"/>
      <c r="AG427" s="443"/>
      <c r="AH427" s="443"/>
      <c r="AI427" s="443"/>
    </row>
    <row r="428" spans="21:35" ht="12.75">
      <c r="U428" s="436"/>
      <c r="V428" s="435"/>
      <c r="W428"/>
      <c r="X428" s="443"/>
      <c r="Y428" s="443"/>
      <c r="Z428" s="443"/>
      <c r="AA428" s="443"/>
      <c r="AB428" s="443"/>
      <c r="AC428" s="443"/>
      <c r="AD428" s="443"/>
      <c r="AE428" s="443"/>
      <c r="AF428" s="443"/>
      <c r="AG428" s="443"/>
      <c r="AH428" s="443"/>
      <c r="AI428" s="443"/>
    </row>
    <row r="429" spans="21:35" ht="13.5" thickBot="1">
      <c r="U429" s="436"/>
      <c r="V429" s="435"/>
      <c r="W429"/>
      <c r="X429" s="443"/>
      <c r="Y429" s="443"/>
      <c r="Z429" s="443"/>
      <c r="AA429" s="443"/>
      <c r="AB429" s="443"/>
      <c r="AC429" s="443"/>
      <c r="AD429" s="443"/>
      <c r="AE429" s="443"/>
      <c r="AF429" s="443"/>
      <c r="AG429" s="443"/>
      <c r="AH429" s="443"/>
      <c r="AI429" s="443"/>
    </row>
    <row r="430" spans="21:35" ht="12.75">
      <c r="U430" s="435"/>
      <c r="V430" s="444"/>
      <c r="W430"/>
      <c r="X430" s="445"/>
      <c r="Y430" s="445"/>
      <c r="Z430" s="445"/>
      <c r="AA430" s="445"/>
      <c r="AB430" s="445"/>
      <c r="AC430" s="445"/>
      <c r="AD430" s="445"/>
      <c r="AE430" s="445"/>
      <c r="AF430" s="445"/>
      <c r="AG430" s="445"/>
      <c r="AH430" s="445"/>
      <c r="AI430" s="445"/>
    </row>
    <row r="431" spans="21:35" ht="12.75">
      <c r="U431" s="436"/>
      <c r="V431" s="435"/>
      <c r="W431"/>
      <c r="X431" s="445"/>
      <c r="Y431" s="445"/>
      <c r="Z431" s="445"/>
      <c r="AA431" s="445"/>
      <c r="AB431" s="445"/>
      <c r="AC431" s="445"/>
      <c r="AD431" s="445"/>
      <c r="AE431" s="445"/>
      <c r="AF431" s="445"/>
      <c r="AG431" s="445"/>
      <c r="AH431" s="445"/>
      <c r="AI431" s="445"/>
    </row>
    <row r="432" spans="21:35" ht="12.75">
      <c r="U432" s="436"/>
      <c r="V432" s="435"/>
      <c r="W432"/>
      <c r="X432" s="445"/>
      <c r="Y432" s="445"/>
      <c r="Z432" s="445"/>
      <c r="AA432" s="445"/>
      <c r="AB432" s="445"/>
      <c r="AC432" s="445"/>
      <c r="AD432" s="445"/>
      <c r="AE432" s="445"/>
      <c r="AF432" s="445"/>
      <c r="AG432" s="445"/>
      <c r="AH432" s="445"/>
      <c r="AI432" s="445"/>
    </row>
    <row r="433" spans="21:35" ht="12.75">
      <c r="U433" s="436"/>
      <c r="V433" s="435"/>
      <c r="W433"/>
      <c r="X433" s="445"/>
      <c r="Y433" s="445"/>
      <c r="Z433" s="445"/>
      <c r="AA433" s="445"/>
      <c r="AB433" s="445"/>
      <c r="AC433" s="445"/>
      <c r="AD433" s="445"/>
      <c r="AE433" s="445"/>
      <c r="AF433" s="445"/>
      <c r="AG433" s="445"/>
      <c r="AH433" s="445"/>
      <c r="AI433" s="445"/>
    </row>
    <row r="434" spans="21:35" ht="12.75">
      <c r="U434" s="436"/>
      <c r="V434" s="435"/>
      <c r="W434"/>
      <c r="X434" s="445"/>
      <c r="Y434" s="445"/>
      <c r="Z434" s="445"/>
      <c r="AA434" s="445"/>
      <c r="AB434" s="445"/>
      <c r="AC434" s="445"/>
      <c r="AD434" s="445"/>
      <c r="AE434" s="445"/>
      <c r="AF434" s="445"/>
      <c r="AG434" s="445"/>
      <c r="AH434" s="445"/>
      <c r="AI434" s="445"/>
    </row>
    <row r="435" spans="21:35" ht="12.75">
      <c r="U435" s="436"/>
      <c r="V435" s="435"/>
      <c r="W435"/>
      <c r="X435" s="445"/>
      <c r="Y435" s="445"/>
      <c r="Z435" s="445"/>
      <c r="AA435" s="445"/>
      <c r="AB435" s="445"/>
      <c r="AC435" s="445"/>
      <c r="AD435" s="445"/>
      <c r="AE435" s="445"/>
      <c r="AF435" s="445"/>
      <c r="AG435" s="445"/>
      <c r="AH435" s="445"/>
      <c r="AI435" s="445"/>
    </row>
    <row r="436" spans="21:35" ht="12.75">
      <c r="U436" s="436"/>
      <c r="V436" s="435"/>
      <c r="W436"/>
      <c r="X436" s="445"/>
      <c r="Y436" s="445"/>
      <c r="Z436" s="445"/>
      <c r="AA436" s="445"/>
      <c r="AB436" s="445"/>
      <c r="AC436" s="445"/>
      <c r="AD436" s="445"/>
      <c r="AE436" s="445"/>
      <c r="AF436" s="445"/>
      <c r="AG436" s="445"/>
      <c r="AH436" s="445"/>
      <c r="AI436" s="445"/>
    </row>
    <row r="437" spans="21:35" ht="12.75">
      <c r="U437" s="436"/>
      <c r="V437" s="435"/>
      <c r="W437"/>
      <c r="X437" s="445"/>
      <c r="Y437" s="445"/>
      <c r="Z437" s="445"/>
      <c r="AA437" s="445"/>
      <c r="AB437" s="445"/>
      <c r="AC437" s="445"/>
      <c r="AD437" s="445"/>
      <c r="AE437" s="445"/>
      <c r="AF437" s="445"/>
      <c r="AG437" s="445"/>
      <c r="AH437" s="445"/>
      <c r="AI437" s="445"/>
    </row>
    <row r="438" spans="21:35" ht="12.75">
      <c r="U438" s="436"/>
      <c r="V438" s="435"/>
      <c r="W438"/>
      <c r="X438" s="445"/>
      <c r="Y438" s="445"/>
      <c r="Z438" s="445"/>
      <c r="AA438" s="445"/>
      <c r="AB438" s="445"/>
      <c r="AC438" s="445"/>
      <c r="AD438" s="445"/>
      <c r="AE438" s="445"/>
      <c r="AF438" s="445"/>
      <c r="AG438" s="445"/>
      <c r="AH438" s="445"/>
      <c r="AI438" s="445"/>
    </row>
    <row r="439" spans="21:35" ht="12.75">
      <c r="U439" s="436"/>
      <c r="V439" s="435"/>
      <c r="W439"/>
      <c r="X439" s="445"/>
      <c r="Y439" s="445"/>
      <c r="Z439" s="445"/>
      <c r="AA439" s="445"/>
      <c r="AB439" s="445"/>
      <c r="AC439" s="445"/>
      <c r="AD439" s="445"/>
      <c r="AE439" s="445"/>
      <c r="AF439" s="445"/>
      <c r="AG439" s="445"/>
      <c r="AH439" s="445"/>
      <c r="AI439" s="445"/>
    </row>
    <row r="440" spans="21:35" ht="12.75">
      <c r="U440" s="436"/>
      <c r="V440" s="435"/>
      <c r="W440"/>
      <c r="X440" s="445"/>
      <c r="Y440" s="445"/>
      <c r="Z440" s="445"/>
      <c r="AA440" s="445"/>
      <c r="AB440" s="445"/>
      <c r="AC440" s="445"/>
      <c r="AD440" s="445"/>
      <c r="AE440" s="445"/>
      <c r="AF440" s="445"/>
      <c r="AG440" s="445"/>
      <c r="AH440" s="445"/>
      <c r="AI440" s="445"/>
    </row>
    <row r="441" spans="21:35" ht="12.75">
      <c r="U441" s="436"/>
      <c r="V441" s="435"/>
      <c r="W441"/>
      <c r="X441" s="445"/>
      <c r="Y441" s="445"/>
      <c r="Z441" s="445"/>
      <c r="AA441" s="445"/>
      <c r="AB441" s="445"/>
      <c r="AC441" s="445"/>
      <c r="AD441" s="445"/>
      <c r="AE441" s="445"/>
      <c r="AF441" s="445"/>
      <c r="AG441" s="445"/>
      <c r="AH441" s="445"/>
      <c r="AI441" s="445"/>
    </row>
    <row r="442" spans="21:35" ht="12.75">
      <c r="U442" s="436"/>
      <c r="V442" s="435"/>
      <c r="W442"/>
      <c r="X442" s="445"/>
      <c r="Y442" s="445"/>
      <c r="Z442" s="445"/>
      <c r="AA442" s="445"/>
      <c r="AB442" s="445"/>
      <c r="AC442" s="445"/>
      <c r="AD442" s="445"/>
      <c r="AE442" s="445"/>
      <c r="AF442" s="445"/>
      <c r="AG442" s="445"/>
      <c r="AH442" s="445"/>
      <c r="AI442" s="445"/>
    </row>
    <row r="443" spans="21:35" ht="12.75">
      <c r="U443" s="436"/>
      <c r="V443" s="435"/>
      <c r="W443"/>
      <c r="X443" s="445"/>
      <c r="Y443" s="445"/>
      <c r="Z443" s="445"/>
      <c r="AA443" s="445"/>
      <c r="AB443" s="445"/>
      <c r="AC443" s="445"/>
      <c r="AD443" s="445"/>
      <c r="AE443" s="445"/>
      <c r="AF443" s="445"/>
      <c r="AG443" s="445"/>
      <c r="AH443" s="445"/>
      <c r="AI443" s="445"/>
    </row>
    <row r="444" spans="21:35" ht="12.75">
      <c r="U444" s="436"/>
      <c r="V444" s="435"/>
      <c r="W444"/>
      <c r="X444" s="445"/>
      <c r="Y444" s="445"/>
      <c r="Z444" s="445"/>
      <c r="AA444" s="445"/>
      <c r="AB444" s="445"/>
      <c r="AC444" s="445"/>
      <c r="AD444" s="445"/>
      <c r="AE444" s="445"/>
      <c r="AF444" s="446"/>
      <c r="AG444" s="445"/>
      <c r="AH444" s="445"/>
      <c r="AI444" s="445"/>
    </row>
    <row r="445" spans="21:35" ht="12.75">
      <c r="U445" s="436"/>
      <c r="V445" s="435"/>
      <c r="W445"/>
      <c r="X445" s="445"/>
      <c r="Y445" s="445"/>
      <c r="Z445" s="445"/>
      <c r="AA445" s="445"/>
      <c r="AB445" s="445"/>
      <c r="AC445" s="445"/>
      <c r="AD445" s="445"/>
      <c r="AE445" s="445"/>
      <c r="AF445" s="445"/>
      <c r="AG445" s="445"/>
      <c r="AH445" s="445"/>
      <c r="AI445" s="445"/>
    </row>
    <row r="446" spans="21:35" ht="12.75">
      <c r="U446" s="436"/>
      <c r="V446" s="435"/>
      <c r="W446"/>
      <c r="X446" s="445"/>
      <c r="Y446" s="445"/>
      <c r="Z446" s="445"/>
      <c r="AA446" s="445"/>
      <c r="AB446" s="445"/>
      <c r="AC446" s="445"/>
      <c r="AD446" s="445"/>
      <c r="AE446" s="445"/>
      <c r="AF446" s="445"/>
      <c r="AG446" s="445"/>
      <c r="AH446" s="445"/>
      <c r="AI446" s="445"/>
    </row>
    <row r="447" spans="21:35" ht="12.75">
      <c r="U447" s="436"/>
      <c r="V447" s="435"/>
      <c r="W447"/>
      <c r="X447" s="445"/>
      <c r="Y447" s="445"/>
      <c r="Z447" s="445"/>
      <c r="AA447" s="445"/>
      <c r="AB447" s="445"/>
      <c r="AC447" s="445"/>
      <c r="AD447" s="445"/>
      <c r="AE447" s="445"/>
      <c r="AF447" s="445"/>
      <c r="AG447" s="445"/>
      <c r="AH447" s="445"/>
      <c r="AI447" s="445"/>
    </row>
    <row r="448" spans="21:35" ht="12.75">
      <c r="U448" s="436"/>
      <c r="V448" s="435"/>
      <c r="W448"/>
      <c r="X448" s="445"/>
      <c r="Y448" s="445"/>
      <c r="Z448" s="445"/>
      <c r="AA448" s="445"/>
      <c r="AB448" s="445"/>
      <c r="AC448" s="445"/>
      <c r="AD448" s="445"/>
      <c r="AE448" s="445"/>
      <c r="AF448" s="445"/>
      <c r="AG448" s="445"/>
      <c r="AH448" s="445"/>
      <c r="AI448" s="445"/>
    </row>
    <row r="449" spans="21:35" ht="12.75">
      <c r="U449" s="436"/>
      <c r="V449" s="435"/>
      <c r="W449"/>
      <c r="X449" s="445"/>
      <c r="Y449" s="445"/>
      <c r="Z449" s="445"/>
      <c r="AA449" s="445"/>
      <c r="AB449" s="445"/>
      <c r="AC449" s="445"/>
      <c r="AD449" s="445"/>
      <c r="AE449" s="445"/>
      <c r="AF449" s="445"/>
      <c r="AG449" s="445"/>
      <c r="AH449" s="445"/>
      <c r="AI449" s="445"/>
    </row>
    <row r="450" spans="21:35" ht="12.75">
      <c r="U450" s="436"/>
      <c r="V450" s="435"/>
      <c r="W450"/>
      <c r="X450" s="445"/>
      <c r="Y450" s="445"/>
      <c r="Z450" s="445"/>
      <c r="AA450" s="445"/>
      <c r="AB450" s="445"/>
      <c r="AC450" s="445"/>
      <c r="AD450" s="445"/>
      <c r="AE450" s="445"/>
      <c r="AF450" s="445"/>
      <c r="AG450" s="445"/>
      <c r="AH450" s="445"/>
      <c r="AI450" s="445"/>
    </row>
    <row r="451" spans="21:35" ht="12.75">
      <c r="U451" s="436"/>
      <c r="V451" s="435"/>
      <c r="W451"/>
      <c r="X451" s="445"/>
      <c r="Y451" s="445"/>
      <c r="Z451" s="445"/>
      <c r="AA451" s="445"/>
      <c r="AB451" s="445"/>
      <c r="AC451" s="445"/>
      <c r="AD451" s="445"/>
      <c r="AE451" s="445"/>
      <c r="AF451" s="445"/>
      <c r="AG451" s="445"/>
      <c r="AH451" s="445"/>
      <c r="AI451" s="445"/>
    </row>
    <row r="452" spans="21:35" ht="12.75">
      <c r="U452" s="436"/>
      <c r="V452" s="435"/>
      <c r="W452"/>
      <c r="X452" s="445"/>
      <c r="Y452" s="445"/>
      <c r="Z452" s="445"/>
      <c r="AA452" s="445"/>
      <c r="AB452" s="445"/>
      <c r="AC452" s="445"/>
      <c r="AD452" s="445"/>
      <c r="AE452" s="445"/>
      <c r="AF452" s="445"/>
      <c r="AG452" s="445"/>
      <c r="AH452" s="445"/>
      <c r="AI452" s="445"/>
    </row>
    <row r="453" spans="21:35" ht="12.75">
      <c r="U453" s="436"/>
      <c r="V453" s="435"/>
      <c r="W453"/>
      <c r="X453" s="445"/>
      <c r="Y453" s="445"/>
      <c r="Z453" s="445"/>
      <c r="AA453" s="445"/>
      <c r="AB453" s="445"/>
      <c r="AC453" s="445"/>
      <c r="AD453" s="445"/>
      <c r="AE453" s="445"/>
      <c r="AF453" s="445"/>
      <c r="AG453" s="445"/>
      <c r="AH453" s="445"/>
      <c r="AI453" s="445"/>
    </row>
    <row r="454" spans="21:35" ht="12.75">
      <c r="U454" s="436"/>
      <c r="V454" s="435"/>
      <c r="W454"/>
      <c r="X454" s="445"/>
      <c r="Y454" s="445"/>
      <c r="Z454" s="445"/>
      <c r="AA454" s="445"/>
      <c r="AB454" s="445"/>
      <c r="AC454" s="445"/>
      <c r="AD454" s="445"/>
      <c r="AE454" s="445"/>
      <c r="AF454" s="445"/>
      <c r="AG454" s="445"/>
      <c r="AH454" s="445"/>
      <c r="AI454" s="445"/>
    </row>
    <row r="455" spans="21:35" ht="12.75">
      <c r="U455" s="436"/>
      <c r="V455" s="435"/>
      <c r="W455"/>
      <c r="X455" s="445"/>
      <c r="Y455" s="445"/>
      <c r="Z455" s="445"/>
      <c r="AA455" s="445"/>
      <c r="AB455" s="445"/>
      <c r="AC455" s="445"/>
      <c r="AD455" s="445"/>
      <c r="AE455" s="445"/>
      <c r="AF455" s="445"/>
      <c r="AG455" s="445"/>
      <c r="AH455" s="445"/>
      <c r="AI455" s="445"/>
    </row>
    <row r="456" spans="21:35" ht="12.75">
      <c r="U456" s="436"/>
      <c r="V456" s="435"/>
      <c r="W456"/>
      <c r="X456" s="445"/>
      <c r="Y456" s="445"/>
      <c r="Z456" s="445"/>
      <c r="AA456" s="445"/>
      <c r="AB456" s="445"/>
      <c r="AC456" s="445"/>
      <c r="AD456" s="445"/>
      <c r="AE456" s="445"/>
      <c r="AF456" s="445"/>
      <c r="AG456" s="445"/>
      <c r="AH456" s="445"/>
      <c r="AI456" s="445"/>
    </row>
    <row r="457" spans="21:35" ht="12.75">
      <c r="U457" s="436"/>
      <c r="V457" s="435"/>
      <c r="W457"/>
      <c r="X457" s="445"/>
      <c r="Y457" s="445"/>
      <c r="Z457" s="445"/>
      <c r="AA457" s="445"/>
      <c r="AB457" s="445"/>
      <c r="AC457" s="445"/>
      <c r="AD457" s="445"/>
      <c r="AE457" s="445"/>
      <c r="AF457" s="445"/>
      <c r="AG457" s="445"/>
      <c r="AH457" s="445"/>
      <c r="AI457" s="445"/>
    </row>
    <row r="458" spans="21:35" ht="12.75">
      <c r="U458" s="436"/>
      <c r="V458" s="435"/>
      <c r="W458"/>
      <c r="X458" s="445"/>
      <c r="Y458" s="445"/>
      <c r="Z458" s="445"/>
      <c r="AA458" s="445"/>
      <c r="AB458" s="445"/>
      <c r="AC458" s="445"/>
      <c r="AD458" s="445"/>
      <c r="AE458" s="445"/>
      <c r="AF458" s="445"/>
      <c r="AG458" s="445"/>
      <c r="AH458" s="445"/>
      <c r="AI458" s="445"/>
    </row>
    <row r="459" spans="21:35" ht="12.75">
      <c r="U459" s="436"/>
      <c r="V459" s="435"/>
      <c r="W459"/>
      <c r="X459" s="445"/>
      <c r="Y459" s="445"/>
      <c r="Z459" s="445"/>
      <c r="AA459" s="445"/>
      <c r="AB459" s="445"/>
      <c r="AC459" s="445"/>
      <c r="AD459" s="445"/>
      <c r="AE459" s="445"/>
      <c r="AF459" s="445"/>
      <c r="AG459" s="445"/>
      <c r="AH459" s="445"/>
      <c r="AI459" s="445"/>
    </row>
    <row r="460" spans="21:35" ht="12.75">
      <c r="U460" s="436"/>
      <c r="V460" s="435"/>
      <c r="W460"/>
      <c r="X460" s="445"/>
      <c r="Y460" s="445"/>
      <c r="Z460" s="445"/>
      <c r="AA460" s="445"/>
      <c r="AB460" s="445"/>
      <c r="AC460" s="445"/>
      <c r="AD460" s="445"/>
      <c r="AE460" s="445"/>
      <c r="AF460" s="445"/>
      <c r="AG460" s="445"/>
      <c r="AH460" s="445"/>
      <c r="AI460" s="445"/>
    </row>
    <row r="461" spans="21:35" ht="12.75">
      <c r="U461" s="436"/>
      <c r="V461" s="435"/>
      <c r="W461"/>
      <c r="X461" s="445"/>
      <c r="Y461" s="445"/>
      <c r="Z461" s="445"/>
      <c r="AA461" s="445"/>
      <c r="AB461" s="445"/>
      <c r="AC461" s="445"/>
      <c r="AD461" s="445"/>
      <c r="AE461" s="445"/>
      <c r="AF461" s="445"/>
      <c r="AG461" s="445"/>
      <c r="AH461" s="445"/>
      <c r="AI461" s="445"/>
    </row>
    <row r="462" spans="21:35" ht="12.75">
      <c r="U462" s="436"/>
      <c r="V462" s="435"/>
      <c r="W462"/>
      <c r="X462" s="445"/>
      <c r="Y462" s="445"/>
      <c r="Z462" s="445"/>
      <c r="AA462" s="445"/>
      <c r="AB462" s="445"/>
      <c r="AC462" s="445"/>
      <c r="AD462" s="445"/>
      <c r="AE462" s="445"/>
      <c r="AF462" s="445"/>
      <c r="AG462" s="445"/>
      <c r="AH462" s="445"/>
      <c r="AI462" s="445"/>
    </row>
    <row r="463" spans="21:35" ht="12.75">
      <c r="U463" s="436"/>
      <c r="V463" s="435"/>
      <c r="W463"/>
      <c r="X463" s="445"/>
      <c r="Y463" s="445"/>
      <c r="Z463" s="445"/>
      <c r="AA463" s="445"/>
      <c r="AB463" s="445"/>
      <c r="AC463" s="445"/>
      <c r="AD463" s="445"/>
      <c r="AE463" s="445"/>
      <c r="AF463" s="445"/>
      <c r="AG463" s="445"/>
      <c r="AH463" s="445"/>
      <c r="AI463" s="445"/>
    </row>
    <row r="464" spans="21:35" ht="12.75">
      <c r="U464" s="436"/>
      <c r="V464" s="435"/>
      <c r="W464"/>
      <c r="X464" s="445"/>
      <c r="Y464" s="445"/>
      <c r="Z464" s="445"/>
      <c r="AA464" s="445"/>
      <c r="AB464" s="445"/>
      <c r="AC464" s="445"/>
      <c r="AD464" s="445"/>
      <c r="AE464" s="445"/>
      <c r="AF464" s="445"/>
      <c r="AG464" s="445"/>
      <c r="AH464" s="445"/>
      <c r="AI464" s="445"/>
    </row>
    <row r="465" spans="21:35" ht="12.75">
      <c r="U465" s="436"/>
      <c r="V465" s="435"/>
      <c r="W465"/>
      <c r="X465" s="445"/>
      <c r="Y465" s="445"/>
      <c r="Z465" s="445"/>
      <c r="AA465" s="445"/>
      <c r="AB465" s="445"/>
      <c r="AC465" s="445"/>
      <c r="AD465" s="445"/>
      <c r="AE465" s="445"/>
      <c r="AF465" s="445"/>
      <c r="AG465" s="445"/>
      <c r="AH465" s="445"/>
      <c r="AI465" s="445"/>
    </row>
    <row r="466" spans="21:35" ht="12.75">
      <c r="U466" s="436"/>
      <c r="V466" s="435"/>
      <c r="W466"/>
      <c r="X466" s="445"/>
      <c r="Y466" s="445"/>
      <c r="Z466" s="445"/>
      <c r="AA466" s="445"/>
      <c r="AB466" s="445"/>
      <c r="AC466" s="445"/>
      <c r="AD466" s="445"/>
      <c r="AE466" s="445"/>
      <c r="AF466" s="445"/>
      <c r="AG466" s="445"/>
      <c r="AH466" s="445"/>
      <c r="AI466" s="445"/>
    </row>
    <row r="467" spans="21:35" ht="12.75">
      <c r="U467" s="436"/>
      <c r="V467" s="435"/>
      <c r="W467"/>
      <c r="X467" s="445"/>
      <c r="Y467" s="445"/>
      <c r="Z467" s="445"/>
      <c r="AA467" s="445"/>
      <c r="AB467" s="445"/>
      <c r="AC467" s="445"/>
      <c r="AD467" s="445"/>
      <c r="AE467" s="445"/>
      <c r="AF467" s="445"/>
      <c r="AG467" s="445"/>
      <c r="AH467" s="445"/>
      <c r="AI467" s="445"/>
    </row>
    <row r="468" spans="21:35" ht="12.75">
      <c r="U468" s="436"/>
      <c r="V468" s="435"/>
      <c r="W468"/>
      <c r="X468" s="445"/>
      <c r="Y468" s="445"/>
      <c r="Z468" s="445"/>
      <c r="AA468" s="445"/>
      <c r="AB468" s="445"/>
      <c r="AC468" s="445"/>
      <c r="AD468" s="445"/>
      <c r="AE468" s="445"/>
      <c r="AF468" s="445"/>
      <c r="AG468" s="445"/>
      <c r="AH468" s="445"/>
      <c r="AI468" s="445"/>
    </row>
    <row r="469" spans="21:35" ht="12.75">
      <c r="U469" s="436"/>
      <c r="V469" s="435"/>
      <c r="W469"/>
      <c r="X469" s="445"/>
      <c r="Y469" s="445"/>
      <c r="Z469" s="445"/>
      <c r="AA469" s="445"/>
      <c r="AB469" s="445"/>
      <c r="AC469" s="445"/>
      <c r="AD469" s="445"/>
      <c r="AE469" s="445"/>
      <c r="AF469" s="445"/>
      <c r="AG469" s="445"/>
      <c r="AH469" s="445"/>
      <c r="AI469" s="445"/>
    </row>
    <row r="470" spans="21:35" ht="12.75">
      <c r="U470" s="436"/>
      <c r="V470" s="435"/>
      <c r="W470"/>
      <c r="X470" s="445"/>
      <c r="Y470" s="445"/>
      <c r="Z470" s="445"/>
      <c r="AA470" s="445"/>
      <c r="AB470" s="445"/>
      <c r="AC470" s="445"/>
      <c r="AD470" s="445"/>
      <c r="AE470" s="445"/>
      <c r="AF470" s="445"/>
      <c r="AG470" s="445"/>
      <c r="AH470" s="445"/>
      <c r="AI470" s="445"/>
    </row>
    <row r="471" spans="21:35" ht="12.75">
      <c r="U471" s="436"/>
      <c r="V471" s="435"/>
      <c r="W471"/>
      <c r="X471" s="445"/>
      <c r="Y471" s="445"/>
      <c r="Z471" s="445"/>
      <c r="AA471" s="445"/>
      <c r="AB471" s="445"/>
      <c r="AC471" s="445"/>
      <c r="AD471" s="445"/>
      <c r="AE471" s="445"/>
      <c r="AF471" s="445"/>
      <c r="AG471" s="445"/>
      <c r="AH471" s="445"/>
      <c r="AI471" s="445"/>
    </row>
    <row r="472" spans="21:35" ht="12.75">
      <c r="U472" s="436"/>
      <c r="V472" s="435"/>
      <c r="W472"/>
      <c r="X472" s="445"/>
      <c r="Y472" s="445"/>
      <c r="Z472" s="445"/>
      <c r="AA472" s="445"/>
      <c r="AB472" s="445"/>
      <c r="AC472" s="445"/>
      <c r="AD472" s="445"/>
      <c r="AE472" s="445"/>
      <c r="AF472" s="445"/>
      <c r="AG472" s="445"/>
      <c r="AH472" s="445"/>
      <c r="AI472" s="445"/>
    </row>
    <row r="473" spans="21:35" ht="12.75">
      <c r="U473" s="436"/>
      <c r="V473" s="435"/>
      <c r="W473"/>
      <c r="X473" s="445"/>
      <c r="Y473" s="445"/>
      <c r="Z473" s="445"/>
      <c r="AA473" s="445"/>
      <c r="AB473" s="445"/>
      <c r="AC473" s="445"/>
      <c r="AD473" s="445"/>
      <c r="AE473" s="445"/>
      <c r="AF473" s="445"/>
      <c r="AG473" s="445"/>
      <c r="AH473" s="445"/>
      <c r="AI473" s="445"/>
    </row>
    <row r="474" spans="21:35" ht="12.75">
      <c r="U474" s="436"/>
      <c r="V474" s="435"/>
      <c r="W474"/>
      <c r="X474" s="445"/>
      <c r="Y474" s="445"/>
      <c r="Z474" s="445"/>
      <c r="AA474" s="445"/>
      <c r="AB474" s="445"/>
      <c r="AC474" s="445"/>
      <c r="AD474" s="445"/>
      <c r="AE474" s="445"/>
      <c r="AF474" s="445"/>
      <c r="AG474" s="445"/>
      <c r="AH474" s="445"/>
      <c r="AI474" s="445"/>
    </row>
    <row r="475" spans="21:35" ht="12.75">
      <c r="U475" s="436"/>
      <c r="V475" s="435"/>
      <c r="W475"/>
      <c r="X475" s="445"/>
      <c r="Y475" s="445"/>
      <c r="Z475" s="445"/>
      <c r="AA475" s="445"/>
      <c r="AB475" s="445"/>
      <c r="AC475" s="445"/>
      <c r="AD475" s="445"/>
      <c r="AE475" s="445"/>
      <c r="AF475" s="445"/>
      <c r="AG475" s="445"/>
      <c r="AH475" s="445"/>
      <c r="AI475" s="445"/>
    </row>
    <row r="476" spans="21:35" ht="12.75">
      <c r="U476" s="436"/>
      <c r="V476" s="435"/>
      <c r="W476"/>
      <c r="X476" s="445"/>
      <c r="Y476" s="445"/>
      <c r="Z476" s="445"/>
      <c r="AA476" s="445"/>
      <c r="AB476" s="445"/>
      <c r="AC476" s="445"/>
      <c r="AD476" s="445"/>
      <c r="AE476" s="445"/>
      <c r="AF476" s="445"/>
      <c r="AG476" s="445"/>
      <c r="AH476" s="445"/>
      <c r="AI476" s="445"/>
    </row>
    <row r="477" spans="21:35" ht="12.75">
      <c r="U477" s="436"/>
      <c r="V477" s="435"/>
      <c r="W477"/>
      <c r="X477" s="445"/>
      <c r="Y477" s="445"/>
      <c r="Z477" s="445"/>
      <c r="AA477" s="445"/>
      <c r="AB477" s="445"/>
      <c r="AC477" s="445"/>
      <c r="AD477" s="445"/>
      <c r="AE477" s="445"/>
      <c r="AF477" s="445"/>
      <c r="AG477" s="445"/>
      <c r="AH477" s="445"/>
      <c r="AI477" s="445"/>
    </row>
    <row r="478" spans="21:35" ht="12.75">
      <c r="U478" s="436"/>
      <c r="V478" s="435"/>
      <c r="W478"/>
      <c r="X478" s="445"/>
      <c r="Y478" s="445"/>
      <c r="Z478" s="445"/>
      <c r="AA478" s="445"/>
      <c r="AB478" s="445"/>
      <c r="AC478" s="445"/>
      <c r="AD478" s="445"/>
      <c r="AE478" s="445"/>
      <c r="AF478" s="445"/>
      <c r="AG478" s="445"/>
      <c r="AH478" s="445"/>
      <c r="AI478" s="445"/>
    </row>
    <row r="479" spans="21:35" ht="12.75">
      <c r="U479" s="436"/>
      <c r="V479" s="435"/>
      <c r="W479"/>
      <c r="X479" s="445"/>
      <c r="Y479" s="445"/>
      <c r="Z479" s="445"/>
      <c r="AA479" s="445"/>
      <c r="AB479" s="445"/>
      <c r="AC479" s="445"/>
      <c r="AD479" s="445"/>
      <c r="AE479" s="445"/>
      <c r="AF479" s="445"/>
      <c r="AG479" s="445"/>
      <c r="AH479" s="445"/>
      <c r="AI479" s="445"/>
    </row>
    <row r="480" spans="21:35" ht="12.75">
      <c r="U480" s="436"/>
      <c r="V480" s="435"/>
      <c r="W480"/>
      <c r="X480" s="445"/>
      <c r="Y480" s="445"/>
      <c r="Z480" s="445"/>
      <c r="AA480" s="445"/>
      <c r="AB480" s="445"/>
      <c r="AC480" s="445"/>
      <c r="AD480" s="445"/>
      <c r="AE480" s="445"/>
      <c r="AF480" s="445"/>
      <c r="AG480" s="445"/>
      <c r="AH480" s="445"/>
      <c r="AI480" s="445"/>
    </row>
    <row r="481" spans="21:35" ht="13.5" thickBot="1">
      <c r="U481" s="436"/>
      <c r="V481" s="435"/>
      <c r="W481"/>
      <c r="X481" s="445"/>
      <c r="Y481" s="445"/>
      <c r="Z481" s="445"/>
      <c r="AA481" s="445"/>
      <c r="AB481" s="445"/>
      <c r="AC481" s="445"/>
      <c r="AD481" s="445"/>
      <c r="AE481" s="445"/>
      <c r="AF481" s="445"/>
      <c r="AG481" s="445"/>
      <c r="AH481" s="445"/>
      <c r="AI481" s="445"/>
    </row>
    <row r="482" spans="21:35" ht="12.75">
      <c r="U482" s="435"/>
      <c r="V482" s="444"/>
      <c r="W482"/>
      <c r="X482" s="447"/>
      <c r="Y482" s="447"/>
      <c r="Z482" s="447"/>
      <c r="AA482" s="447"/>
      <c r="AB482" s="447"/>
      <c r="AC482" s="447"/>
      <c r="AD482" s="447"/>
      <c r="AE482" s="447"/>
      <c r="AF482" s="448"/>
      <c r="AG482" s="447"/>
      <c r="AH482" s="447"/>
      <c r="AI482" s="447"/>
    </row>
    <row r="483" spans="21:35" ht="12.75">
      <c r="U483" s="436"/>
      <c r="V483" s="435"/>
      <c r="W483"/>
      <c r="X483" s="447"/>
      <c r="Y483" s="447"/>
      <c r="Z483" s="447"/>
      <c r="AA483" s="447"/>
      <c r="AB483" s="447"/>
      <c r="AC483" s="447"/>
      <c r="AD483" s="447"/>
      <c r="AE483" s="447"/>
      <c r="AF483" s="448"/>
      <c r="AG483" s="447"/>
      <c r="AH483" s="447"/>
      <c r="AI483" s="447"/>
    </row>
    <row r="484" spans="21:35" ht="12.75">
      <c r="U484" s="436"/>
      <c r="V484" s="435"/>
      <c r="W484"/>
      <c r="X484" s="447"/>
      <c r="Y484" s="447"/>
      <c r="Z484" s="447"/>
      <c r="AA484" s="447"/>
      <c r="AB484" s="447"/>
      <c r="AC484" s="447"/>
      <c r="AD484" s="447"/>
      <c r="AE484" s="447"/>
      <c r="AF484" s="448"/>
      <c r="AG484" s="447"/>
      <c r="AH484" s="447"/>
      <c r="AI484" s="447"/>
    </row>
    <row r="485" spans="21:35" ht="12.75">
      <c r="U485" s="436"/>
      <c r="V485" s="435"/>
      <c r="W485"/>
      <c r="X485" s="447"/>
      <c r="Y485" s="447"/>
      <c r="Z485" s="447"/>
      <c r="AA485" s="447"/>
      <c r="AB485" s="447"/>
      <c r="AC485" s="447"/>
      <c r="AD485" s="447"/>
      <c r="AE485" s="447"/>
      <c r="AF485" s="448"/>
      <c r="AG485" s="447"/>
      <c r="AH485" s="447"/>
      <c r="AI485" s="447"/>
    </row>
    <row r="486" spans="21:35" ht="12.75">
      <c r="U486" s="436"/>
      <c r="V486" s="435"/>
      <c r="W486"/>
      <c r="X486" s="447"/>
      <c r="Y486" s="447"/>
      <c r="Z486" s="447"/>
      <c r="AA486" s="447"/>
      <c r="AB486" s="447"/>
      <c r="AC486" s="447"/>
      <c r="AD486" s="447"/>
      <c r="AE486" s="447"/>
      <c r="AF486" s="448"/>
      <c r="AG486" s="447"/>
      <c r="AH486" s="447"/>
      <c r="AI486" s="447"/>
    </row>
    <row r="487" spans="21:35" ht="12.75">
      <c r="U487" s="436"/>
      <c r="V487" s="435"/>
      <c r="W487"/>
      <c r="X487" s="447"/>
      <c r="Y487" s="447"/>
      <c r="Z487" s="447"/>
      <c r="AA487" s="447"/>
      <c r="AB487" s="447"/>
      <c r="AC487" s="447"/>
      <c r="AD487" s="447"/>
      <c r="AE487" s="447"/>
      <c r="AF487" s="448"/>
      <c r="AG487" s="447"/>
      <c r="AH487" s="447"/>
      <c r="AI487" s="447"/>
    </row>
    <row r="488" spans="21:35" ht="12.75">
      <c r="U488" s="436"/>
      <c r="V488" s="435"/>
      <c r="W488"/>
      <c r="X488" s="447"/>
      <c r="Y488" s="447"/>
      <c r="Z488" s="447"/>
      <c r="AA488" s="447"/>
      <c r="AB488" s="447"/>
      <c r="AC488" s="447"/>
      <c r="AD488" s="447"/>
      <c r="AE488" s="447"/>
      <c r="AF488" s="448"/>
      <c r="AG488" s="447"/>
      <c r="AH488" s="447"/>
      <c r="AI488" s="447"/>
    </row>
    <row r="489" spans="21:35" ht="12.75">
      <c r="U489" s="436"/>
      <c r="V489" s="435"/>
      <c r="W489"/>
      <c r="X489" s="447"/>
      <c r="Y489" s="447"/>
      <c r="Z489" s="447"/>
      <c r="AA489" s="447"/>
      <c r="AB489" s="447"/>
      <c r="AC489" s="447"/>
      <c r="AD489" s="447"/>
      <c r="AE489" s="447"/>
      <c r="AF489" s="448"/>
      <c r="AG489" s="447"/>
      <c r="AH489" s="447"/>
      <c r="AI489" s="447"/>
    </row>
    <row r="490" spans="21:35" ht="12.75">
      <c r="U490" s="436"/>
      <c r="V490" s="435"/>
      <c r="W490"/>
      <c r="X490" s="447"/>
      <c r="Y490" s="447"/>
      <c r="Z490" s="447"/>
      <c r="AA490" s="447"/>
      <c r="AB490" s="447"/>
      <c r="AC490" s="447"/>
      <c r="AD490" s="447"/>
      <c r="AE490" s="447"/>
      <c r="AF490" s="448"/>
      <c r="AG490" s="447"/>
      <c r="AH490" s="447"/>
      <c r="AI490" s="447"/>
    </row>
    <row r="491" spans="21:35" ht="12.75">
      <c r="U491" s="436"/>
      <c r="V491" s="435"/>
      <c r="W491"/>
      <c r="X491" s="447"/>
      <c r="Y491" s="447"/>
      <c r="Z491" s="447"/>
      <c r="AA491" s="447"/>
      <c r="AB491" s="447"/>
      <c r="AC491" s="447"/>
      <c r="AD491" s="447"/>
      <c r="AE491" s="447"/>
      <c r="AF491" s="448"/>
      <c r="AG491" s="447"/>
      <c r="AH491" s="447"/>
      <c r="AI491" s="447"/>
    </row>
    <row r="492" spans="21:35" ht="12.75">
      <c r="U492" s="436"/>
      <c r="V492" s="435"/>
      <c r="W492"/>
      <c r="X492" s="447"/>
      <c r="Y492" s="447"/>
      <c r="Z492" s="447"/>
      <c r="AA492" s="447"/>
      <c r="AB492" s="447"/>
      <c r="AC492" s="447"/>
      <c r="AD492" s="447"/>
      <c r="AE492" s="447"/>
      <c r="AF492" s="448"/>
      <c r="AG492" s="447"/>
      <c r="AH492" s="447"/>
      <c r="AI492" s="447"/>
    </row>
    <row r="493" spans="21:35" ht="12.75">
      <c r="U493" s="436"/>
      <c r="V493" s="435"/>
      <c r="W493"/>
      <c r="X493" s="447"/>
      <c r="Y493" s="447"/>
      <c r="Z493" s="447"/>
      <c r="AA493" s="447"/>
      <c r="AB493" s="447"/>
      <c r="AC493" s="447"/>
      <c r="AD493" s="447"/>
      <c r="AE493" s="447"/>
      <c r="AF493" s="448"/>
      <c r="AG493" s="447"/>
      <c r="AH493" s="447"/>
      <c r="AI493" s="447"/>
    </row>
    <row r="494" spans="21:35" ht="12.75">
      <c r="U494" s="436"/>
      <c r="V494" s="435"/>
      <c r="W494"/>
      <c r="X494" s="447"/>
      <c r="Y494" s="447"/>
      <c r="Z494" s="447"/>
      <c r="AA494" s="447"/>
      <c r="AB494" s="447"/>
      <c r="AC494" s="447"/>
      <c r="AD494" s="447"/>
      <c r="AE494" s="447"/>
      <c r="AF494" s="447"/>
      <c r="AG494" s="447"/>
      <c r="AH494" s="447"/>
      <c r="AI494" s="447"/>
    </row>
    <row r="495" spans="21:35" ht="12.75">
      <c r="U495" s="436"/>
      <c r="V495" s="435"/>
      <c r="W495"/>
      <c r="X495" s="447"/>
      <c r="Y495" s="447"/>
      <c r="Z495" s="447"/>
      <c r="AA495" s="447"/>
      <c r="AB495" s="447"/>
      <c r="AC495" s="447"/>
      <c r="AD495" s="447"/>
      <c r="AE495" s="447"/>
      <c r="AF495" s="447"/>
      <c r="AG495" s="447"/>
      <c r="AH495" s="447"/>
      <c r="AI495" s="447"/>
    </row>
    <row r="496" spans="21:35" ht="12.75">
      <c r="U496" s="436"/>
      <c r="V496" s="435"/>
      <c r="W496"/>
      <c r="X496" s="447"/>
      <c r="Y496" s="447"/>
      <c r="Z496" s="447"/>
      <c r="AA496" s="447"/>
      <c r="AB496" s="447"/>
      <c r="AC496" s="447"/>
      <c r="AD496" s="447"/>
      <c r="AE496" s="447"/>
      <c r="AF496" s="447"/>
      <c r="AG496" s="447"/>
      <c r="AH496" s="447"/>
      <c r="AI496" s="447"/>
    </row>
    <row r="497" spans="21:35" ht="12.75">
      <c r="U497" s="436"/>
      <c r="V497" s="435"/>
      <c r="W497"/>
      <c r="X497" s="447"/>
      <c r="Y497" s="447"/>
      <c r="Z497" s="447"/>
      <c r="AA497" s="447"/>
      <c r="AB497" s="447"/>
      <c r="AC497" s="447"/>
      <c r="AD497" s="447"/>
      <c r="AE497" s="447"/>
      <c r="AF497" s="447"/>
      <c r="AG497" s="447"/>
      <c r="AH497" s="447"/>
      <c r="AI497" s="447"/>
    </row>
    <row r="498" spans="21:35" ht="12.75">
      <c r="U498" s="436"/>
      <c r="V498" s="435"/>
      <c r="W498"/>
      <c r="X498" s="447"/>
      <c r="Y498" s="447"/>
      <c r="Z498" s="447"/>
      <c r="AA498" s="447"/>
      <c r="AB498" s="447"/>
      <c r="AC498" s="447"/>
      <c r="AD498" s="447"/>
      <c r="AE498" s="447"/>
      <c r="AF498" s="447"/>
      <c r="AG498" s="447"/>
      <c r="AH498" s="447"/>
      <c r="AI498" s="447"/>
    </row>
    <row r="499" spans="21:35" ht="12.75">
      <c r="U499" s="436"/>
      <c r="V499" s="435"/>
      <c r="W499"/>
      <c r="X499" s="447"/>
      <c r="Y499" s="447"/>
      <c r="Z499" s="447"/>
      <c r="AA499" s="447"/>
      <c r="AB499" s="447"/>
      <c r="AC499" s="447"/>
      <c r="AD499" s="447"/>
      <c r="AE499" s="447"/>
      <c r="AF499" s="447"/>
      <c r="AG499" s="447"/>
      <c r="AH499" s="447"/>
      <c r="AI499" s="447"/>
    </row>
    <row r="500" spans="21:35" ht="12.75">
      <c r="U500" s="436"/>
      <c r="V500" s="435"/>
      <c r="W500"/>
      <c r="X500" s="447"/>
      <c r="Y500" s="447"/>
      <c r="Z500" s="447"/>
      <c r="AA500" s="447"/>
      <c r="AB500" s="447"/>
      <c r="AC500" s="447"/>
      <c r="AD500" s="447"/>
      <c r="AE500" s="447"/>
      <c r="AF500" s="447"/>
      <c r="AG500" s="447"/>
      <c r="AH500" s="447"/>
      <c r="AI500" s="447"/>
    </row>
    <row r="501" spans="21:35" ht="12.75">
      <c r="U501" s="436"/>
      <c r="V501" s="435"/>
      <c r="W501"/>
      <c r="X501" s="447"/>
      <c r="Y501" s="447"/>
      <c r="Z501" s="447"/>
      <c r="AA501" s="447"/>
      <c r="AB501" s="447"/>
      <c r="AC501" s="447"/>
      <c r="AD501" s="447"/>
      <c r="AE501" s="447"/>
      <c r="AF501" s="447"/>
      <c r="AG501" s="447"/>
      <c r="AH501" s="447"/>
      <c r="AI501" s="447"/>
    </row>
    <row r="502" spans="21:35" ht="12.75">
      <c r="U502" s="436"/>
      <c r="V502" s="435"/>
      <c r="W502"/>
      <c r="X502" s="447"/>
      <c r="Y502" s="447"/>
      <c r="Z502" s="447"/>
      <c r="AA502" s="447"/>
      <c r="AB502" s="447"/>
      <c r="AC502" s="447"/>
      <c r="AD502" s="447"/>
      <c r="AE502" s="447"/>
      <c r="AF502" s="447"/>
      <c r="AG502" s="447"/>
      <c r="AH502" s="447"/>
      <c r="AI502" s="447"/>
    </row>
    <row r="503" spans="21:35" ht="12.75">
      <c r="U503" s="436"/>
      <c r="V503" s="435"/>
      <c r="W503"/>
      <c r="X503" s="447"/>
      <c r="Y503" s="447"/>
      <c r="Z503" s="447"/>
      <c r="AA503" s="447"/>
      <c r="AB503" s="447"/>
      <c r="AC503" s="447"/>
      <c r="AD503" s="447"/>
      <c r="AE503" s="447"/>
      <c r="AF503" s="447"/>
      <c r="AG503" s="447"/>
      <c r="AH503" s="447"/>
      <c r="AI503" s="447"/>
    </row>
    <row r="504" spans="21:35" ht="12.75">
      <c r="U504" s="436"/>
      <c r="V504" s="435"/>
      <c r="W504"/>
      <c r="X504" s="447"/>
      <c r="Y504" s="447"/>
      <c r="Z504" s="447"/>
      <c r="AA504" s="447"/>
      <c r="AB504" s="447"/>
      <c r="AC504" s="447"/>
      <c r="AD504" s="447"/>
      <c r="AE504" s="447"/>
      <c r="AF504" s="447"/>
      <c r="AG504" s="447"/>
      <c r="AH504" s="447"/>
      <c r="AI504" s="447"/>
    </row>
    <row r="505" spans="21:35" ht="12.75">
      <c r="U505" s="436"/>
      <c r="V505" s="435"/>
      <c r="W505"/>
      <c r="X505" s="447"/>
      <c r="Y505" s="447"/>
      <c r="Z505" s="447"/>
      <c r="AA505" s="447"/>
      <c r="AB505" s="447"/>
      <c r="AC505" s="447"/>
      <c r="AD505" s="447"/>
      <c r="AE505" s="447"/>
      <c r="AF505" s="447"/>
      <c r="AG505" s="447"/>
      <c r="AH505" s="447"/>
      <c r="AI505" s="447"/>
    </row>
    <row r="506" spans="21:35" ht="12.75">
      <c r="U506" s="436"/>
      <c r="V506" s="435"/>
      <c r="W506"/>
      <c r="X506" s="447"/>
      <c r="Y506" s="447"/>
      <c r="Z506" s="447"/>
      <c r="AA506" s="447"/>
      <c r="AB506" s="447"/>
      <c r="AC506" s="447"/>
      <c r="AD506" s="447"/>
      <c r="AE506" s="447"/>
      <c r="AF506" s="447"/>
      <c r="AG506" s="447"/>
      <c r="AH506" s="447"/>
      <c r="AI506" s="447"/>
    </row>
    <row r="507" spans="21:35" ht="12.75">
      <c r="U507" s="436"/>
      <c r="V507" s="435"/>
      <c r="W507"/>
      <c r="X507" s="447"/>
      <c r="Y507" s="447"/>
      <c r="Z507" s="447"/>
      <c r="AA507" s="447"/>
      <c r="AB507" s="447"/>
      <c r="AC507" s="447"/>
      <c r="AD507" s="447"/>
      <c r="AE507" s="447"/>
      <c r="AF507" s="447"/>
      <c r="AG507" s="447"/>
      <c r="AH507" s="447"/>
      <c r="AI507" s="447"/>
    </row>
    <row r="508" spans="21:35" ht="12.75">
      <c r="U508" s="436"/>
      <c r="V508" s="435"/>
      <c r="W508"/>
      <c r="X508" s="447"/>
      <c r="Y508" s="447"/>
      <c r="Z508" s="447"/>
      <c r="AA508" s="447"/>
      <c r="AB508" s="447"/>
      <c r="AC508" s="447"/>
      <c r="AD508" s="447"/>
      <c r="AE508" s="447"/>
      <c r="AF508" s="447"/>
      <c r="AG508" s="447"/>
      <c r="AH508" s="449"/>
      <c r="AI508" s="447"/>
    </row>
    <row r="509" spans="21:35" ht="12.75">
      <c r="U509" s="436"/>
      <c r="V509" s="435"/>
      <c r="W509"/>
      <c r="X509" s="447"/>
      <c r="Y509" s="447"/>
      <c r="Z509" s="447"/>
      <c r="AA509" s="447"/>
      <c r="AB509" s="447"/>
      <c r="AC509" s="447"/>
      <c r="AD509" s="447"/>
      <c r="AE509" s="447"/>
      <c r="AF509" s="447"/>
      <c r="AG509" s="447"/>
      <c r="AH509" s="447"/>
      <c r="AI509" s="447"/>
    </row>
    <row r="510" spans="21:35" ht="12.75">
      <c r="U510" s="436"/>
      <c r="V510" s="435"/>
      <c r="W510"/>
      <c r="X510" s="447"/>
      <c r="Y510" s="447"/>
      <c r="Z510" s="447"/>
      <c r="AA510" s="447"/>
      <c r="AB510" s="447"/>
      <c r="AC510" s="447"/>
      <c r="AD510" s="447"/>
      <c r="AE510" s="447"/>
      <c r="AF510" s="447"/>
      <c r="AG510" s="447"/>
      <c r="AH510" s="447"/>
      <c r="AI510" s="447"/>
    </row>
    <row r="511" spans="21:35" ht="12.75">
      <c r="U511" s="436"/>
      <c r="V511" s="435"/>
      <c r="W511"/>
      <c r="X511" s="447"/>
      <c r="Y511" s="447"/>
      <c r="Z511" s="447"/>
      <c r="AA511" s="447"/>
      <c r="AB511" s="447"/>
      <c r="AC511" s="447"/>
      <c r="AD511" s="447"/>
      <c r="AE511" s="447"/>
      <c r="AF511" s="447"/>
      <c r="AG511" s="447"/>
      <c r="AH511" s="447"/>
      <c r="AI511" s="447"/>
    </row>
    <row r="512" spans="21:35" ht="12.75">
      <c r="U512" s="436"/>
      <c r="V512" s="435"/>
      <c r="W512"/>
      <c r="X512" s="447"/>
      <c r="Y512" s="447"/>
      <c r="Z512" s="447"/>
      <c r="AA512" s="447"/>
      <c r="AB512" s="447"/>
      <c r="AC512" s="447"/>
      <c r="AD512" s="447"/>
      <c r="AE512" s="447"/>
      <c r="AF512" s="447"/>
      <c r="AG512" s="447"/>
      <c r="AH512" s="447"/>
      <c r="AI512" s="447"/>
    </row>
    <row r="513" spans="21:35" ht="12.75">
      <c r="U513" s="436"/>
      <c r="V513" s="435"/>
      <c r="W513"/>
      <c r="X513" s="447"/>
      <c r="Y513" s="447"/>
      <c r="Z513" s="447"/>
      <c r="AA513" s="447"/>
      <c r="AB513" s="447"/>
      <c r="AC513" s="447"/>
      <c r="AD513" s="447"/>
      <c r="AE513" s="447"/>
      <c r="AF513" s="447"/>
      <c r="AG513" s="447"/>
      <c r="AH513" s="447"/>
      <c r="AI513" s="447"/>
    </row>
    <row r="514" spans="21:35" ht="12.75">
      <c r="U514" s="436"/>
      <c r="V514" s="435"/>
      <c r="W514"/>
      <c r="X514" s="447"/>
      <c r="Y514" s="447"/>
      <c r="Z514" s="447"/>
      <c r="AA514" s="447"/>
      <c r="AB514" s="447"/>
      <c r="AC514" s="447"/>
      <c r="AD514" s="447"/>
      <c r="AE514" s="447"/>
      <c r="AF514" s="447"/>
      <c r="AG514" s="447"/>
      <c r="AH514" s="447"/>
      <c r="AI514" s="447"/>
    </row>
    <row r="515" spans="21:35" ht="12.75">
      <c r="U515" s="436"/>
      <c r="V515" s="435"/>
      <c r="W515"/>
      <c r="X515" s="447"/>
      <c r="Y515" s="447"/>
      <c r="Z515" s="447"/>
      <c r="AA515" s="447"/>
      <c r="AB515" s="447"/>
      <c r="AC515" s="447"/>
      <c r="AD515" s="447"/>
      <c r="AE515" s="447"/>
      <c r="AF515" s="447"/>
      <c r="AG515" s="447"/>
      <c r="AH515" s="447"/>
      <c r="AI515" s="447"/>
    </row>
    <row r="516" spans="21:35" ht="12.75">
      <c r="U516" s="436"/>
      <c r="V516" s="435"/>
      <c r="W516"/>
      <c r="X516" s="447"/>
      <c r="Y516" s="447"/>
      <c r="Z516" s="447"/>
      <c r="AA516" s="447"/>
      <c r="AB516" s="447"/>
      <c r="AC516" s="447"/>
      <c r="AD516" s="447"/>
      <c r="AE516" s="447"/>
      <c r="AF516" s="447"/>
      <c r="AG516" s="447"/>
      <c r="AH516" s="447"/>
      <c r="AI516" s="447"/>
    </row>
    <row r="517" spans="21:35" ht="12.75">
      <c r="U517" s="436"/>
      <c r="V517" s="435"/>
      <c r="W517"/>
      <c r="X517" s="447"/>
      <c r="Y517" s="447"/>
      <c r="Z517" s="447"/>
      <c r="AA517" s="447"/>
      <c r="AB517" s="447"/>
      <c r="AC517" s="447"/>
      <c r="AD517" s="447"/>
      <c r="AE517" s="447"/>
      <c r="AF517" s="447"/>
      <c r="AG517" s="447"/>
      <c r="AH517" s="447"/>
      <c r="AI517" s="447"/>
    </row>
    <row r="518" spans="21:35" ht="12.75">
      <c r="U518" s="436"/>
      <c r="V518" s="435"/>
      <c r="W518"/>
      <c r="X518" s="447"/>
      <c r="Y518" s="447"/>
      <c r="Z518" s="447"/>
      <c r="AA518" s="447"/>
      <c r="AB518" s="447"/>
      <c r="AC518" s="447"/>
      <c r="AD518" s="447"/>
      <c r="AE518" s="447"/>
      <c r="AF518" s="447"/>
      <c r="AG518" s="447"/>
      <c r="AH518" s="447"/>
      <c r="AI518" s="447"/>
    </row>
    <row r="519" spans="21:35" ht="12.75">
      <c r="U519" s="436"/>
      <c r="V519" s="435"/>
      <c r="W519"/>
      <c r="X519" s="447"/>
      <c r="Y519" s="447"/>
      <c r="Z519" s="447"/>
      <c r="AA519" s="447"/>
      <c r="AB519" s="447"/>
      <c r="AC519" s="447"/>
      <c r="AD519" s="447"/>
      <c r="AE519" s="447"/>
      <c r="AF519" s="447"/>
      <c r="AG519" s="447"/>
      <c r="AH519" s="447"/>
      <c r="AI519" s="447"/>
    </row>
    <row r="520" spans="21:35" ht="12.75">
      <c r="U520" s="436"/>
      <c r="V520" s="435"/>
      <c r="W520"/>
      <c r="X520" s="447"/>
      <c r="Y520" s="447"/>
      <c r="Z520" s="447"/>
      <c r="AA520" s="447"/>
      <c r="AB520" s="447"/>
      <c r="AC520" s="447"/>
      <c r="AD520" s="447"/>
      <c r="AE520" s="447"/>
      <c r="AF520" s="447"/>
      <c r="AG520" s="447"/>
      <c r="AH520" s="447"/>
      <c r="AI520" s="447"/>
    </row>
    <row r="521" spans="21:35" ht="12.75">
      <c r="U521" s="436"/>
      <c r="V521" s="435"/>
      <c r="W521"/>
      <c r="X521" s="447"/>
      <c r="Y521" s="447"/>
      <c r="Z521" s="447"/>
      <c r="AA521" s="447"/>
      <c r="AB521" s="447"/>
      <c r="AC521" s="447"/>
      <c r="AD521" s="447"/>
      <c r="AE521" s="447"/>
      <c r="AF521" s="447"/>
      <c r="AG521" s="447"/>
      <c r="AH521" s="447"/>
      <c r="AI521" s="447"/>
    </row>
    <row r="522" spans="21:35" ht="12.75">
      <c r="U522" s="436"/>
      <c r="V522" s="435"/>
      <c r="W522"/>
      <c r="X522" s="447"/>
      <c r="Y522" s="447"/>
      <c r="Z522" s="447"/>
      <c r="AA522" s="447"/>
      <c r="AB522" s="447"/>
      <c r="AC522" s="447"/>
      <c r="AD522" s="447"/>
      <c r="AE522" s="447"/>
      <c r="AF522" s="447"/>
      <c r="AG522" s="447"/>
      <c r="AH522" s="447"/>
      <c r="AI522" s="447"/>
    </row>
    <row r="523" spans="21:35" ht="12.75">
      <c r="U523" s="436"/>
      <c r="V523" s="435"/>
      <c r="W523"/>
      <c r="X523" s="447"/>
      <c r="Y523" s="447"/>
      <c r="Z523" s="447"/>
      <c r="AA523" s="447"/>
      <c r="AB523" s="447"/>
      <c r="AC523" s="447"/>
      <c r="AD523" s="447"/>
      <c r="AE523" s="447"/>
      <c r="AF523" s="447"/>
      <c r="AG523" s="447"/>
      <c r="AH523" s="447"/>
      <c r="AI523" s="447"/>
    </row>
    <row r="524" spans="21:35" ht="12.75">
      <c r="U524" s="436"/>
      <c r="V524" s="435"/>
      <c r="W524"/>
      <c r="X524" s="447"/>
      <c r="Y524" s="447"/>
      <c r="Z524" s="447"/>
      <c r="AA524" s="447"/>
      <c r="AB524" s="447"/>
      <c r="AC524" s="447"/>
      <c r="AD524" s="447"/>
      <c r="AE524" s="447"/>
      <c r="AF524" s="447"/>
      <c r="AG524" s="447"/>
      <c r="AH524" s="447"/>
      <c r="AI524" s="447"/>
    </row>
    <row r="525" spans="21:35" ht="12.75">
      <c r="U525" s="436"/>
      <c r="V525" s="435"/>
      <c r="W525"/>
      <c r="X525" s="447"/>
      <c r="Y525" s="447"/>
      <c r="Z525" s="447"/>
      <c r="AA525" s="447"/>
      <c r="AB525" s="447"/>
      <c r="AC525" s="447"/>
      <c r="AD525" s="447"/>
      <c r="AE525" s="447"/>
      <c r="AF525" s="447"/>
      <c r="AG525" s="447"/>
      <c r="AH525" s="447"/>
      <c r="AI525" s="447"/>
    </row>
    <row r="526" spans="21:35" ht="12.75">
      <c r="U526" s="436"/>
      <c r="V526" s="435"/>
      <c r="W526"/>
      <c r="X526" s="447"/>
      <c r="Y526" s="447"/>
      <c r="Z526" s="447"/>
      <c r="AA526" s="447"/>
      <c r="AB526" s="447"/>
      <c r="AC526" s="447"/>
      <c r="AD526" s="447"/>
      <c r="AE526" s="447"/>
      <c r="AF526" s="447"/>
      <c r="AG526" s="447"/>
      <c r="AH526" s="447"/>
      <c r="AI526" s="447"/>
    </row>
    <row r="527" spans="21:35" ht="12.75">
      <c r="U527" s="436"/>
      <c r="V527" s="435"/>
      <c r="W527"/>
      <c r="X527" s="447"/>
      <c r="Y527" s="447"/>
      <c r="Z527" s="447"/>
      <c r="AA527" s="447"/>
      <c r="AB527" s="447"/>
      <c r="AC527" s="447"/>
      <c r="AD527" s="447"/>
      <c r="AE527" s="447"/>
      <c r="AF527" s="447"/>
      <c r="AG527" s="447"/>
      <c r="AH527" s="447"/>
      <c r="AI527" s="447"/>
    </row>
    <row r="528" spans="21:35" ht="12.75">
      <c r="U528" s="436"/>
      <c r="V528" s="435"/>
      <c r="W528"/>
      <c r="X528" s="447"/>
      <c r="Y528" s="447"/>
      <c r="Z528" s="447"/>
      <c r="AA528" s="447"/>
      <c r="AB528" s="447"/>
      <c r="AC528" s="447"/>
      <c r="AD528" s="447"/>
      <c r="AE528" s="447"/>
      <c r="AF528" s="447"/>
      <c r="AG528" s="447"/>
      <c r="AH528" s="447"/>
      <c r="AI528" s="447"/>
    </row>
    <row r="529" spans="21:35" ht="12.75">
      <c r="U529" s="436"/>
      <c r="V529" s="435"/>
      <c r="W529"/>
      <c r="X529" s="447"/>
      <c r="Y529" s="447"/>
      <c r="Z529" s="447"/>
      <c r="AA529" s="447"/>
      <c r="AB529" s="447"/>
      <c r="AC529" s="447"/>
      <c r="AD529" s="447"/>
      <c r="AE529" s="447"/>
      <c r="AF529" s="447"/>
      <c r="AG529" s="447"/>
      <c r="AH529" s="447"/>
      <c r="AI529" s="447"/>
    </row>
    <row r="530" spans="21:35" ht="12.75">
      <c r="U530" s="436"/>
      <c r="V530" s="435"/>
      <c r="W530"/>
      <c r="X530" s="447"/>
      <c r="Y530" s="447"/>
      <c r="Z530" s="447"/>
      <c r="AA530" s="447"/>
      <c r="AB530" s="447"/>
      <c r="AC530" s="447"/>
      <c r="AD530" s="447"/>
      <c r="AE530" s="447"/>
      <c r="AF530" s="447"/>
      <c r="AG530" s="447"/>
      <c r="AH530" s="447"/>
      <c r="AI530" s="447"/>
    </row>
    <row r="531" spans="21:35" ht="12.75">
      <c r="U531" s="436"/>
      <c r="V531" s="435"/>
      <c r="W531"/>
      <c r="X531" s="447"/>
      <c r="Y531" s="447"/>
      <c r="Z531" s="447"/>
      <c r="AA531" s="447"/>
      <c r="AB531" s="447"/>
      <c r="AC531" s="447"/>
      <c r="AD531" s="447"/>
      <c r="AE531" s="447"/>
      <c r="AF531" s="447"/>
      <c r="AG531" s="447"/>
      <c r="AH531" s="447"/>
      <c r="AI531" s="447"/>
    </row>
    <row r="532" spans="21:35" ht="12.75">
      <c r="U532" s="436"/>
      <c r="V532" s="435"/>
      <c r="W532"/>
      <c r="X532" s="447"/>
      <c r="Y532" s="447"/>
      <c r="Z532" s="447"/>
      <c r="AA532" s="447"/>
      <c r="AB532" s="447"/>
      <c r="AC532" s="447"/>
      <c r="AD532" s="447"/>
      <c r="AE532" s="447"/>
      <c r="AF532" s="447"/>
      <c r="AG532" s="447"/>
      <c r="AH532" s="447"/>
      <c r="AI532" s="447"/>
    </row>
    <row r="533" spans="21:35" ht="13.5" thickBot="1">
      <c r="U533" s="435"/>
      <c r="V533" s="435"/>
      <c r="W533"/>
      <c r="X533" s="447"/>
      <c r="Y533" s="447"/>
      <c r="Z533" s="447"/>
      <c r="AA533" s="447"/>
      <c r="AB533" s="447"/>
      <c r="AC533" s="447"/>
      <c r="AD533" s="447"/>
      <c r="AE533" s="447"/>
      <c r="AF533" s="447"/>
      <c r="AG533" s="447"/>
      <c r="AH533" s="447"/>
      <c r="AI533" s="447"/>
    </row>
    <row r="534" spans="21:35" ht="12.75">
      <c r="U534" s="435"/>
      <c r="V534" s="444"/>
      <c r="W534"/>
      <c r="X534" s="450"/>
      <c r="Y534" s="450"/>
      <c r="Z534" s="450"/>
      <c r="AA534" s="450"/>
      <c r="AB534" s="450"/>
      <c r="AC534" s="450"/>
      <c r="AD534" s="450"/>
      <c r="AE534" s="450"/>
      <c r="AF534" s="450"/>
      <c r="AG534" s="450"/>
      <c r="AH534" s="450"/>
      <c r="AI534" s="450"/>
    </row>
    <row r="535" spans="21:35" ht="12.75">
      <c r="U535" s="436"/>
      <c r="V535" s="435"/>
      <c r="W535"/>
      <c r="X535" s="450"/>
      <c r="Y535" s="450"/>
      <c r="Z535" s="450"/>
      <c r="AA535" s="450"/>
      <c r="AB535" s="450"/>
      <c r="AC535" s="450"/>
      <c r="AD535" s="450"/>
      <c r="AE535" s="450"/>
      <c r="AF535" s="450"/>
      <c r="AG535" s="450"/>
      <c r="AH535" s="450"/>
      <c r="AI535" s="450"/>
    </row>
    <row r="536" spans="21:35" ht="12.75">
      <c r="U536" s="436"/>
      <c r="V536" s="435"/>
      <c r="W536"/>
      <c r="X536" s="450"/>
      <c r="Y536" s="450"/>
      <c r="Z536" s="450"/>
      <c r="AA536" s="450"/>
      <c r="AB536" s="450"/>
      <c r="AC536" s="450"/>
      <c r="AD536" s="450"/>
      <c r="AE536" s="450"/>
      <c r="AF536" s="450"/>
      <c r="AG536" s="450"/>
      <c r="AH536" s="450"/>
      <c r="AI536" s="450"/>
    </row>
    <row r="537" spans="21:35" ht="12.75">
      <c r="U537" s="436"/>
      <c r="V537" s="435"/>
      <c r="W537"/>
      <c r="X537" s="450"/>
      <c r="Y537" s="450"/>
      <c r="Z537" s="450"/>
      <c r="AA537" s="450"/>
      <c r="AB537" s="450"/>
      <c r="AC537" s="450"/>
      <c r="AD537" s="450"/>
      <c r="AE537" s="450"/>
      <c r="AF537" s="450"/>
      <c r="AG537" s="450"/>
      <c r="AH537" s="450"/>
      <c r="AI537" s="450"/>
    </row>
    <row r="538" spans="21:35" ht="12.75">
      <c r="U538" s="436"/>
      <c r="V538" s="435"/>
      <c r="W538"/>
      <c r="X538" s="450"/>
      <c r="Y538" s="450"/>
      <c r="Z538" s="450"/>
      <c r="AA538" s="450"/>
      <c r="AB538" s="450"/>
      <c r="AC538" s="450"/>
      <c r="AD538" s="450"/>
      <c r="AE538" s="450"/>
      <c r="AF538" s="450"/>
      <c r="AG538" s="450"/>
      <c r="AH538" s="450"/>
      <c r="AI538" s="450"/>
    </row>
    <row r="539" spans="21:35" ht="12.75">
      <c r="U539" s="436"/>
      <c r="V539" s="435"/>
      <c r="W539"/>
      <c r="X539" s="450"/>
      <c r="Y539" s="450"/>
      <c r="Z539" s="450"/>
      <c r="AA539" s="450"/>
      <c r="AB539" s="450"/>
      <c r="AC539" s="450"/>
      <c r="AD539" s="450"/>
      <c r="AE539" s="450"/>
      <c r="AF539" s="450"/>
      <c r="AG539" s="450"/>
      <c r="AH539" s="450"/>
      <c r="AI539" s="450"/>
    </row>
    <row r="540" spans="21:35" ht="12.75">
      <c r="U540" s="436"/>
      <c r="V540" s="435"/>
      <c r="W540"/>
      <c r="X540" s="450"/>
      <c r="Y540" s="450"/>
      <c r="Z540" s="450"/>
      <c r="AA540" s="450"/>
      <c r="AB540" s="450"/>
      <c r="AC540" s="450"/>
      <c r="AD540" s="450"/>
      <c r="AE540" s="450"/>
      <c r="AF540" s="450"/>
      <c r="AG540" s="450"/>
      <c r="AH540" s="450"/>
      <c r="AI540" s="450"/>
    </row>
    <row r="541" spans="21:35" ht="12.75">
      <c r="U541" s="436"/>
      <c r="V541" s="435"/>
      <c r="W541"/>
      <c r="X541" s="450"/>
      <c r="Y541" s="450"/>
      <c r="Z541" s="450"/>
      <c r="AA541" s="450"/>
      <c r="AB541" s="450"/>
      <c r="AC541" s="450"/>
      <c r="AD541" s="450"/>
      <c r="AE541" s="450"/>
      <c r="AF541" s="450"/>
      <c r="AG541" s="450"/>
      <c r="AH541" s="450"/>
      <c r="AI541" s="450"/>
    </row>
    <row r="542" spans="21:35" ht="12.75">
      <c r="U542" s="436"/>
      <c r="V542" s="435"/>
      <c r="W542"/>
      <c r="X542" s="450"/>
      <c r="Y542" s="450"/>
      <c r="Z542" s="450"/>
      <c r="AA542" s="450"/>
      <c r="AB542" s="450"/>
      <c r="AC542" s="450"/>
      <c r="AD542" s="450"/>
      <c r="AE542" s="450"/>
      <c r="AF542" s="450"/>
      <c r="AG542" s="450"/>
      <c r="AH542" s="450"/>
      <c r="AI542" s="450"/>
    </row>
    <row r="543" spans="21:35" ht="12.75">
      <c r="U543" s="436"/>
      <c r="V543" s="435"/>
      <c r="W543"/>
      <c r="X543" s="450"/>
      <c r="Y543" s="450"/>
      <c r="Z543" s="450"/>
      <c r="AA543" s="450"/>
      <c r="AB543" s="450"/>
      <c r="AC543" s="450"/>
      <c r="AD543" s="450"/>
      <c r="AE543" s="450"/>
      <c r="AF543" s="450"/>
      <c r="AG543" s="450"/>
      <c r="AH543" s="450"/>
      <c r="AI543" s="450"/>
    </row>
    <row r="544" spans="21:35" ht="12.75">
      <c r="U544" s="436"/>
      <c r="V544" s="435"/>
      <c r="W544"/>
      <c r="X544" s="450"/>
      <c r="Y544" s="450"/>
      <c r="Z544" s="450"/>
      <c r="AA544" s="450"/>
      <c r="AB544" s="450"/>
      <c r="AC544" s="450"/>
      <c r="AD544" s="450"/>
      <c r="AE544" s="450"/>
      <c r="AF544" s="450"/>
      <c r="AG544" s="450"/>
      <c r="AH544" s="450"/>
      <c r="AI544" s="450"/>
    </row>
    <row r="545" spans="21:35" ht="12.75">
      <c r="U545" s="436"/>
      <c r="V545" s="435"/>
      <c r="W545"/>
      <c r="X545" s="450"/>
      <c r="Y545" s="450"/>
      <c r="Z545" s="450"/>
      <c r="AA545" s="450"/>
      <c r="AB545" s="450"/>
      <c r="AC545" s="450"/>
      <c r="AD545" s="450"/>
      <c r="AE545" s="450"/>
      <c r="AF545" s="450"/>
      <c r="AG545" s="450"/>
      <c r="AH545" s="450"/>
      <c r="AI545" s="450"/>
    </row>
    <row r="546" spans="21:35" ht="12.75">
      <c r="U546" s="436"/>
      <c r="V546" s="435"/>
      <c r="W546"/>
      <c r="X546" s="450"/>
      <c r="Y546" s="450"/>
      <c r="Z546" s="450"/>
      <c r="AA546" s="450"/>
      <c r="AB546" s="450"/>
      <c r="AC546" s="450"/>
      <c r="AD546" s="450"/>
      <c r="AE546" s="450"/>
      <c r="AF546" s="450"/>
      <c r="AG546" s="450"/>
      <c r="AH546" s="450"/>
      <c r="AI546" s="450"/>
    </row>
    <row r="547" spans="21:35" ht="12.75">
      <c r="U547" s="436"/>
      <c r="V547" s="435"/>
      <c r="W547"/>
      <c r="X547" s="450"/>
      <c r="Y547" s="450"/>
      <c r="Z547" s="450"/>
      <c r="AA547" s="450"/>
      <c r="AB547" s="450"/>
      <c r="AC547" s="450"/>
      <c r="AD547" s="450"/>
      <c r="AE547" s="450"/>
      <c r="AF547" s="450"/>
      <c r="AG547" s="450"/>
      <c r="AH547" s="450"/>
      <c r="AI547" s="450"/>
    </row>
    <row r="548" spans="21:35" ht="12.75">
      <c r="U548" s="436"/>
      <c r="V548" s="435"/>
      <c r="W548"/>
      <c r="X548" s="450"/>
      <c r="Y548" s="450"/>
      <c r="Z548" s="450"/>
      <c r="AA548" s="450"/>
      <c r="AB548" s="450"/>
      <c r="AC548" s="450"/>
      <c r="AD548" s="450"/>
      <c r="AE548" s="450"/>
      <c r="AF548" s="450"/>
      <c r="AG548" s="450"/>
      <c r="AH548" s="450"/>
      <c r="AI548" s="450"/>
    </row>
    <row r="549" spans="21:35" ht="12.75">
      <c r="U549" s="436"/>
      <c r="V549" s="435"/>
      <c r="W549"/>
      <c r="X549" s="450"/>
      <c r="Y549" s="450"/>
      <c r="Z549" s="450"/>
      <c r="AA549" s="450"/>
      <c r="AB549" s="450"/>
      <c r="AC549" s="450"/>
      <c r="AD549" s="450"/>
      <c r="AE549" s="450"/>
      <c r="AF549" s="450"/>
      <c r="AG549" s="450"/>
      <c r="AH549" s="450"/>
      <c r="AI549" s="450"/>
    </row>
    <row r="550" spans="21:35" ht="12.75">
      <c r="U550" s="436"/>
      <c r="V550" s="435"/>
      <c r="W550"/>
      <c r="X550" s="450"/>
      <c r="Y550" s="450"/>
      <c r="Z550" s="450"/>
      <c r="AA550" s="450"/>
      <c r="AB550" s="450"/>
      <c r="AC550" s="450"/>
      <c r="AD550" s="450"/>
      <c r="AE550" s="450"/>
      <c r="AF550" s="450"/>
      <c r="AG550" s="450"/>
      <c r="AH550" s="450"/>
      <c r="AI550" s="450"/>
    </row>
    <row r="551" spans="21:35" ht="12.75">
      <c r="U551" s="436"/>
      <c r="V551" s="435"/>
      <c r="W551"/>
      <c r="X551" s="450"/>
      <c r="Y551" s="450"/>
      <c r="Z551" s="450"/>
      <c r="AA551" s="450"/>
      <c r="AB551" s="450"/>
      <c r="AC551" s="450"/>
      <c r="AD551" s="450"/>
      <c r="AE551" s="450"/>
      <c r="AF551" s="450"/>
      <c r="AG551" s="450"/>
      <c r="AH551" s="450"/>
      <c r="AI551" s="450"/>
    </row>
    <row r="552" spans="21:35" ht="12.75">
      <c r="U552" s="436"/>
      <c r="V552" s="435"/>
      <c r="W552"/>
      <c r="X552" s="450"/>
      <c r="Y552" s="450"/>
      <c r="Z552" s="450"/>
      <c r="AA552" s="450"/>
      <c r="AB552" s="450"/>
      <c r="AC552" s="450"/>
      <c r="AD552" s="450"/>
      <c r="AE552" s="450"/>
      <c r="AF552" s="450"/>
      <c r="AG552" s="450"/>
      <c r="AH552" s="450"/>
      <c r="AI552" s="450"/>
    </row>
    <row r="553" spans="21:35" ht="12.75">
      <c r="U553" s="436"/>
      <c r="V553" s="435"/>
      <c r="W553"/>
      <c r="X553" s="450"/>
      <c r="Y553" s="450"/>
      <c r="Z553" s="450"/>
      <c r="AA553" s="450"/>
      <c r="AB553" s="450"/>
      <c r="AC553" s="450"/>
      <c r="AD553" s="450"/>
      <c r="AE553" s="450"/>
      <c r="AF553" s="450"/>
      <c r="AG553" s="450"/>
      <c r="AH553" s="450"/>
      <c r="AI553" s="450"/>
    </row>
    <row r="554" spans="21:35" ht="12.75">
      <c r="U554" s="436"/>
      <c r="V554" s="435"/>
      <c r="W554"/>
      <c r="X554" s="450"/>
      <c r="Y554" s="450"/>
      <c r="Z554" s="450"/>
      <c r="AA554" s="450"/>
      <c r="AB554" s="450"/>
      <c r="AC554" s="450"/>
      <c r="AD554" s="450"/>
      <c r="AE554" s="450"/>
      <c r="AF554" s="450"/>
      <c r="AG554" s="450"/>
      <c r="AH554" s="450"/>
      <c r="AI554" s="450"/>
    </row>
    <row r="555" spans="21:35" ht="12.75">
      <c r="U555" s="436"/>
      <c r="V555" s="435"/>
      <c r="W555"/>
      <c r="X555" s="450"/>
      <c r="Y555" s="450"/>
      <c r="Z555" s="450"/>
      <c r="AA555" s="450"/>
      <c r="AB555" s="450"/>
      <c r="AC555" s="450"/>
      <c r="AD555" s="450"/>
      <c r="AE555" s="450"/>
      <c r="AF555" s="450"/>
      <c r="AG555" s="450"/>
      <c r="AH555" s="450"/>
      <c r="AI555" s="450"/>
    </row>
    <row r="556" spans="21:35" ht="12.75">
      <c r="U556" s="436"/>
      <c r="V556" s="435"/>
      <c r="W556"/>
      <c r="X556" s="450"/>
      <c r="Y556" s="450"/>
      <c r="Z556" s="450"/>
      <c r="AA556" s="450"/>
      <c r="AB556" s="450"/>
      <c r="AC556" s="450"/>
      <c r="AD556" s="450"/>
      <c r="AE556" s="450"/>
      <c r="AF556" s="450"/>
      <c r="AG556" s="450"/>
      <c r="AH556" s="450"/>
      <c r="AI556" s="450"/>
    </row>
    <row r="557" spans="21:35" ht="12.75">
      <c r="U557" s="436"/>
      <c r="V557" s="435"/>
      <c r="W557"/>
      <c r="X557" s="450"/>
      <c r="Y557" s="450"/>
      <c r="Z557" s="450"/>
      <c r="AA557" s="450"/>
      <c r="AB557" s="450"/>
      <c r="AC557" s="450"/>
      <c r="AD557" s="450"/>
      <c r="AE557" s="450"/>
      <c r="AF557" s="450"/>
      <c r="AG557" s="450"/>
      <c r="AH557" s="450"/>
      <c r="AI557" s="450"/>
    </row>
    <row r="558" spans="21:35" ht="12.75">
      <c r="U558" s="436"/>
      <c r="V558" s="435"/>
      <c r="W558"/>
      <c r="X558" s="450"/>
      <c r="Y558" s="450"/>
      <c r="Z558" s="450"/>
      <c r="AA558" s="450"/>
      <c r="AB558" s="450"/>
      <c r="AC558" s="450"/>
      <c r="AD558" s="450"/>
      <c r="AE558" s="450"/>
      <c r="AF558" s="450"/>
      <c r="AG558" s="450"/>
      <c r="AH558" s="450"/>
      <c r="AI558" s="450"/>
    </row>
    <row r="559" spans="21:35" ht="12.75">
      <c r="U559" s="436"/>
      <c r="V559" s="435"/>
      <c r="W559"/>
      <c r="X559" s="450"/>
      <c r="Y559" s="450"/>
      <c r="Z559" s="450"/>
      <c r="AA559" s="450"/>
      <c r="AB559" s="450"/>
      <c r="AC559" s="450"/>
      <c r="AD559" s="450"/>
      <c r="AE559" s="450"/>
      <c r="AF559" s="450"/>
      <c r="AG559" s="450"/>
      <c r="AH559" s="450"/>
      <c r="AI559" s="450"/>
    </row>
    <row r="560" spans="21:35" ht="12.75">
      <c r="U560" s="436"/>
      <c r="V560" s="435"/>
      <c r="W560"/>
      <c r="X560" s="450"/>
      <c r="Y560" s="450"/>
      <c r="Z560" s="450"/>
      <c r="AA560" s="450"/>
      <c r="AB560" s="450"/>
      <c r="AC560" s="451"/>
      <c r="AD560" s="450"/>
      <c r="AE560" s="450"/>
      <c r="AF560" s="450"/>
      <c r="AG560" s="450"/>
      <c r="AH560" s="450"/>
      <c r="AI560" s="450"/>
    </row>
    <row r="561" spans="21:35" ht="12.75">
      <c r="U561" s="436"/>
      <c r="V561" s="435"/>
      <c r="W561"/>
      <c r="X561" s="452"/>
      <c r="Y561" s="453"/>
      <c r="Z561" s="453"/>
      <c r="AA561" s="453"/>
      <c r="AB561" s="453"/>
      <c r="AC561" s="451"/>
      <c r="AD561" s="453"/>
      <c r="AE561" s="453"/>
      <c r="AF561" s="454"/>
      <c r="AG561" s="453"/>
      <c r="AH561" s="453"/>
      <c r="AI561" s="455"/>
    </row>
    <row r="562" spans="21:35" ht="12.75">
      <c r="U562" s="436"/>
      <c r="V562" s="435"/>
      <c r="W562"/>
      <c r="X562" s="452"/>
      <c r="Y562" s="453"/>
      <c r="Z562" s="453"/>
      <c r="AA562" s="453"/>
      <c r="AB562" s="453"/>
      <c r="AC562" s="451"/>
      <c r="AD562" s="453"/>
      <c r="AE562" s="453"/>
      <c r="AF562" s="454"/>
      <c r="AG562" s="453"/>
      <c r="AH562" s="453"/>
      <c r="AI562" s="455"/>
    </row>
    <row r="563" spans="21:35" ht="12.75">
      <c r="U563" s="436"/>
      <c r="V563" s="435"/>
      <c r="W563"/>
      <c r="X563" s="452"/>
      <c r="Y563" s="453"/>
      <c r="Z563" s="453"/>
      <c r="AA563" s="453"/>
      <c r="AB563" s="453"/>
      <c r="AC563" s="451"/>
      <c r="AD563" s="453"/>
      <c r="AE563" s="453"/>
      <c r="AF563" s="454"/>
      <c r="AG563" s="453"/>
      <c r="AH563" s="453"/>
      <c r="AI563" s="455"/>
    </row>
    <row r="564" spans="21:35" ht="12.75">
      <c r="U564" s="436"/>
      <c r="V564" s="435"/>
      <c r="W564"/>
      <c r="X564" s="452"/>
      <c r="Y564" s="453"/>
      <c r="Z564" s="453"/>
      <c r="AA564" s="453"/>
      <c r="AB564" s="453"/>
      <c r="AC564" s="451"/>
      <c r="AD564" s="453"/>
      <c r="AE564" s="453"/>
      <c r="AF564" s="454"/>
      <c r="AG564" s="453"/>
      <c r="AH564" s="453"/>
      <c r="AI564" s="455"/>
    </row>
    <row r="565" spans="21:35" ht="12.75">
      <c r="U565" s="436"/>
      <c r="V565" s="435"/>
      <c r="W565"/>
      <c r="X565" s="452"/>
      <c r="Y565" s="453"/>
      <c r="Z565" s="453"/>
      <c r="AA565" s="453"/>
      <c r="AB565" s="453"/>
      <c r="AC565" s="451"/>
      <c r="AD565" s="453"/>
      <c r="AE565" s="453"/>
      <c r="AF565" s="454"/>
      <c r="AG565" s="453"/>
      <c r="AH565" s="453"/>
      <c r="AI565" s="455"/>
    </row>
    <row r="566" spans="21:35" ht="12.75">
      <c r="U566" s="436"/>
      <c r="V566" s="435"/>
      <c r="W566"/>
      <c r="X566" s="452"/>
      <c r="Y566" s="453"/>
      <c r="Z566" s="453"/>
      <c r="AA566" s="453"/>
      <c r="AB566" s="453"/>
      <c r="AC566" s="451"/>
      <c r="AD566" s="453"/>
      <c r="AE566" s="453"/>
      <c r="AF566" s="454"/>
      <c r="AG566" s="453"/>
      <c r="AH566" s="453"/>
      <c r="AI566" s="455"/>
    </row>
    <row r="567" spans="21:35" ht="12.75">
      <c r="U567" s="436"/>
      <c r="V567" s="435"/>
      <c r="W567"/>
      <c r="X567" s="452"/>
      <c r="Y567" s="453"/>
      <c r="Z567" s="453"/>
      <c r="AA567" s="453"/>
      <c r="AB567" s="453"/>
      <c r="AC567" s="451"/>
      <c r="AD567" s="453"/>
      <c r="AE567" s="453"/>
      <c r="AF567" s="454"/>
      <c r="AG567" s="453"/>
      <c r="AH567" s="453"/>
      <c r="AI567" s="455"/>
    </row>
    <row r="568" spans="21:35" ht="12.75">
      <c r="U568" s="436"/>
      <c r="V568" s="435"/>
      <c r="W568"/>
      <c r="X568" s="452"/>
      <c r="Y568" s="453"/>
      <c r="Z568" s="453"/>
      <c r="AA568" s="453"/>
      <c r="AB568" s="453"/>
      <c r="AC568" s="451"/>
      <c r="AD568" s="453"/>
      <c r="AE568" s="453"/>
      <c r="AF568" s="454"/>
      <c r="AG568" s="453"/>
      <c r="AH568" s="453"/>
      <c r="AI568" s="455"/>
    </row>
    <row r="569" spans="21:35" ht="12.75">
      <c r="U569" s="436"/>
      <c r="V569" s="435"/>
      <c r="W569"/>
      <c r="X569" s="452"/>
      <c r="Y569" s="452"/>
      <c r="Z569" s="452"/>
      <c r="AA569" s="452"/>
      <c r="AB569" s="452"/>
      <c r="AC569" s="451"/>
      <c r="AD569" s="452"/>
      <c r="AE569" s="452"/>
      <c r="AF569" s="452"/>
      <c r="AG569" s="452"/>
      <c r="AH569" s="452"/>
      <c r="AI569" s="452"/>
    </row>
    <row r="570" spans="21:35" ht="12.75">
      <c r="U570" s="436"/>
      <c r="V570" s="435"/>
      <c r="W570"/>
      <c r="X570" s="452"/>
      <c r="Y570" s="452"/>
      <c r="Z570" s="452"/>
      <c r="AA570" s="452"/>
      <c r="AB570" s="452"/>
      <c r="AC570" s="451"/>
      <c r="AD570" s="452"/>
      <c r="AE570" s="452"/>
      <c r="AF570" s="452"/>
      <c r="AG570" s="452"/>
      <c r="AH570" s="452"/>
      <c r="AI570" s="452"/>
    </row>
    <row r="571" spans="21:35" ht="12.75">
      <c r="U571" s="436"/>
      <c r="V571" s="435"/>
      <c r="W571"/>
      <c r="X571" s="452"/>
      <c r="Y571" s="452"/>
      <c r="Z571" s="452"/>
      <c r="AA571" s="452"/>
      <c r="AB571" s="452"/>
      <c r="AC571" s="451"/>
      <c r="AD571" s="452"/>
      <c r="AE571" s="452"/>
      <c r="AF571" s="452"/>
      <c r="AG571" s="452"/>
      <c r="AH571" s="452"/>
      <c r="AI571" s="452"/>
    </row>
    <row r="572" spans="21:35" ht="12.75">
      <c r="U572" s="436"/>
      <c r="V572" s="435"/>
      <c r="W572"/>
      <c r="X572" s="452"/>
      <c r="Y572" s="452"/>
      <c r="Z572" s="452"/>
      <c r="AA572" s="452"/>
      <c r="AB572" s="452"/>
      <c r="AC572" s="451"/>
      <c r="AD572" s="452"/>
      <c r="AE572" s="452"/>
      <c r="AF572" s="452"/>
      <c r="AG572" s="452"/>
      <c r="AH572" s="452"/>
      <c r="AI572" s="452"/>
    </row>
    <row r="573" spans="21:35" ht="12.75">
      <c r="U573" s="436"/>
      <c r="V573" s="435"/>
      <c r="W573"/>
      <c r="X573" s="452"/>
      <c r="Y573" s="452"/>
      <c r="Z573" s="452"/>
      <c r="AA573" s="452"/>
      <c r="AB573" s="452"/>
      <c r="AC573" s="451"/>
      <c r="AD573" s="452"/>
      <c r="AE573" s="452"/>
      <c r="AF573" s="452"/>
      <c r="AG573" s="452"/>
      <c r="AH573" s="452"/>
      <c r="AI573" s="452"/>
    </row>
    <row r="574" spans="21:35" ht="12.75">
      <c r="U574" s="436"/>
      <c r="V574" s="435"/>
      <c r="W574"/>
      <c r="X574" s="452"/>
      <c r="Y574" s="452"/>
      <c r="Z574" s="452"/>
      <c r="AA574" s="452"/>
      <c r="AB574" s="452"/>
      <c r="AC574" s="451"/>
      <c r="AD574" s="452"/>
      <c r="AE574" s="452"/>
      <c r="AF574" s="452"/>
      <c r="AG574" s="452"/>
      <c r="AH574" s="452"/>
      <c r="AI574" s="452"/>
    </row>
    <row r="575" spans="21:35" ht="12.75">
      <c r="U575" s="436"/>
      <c r="V575" s="435"/>
      <c r="W575"/>
      <c r="X575" s="452"/>
      <c r="Y575" s="452"/>
      <c r="Z575" s="452"/>
      <c r="AA575" s="452"/>
      <c r="AB575" s="452"/>
      <c r="AC575" s="451"/>
      <c r="AD575" s="452"/>
      <c r="AE575" s="452"/>
      <c r="AF575" s="452"/>
      <c r="AG575" s="452"/>
      <c r="AH575" s="452"/>
      <c r="AI575" s="452"/>
    </row>
    <row r="576" spans="21:35" ht="12.75">
      <c r="U576" s="436"/>
      <c r="V576" s="435"/>
      <c r="W576"/>
      <c r="X576" s="452"/>
      <c r="Y576" s="452"/>
      <c r="Z576" s="452"/>
      <c r="AA576" s="452"/>
      <c r="AB576" s="452"/>
      <c r="AC576" s="451"/>
      <c r="AD576" s="452"/>
      <c r="AE576" s="452"/>
      <c r="AF576" s="452"/>
      <c r="AG576" s="452"/>
      <c r="AH576" s="452"/>
      <c r="AI576" s="452"/>
    </row>
    <row r="577" spans="21:35" ht="12.75">
      <c r="U577" s="436"/>
      <c r="V577" s="435"/>
      <c r="W577"/>
      <c r="X577" s="452"/>
      <c r="Y577" s="452"/>
      <c r="Z577" s="452"/>
      <c r="AA577" s="452"/>
      <c r="AB577" s="452"/>
      <c r="AC577" s="451"/>
      <c r="AD577" s="452"/>
      <c r="AE577" s="452"/>
      <c r="AF577" s="452"/>
      <c r="AG577" s="452"/>
      <c r="AH577" s="452"/>
      <c r="AI577" s="452"/>
    </row>
    <row r="578" spans="21:35" ht="12.75">
      <c r="U578" s="436"/>
      <c r="V578" s="435"/>
      <c r="W578"/>
      <c r="X578" s="452"/>
      <c r="Y578" s="452"/>
      <c r="Z578" s="452"/>
      <c r="AA578" s="452"/>
      <c r="AB578" s="452"/>
      <c r="AC578" s="451"/>
      <c r="AD578" s="452"/>
      <c r="AE578" s="452"/>
      <c r="AF578" s="452"/>
      <c r="AG578" s="452"/>
      <c r="AH578" s="452"/>
      <c r="AI578" s="452"/>
    </row>
    <row r="579" spans="21:35" ht="12.75">
      <c r="U579" s="436"/>
      <c r="V579" s="435"/>
      <c r="W579"/>
      <c r="X579" s="452"/>
      <c r="Y579" s="452"/>
      <c r="Z579" s="452"/>
      <c r="AA579" s="452"/>
      <c r="AB579" s="452"/>
      <c r="AC579" s="451"/>
      <c r="AD579" s="452"/>
      <c r="AE579" s="452"/>
      <c r="AF579" s="452"/>
      <c r="AG579" s="452"/>
      <c r="AH579" s="452"/>
      <c r="AI579" s="452"/>
    </row>
    <row r="580" spans="21:35" ht="12.75">
      <c r="U580" s="436"/>
      <c r="V580" s="435"/>
      <c r="W580"/>
      <c r="X580" s="452"/>
      <c r="Y580" s="452"/>
      <c r="Z580" s="452"/>
      <c r="AA580" s="452"/>
      <c r="AB580" s="452"/>
      <c r="AC580" s="451"/>
      <c r="AD580" s="452"/>
      <c r="AE580" s="452"/>
      <c r="AF580" s="452"/>
      <c r="AG580" s="452"/>
      <c r="AH580" s="452"/>
      <c r="AI580" s="452"/>
    </row>
    <row r="581" spans="21:35" ht="12.75">
      <c r="U581" s="436"/>
      <c r="V581" s="435"/>
      <c r="W581"/>
      <c r="X581" s="452"/>
      <c r="Y581" s="452"/>
      <c r="Z581" s="452"/>
      <c r="AA581" s="452"/>
      <c r="AB581" s="452"/>
      <c r="AC581" s="451"/>
      <c r="AD581" s="452"/>
      <c r="AE581" s="452"/>
      <c r="AF581" s="452"/>
      <c r="AG581" s="452"/>
      <c r="AH581" s="452"/>
      <c r="AI581" s="452"/>
    </row>
    <row r="582" spans="21:35" ht="12.75">
      <c r="U582" s="436"/>
      <c r="V582" s="435"/>
      <c r="W582"/>
      <c r="X582" s="452"/>
      <c r="Y582" s="452"/>
      <c r="Z582" s="452"/>
      <c r="AA582" s="452"/>
      <c r="AB582" s="452"/>
      <c r="AC582" s="451"/>
      <c r="AD582" s="452"/>
      <c r="AE582" s="452"/>
      <c r="AF582" s="452"/>
      <c r="AG582" s="452"/>
      <c r="AH582" s="452"/>
      <c r="AI582" s="452"/>
    </row>
    <row r="583" spans="21:35" ht="12.75">
      <c r="U583" s="436"/>
      <c r="V583" s="435"/>
      <c r="W583"/>
      <c r="X583" s="452"/>
      <c r="Y583" s="452"/>
      <c r="Z583" s="452"/>
      <c r="AA583" s="452"/>
      <c r="AB583" s="452"/>
      <c r="AC583" s="451"/>
      <c r="AD583" s="452"/>
      <c r="AE583" s="452"/>
      <c r="AF583" s="452"/>
      <c r="AG583" s="452"/>
      <c r="AH583" s="452"/>
      <c r="AI583" s="452"/>
    </row>
    <row r="584" spans="21:35" ht="12.75">
      <c r="U584" s="436"/>
      <c r="V584" s="435"/>
      <c r="W584"/>
      <c r="X584" s="452"/>
      <c r="Y584" s="452"/>
      <c r="Z584" s="452"/>
      <c r="AA584" s="452"/>
      <c r="AB584" s="452"/>
      <c r="AC584" s="451"/>
      <c r="AD584" s="452"/>
      <c r="AE584" s="452"/>
      <c r="AF584" s="452"/>
      <c r="AG584" s="452"/>
      <c r="AH584" s="452"/>
      <c r="AI584" s="452"/>
    </row>
    <row r="585" spans="21:35" ht="12.75">
      <c r="U585" s="436"/>
      <c r="V585" s="435"/>
      <c r="W585"/>
      <c r="X585" s="452"/>
      <c r="Y585" s="452"/>
      <c r="Z585" s="452"/>
      <c r="AA585" s="452"/>
      <c r="AB585" s="452"/>
      <c r="AC585" s="451"/>
      <c r="AD585" s="452"/>
      <c r="AE585" s="452"/>
      <c r="AF585" s="452"/>
      <c r="AG585" s="452"/>
      <c r="AH585" s="452"/>
      <c r="AI585" s="452"/>
    </row>
    <row r="586" spans="21:35" ht="13.5" thickBot="1">
      <c r="U586" s="435"/>
      <c r="V586" s="435"/>
      <c r="W586"/>
      <c r="X586" s="452"/>
      <c r="Y586" s="452"/>
      <c r="Z586" s="452"/>
      <c r="AA586" s="452"/>
      <c r="AB586" s="452"/>
      <c r="AC586" s="451"/>
      <c r="AD586" s="452"/>
      <c r="AE586" s="452"/>
      <c r="AF586" s="452"/>
      <c r="AG586" s="452"/>
      <c r="AH586" s="452"/>
      <c r="AI586" s="452"/>
    </row>
    <row r="587" spans="21:35" ht="12.75">
      <c r="U587" s="435"/>
      <c r="V587" s="444"/>
      <c r="W587"/>
      <c r="X587" s="452"/>
      <c r="Y587" s="452"/>
      <c r="Z587" s="452"/>
      <c r="AA587" s="452"/>
      <c r="AB587" s="452"/>
      <c r="AC587" s="451"/>
      <c r="AD587" s="452"/>
      <c r="AE587" s="452"/>
      <c r="AF587" s="452"/>
      <c r="AG587" s="452"/>
      <c r="AH587" s="452"/>
      <c r="AI587" s="452"/>
    </row>
    <row r="588" spans="21:35" ht="12.75">
      <c r="U588" s="436"/>
      <c r="V588" s="435"/>
      <c r="W588"/>
      <c r="X588" s="452"/>
      <c r="Y588" s="452"/>
      <c r="Z588" s="452"/>
      <c r="AA588" s="452"/>
      <c r="AB588" s="452"/>
      <c r="AC588" s="451"/>
      <c r="AD588" s="452"/>
      <c r="AE588" s="452"/>
      <c r="AF588" s="452"/>
      <c r="AG588" s="452"/>
      <c r="AH588" s="452"/>
      <c r="AI588" s="452"/>
    </row>
    <row r="589" spans="21:35" ht="12.75">
      <c r="U589" s="436"/>
      <c r="V589" s="435"/>
      <c r="W589"/>
      <c r="X589" s="452"/>
      <c r="Y589" s="452"/>
      <c r="Z589" s="452"/>
      <c r="AA589" s="452"/>
      <c r="AB589" s="452"/>
      <c r="AC589" s="451"/>
      <c r="AD589" s="452"/>
      <c r="AE589" s="452"/>
      <c r="AF589" s="452"/>
      <c r="AG589" s="452"/>
      <c r="AH589" s="452"/>
      <c r="AI589" s="452"/>
    </row>
    <row r="590" spans="21:35" ht="12.75">
      <c r="U590" s="436"/>
      <c r="V590" s="435"/>
      <c r="W590"/>
      <c r="X590" s="452"/>
      <c r="Y590" s="452"/>
      <c r="Z590" s="452"/>
      <c r="AA590" s="452"/>
      <c r="AB590" s="452"/>
      <c r="AC590" s="451"/>
      <c r="AD590" s="452"/>
      <c r="AE590" s="452"/>
      <c r="AF590" s="452"/>
      <c r="AG590" s="452"/>
      <c r="AH590" s="452"/>
      <c r="AI590" s="452"/>
    </row>
    <row r="591" spans="21:35" ht="12.75">
      <c r="U591" s="436"/>
      <c r="V591" s="435"/>
      <c r="W591"/>
      <c r="X591" s="452"/>
      <c r="Y591" s="452"/>
      <c r="Z591" s="452"/>
      <c r="AA591" s="452"/>
      <c r="AB591" s="452"/>
      <c r="AC591" s="451"/>
      <c r="AD591" s="452"/>
      <c r="AE591" s="452"/>
      <c r="AF591" s="452"/>
      <c r="AG591" s="452"/>
      <c r="AH591" s="452"/>
      <c r="AI591" s="452"/>
    </row>
    <row r="592" spans="21:35" ht="12.75">
      <c r="U592" s="436"/>
      <c r="V592" s="435"/>
      <c r="W592"/>
      <c r="X592" s="452"/>
      <c r="Y592" s="452"/>
      <c r="Z592" s="452"/>
      <c r="AA592" s="452"/>
      <c r="AB592" s="452"/>
      <c r="AC592" s="451"/>
      <c r="AD592" s="452"/>
      <c r="AE592" s="452"/>
      <c r="AF592" s="452"/>
      <c r="AG592" s="452"/>
      <c r="AH592" s="452"/>
      <c r="AI592" s="452"/>
    </row>
    <row r="593" spans="21:35" ht="12.75">
      <c r="U593" s="436"/>
      <c r="V593" s="435"/>
      <c r="W593"/>
      <c r="X593" s="452"/>
      <c r="Y593" s="452"/>
      <c r="Z593" s="452"/>
      <c r="AA593" s="452"/>
      <c r="AB593" s="452"/>
      <c r="AC593" s="451"/>
      <c r="AD593" s="452"/>
      <c r="AE593" s="452"/>
      <c r="AF593" s="452"/>
      <c r="AG593" s="452"/>
      <c r="AH593" s="452"/>
      <c r="AI593" s="452"/>
    </row>
    <row r="594" spans="21:35" ht="12.75">
      <c r="U594" s="436"/>
      <c r="V594" s="435"/>
      <c r="W594"/>
      <c r="X594" s="452"/>
      <c r="Y594" s="452"/>
      <c r="Z594" s="452"/>
      <c r="AA594" s="452"/>
      <c r="AB594" s="452"/>
      <c r="AC594" s="451"/>
      <c r="AD594" s="452"/>
      <c r="AE594" s="452"/>
      <c r="AF594" s="452"/>
      <c r="AG594" s="452"/>
      <c r="AH594" s="452"/>
      <c r="AI594" s="452"/>
    </row>
    <row r="595" spans="21:35" ht="12.75">
      <c r="U595" s="436"/>
      <c r="V595" s="435"/>
      <c r="W595"/>
      <c r="X595" s="452"/>
      <c r="Y595" s="452"/>
      <c r="Z595" s="452"/>
      <c r="AA595" s="452"/>
      <c r="AB595" s="452"/>
      <c r="AC595" s="451"/>
      <c r="AD595" s="452"/>
      <c r="AE595" s="452"/>
      <c r="AF595" s="452"/>
      <c r="AG595" s="452"/>
      <c r="AH595" s="452"/>
      <c r="AI595" s="452"/>
    </row>
    <row r="596" spans="21:35" ht="12.75">
      <c r="U596" s="436"/>
      <c r="V596" s="435"/>
      <c r="W596"/>
      <c r="X596" s="452"/>
      <c r="Y596" s="452"/>
      <c r="Z596" s="452"/>
      <c r="AA596" s="452"/>
      <c r="AB596" s="452"/>
      <c r="AC596" s="451"/>
      <c r="AD596" s="452"/>
      <c r="AE596" s="452"/>
      <c r="AF596" s="452"/>
      <c r="AG596" s="452"/>
      <c r="AH596" s="452"/>
      <c r="AI596" s="452"/>
    </row>
    <row r="597" spans="21:35" ht="12.75">
      <c r="U597" s="436"/>
      <c r="V597" s="435"/>
      <c r="W597"/>
      <c r="X597" s="452"/>
      <c r="Y597" s="452"/>
      <c r="Z597" s="452"/>
      <c r="AA597" s="452"/>
      <c r="AB597" s="452"/>
      <c r="AC597" s="451"/>
      <c r="AD597" s="452"/>
      <c r="AE597" s="452"/>
      <c r="AF597" s="452"/>
      <c r="AG597" s="452"/>
      <c r="AH597" s="452"/>
      <c r="AI597" s="452"/>
    </row>
    <row r="598" spans="21:35" ht="12.75">
      <c r="U598" s="436"/>
      <c r="V598" s="435"/>
      <c r="W598"/>
      <c r="X598" s="452"/>
      <c r="Y598" s="452"/>
      <c r="Z598" s="452"/>
      <c r="AA598" s="452"/>
      <c r="AB598" s="452"/>
      <c r="AC598" s="451"/>
      <c r="AD598" s="452"/>
      <c r="AE598" s="452"/>
      <c r="AF598" s="452"/>
      <c r="AG598" s="452"/>
      <c r="AH598" s="452"/>
      <c r="AI598" s="452"/>
    </row>
    <row r="599" spans="21:35" ht="12.75">
      <c r="U599" s="436"/>
      <c r="V599" s="435"/>
      <c r="W599"/>
      <c r="X599" s="452"/>
      <c r="Y599" s="452"/>
      <c r="Z599" s="452"/>
      <c r="AA599" s="452"/>
      <c r="AB599" s="452"/>
      <c r="AC599" s="451"/>
      <c r="AD599" s="452"/>
      <c r="AE599" s="452"/>
      <c r="AF599" s="452"/>
      <c r="AG599" s="452"/>
      <c r="AH599" s="452"/>
      <c r="AI599" s="452"/>
    </row>
    <row r="600" spans="21:35" ht="12.75">
      <c r="U600" s="436"/>
      <c r="V600" s="435"/>
      <c r="W600"/>
      <c r="X600" s="452"/>
      <c r="Y600" s="452"/>
      <c r="Z600" s="452"/>
      <c r="AA600" s="452"/>
      <c r="AB600" s="452"/>
      <c r="AC600" s="451"/>
      <c r="AD600" s="452"/>
      <c r="AE600" s="452"/>
      <c r="AF600" s="452"/>
      <c r="AG600" s="452"/>
      <c r="AH600" s="452"/>
      <c r="AI600" s="452"/>
    </row>
    <row r="601" spans="21:35" ht="12.75">
      <c r="U601" s="436"/>
      <c r="V601" s="435"/>
      <c r="W601"/>
      <c r="X601" s="452"/>
      <c r="Y601" s="452"/>
      <c r="Z601" s="452"/>
      <c r="AA601" s="452"/>
      <c r="AB601" s="452"/>
      <c r="AC601" s="451"/>
      <c r="AD601" s="452"/>
      <c r="AE601" s="452"/>
      <c r="AF601" s="452"/>
      <c r="AG601" s="452"/>
      <c r="AH601" s="452"/>
      <c r="AI601" s="452"/>
    </row>
    <row r="602" spans="21:35" ht="12.75">
      <c r="U602" s="436"/>
      <c r="V602" s="435"/>
      <c r="W602"/>
      <c r="X602" s="452"/>
      <c r="Y602" s="452"/>
      <c r="Z602" s="452"/>
      <c r="AA602" s="452"/>
      <c r="AB602" s="452"/>
      <c r="AC602" s="451"/>
      <c r="AD602" s="452"/>
      <c r="AE602" s="452"/>
      <c r="AF602" s="452"/>
      <c r="AG602" s="452"/>
      <c r="AH602" s="452"/>
      <c r="AI602" s="452"/>
    </row>
    <row r="603" spans="21:35" ht="12.75">
      <c r="U603" s="436"/>
      <c r="V603" s="435"/>
      <c r="W603"/>
      <c r="X603" s="452"/>
      <c r="Y603" s="452"/>
      <c r="Z603" s="452"/>
      <c r="AA603" s="452"/>
      <c r="AB603" s="452"/>
      <c r="AC603" s="451"/>
      <c r="AD603" s="452"/>
      <c r="AE603" s="452"/>
      <c r="AF603" s="452"/>
      <c r="AG603" s="452"/>
      <c r="AH603" s="452"/>
      <c r="AI603" s="452"/>
    </row>
    <row r="604" spans="21:35" ht="12.75">
      <c r="U604" s="436"/>
      <c r="V604" s="435"/>
      <c r="W604"/>
      <c r="X604" s="452"/>
      <c r="Y604" s="452"/>
      <c r="Z604" s="452"/>
      <c r="AA604" s="452"/>
      <c r="AB604" s="452"/>
      <c r="AC604" s="451"/>
      <c r="AD604" s="452"/>
      <c r="AE604" s="452"/>
      <c r="AF604" s="452"/>
      <c r="AG604" s="452"/>
      <c r="AH604" s="452"/>
      <c r="AI604" s="452"/>
    </row>
    <row r="605" spans="21:35" ht="12.75">
      <c r="U605" s="436"/>
      <c r="V605" s="435"/>
      <c r="W605"/>
      <c r="X605" s="452"/>
      <c r="Y605" s="452"/>
      <c r="Z605" s="452"/>
      <c r="AA605" s="452"/>
      <c r="AB605" s="452"/>
      <c r="AC605" s="451"/>
      <c r="AD605" s="452"/>
      <c r="AE605" s="452"/>
      <c r="AF605" s="452"/>
      <c r="AG605" s="452"/>
      <c r="AH605" s="452"/>
      <c r="AI605" s="452"/>
    </row>
    <row r="606" spans="21:35" ht="12.75">
      <c r="U606" s="436"/>
      <c r="V606" s="435"/>
      <c r="W606"/>
      <c r="X606" s="452"/>
      <c r="Y606" s="452"/>
      <c r="Z606" s="452"/>
      <c r="AA606" s="452"/>
      <c r="AB606" s="452"/>
      <c r="AC606" s="451"/>
      <c r="AD606" s="452"/>
      <c r="AE606" s="452"/>
      <c r="AF606" s="452"/>
      <c r="AG606" s="452"/>
      <c r="AH606" s="452"/>
      <c r="AI606" s="452"/>
    </row>
    <row r="607" spans="21:35" ht="12.75">
      <c r="U607" s="436"/>
      <c r="V607" s="435"/>
      <c r="W607"/>
      <c r="X607" s="452"/>
      <c r="Y607" s="452"/>
      <c r="Z607" s="452"/>
      <c r="AA607" s="452"/>
      <c r="AB607" s="452"/>
      <c r="AC607" s="451"/>
      <c r="AD607" s="452"/>
      <c r="AE607" s="452"/>
      <c r="AF607" s="452"/>
      <c r="AG607" s="452"/>
      <c r="AH607" s="452"/>
      <c r="AI607" s="452"/>
    </row>
    <row r="608" spans="21:35" ht="12.75">
      <c r="U608" s="436"/>
      <c r="V608" s="435"/>
      <c r="W608"/>
      <c r="X608" s="452"/>
      <c r="Y608" s="452"/>
      <c r="Z608" s="452"/>
      <c r="AA608" s="452"/>
      <c r="AB608" s="452"/>
      <c r="AC608" s="451"/>
      <c r="AD608" s="452"/>
      <c r="AE608" s="452"/>
      <c r="AF608" s="452"/>
      <c r="AG608" s="452"/>
      <c r="AH608" s="452"/>
      <c r="AI608" s="452"/>
    </row>
    <row r="609" spans="21:35" ht="12.75">
      <c r="U609" s="436"/>
      <c r="V609" s="435"/>
      <c r="W609"/>
      <c r="X609" s="452"/>
      <c r="Y609" s="452"/>
      <c r="Z609" s="452"/>
      <c r="AA609" s="452"/>
      <c r="AB609" s="452"/>
      <c r="AC609" s="451"/>
      <c r="AD609" s="452"/>
      <c r="AE609" s="452"/>
      <c r="AF609" s="452"/>
      <c r="AG609" s="452"/>
      <c r="AH609" s="452"/>
      <c r="AI609" s="452"/>
    </row>
    <row r="610" spans="21:35" ht="12.75">
      <c r="U610" s="436"/>
      <c r="V610" s="435"/>
      <c r="W610"/>
      <c r="X610" s="452"/>
      <c r="Y610" s="452"/>
      <c r="Z610" s="452"/>
      <c r="AA610" s="452"/>
      <c r="AB610" s="452"/>
      <c r="AC610" s="451"/>
      <c r="AD610" s="452"/>
      <c r="AE610" s="452"/>
      <c r="AF610" s="452"/>
      <c r="AG610" s="452"/>
      <c r="AH610" s="452"/>
      <c r="AI610" s="452"/>
    </row>
    <row r="611" spans="21:35" ht="12.75">
      <c r="U611" s="436"/>
      <c r="V611" s="435"/>
      <c r="W611"/>
      <c r="X611" s="452"/>
      <c r="Y611" s="452"/>
      <c r="Z611" s="452"/>
      <c r="AA611" s="452"/>
      <c r="AB611" s="452"/>
      <c r="AC611" s="451"/>
      <c r="AD611" s="452"/>
      <c r="AE611" s="452"/>
      <c r="AF611" s="452"/>
      <c r="AG611" s="452"/>
      <c r="AH611" s="452"/>
      <c r="AI611" s="452"/>
    </row>
    <row r="612" spans="21:35" ht="12.75">
      <c r="U612" s="436"/>
      <c r="V612" s="435"/>
      <c r="W612"/>
      <c r="X612" s="452"/>
      <c r="Y612" s="452"/>
      <c r="Z612" s="452"/>
      <c r="AA612" s="452"/>
      <c r="AB612" s="452"/>
      <c r="AC612" s="451"/>
      <c r="AD612" s="452"/>
      <c r="AE612" s="452"/>
      <c r="AF612" s="452"/>
      <c r="AG612" s="452"/>
      <c r="AH612" s="452"/>
      <c r="AI612" s="452"/>
    </row>
    <row r="613" spans="21:35" ht="12.75">
      <c r="U613" s="436"/>
      <c r="V613" s="435"/>
      <c r="W613"/>
      <c r="X613" s="452"/>
      <c r="Y613" s="452"/>
      <c r="Z613" s="452"/>
      <c r="AA613" s="452"/>
      <c r="AB613" s="452"/>
      <c r="AC613" s="451"/>
      <c r="AD613" s="452"/>
      <c r="AE613" s="452"/>
      <c r="AF613" s="452"/>
      <c r="AG613" s="452"/>
      <c r="AH613" s="452"/>
      <c r="AI613" s="452"/>
    </row>
    <row r="614" spans="21:35" ht="12.75">
      <c r="U614" s="436"/>
      <c r="V614" s="435"/>
      <c r="W614"/>
      <c r="X614" s="452"/>
      <c r="Y614" s="452"/>
      <c r="Z614" s="452"/>
      <c r="AA614" s="452"/>
      <c r="AB614" s="452"/>
      <c r="AC614" s="451"/>
      <c r="AD614" s="452"/>
      <c r="AE614" s="452"/>
      <c r="AF614" s="452"/>
      <c r="AG614" s="452"/>
      <c r="AH614" s="452"/>
      <c r="AI614" s="452"/>
    </row>
    <row r="615" spans="21:35" ht="12.75">
      <c r="U615" s="436"/>
      <c r="V615" s="435"/>
      <c r="W615"/>
      <c r="X615" s="452"/>
      <c r="Y615" s="452"/>
      <c r="Z615" s="452"/>
      <c r="AA615" s="452"/>
      <c r="AB615" s="452"/>
      <c r="AC615" s="451"/>
      <c r="AD615" s="452"/>
      <c r="AE615" s="452"/>
      <c r="AF615" s="452"/>
      <c r="AG615" s="452"/>
      <c r="AH615" s="452"/>
      <c r="AI615" s="452"/>
    </row>
    <row r="616" spans="21:35" ht="12.75">
      <c r="U616" s="436"/>
      <c r="V616" s="435"/>
      <c r="W616"/>
      <c r="X616" s="452"/>
      <c r="Y616" s="452"/>
      <c r="Z616" s="452"/>
      <c r="AA616" s="452"/>
      <c r="AB616" s="452"/>
      <c r="AC616" s="451"/>
      <c r="AD616" s="452"/>
      <c r="AE616" s="452"/>
      <c r="AF616" s="452"/>
      <c r="AG616" s="452"/>
      <c r="AH616" s="452"/>
      <c r="AI616" s="452"/>
    </row>
    <row r="617" spans="21:35" ht="12.75">
      <c r="U617" s="436"/>
      <c r="V617" s="435"/>
      <c r="W617"/>
      <c r="X617" s="452"/>
      <c r="Y617" s="452"/>
      <c r="Z617" s="452"/>
      <c r="AA617" s="452"/>
      <c r="AB617" s="452"/>
      <c r="AC617" s="451"/>
      <c r="AD617" s="452"/>
      <c r="AE617" s="452"/>
      <c r="AF617" s="452"/>
      <c r="AG617" s="452"/>
      <c r="AH617" s="452"/>
      <c r="AI617" s="452"/>
    </row>
    <row r="618" spans="21:35" ht="12.75">
      <c r="U618" s="436"/>
      <c r="V618" s="435"/>
      <c r="W618"/>
      <c r="X618" s="452"/>
      <c r="Y618" s="452"/>
      <c r="Z618" s="452"/>
      <c r="AA618" s="452"/>
      <c r="AB618" s="452"/>
      <c r="AC618" s="451"/>
      <c r="AD618" s="452"/>
      <c r="AE618" s="452"/>
      <c r="AF618" s="452"/>
      <c r="AG618" s="452"/>
      <c r="AH618" s="452"/>
      <c r="AI618" s="452"/>
    </row>
    <row r="619" spans="21:35" ht="12.75">
      <c r="U619" s="436"/>
      <c r="V619" s="435"/>
      <c r="W619"/>
      <c r="X619" s="452"/>
      <c r="Y619" s="452"/>
      <c r="Z619" s="452"/>
      <c r="AA619" s="452"/>
      <c r="AB619" s="452"/>
      <c r="AC619" s="451"/>
      <c r="AD619" s="452"/>
      <c r="AE619" s="452"/>
      <c r="AF619" s="452"/>
      <c r="AG619" s="452"/>
      <c r="AH619" s="452"/>
      <c r="AI619" s="452"/>
    </row>
    <row r="620" spans="21:35" ht="12.75">
      <c r="U620" s="436"/>
      <c r="V620" s="435"/>
      <c r="W620"/>
      <c r="X620" s="452"/>
      <c r="Y620" s="452"/>
      <c r="Z620" s="452"/>
      <c r="AA620" s="452"/>
      <c r="AB620" s="452"/>
      <c r="AC620" s="451"/>
      <c r="AD620" s="452"/>
      <c r="AE620" s="452"/>
      <c r="AF620" s="452"/>
      <c r="AG620" s="452"/>
      <c r="AH620" s="452"/>
      <c r="AI620" s="452"/>
    </row>
    <row r="621" spans="21:35" ht="12.75">
      <c r="U621" s="436"/>
      <c r="V621" s="435"/>
      <c r="W621"/>
      <c r="X621" s="452"/>
      <c r="Y621" s="452"/>
      <c r="Z621" s="452"/>
      <c r="AA621" s="452"/>
      <c r="AB621" s="452"/>
      <c r="AC621" s="451"/>
      <c r="AD621" s="452"/>
      <c r="AE621" s="452"/>
      <c r="AF621" s="452"/>
      <c r="AG621" s="452"/>
      <c r="AH621" s="452"/>
      <c r="AI621" s="452"/>
    </row>
    <row r="622" spans="21:35" ht="12.75">
      <c r="U622" s="436"/>
      <c r="V622" s="435"/>
      <c r="W622"/>
      <c r="X622" s="456"/>
      <c r="Y622" s="456"/>
      <c r="Z622" s="456"/>
      <c r="AA622" s="456"/>
      <c r="AB622" s="456"/>
      <c r="AC622" s="457"/>
      <c r="AD622" s="456"/>
      <c r="AE622" s="456"/>
      <c r="AF622" s="452"/>
      <c r="AG622" s="456"/>
      <c r="AH622" s="456"/>
      <c r="AI622" s="458"/>
    </row>
    <row r="623" spans="21:35" ht="12.75">
      <c r="U623" s="436"/>
      <c r="V623" s="435"/>
      <c r="W623"/>
      <c r="X623" s="456"/>
      <c r="Y623" s="456"/>
      <c r="Z623" s="456"/>
      <c r="AA623" s="456"/>
      <c r="AB623" s="456"/>
      <c r="AC623" s="457"/>
      <c r="AD623" s="456"/>
      <c r="AE623" s="456"/>
      <c r="AF623" s="452"/>
      <c r="AG623" s="456"/>
      <c r="AH623" s="456"/>
      <c r="AI623" s="458"/>
    </row>
    <row r="624" spans="21:35" ht="12.75">
      <c r="U624" s="436"/>
      <c r="V624" s="435"/>
      <c r="W624"/>
      <c r="X624" s="456"/>
      <c r="Y624" s="456"/>
      <c r="Z624" s="456"/>
      <c r="AA624" s="456"/>
      <c r="AB624" s="456"/>
      <c r="AC624" s="457"/>
      <c r="AD624" s="456"/>
      <c r="AE624" s="456"/>
      <c r="AF624" s="452"/>
      <c r="AG624" s="456"/>
      <c r="AH624" s="456"/>
      <c r="AI624" s="458"/>
    </row>
    <row r="625" spans="21:35" ht="12.75">
      <c r="U625" s="436"/>
      <c r="V625" s="435"/>
      <c r="W625"/>
      <c r="X625" s="456"/>
      <c r="Y625" s="456"/>
      <c r="Z625" s="456"/>
      <c r="AA625" s="456"/>
      <c r="AB625" s="456"/>
      <c r="AC625" s="457"/>
      <c r="AD625" s="456"/>
      <c r="AE625" s="456"/>
      <c r="AF625" s="452"/>
      <c r="AG625" s="456"/>
      <c r="AH625" s="456"/>
      <c r="AI625" s="458"/>
    </row>
    <row r="626" spans="21:35" ht="12.75">
      <c r="U626" s="436"/>
      <c r="V626" s="435"/>
      <c r="W626"/>
      <c r="X626" s="456"/>
      <c r="Y626" s="456"/>
      <c r="Z626" s="456"/>
      <c r="AA626" s="456"/>
      <c r="AB626" s="456"/>
      <c r="AC626" s="459"/>
      <c r="AD626" s="456"/>
      <c r="AE626" s="456"/>
      <c r="AF626" s="456"/>
      <c r="AG626" s="456"/>
      <c r="AH626" s="456"/>
      <c r="AI626" s="458"/>
    </row>
    <row r="627" spans="21:35" ht="12.75">
      <c r="U627" s="436"/>
      <c r="V627" s="435"/>
      <c r="W627"/>
      <c r="X627" s="456"/>
      <c r="Y627" s="456"/>
      <c r="Z627" s="456"/>
      <c r="AA627" s="456"/>
      <c r="AB627" s="456"/>
      <c r="AC627" s="459"/>
      <c r="AD627" s="456"/>
      <c r="AE627" s="456"/>
      <c r="AF627" s="456"/>
      <c r="AG627" s="456"/>
      <c r="AH627" s="456"/>
      <c r="AI627" s="458"/>
    </row>
    <row r="628" spans="21:35" ht="12.75">
      <c r="U628" s="436"/>
      <c r="V628" s="435"/>
      <c r="W628"/>
      <c r="X628" s="456"/>
      <c r="Y628" s="456"/>
      <c r="Z628" s="456"/>
      <c r="AA628" s="456"/>
      <c r="AB628" s="456"/>
      <c r="AC628" s="459"/>
      <c r="AD628" s="456"/>
      <c r="AE628" s="456"/>
      <c r="AF628" s="456"/>
      <c r="AG628" s="456"/>
      <c r="AH628" s="456"/>
      <c r="AI628" s="458"/>
    </row>
    <row r="629" spans="21:35" ht="12.75">
      <c r="U629" s="436"/>
      <c r="V629" s="435"/>
      <c r="W629"/>
      <c r="X629" s="456"/>
      <c r="Y629" s="456"/>
      <c r="Z629" s="456"/>
      <c r="AA629" s="456"/>
      <c r="AB629" s="456"/>
      <c r="AC629" s="459"/>
      <c r="AD629" s="456"/>
      <c r="AE629" s="456"/>
      <c r="AF629" s="456"/>
      <c r="AG629" s="456"/>
      <c r="AH629" s="456"/>
      <c r="AI629" s="458"/>
    </row>
    <row r="630" spans="21:35" ht="12.75">
      <c r="U630" s="436"/>
      <c r="V630" s="435"/>
      <c r="W630"/>
      <c r="X630" s="456"/>
      <c r="Y630" s="456"/>
      <c r="Z630" s="456"/>
      <c r="AA630" s="456"/>
      <c r="AB630" s="456"/>
      <c r="AC630" s="459"/>
      <c r="AD630" s="460"/>
      <c r="AE630" s="460"/>
      <c r="AF630" s="456"/>
      <c r="AG630" s="456"/>
      <c r="AH630" s="456"/>
      <c r="AI630" s="458"/>
    </row>
    <row r="631" spans="21:35" ht="12.75">
      <c r="U631" s="436"/>
      <c r="V631" s="435"/>
      <c r="W631"/>
      <c r="X631" s="456"/>
      <c r="Y631" s="456"/>
      <c r="Z631" s="456"/>
      <c r="AA631" s="456"/>
      <c r="AB631" s="456"/>
      <c r="AC631" s="459"/>
      <c r="AD631" s="460"/>
      <c r="AE631" s="460"/>
      <c r="AF631" s="456"/>
      <c r="AG631" s="456"/>
      <c r="AH631" s="456"/>
      <c r="AI631" s="458"/>
    </row>
    <row r="632" spans="21:35" ht="12.75">
      <c r="U632" s="436"/>
      <c r="V632" s="435"/>
      <c r="W632"/>
      <c r="X632" s="456"/>
      <c r="Y632" s="456"/>
      <c r="Z632" s="456"/>
      <c r="AA632" s="460"/>
      <c r="AB632" s="460"/>
      <c r="AC632" s="459"/>
      <c r="AD632" s="460"/>
      <c r="AE632" s="460"/>
      <c r="AF632" s="460"/>
      <c r="AG632" s="456"/>
      <c r="AH632" s="456"/>
      <c r="AI632" s="458"/>
    </row>
    <row r="633" spans="21:35" ht="12.75">
      <c r="U633" s="436"/>
      <c r="V633" s="435"/>
      <c r="W633"/>
      <c r="X633" s="456"/>
      <c r="Y633" s="456"/>
      <c r="Z633" s="456"/>
      <c r="AA633" s="456"/>
      <c r="AB633" s="456"/>
      <c r="AC633" s="459"/>
      <c r="AD633" s="460"/>
      <c r="AE633" s="460"/>
      <c r="AF633" s="456"/>
      <c r="AG633" s="456"/>
      <c r="AH633" s="456"/>
      <c r="AI633" s="458"/>
    </row>
    <row r="634" spans="21:35" ht="12.75">
      <c r="U634" s="436"/>
      <c r="V634" s="435"/>
      <c r="W634"/>
      <c r="X634" s="456"/>
      <c r="Y634" s="456"/>
      <c r="Z634" s="456"/>
      <c r="AA634" s="456"/>
      <c r="AB634" s="456"/>
      <c r="AC634" s="459"/>
      <c r="AD634" s="460"/>
      <c r="AE634" s="460"/>
      <c r="AF634" s="456"/>
      <c r="AG634" s="456"/>
      <c r="AH634" s="456"/>
      <c r="AI634" s="458"/>
    </row>
    <row r="635" spans="21:35" ht="12.75">
      <c r="U635" s="436"/>
      <c r="V635" s="435"/>
      <c r="W635"/>
      <c r="X635" s="452"/>
      <c r="Y635" s="452"/>
      <c r="Z635" s="452"/>
      <c r="AA635" s="452"/>
      <c r="AB635" s="452"/>
      <c r="AC635" s="451"/>
      <c r="AD635" s="452"/>
      <c r="AE635" s="452"/>
      <c r="AF635" s="452"/>
      <c r="AG635" s="452"/>
      <c r="AH635" s="452"/>
      <c r="AI635" s="452"/>
    </row>
    <row r="636" spans="21:35" ht="12.75">
      <c r="U636" s="436"/>
      <c r="V636" s="435"/>
      <c r="W636"/>
      <c r="X636" s="452"/>
      <c r="Y636" s="452"/>
      <c r="Z636" s="452"/>
      <c r="AA636" s="452"/>
      <c r="AB636" s="452"/>
      <c r="AC636" s="451"/>
      <c r="AD636" s="452"/>
      <c r="AE636" s="452"/>
      <c r="AF636" s="452"/>
      <c r="AG636" s="452"/>
      <c r="AH636" s="452"/>
      <c r="AI636" s="452"/>
    </row>
    <row r="637" spans="21:35" ht="12.75">
      <c r="U637" s="436"/>
      <c r="V637" s="435"/>
      <c r="W637"/>
      <c r="X637" s="452"/>
      <c r="Y637" s="452"/>
      <c r="Z637" s="452"/>
      <c r="AA637" s="452"/>
      <c r="AB637" s="452"/>
      <c r="AC637" s="451"/>
      <c r="AD637" s="452"/>
      <c r="AE637" s="452"/>
      <c r="AF637" s="452"/>
      <c r="AG637" s="452"/>
      <c r="AH637" s="452"/>
      <c r="AI637" s="452"/>
    </row>
    <row r="638" spans="21:35" ht="12.75">
      <c r="U638" s="464"/>
      <c r="V638" s="435"/>
      <c r="W638"/>
      <c r="X638" s="452"/>
      <c r="Y638" s="452"/>
      <c r="Z638" s="452"/>
      <c r="AA638" s="452"/>
      <c r="AB638" s="452"/>
      <c r="AC638" s="451"/>
      <c r="AD638" s="452"/>
      <c r="AE638" s="452"/>
      <c r="AF638" s="452"/>
      <c r="AG638" s="452"/>
      <c r="AH638" s="452"/>
      <c r="AI638" s="452"/>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10&amp;R&amp;"Calibri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BF638"/>
  <sheetViews>
    <sheetView view="pageBreakPreview" zoomScale="70" zoomScaleNormal="100" zoomScaleSheetLayoutView="70" zoomScalePageLayoutView="55" workbookViewId="0"/>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4"/>
      <c r="B1" s="205"/>
      <c r="C1" s="205"/>
      <c r="D1" s="205"/>
      <c r="E1" s="205"/>
      <c r="F1" s="205"/>
      <c r="G1" s="206"/>
      <c r="H1" s="206"/>
      <c r="I1" s="207"/>
      <c r="J1" s="207"/>
      <c r="K1" s="144"/>
    </row>
    <row r="2" spans="1:58" ht="14.1" customHeight="1">
      <c r="A2" s="208"/>
      <c r="B2" s="209"/>
      <c r="C2" s="209"/>
      <c r="D2" s="209"/>
      <c r="E2" s="209"/>
      <c r="F2" s="209"/>
      <c r="G2" s="210"/>
      <c r="H2" s="210"/>
      <c r="I2" s="210"/>
      <c r="J2" s="210"/>
      <c r="K2" s="147"/>
    </row>
    <row r="3" spans="1:58" ht="23.25" customHeight="1">
      <c r="A3" s="877" t="s">
        <v>270</v>
      </c>
      <c r="B3" s="877"/>
      <c r="C3" s="877"/>
      <c r="D3" s="877"/>
      <c r="E3" s="877"/>
      <c r="F3" s="877"/>
      <c r="G3" s="877"/>
      <c r="H3" s="877"/>
      <c r="I3" s="877"/>
      <c r="J3" s="210"/>
      <c r="K3" s="147"/>
    </row>
    <row r="4" spans="1:58" ht="24" customHeight="1">
      <c r="A4" s="219"/>
      <c r="B4" s="236"/>
      <c r="C4" s="236"/>
      <c r="D4" s="236"/>
      <c r="E4" s="236"/>
      <c r="F4" s="236"/>
      <c r="G4" s="236"/>
      <c r="H4" s="236"/>
      <c r="I4" s="236"/>
      <c r="J4" s="213"/>
      <c r="K4" s="148"/>
    </row>
    <row r="5" spans="1:58" ht="15.95" customHeight="1">
      <c r="A5" s="219"/>
      <c r="B5" s="236"/>
      <c r="C5" s="236"/>
      <c r="D5" s="236"/>
      <c r="E5" s="236"/>
      <c r="F5" s="236"/>
      <c r="G5" s="236"/>
      <c r="H5" s="236"/>
      <c r="I5" s="236"/>
      <c r="J5" s="213"/>
      <c r="K5" s="148"/>
      <c r="V5" s="435"/>
      <c r="W5"/>
      <c r="X5" s="436"/>
      <c r="Y5" s="436"/>
      <c r="Z5" s="436"/>
      <c r="AA5" s="436"/>
      <c r="AB5" s="436"/>
      <c r="AC5" s="436"/>
      <c r="AD5" s="436"/>
      <c r="AE5" s="436"/>
      <c r="AF5" s="436"/>
      <c r="AG5" s="436"/>
      <c r="AH5" s="436"/>
      <c r="AI5" s="436"/>
    </row>
    <row r="6" spans="1:58" ht="45.75" customHeight="1">
      <c r="A6" s="219"/>
      <c r="B6" s="922" t="s">
        <v>271</v>
      </c>
      <c r="C6" s="923"/>
      <c r="D6" s="604" t="s">
        <v>757</v>
      </c>
      <c r="E6" s="605" t="s">
        <v>322</v>
      </c>
      <c r="F6" s="489" t="s">
        <v>245</v>
      </c>
      <c r="G6" s="236"/>
      <c r="H6" s="236"/>
      <c r="I6" s="236"/>
      <c r="J6" s="213"/>
      <c r="K6" s="149"/>
      <c r="V6" s="435" t="s">
        <v>202</v>
      </c>
      <c r="W6"/>
      <c r="X6" s="436"/>
      <c r="Y6" s="436"/>
      <c r="Z6" s="436"/>
      <c r="AA6" s="436"/>
      <c r="AB6" s="436"/>
      <c r="AC6" s="436" t="s">
        <v>203</v>
      </c>
      <c r="AD6" s="436"/>
      <c r="AE6" s="436"/>
      <c r="AF6" s="436"/>
      <c r="AG6" s="436"/>
      <c r="AH6" s="436"/>
      <c r="AI6" s="436"/>
    </row>
    <row r="7" spans="1:58" ht="14.25" customHeight="1">
      <c r="A7" s="219"/>
      <c r="B7" s="478" t="s">
        <v>246</v>
      </c>
      <c r="C7" s="479"/>
      <c r="D7" s="480">
        <v>10.193099999999999</v>
      </c>
      <c r="E7" s="480">
        <v>10.00903237</v>
      </c>
      <c r="F7" s="490">
        <f>+(D7-E7)/E7</f>
        <v>1.8390152333976263E-2</v>
      </c>
      <c r="G7" s="236"/>
      <c r="H7" s="236"/>
      <c r="I7" s="236"/>
      <c r="J7" s="213"/>
      <c r="K7" s="150"/>
      <c r="V7" s="435"/>
      <c r="W7"/>
      <c r="X7" s="437"/>
      <c r="Y7" s="437"/>
      <c r="Z7" s="437"/>
      <c r="AA7" s="437"/>
      <c r="AB7" s="437"/>
      <c r="AC7" s="437"/>
      <c r="AD7" s="437"/>
      <c r="AE7" s="437"/>
      <c r="AF7" s="437"/>
      <c r="AG7" s="437"/>
      <c r="AH7" s="437"/>
      <c r="AI7" s="437"/>
    </row>
    <row r="8" spans="1:58" ht="14.25" customHeight="1" thickBot="1">
      <c r="A8" s="219"/>
      <c r="B8" s="486" t="s">
        <v>247</v>
      </c>
      <c r="C8" s="487"/>
      <c r="D8" s="488">
        <v>1.1300650000000001</v>
      </c>
      <c r="E8" s="488">
        <v>1.4699999859999999</v>
      </c>
      <c r="F8" s="492">
        <f>+(D8-E8)/E8</f>
        <v>-0.23124829199828295</v>
      </c>
      <c r="G8" s="236"/>
      <c r="H8" s="236"/>
      <c r="I8" s="236"/>
      <c r="J8" s="213"/>
      <c r="K8" s="151"/>
      <c r="V8" s="438" t="s">
        <v>204</v>
      </c>
      <c r="W8" s="439"/>
      <c r="X8" s="440" t="s">
        <v>205</v>
      </c>
      <c r="Y8" s="440" t="s">
        <v>206</v>
      </c>
      <c r="Z8" s="440" t="s">
        <v>207</v>
      </c>
      <c r="AA8" s="440" t="s">
        <v>208</v>
      </c>
      <c r="AB8" s="440" t="s">
        <v>209</v>
      </c>
      <c r="AC8" s="440" t="s">
        <v>210</v>
      </c>
      <c r="AD8" s="440" t="s">
        <v>211</v>
      </c>
      <c r="AE8" s="440" t="s">
        <v>212</v>
      </c>
      <c r="AF8" s="440" t="s">
        <v>213</v>
      </c>
      <c r="AG8" s="440" t="s">
        <v>214</v>
      </c>
      <c r="AH8" s="440" t="s">
        <v>215</v>
      </c>
      <c r="AI8" s="440" t="s">
        <v>177</v>
      </c>
      <c r="AO8" s="466" t="s">
        <v>217</v>
      </c>
    </row>
    <row r="9" spans="1:58" ht="14.25" customHeight="1">
      <c r="A9" s="219"/>
      <c r="B9" s="478" t="s">
        <v>248</v>
      </c>
      <c r="C9" s="479"/>
      <c r="D9" s="480">
        <v>147.7303</v>
      </c>
      <c r="E9" s="480">
        <v>168.87403330000001</v>
      </c>
      <c r="F9" s="490">
        <f t="shared" ref="F9:F29" si="0">+(D9-E9)/E9</f>
        <v>-0.12520417074683562</v>
      </c>
      <c r="G9" s="236"/>
      <c r="H9" s="236"/>
      <c r="I9" s="236"/>
      <c r="J9" s="213"/>
      <c r="K9" s="151"/>
      <c r="U9" s="464">
        <v>2014</v>
      </c>
      <c r="V9" s="444">
        <v>1</v>
      </c>
      <c r="W9"/>
      <c r="X9" s="461">
        <v>45.814286095755399</v>
      </c>
      <c r="Y9" s="461">
        <v>104.61314283098464</v>
      </c>
      <c r="Z9" s="461">
        <v>31.571999686104871</v>
      </c>
      <c r="AA9" s="461">
        <v>17.96414253</v>
      </c>
      <c r="AB9" s="461">
        <v>11.870428698403462</v>
      </c>
      <c r="AC9" s="462">
        <v>299.47557503836458</v>
      </c>
      <c r="AD9" s="461">
        <v>98.19285714285715</v>
      </c>
      <c r="AE9" s="461">
        <v>24.754285948617071</v>
      </c>
      <c r="AF9" s="461">
        <v>14.002857208251942</v>
      </c>
      <c r="AG9" s="461">
        <v>4.2468571322304829</v>
      </c>
      <c r="AH9" s="461">
        <v>341.09000069754433</v>
      </c>
      <c r="AI9" s="461">
        <v>107.01071384974837</v>
      </c>
      <c r="AO9" s="466" t="s">
        <v>218</v>
      </c>
      <c r="AW9" s="466" t="s">
        <v>219</v>
      </c>
      <c r="BC9" s="477" t="s">
        <v>220</v>
      </c>
    </row>
    <row r="10" spans="1:58" ht="14.25" customHeight="1">
      <c r="A10" s="219"/>
      <c r="B10" s="486" t="s">
        <v>249</v>
      </c>
      <c r="C10" s="487"/>
      <c r="D10" s="488">
        <v>47.611550000000001</v>
      </c>
      <c r="E10" s="488">
        <v>50.788483650000003</v>
      </c>
      <c r="F10" s="492">
        <f>+(D10-E10)/E10</f>
        <v>-6.2552244557905839E-2</v>
      </c>
      <c r="G10" s="236"/>
      <c r="H10" s="236"/>
      <c r="I10" s="236"/>
      <c r="J10" s="213"/>
      <c r="K10" s="152"/>
      <c r="U10" s="436"/>
      <c r="V10" s="435"/>
      <c r="W10"/>
      <c r="X10" s="494">
        <v>57.100000108991324</v>
      </c>
      <c r="Y10" s="494">
        <v>101.16556985037651</v>
      </c>
      <c r="Z10" s="494">
        <v>18.800000054495627</v>
      </c>
      <c r="AA10" s="494">
        <v>18.098571368626171</v>
      </c>
      <c r="AB10" s="494">
        <v>13.948571205139114</v>
      </c>
      <c r="AC10" s="451">
        <v>381.51428222656199</v>
      </c>
      <c r="AD10" s="494">
        <v>193.07428414480972</v>
      </c>
      <c r="AE10" s="494">
        <v>29.882857186453634</v>
      </c>
      <c r="AF10" s="494">
        <v>14.230000087193057</v>
      </c>
      <c r="AG10" s="494">
        <v>2.1289999825613801</v>
      </c>
      <c r="AH10" s="494">
        <v>258.36142839704183</v>
      </c>
      <c r="AI10" s="494">
        <v>87.34771401541569</v>
      </c>
      <c r="AP10" s="467">
        <v>2014</v>
      </c>
      <c r="AQ10" s="467">
        <v>2015</v>
      </c>
      <c r="AR10" s="467">
        <v>2016</v>
      </c>
      <c r="AS10" s="467">
        <v>2017</v>
      </c>
      <c r="AX10" s="467">
        <v>2014</v>
      </c>
      <c r="AY10" s="467">
        <v>2015</v>
      </c>
      <c r="AZ10" s="467">
        <v>2016</v>
      </c>
      <c r="BA10" s="467">
        <v>2017</v>
      </c>
      <c r="BC10" s="467">
        <v>2014</v>
      </c>
      <c r="BD10" s="467">
        <v>2015</v>
      </c>
      <c r="BE10" s="467">
        <v>2016</v>
      </c>
      <c r="BF10" s="467">
        <v>2017</v>
      </c>
    </row>
    <row r="11" spans="1:58" ht="14.25" customHeight="1">
      <c r="A11" s="219"/>
      <c r="B11" s="478" t="s">
        <v>250</v>
      </c>
      <c r="C11" s="479"/>
      <c r="D11" s="480">
        <v>0</v>
      </c>
      <c r="E11" s="480">
        <v>0</v>
      </c>
      <c r="F11" s="490"/>
      <c r="G11" s="236"/>
      <c r="H11" s="236"/>
      <c r="I11" s="236"/>
      <c r="J11" s="213"/>
      <c r="K11" s="156"/>
      <c r="N11" s="430"/>
      <c r="O11" s="430"/>
      <c r="P11" s="430"/>
      <c r="Q11" s="433"/>
      <c r="R11" s="433"/>
      <c r="U11" s="436"/>
      <c r="V11" s="435"/>
      <c r="W11"/>
      <c r="X11" s="494">
        <v>82.4</v>
      </c>
      <c r="Y11" s="494">
        <v>111.64</v>
      </c>
      <c r="Z11" s="494">
        <v>24.53</v>
      </c>
      <c r="AA11" s="494">
        <v>25.12</v>
      </c>
      <c r="AB11" s="494">
        <v>21.56</v>
      </c>
      <c r="AC11" s="451">
        <v>431.35</v>
      </c>
      <c r="AD11" s="494">
        <v>173.3</v>
      </c>
      <c r="AE11" s="494">
        <v>37.090000000000003</v>
      </c>
      <c r="AF11" s="494">
        <v>19.02</v>
      </c>
      <c r="AG11" s="494">
        <v>5.39</v>
      </c>
      <c r="AH11" s="494">
        <v>372.98</v>
      </c>
      <c r="AI11" s="494">
        <v>113.44</v>
      </c>
      <c r="AO11" s="475">
        <v>1</v>
      </c>
      <c r="AP11" s="452">
        <v>133.74</v>
      </c>
      <c r="AQ11" s="452">
        <v>120.986000061035</v>
      </c>
      <c r="AR11" s="468">
        <v>138.54</v>
      </c>
      <c r="AS11" s="145">
        <v>93.1</v>
      </c>
      <c r="AW11" s="475">
        <v>1</v>
      </c>
      <c r="AX11" s="452">
        <v>111.015998840332</v>
      </c>
      <c r="AY11" s="452">
        <v>98.037002563476506</v>
      </c>
      <c r="AZ11" s="468">
        <v>119.86</v>
      </c>
      <c r="BA11" s="145">
        <v>27.56</v>
      </c>
      <c r="BB11" s="475">
        <v>1</v>
      </c>
      <c r="BC11" s="455">
        <v>176.68799662590013</v>
      </c>
      <c r="BD11" s="453">
        <v>77.525999411940418</v>
      </c>
      <c r="BE11" s="471">
        <v>150.22999999999999</v>
      </c>
      <c r="BF11" s="145">
        <v>122.1960018</v>
      </c>
    </row>
    <row r="12" spans="1:58" ht="14.25" customHeight="1">
      <c r="A12" s="219"/>
      <c r="B12" s="486" t="s">
        <v>251</v>
      </c>
      <c r="C12" s="487"/>
      <c r="D12" s="488">
        <v>0</v>
      </c>
      <c r="E12" s="488">
        <v>13.66867725</v>
      </c>
      <c r="F12" s="492">
        <f t="shared" si="0"/>
        <v>-1</v>
      </c>
      <c r="G12" s="236"/>
      <c r="H12" s="236"/>
      <c r="I12" s="236"/>
      <c r="J12" s="213"/>
      <c r="K12" s="156"/>
      <c r="N12" s="430"/>
      <c r="O12" s="430"/>
      <c r="P12" s="430"/>
      <c r="Q12" s="433"/>
      <c r="R12" s="433"/>
      <c r="U12" s="436"/>
      <c r="V12" s="435">
        <v>4</v>
      </c>
      <c r="W12"/>
      <c r="X12" s="494">
        <v>61.07</v>
      </c>
      <c r="Y12" s="494">
        <v>95.39</v>
      </c>
      <c r="Z12" s="494">
        <v>19.45</v>
      </c>
      <c r="AA12" s="494">
        <v>17.23</v>
      </c>
      <c r="AB12" s="494">
        <v>15.99</v>
      </c>
      <c r="AC12" s="451">
        <v>273.22000000000003</v>
      </c>
      <c r="AD12" s="494">
        <v>127.94</v>
      </c>
      <c r="AE12" s="494">
        <v>28.03</v>
      </c>
      <c r="AF12" s="494">
        <v>19.78</v>
      </c>
      <c r="AG12" s="494">
        <v>2.48</v>
      </c>
      <c r="AH12" s="494">
        <v>269.07</v>
      </c>
      <c r="AI12" s="494">
        <v>134.16999999999999</v>
      </c>
      <c r="AO12" s="475">
        <v>2</v>
      </c>
      <c r="AP12" s="452">
        <v>140.50399780000001</v>
      </c>
      <c r="AQ12" s="452">
        <v>137.12399291992099</v>
      </c>
      <c r="AR12" s="468">
        <v>140.53</v>
      </c>
      <c r="AS12" s="145">
        <v>93.1</v>
      </c>
      <c r="AW12" s="475">
        <v>2</v>
      </c>
      <c r="AX12" s="452">
        <v>111.015998840332</v>
      </c>
      <c r="AY12" s="452">
        <v>126.60299682617099</v>
      </c>
      <c r="AZ12" s="468">
        <v>113.21</v>
      </c>
      <c r="BA12" s="145">
        <v>36.590000000000003</v>
      </c>
      <c r="BB12" s="475">
        <v>2</v>
      </c>
      <c r="BC12" s="455">
        <v>192.07700252532933</v>
      </c>
      <c r="BD12" s="453">
        <v>78.785000398754988</v>
      </c>
      <c r="BE12" s="471">
        <v>145.21</v>
      </c>
      <c r="BF12" s="145">
        <v>136.53500080000001</v>
      </c>
    </row>
    <row r="13" spans="1:58" ht="14.25" customHeight="1">
      <c r="A13" s="219"/>
      <c r="B13" s="478" t="s">
        <v>252</v>
      </c>
      <c r="C13" s="479"/>
      <c r="D13" s="480">
        <v>306.27679999999998</v>
      </c>
      <c r="E13" s="480">
        <v>135.10435580000001</v>
      </c>
      <c r="F13" s="490">
        <f t="shared" si="0"/>
        <v>1.2669646599210531</v>
      </c>
      <c r="G13" s="236"/>
      <c r="H13" s="236"/>
      <c r="I13" s="236"/>
      <c r="J13" s="213"/>
      <c r="K13" s="156"/>
      <c r="N13" s="430"/>
      <c r="O13" s="430"/>
      <c r="P13" s="430"/>
      <c r="Q13" s="433"/>
      <c r="R13" s="433"/>
      <c r="U13" s="435"/>
      <c r="V13" s="435"/>
      <c r="W13"/>
      <c r="X13" s="494">
        <v>62.75</v>
      </c>
      <c r="Y13" s="494">
        <v>103.58</v>
      </c>
      <c r="Z13" s="494">
        <v>14.62</v>
      </c>
      <c r="AA13" s="494">
        <v>17.52</v>
      </c>
      <c r="AB13" s="494">
        <v>15.91</v>
      </c>
      <c r="AC13" s="451">
        <v>360.15</v>
      </c>
      <c r="AD13" s="494">
        <v>172</v>
      </c>
      <c r="AE13" s="494">
        <v>34.06</v>
      </c>
      <c r="AF13" s="494">
        <v>16.795000000000002</v>
      </c>
      <c r="AG13" s="494">
        <v>1.3140000000000001</v>
      </c>
      <c r="AH13" s="494">
        <v>373.63</v>
      </c>
      <c r="AI13" s="494">
        <v>134.30000000000001</v>
      </c>
      <c r="AO13" s="475">
        <v>3</v>
      </c>
      <c r="AP13" s="452">
        <v>140.5</v>
      </c>
      <c r="AQ13" s="452">
        <v>137.12399291992099</v>
      </c>
      <c r="AR13" s="468">
        <v>140.53</v>
      </c>
      <c r="AS13" s="145">
        <v>98.74</v>
      </c>
      <c r="AW13" s="475">
        <v>3</v>
      </c>
      <c r="AX13" s="452">
        <v>152.07</v>
      </c>
      <c r="AY13" s="452">
        <v>147.34800720214801</v>
      </c>
      <c r="AZ13" s="468">
        <v>117.64</v>
      </c>
      <c r="BA13" s="145">
        <v>63.18</v>
      </c>
      <c r="BB13" s="475">
        <v>3</v>
      </c>
      <c r="BC13" s="455">
        <v>234.58800000000002</v>
      </c>
      <c r="BD13" s="453">
        <v>76.62799982726554</v>
      </c>
      <c r="BE13" s="471">
        <v>143.88</v>
      </c>
      <c r="BF13" s="145">
        <v>170.80799959999999</v>
      </c>
    </row>
    <row r="14" spans="1:58" ht="14.25" customHeight="1">
      <c r="A14" s="219"/>
      <c r="B14" s="486" t="s">
        <v>253</v>
      </c>
      <c r="C14" s="487"/>
      <c r="D14" s="488">
        <v>3.6898198409999998</v>
      </c>
      <c r="E14" s="488">
        <v>2.0880952380000002</v>
      </c>
      <c r="F14" s="492">
        <f t="shared" si="0"/>
        <v>0.76707449634057323</v>
      </c>
      <c r="G14" s="236"/>
      <c r="H14" s="236"/>
      <c r="I14" s="236"/>
      <c r="J14" s="213"/>
      <c r="K14" s="156"/>
      <c r="N14" s="430"/>
      <c r="O14" s="430"/>
      <c r="P14" s="430"/>
      <c r="Q14" s="433"/>
      <c r="R14" s="433"/>
      <c r="U14" s="435"/>
      <c r="V14" s="435"/>
      <c r="W14"/>
      <c r="X14" s="494">
        <v>71.03</v>
      </c>
      <c r="Y14" s="494">
        <v>145.91</v>
      </c>
      <c r="Z14" s="494">
        <v>15.904999999999999</v>
      </c>
      <c r="AA14" s="494">
        <v>18.044</v>
      </c>
      <c r="AB14" s="494">
        <v>14.96</v>
      </c>
      <c r="AC14" s="451">
        <v>369.98</v>
      </c>
      <c r="AD14" s="494">
        <v>175.17</v>
      </c>
      <c r="AE14" s="494">
        <v>43.62</v>
      </c>
      <c r="AF14" s="494">
        <v>14.701000000000001</v>
      </c>
      <c r="AG14" s="494">
        <v>1.1140000000000001</v>
      </c>
      <c r="AH14" s="494">
        <v>404.34</v>
      </c>
      <c r="AI14" s="494">
        <v>129.29</v>
      </c>
      <c r="AO14" s="475">
        <v>4</v>
      </c>
      <c r="AP14" s="452">
        <v>163.19800000000001</v>
      </c>
      <c r="AQ14" s="452">
        <v>150.91200256347599</v>
      </c>
      <c r="AR14" s="468">
        <v>137.44</v>
      </c>
      <c r="AS14" s="145">
        <v>98.74</v>
      </c>
      <c r="AW14" s="475">
        <v>4</v>
      </c>
      <c r="AX14" s="452">
        <v>203.96</v>
      </c>
      <c r="AY14" s="452">
        <v>161.61799619999999</v>
      </c>
      <c r="AZ14" s="468">
        <v>117.64</v>
      </c>
      <c r="BA14" s="145">
        <v>113.21</v>
      </c>
      <c r="BB14" s="475">
        <v>4</v>
      </c>
      <c r="BC14" s="455">
        <v>232.04400016784652</v>
      </c>
      <c r="BD14" s="453">
        <v>82.207001742533564</v>
      </c>
      <c r="BE14" s="471">
        <v>139.38200000000001</v>
      </c>
      <c r="BF14" s="145">
        <v>186.38500020000001</v>
      </c>
    </row>
    <row r="15" spans="1:58" ht="14.25" customHeight="1">
      <c r="A15" s="219"/>
      <c r="B15" s="478" t="s">
        <v>254</v>
      </c>
      <c r="C15" s="479"/>
      <c r="D15" s="480">
        <v>93.776388888888889</v>
      </c>
      <c r="E15" s="480">
        <v>24.38957619</v>
      </c>
      <c r="F15" s="490">
        <f t="shared" si="0"/>
        <v>2.8449372042527847</v>
      </c>
      <c r="G15" s="236"/>
      <c r="H15" s="236"/>
      <c r="I15" s="236"/>
      <c r="J15" s="213"/>
      <c r="K15" s="156"/>
      <c r="N15" s="430"/>
      <c r="O15" s="434"/>
      <c r="P15" s="430"/>
      <c r="Q15" s="433"/>
      <c r="R15" s="433"/>
      <c r="U15" s="435"/>
      <c r="V15" s="435"/>
      <c r="W15"/>
      <c r="X15" s="494">
        <v>79.42857142857136</v>
      </c>
      <c r="Y15" s="494">
        <v>146.2477155412943</v>
      </c>
      <c r="Z15" s="494">
        <v>34.528000150408026</v>
      </c>
      <c r="AA15" s="494">
        <v>19.531571524483784</v>
      </c>
      <c r="AB15" s="494">
        <v>16.602428981235999</v>
      </c>
      <c r="AC15" s="451">
        <v>362.92442975725425</v>
      </c>
      <c r="AD15" s="494">
        <v>172.78000313895041</v>
      </c>
      <c r="AE15" s="494">
        <v>37.718571254185221</v>
      </c>
      <c r="AF15" s="494">
        <v>12.252857208251928</v>
      </c>
      <c r="AG15" s="494">
        <v>1.0977142708642085</v>
      </c>
      <c r="AH15" s="494">
        <v>396.4942801339281</v>
      </c>
      <c r="AI15" s="494">
        <v>108.11000061035121</v>
      </c>
      <c r="AO15" s="475">
        <v>5</v>
      </c>
      <c r="AP15" s="452">
        <v>163.19800000000001</v>
      </c>
      <c r="AQ15" s="452">
        <v>150.91200256347599</v>
      </c>
      <c r="AR15" s="468">
        <v>137.44</v>
      </c>
      <c r="AS15" s="145">
        <v>125.15</v>
      </c>
      <c r="AW15" s="475">
        <v>5</v>
      </c>
      <c r="AX15" s="452">
        <v>235.55</v>
      </c>
      <c r="AY15" s="452">
        <v>191.21299743652301</v>
      </c>
      <c r="AZ15" s="468">
        <v>133.43</v>
      </c>
      <c r="BA15" s="145">
        <v>156.82</v>
      </c>
      <c r="BB15" s="475">
        <v>5</v>
      </c>
      <c r="BC15" s="455">
        <v>229.71699501037588</v>
      </c>
      <c r="BD15" s="453">
        <v>99.395001649856425</v>
      </c>
      <c r="BE15" s="471">
        <v>135.79099489999999</v>
      </c>
      <c r="BF15" s="145">
        <v>204.80799870000001</v>
      </c>
    </row>
    <row r="16" spans="1:58" ht="14.25" customHeight="1">
      <c r="A16" s="219"/>
      <c r="B16" s="486" t="s">
        <v>255</v>
      </c>
      <c r="C16" s="487"/>
      <c r="D16" s="488">
        <v>34.957583</v>
      </c>
      <c r="E16" s="488">
        <v>21.35047024</v>
      </c>
      <c r="F16" s="492">
        <f t="shared" si="0"/>
        <v>0.63732145508004512</v>
      </c>
      <c r="G16" s="236"/>
      <c r="H16" s="236"/>
      <c r="I16" s="236"/>
      <c r="J16" s="213"/>
      <c r="K16" s="156"/>
      <c r="U16" s="435"/>
      <c r="V16" s="435">
        <v>8</v>
      </c>
      <c r="W16"/>
      <c r="X16" s="494">
        <v>95.671427045549564</v>
      </c>
      <c r="Y16" s="494">
        <v>310.30528479999998</v>
      </c>
      <c r="Z16" s="494">
        <v>123.4721418</v>
      </c>
      <c r="AA16" s="494">
        <v>21.873999999999999</v>
      </c>
      <c r="AB16" s="494">
        <v>19.75271429</v>
      </c>
      <c r="AC16" s="451">
        <v>428.29571529999998</v>
      </c>
      <c r="AD16" s="494">
        <v>191.44571139999999</v>
      </c>
      <c r="AE16" s="494">
        <v>49.187142510000001</v>
      </c>
      <c r="AF16" s="494">
        <v>12.017142979999999</v>
      </c>
      <c r="AG16" s="494">
        <v>1.644428577</v>
      </c>
      <c r="AH16" s="494">
        <v>277.80142869999997</v>
      </c>
      <c r="AI16" s="494">
        <v>81.150284900000003</v>
      </c>
      <c r="AO16" s="475">
        <v>6</v>
      </c>
      <c r="AP16" s="452">
        <v>163.19800000000001</v>
      </c>
      <c r="AQ16" s="452">
        <v>170.628005981445</v>
      </c>
      <c r="AR16" s="468">
        <v>137.44</v>
      </c>
      <c r="AW16" s="475">
        <v>6</v>
      </c>
      <c r="AX16" s="452">
        <v>257.39999999999998</v>
      </c>
      <c r="AY16" s="452">
        <v>216.95199584960901</v>
      </c>
      <c r="AZ16" s="468">
        <v>159.21</v>
      </c>
      <c r="BB16" s="475">
        <v>6</v>
      </c>
      <c r="BC16" s="455">
        <v>228.29300178527819</v>
      </c>
      <c r="BD16" s="453">
        <v>122.14100027084339</v>
      </c>
      <c r="BE16" s="471">
        <v>150.04800030000001</v>
      </c>
    </row>
    <row r="17" spans="1:57" ht="14.25" customHeight="1">
      <c r="A17" s="219"/>
      <c r="B17" s="478" t="s">
        <v>256</v>
      </c>
      <c r="C17" s="479"/>
      <c r="D17" s="480">
        <v>35.270809999999997</v>
      </c>
      <c r="E17" s="480">
        <v>15.542903320000001</v>
      </c>
      <c r="F17" s="490">
        <f t="shared" si="0"/>
        <v>1.2692549309378318</v>
      </c>
      <c r="G17" s="236"/>
      <c r="H17" s="236"/>
      <c r="I17" s="236"/>
      <c r="J17" s="213"/>
      <c r="K17" s="156"/>
      <c r="U17" s="435"/>
      <c r="V17" s="435"/>
      <c r="W17"/>
      <c r="X17" s="494">
        <v>101.84</v>
      </c>
      <c r="Y17" s="494">
        <v>232.7</v>
      </c>
      <c r="Z17" s="494">
        <v>127.05</v>
      </c>
      <c r="AA17" s="494">
        <v>25.35</v>
      </c>
      <c r="AB17" s="494">
        <v>21.95</v>
      </c>
      <c r="AC17" s="451">
        <v>383.16</v>
      </c>
      <c r="AD17" s="494">
        <v>140.93</v>
      </c>
      <c r="AE17" s="494">
        <v>38.619999999999997</v>
      </c>
      <c r="AF17" s="494">
        <v>12</v>
      </c>
      <c r="AG17" s="494">
        <v>1.43</v>
      </c>
      <c r="AH17" s="494">
        <v>179.2</v>
      </c>
      <c r="AI17" s="494">
        <v>58.33</v>
      </c>
      <c r="AO17" s="475">
        <v>7</v>
      </c>
      <c r="AP17" s="452">
        <v>180.73800659179599</v>
      </c>
      <c r="AQ17" s="452">
        <v>170.628005981445</v>
      </c>
      <c r="AR17" s="468">
        <v>151.05000000000001</v>
      </c>
      <c r="AW17" s="475">
        <v>7</v>
      </c>
      <c r="AX17" s="452">
        <v>300.037994384765</v>
      </c>
      <c r="AY17" s="452">
        <v>240.95399475097599</v>
      </c>
      <c r="AZ17" s="468">
        <v>186.18</v>
      </c>
      <c r="BB17" s="475">
        <v>7</v>
      </c>
      <c r="BC17" s="455">
        <v>224.18200111389126</v>
      </c>
      <c r="BD17" s="453">
        <v>164.75300073623634</v>
      </c>
      <c r="BE17" s="471">
        <v>174.31999970000001</v>
      </c>
    </row>
    <row r="18" spans="1:57" ht="14.25" customHeight="1">
      <c r="A18" s="219"/>
      <c r="B18" s="486" t="s">
        <v>257</v>
      </c>
      <c r="C18" s="487"/>
      <c r="D18" s="488">
        <v>174.1789</v>
      </c>
      <c r="E18" s="488">
        <v>90.84838646</v>
      </c>
      <c r="F18" s="492">
        <f t="shared" si="0"/>
        <v>0.91724814041347802</v>
      </c>
      <c r="G18" s="236"/>
      <c r="H18" s="236"/>
      <c r="I18" s="236"/>
      <c r="J18" s="213"/>
      <c r="K18" s="167"/>
      <c r="U18" s="435"/>
      <c r="V18" s="435"/>
      <c r="W18"/>
      <c r="X18" s="494">
        <v>111.7285712</v>
      </c>
      <c r="Y18" s="494">
        <v>313.02366640000002</v>
      </c>
      <c r="Z18" s="494">
        <v>102.4850019</v>
      </c>
      <c r="AA18" s="494">
        <v>32.583857129999998</v>
      </c>
      <c r="AB18" s="494">
        <v>16.16099998</v>
      </c>
      <c r="AC18" s="451">
        <v>557.40757099999996</v>
      </c>
      <c r="AD18" s="494">
        <v>175.57571630000001</v>
      </c>
      <c r="AE18" s="494">
        <v>47.68142864</v>
      </c>
      <c r="AF18" s="494">
        <v>12.001428600000001</v>
      </c>
      <c r="AG18" s="494">
        <v>1.4118571280000001</v>
      </c>
      <c r="AH18" s="494">
        <v>158.30857409999999</v>
      </c>
      <c r="AI18" s="494">
        <v>48.130142759999998</v>
      </c>
      <c r="AO18" s="475">
        <v>8</v>
      </c>
      <c r="AP18" s="452">
        <v>199.62100219999999</v>
      </c>
      <c r="AQ18" s="452">
        <v>170.628005981445</v>
      </c>
      <c r="AR18" s="468">
        <v>151.05000000000001</v>
      </c>
      <c r="AW18" s="475">
        <v>8</v>
      </c>
      <c r="AX18" s="452">
        <v>326.67999270000001</v>
      </c>
      <c r="AY18" s="452">
        <v>240.95399475097599</v>
      </c>
      <c r="AZ18" s="468">
        <v>206.54</v>
      </c>
      <c r="BB18" s="475">
        <v>8</v>
      </c>
      <c r="BC18" s="455">
        <v>220.41400382999998</v>
      </c>
      <c r="BD18" s="453">
        <v>173.15699958801241</v>
      </c>
      <c r="BE18" s="471">
        <v>262.93500039999998</v>
      </c>
    </row>
    <row r="19" spans="1:57" ht="14.25" customHeight="1">
      <c r="A19" s="219"/>
      <c r="B19" s="478" t="s">
        <v>258</v>
      </c>
      <c r="C19" s="479"/>
      <c r="D19" s="480">
        <v>81.1892</v>
      </c>
      <c r="E19" s="480">
        <v>59.315806109999997</v>
      </c>
      <c r="F19" s="490">
        <f t="shared" si="0"/>
        <v>0.36876163917314425</v>
      </c>
      <c r="G19" s="236"/>
      <c r="H19" s="236"/>
      <c r="I19" s="236"/>
      <c r="J19" s="213"/>
      <c r="K19" s="167"/>
      <c r="U19" s="435"/>
      <c r="V19" s="435"/>
      <c r="W19"/>
      <c r="X19" s="494">
        <v>107.21428571428528</v>
      </c>
      <c r="Y19" s="494">
        <v>264.70640258789024</v>
      </c>
      <c r="Z19" s="494">
        <v>100.62920074462855</v>
      </c>
      <c r="AA19" s="494">
        <v>35.707000187465077</v>
      </c>
      <c r="AB19" s="494">
        <v>20.230571338108572</v>
      </c>
      <c r="AC19" s="451">
        <v>738.35199846540127</v>
      </c>
      <c r="AD19" s="494">
        <v>222.98999895368257</v>
      </c>
      <c r="AE19" s="494">
        <v>58.7428567068917</v>
      </c>
      <c r="AF19" s="494">
        <v>11.715714318411687</v>
      </c>
      <c r="AG19" s="494">
        <v>1.4087142603737945</v>
      </c>
      <c r="AH19" s="494">
        <v>187.32428414480987</v>
      </c>
      <c r="AI19" s="494">
        <v>66.01142992292128</v>
      </c>
      <c r="AO19" s="475">
        <v>9</v>
      </c>
      <c r="AP19" s="452">
        <v>199.62100219999999</v>
      </c>
      <c r="AQ19" s="452">
        <v>185.25</v>
      </c>
      <c r="AR19" s="468">
        <v>165.01</v>
      </c>
      <c r="AW19" s="475">
        <v>9</v>
      </c>
      <c r="AX19" s="452">
        <v>332.71</v>
      </c>
      <c r="AY19" s="452">
        <v>274.18798828125</v>
      </c>
      <c r="AZ19" s="468">
        <v>240.95</v>
      </c>
      <c r="BB19" s="475">
        <v>9</v>
      </c>
      <c r="BC19" s="455">
        <v>218.33100054931617</v>
      </c>
      <c r="BD19" s="453">
        <v>186.28200244903536</v>
      </c>
      <c r="BE19" s="471">
        <v>279.08800120000001</v>
      </c>
    </row>
    <row r="20" spans="1:57" ht="14.25" customHeight="1">
      <c r="A20" s="219"/>
      <c r="B20" s="486" t="s">
        <v>259</v>
      </c>
      <c r="C20" s="487"/>
      <c r="D20" s="488">
        <v>0</v>
      </c>
      <c r="E20" s="488">
        <v>0.26720580700000002</v>
      </c>
      <c r="F20" s="492">
        <f t="shared" si="0"/>
        <v>-1</v>
      </c>
      <c r="G20" s="236"/>
      <c r="H20" s="236"/>
      <c r="I20" s="236"/>
      <c r="J20" s="213"/>
      <c r="K20" s="173"/>
      <c r="U20" s="435"/>
      <c r="V20" s="435">
        <v>12</v>
      </c>
      <c r="W20"/>
      <c r="X20" s="494">
        <v>105.2142846</v>
      </c>
      <c r="Y20" s="494">
        <v>260.1815709</v>
      </c>
      <c r="Z20" s="494">
        <v>165.7174268</v>
      </c>
      <c r="AA20" s="494">
        <v>31.82685661</v>
      </c>
      <c r="AB20" s="494">
        <v>9.8735712600000003</v>
      </c>
      <c r="AC20" s="451">
        <v>531.9642857</v>
      </c>
      <c r="AD20" s="494">
        <v>193.36714169999999</v>
      </c>
      <c r="AE20" s="494">
        <v>60.019999910000003</v>
      </c>
      <c r="AF20" s="494">
        <v>11.001428600000001</v>
      </c>
      <c r="AG20" s="494">
        <v>1.3644285709999999</v>
      </c>
      <c r="AH20" s="494">
        <v>215.06571310000001</v>
      </c>
      <c r="AI20" s="494">
        <v>62.787142070000002</v>
      </c>
      <c r="AO20" s="475">
        <v>10</v>
      </c>
      <c r="AP20" s="452">
        <v>199.62100219999999</v>
      </c>
      <c r="AQ20" s="452">
        <v>185.25</v>
      </c>
      <c r="AR20" s="468">
        <v>165.01</v>
      </c>
      <c r="AW20" s="475">
        <v>10</v>
      </c>
      <c r="AX20" s="452">
        <v>332.70800780000002</v>
      </c>
      <c r="AY20" s="452">
        <v>288.45</v>
      </c>
      <c r="AZ20" s="468">
        <v>279.86</v>
      </c>
      <c r="BB20" s="475">
        <v>10</v>
      </c>
      <c r="BC20" s="455">
        <v>215.62899492000003</v>
      </c>
      <c r="BD20" s="453">
        <v>223.25000000000003</v>
      </c>
      <c r="BE20" s="471">
        <v>283.7940006</v>
      </c>
    </row>
    <row r="21" spans="1:57" s="174" customFormat="1" ht="14.25" customHeight="1">
      <c r="A21" s="219"/>
      <c r="B21" s="478" t="s">
        <v>260</v>
      </c>
      <c r="C21" s="479"/>
      <c r="D21" s="480">
        <v>1.253355</v>
      </c>
      <c r="E21" s="480">
        <v>6.6304473489999998</v>
      </c>
      <c r="F21" s="490">
        <f t="shared" si="0"/>
        <v>-0.81096976809731691</v>
      </c>
      <c r="G21" s="236"/>
      <c r="H21" s="236"/>
      <c r="I21" s="236"/>
      <c r="J21" s="213"/>
      <c r="K21" s="167"/>
      <c r="U21" s="435"/>
      <c r="V21" s="435"/>
      <c r="W21"/>
      <c r="X21" s="494">
        <v>85.84</v>
      </c>
      <c r="Y21" s="494">
        <v>163.47999999999999</v>
      </c>
      <c r="Z21" s="494">
        <v>81.83</v>
      </c>
      <c r="AA21" s="494">
        <v>24.225000000000001</v>
      </c>
      <c r="AB21" s="494">
        <v>10.32</v>
      </c>
      <c r="AC21" s="451">
        <v>277.75099999999998</v>
      </c>
      <c r="AD21" s="494">
        <v>132.26300000000001</v>
      </c>
      <c r="AE21" s="494">
        <v>35.963999999999999</v>
      </c>
      <c r="AF21" s="494">
        <v>10.43</v>
      </c>
      <c r="AG21" s="494">
        <v>1.35</v>
      </c>
      <c r="AH21" s="494">
        <v>145.36000000000001</v>
      </c>
      <c r="AI21" s="494">
        <v>49.43</v>
      </c>
      <c r="AO21" s="475">
        <v>11</v>
      </c>
      <c r="AP21" s="452">
        <v>218.65400695800699</v>
      </c>
      <c r="AQ21" s="452">
        <v>203.9</v>
      </c>
      <c r="AR21" s="468">
        <v>186.45</v>
      </c>
      <c r="AW21" s="475">
        <v>11</v>
      </c>
      <c r="AX21" s="452">
        <v>363.43499755859301</v>
      </c>
      <c r="AY21" s="452">
        <v>311.77999999999997</v>
      </c>
      <c r="AZ21" s="468">
        <v>308.83</v>
      </c>
      <c r="BB21" s="475">
        <v>11</v>
      </c>
      <c r="BC21" s="455">
        <v>222.04299736022926</v>
      </c>
      <c r="BD21" s="453">
        <v>237.42999999999998</v>
      </c>
      <c r="BE21" s="471">
        <v>286.24</v>
      </c>
    </row>
    <row r="22" spans="1:57" s="174" customFormat="1" ht="14.25" customHeight="1">
      <c r="A22" s="219"/>
      <c r="B22" s="486" t="s">
        <v>261</v>
      </c>
      <c r="C22" s="487"/>
      <c r="D22" s="488">
        <v>0</v>
      </c>
      <c r="E22" s="488">
        <v>0.255131579</v>
      </c>
      <c r="F22" s="492">
        <f t="shared" si="0"/>
        <v>-1</v>
      </c>
      <c r="G22" s="236"/>
      <c r="H22" s="236"/>
      <c r="I22" s="236"/>
      <c r="J22" s="213"/>
      <c r="K22" s="167"/>
      <c r="U22" s="435"/>
      <c r="V22" s="435"/>
      <c r="W22"/>
      <c r="X22" s="494">
        <v>60.343000000000004</v>
      </c>
      <c r="Y22" s="494">
        <v>101.372</v>
      </c>
      <c r="Z22" s="494">
        <v>38.957999999999998</v>
      </c>
      <c r="AA22" s="494">
        <v>17.963999999999999</v>
      </c>
      <c r="AB22" s="494">
        <v>11.87</v>
      </c>
      <c r="AC22" s="451">
        <v>251.89099999999999</v>
      </c>
      <c r="AD22" s="494">
        <v>209.01</v>
      </c>
      <c r="AE22" s="494">
        <v>24.754000000000001</v>
      </c>
      <c r="AF22" s="494">
        <v>9.0090000000000003</v>
      </c>
      <c r="AG22" s="494">
        <v>1.3260000000000001</v>
      </c>
      <c r="AH22" s="494">
        <v>124.146</v>
      </c>
      <c r="AI22" s="494">
        <v>54.344000000000001</v>
      </c>
      <c r="AO22" s="475">
        <v>12</v>
      </c>
      <c r="AP22" s="452">
        <v>218.65400695800699</v>
      </c>
      <c r="AQ22" s="452">
        <v>203.9</v>
      </c>
      <c r="AR22" s="468">
        <v>186.45</v>
      </c>
      <c r="AW22" s="475">
        <v>12</v>
      </c>
      <c r="AX22" s="452">
        <v>404.84201050000001</v>
      </c>
      <c r="AY22" s="452">
        <v>314.74099731445301</v>
      </c>
      <c r="AZ22" s="468">
        <v>308.83</v>
      </c>
      <c r="BB22" s="475">
        <v>12</v>
      </c>
      <c r="BC22" s="455">
        <v>222.46699903000001</v>
      </c>
      <c r="BD22" s="453">
        <v>259.42500019073447</v>
      </c>
      <c r="BE22" s="471">
        <v>285.0129948</v>
      </c>
    </row>
    <row r="23" spans="1:57" s="174" customFormat="1" ht="14.25" customHeight="1">
      <c r="A23" s="219"/>
      <c r="B23" s="478" t="s">
        <v>262</v>
      </c>
      <c r="C23" s="479"/>
      <c r="D23" s="480">
        <v>0</v>
      </c>
      <c r="E23" s="480">
        <v>0</v>
      </c>
      <c r="F23" s="490"/>
      <c r="G23" s="236"/>
      <c r="H23" s="236"/>
      <c r="I23" s="236"/>
      <c r="J23" s="213"/>
      <c r="K23" s="167"/>
      <c r="U23" s="435"/>
      <c r="V23" s="435"/>
      <c r="W23"/>
      <c r="X23" s="494">
        <v>45.5</v>
      </c>
      <c r="Y23" s="494">
        <v>86.66</v>
      </c>
      <c r="Z23" s="494">
        <v>30.167999999999999</v>
      </c>
      <c r="AA23" s="494">
        <v>15.83</v>
      </c>
      <c r="AB23" s="494">
        <v>10.039999999999999</v>
      </c>
      <c r="AC23" s="451">
        <v>183.58199999999999</v>
      </c>
      <c r="AD23" s="494">
        <v>95.99</v>
      </c>
      <c r="AE23" s="494">
        <v>26.423999999999999</v>
      </c>
      <c r="AF23" s="494">
        <v>9</v>
      </c>
      <c r="AG23" s="494">
        <v>1.319</v>
      </c>
      <c r="AH23" s="494">
        <v>97.190700000000007</v>
      </c>
      <c r="AI23" s="494">
        <v>41.814</v>
      </c>
      <c r="AO23" s="475">
        <v>13</v>
      </c>
      <c r="AP23" s="452">
        <v>220.94</v>
      </c>
      <c r="AQ23" s="452">
        <v>221.62</v>
      </c>
      <c r="AR23" s="468">
        <v>195.65</v>
      </c>
      <c r="AW23" s="475">
        <v>13</v>
      </c>
      <c r="AX23" s="452">
        <v>395.14</v>
      </c>
      <c r="AY23" s="452">
        <v>323.68</v>
      </c>
      <c r="AZ23" s="468">
        <v>308.83</v>
      </c>
      <c r="BB23" s="475">
        <v>13</v>
      </c>
      <c r="BC23" s="455">
        <v>220.64399999999998</v>
      </c>
      <c r="BD23" s="453">
        <v>263.17400000000004</v>
      </c>
      <c r="BE23" s="471">
        <v>279.9690008</v>
      </c>
    </row>
    <row r="24" spans="1:57" s="174" customFormat="1" ht="14.25" customHeight="1">
      <c r="A24" s="219"/>
      <c r="B24" s="486" t="s">
        <v>263</v>
      </c>
      <c r="C24" s="487"/>
      <c r="D24" s="488">
        <v>56.728099999999998</v>
      </c>
      <c r="E24" s="488">
        <v>32.832161380000002</v>
      </c>
      <c r="F24" s="492">
        <f t="shared" si="0"/>
        <v>0.7278210637255339</v>
      </c>
      <c r="G24" s="236"/>
      <c r="H24" s="236"/>
      <c r="I24" s="236"/>
      <c r="J24" s="213"/>
      <c r="K24" s="167"/>
      <c r="U24" s="435"/>
      <c r="V24" s="435">
        <v>16</v>
      </c>
      <c r="W24"/>
      <c r="X24" s="494">
        <v>43.256999999999998</v>
      </c>
      <c r="Y24" s="494">
        <v>82.16</v>
      </c>
      <c r="Z24" s="494">
        <v>40.76</v>
      </c>
      <c r="AA24" s="494">
        <v>15.3</v>
      </c>
      <c r="AB24" s="494">
        <v>9.1</v>
      </c>
      <c r="AC24" s="451">
        <v>155.88999999999999</v>
      </c>
      <c r="AD24" s="494">
        <v>89.72</v>
      </c>
      <c r="AE24" s="494">
        <v>20.83</v>
      </c>
      <c r="AF24" s="494">
        <v>9</v>
      </c>
      <c r="AG24" s="494">
        <v>1.3069999999999999</v>
      </c>
      <c r="AH24" s="494">
        <v>89.46</v>
      </c>
      <c r="AI24" s="494">
        <v>33.630000000000003</v>
      </c>
      <c r="AO24" s="475">
        <v>14</v>
      </c>
      <c r="AP24" s="452">
        <v>220.94</v>
      </c>
      <c r="AQ24" s="452">
        <v>221.62</v>
      </c>
      <c r="AR24" s="468">
        <v>195.65</v>
      </c>
      <c r="AW24" s="475">
        <v>14</v>
      </c>
      <c r="AX24" s="452">
        <v>376</v>
      </c>
      <c r="AY24" s="452">
        <v>323.68</v>
      </c>
      <c r="AZ24" s="468">
        <v>302.95999999999998</v>
      </c>
      <c r="BB24" s="475">
        <v>14</v>
      </c>
      <c r="BC24" s="455">
        <v>223.27600000000001</v>
      </c>
      <c r="BD24" s="453">
        <v>268.62</v>
      </c>
      <c r="BE24" s="471">
        <v>286.5410023</v>
      </c>
    </row>
    <row r="25" spans="1:57" s="174" customFormat="1" ht="14.25" customHeight="1">
      <c r="A25" s="138"/>
      <c r="B25" s="478" t="s">
        <v>264</v>
      </c>
      <c r="C25" s="479"/>
      <c r="D25" s="480">
        <v>0.132387</v>
      </c>
      <c r="E25" s="480">
        <v>2.1622626290000002</v>
      </c>
      <c r="F25" s="490">
        <f t="shared" si="0"/>
        <v>-0.93877385742858344</v>
      </c>
      <c r="G25" s="258"/>
      <c r="H25" s="241"/>
      <c r="I25" s="241"/>
      <c r="J25" s="213"/>
      <c r="K25" s="167"/>
      <c r="U25" s="435"/>
      <c r="V25" s="435"/>
      <c r="W25"/>
      <c r="X25" s="494">
        <v>50.91</v>
      </c>
      <c r="Y25" s="494">
        <v>97.92</v>
      </c>
      <c r="Z25" s="494">
        <v>50.25</v>
      </c>
      <c r="AA25" s="494">
        <v>15.52</v>
      </c>
      <c r="AB25" s="494">
        <v>9.36</v>
      </c>
      <c r="AC25" s="451">
        <v>166.41</v>
      </c>
      <c r="AD25" s="494">
        <v>101.72</v>
      </c>
      <c r="AE25" s="494">
        <v>23.6</v>
      </c>
      <c r="AF25" s="494">
        <v>9.0057144165039045</v>
      </c>
      <c r="AG25" s="494">
        <v>1.42</v>
      </c>
      <c r="AH25" s="494">
        <v>99.16</v>
      </c>
      <c r="AI25" s="494">
        <v>32.46</v>
      </c>
      <c r="AO25" s="475">
        <v>15</v>
      </c>
      <c r="AP25" s="452">
        <v>221.99</v>
      </c>
      <c r="AQ25" s="452">
        <v>226.28</v>
      </c>
      <c r="AR25" s="468">
        <v>201.94</v>
      </c>
      <c r="AW25" s="475">
        <v>15</v>
      </c>
      <c r="AX25" s="452">
        <v>363.43</v>
      </c>
      <c r="AY25" s="452">
        <v>335.74</v>
      </c>
      <c r="AZ25" s="468">
        <v>311.77999999999997</v>
      </c>
      <c r="BB25" s="475">
        <v>15</v>
      </c>
      <c r="BC25" s="455">
        <v>222.00500000000002</v>
      </c>
      <c r="BD25" s="453">
        <v>278.94</v>
      </c>
      <c r="BE25" s="471">
        <v>288.78499979999998</v>
      </c>
    </row>
    <row r="26" spans="1:57" s="174" customFormat="1" ht="14.25" customHeight="1">
      <c r="A26" s="259"/>
      <c r="B26" s="486" t="s">
        <v>265</v>
      </c>
      <c r="C26" s="487"/>
      <c r="D26" s="488">
        <v>117.9472</v>
      </c>
      <c r="E26" s="488">
        <v>85.489258550000002</v>
      </c>
      <c r="F26" s="492">
        <f t="shared" si="0"/>
        <v>0.37967274486321989</v>
      </c>
      <c r="G26" s="209"/>
      <c r="H26" s="261"/>
      <c r="I26" s="261"/>
      <c r="J26" s="261"/>
      <c r="K26" s="167"/>
      <c r="U26" s="435"/>
      <c r="V26" s="435"/>
      <c r="W26"/>
      <c r="X26" s="494">
        <v>60.1</v>
      </c>
      <c r="Y26" s="494">
        <v>118.21</v>
      </c>
      <c r="Z26" s="494">
        <v>88.1</v>
      </c>
      <c r="AA26" s="494">
        <v>15.59</v>
      </c>
      <c r="AB26" s="494">
        <v>8.8000000000000007</v>
      </c>
      <c r="AC26" s="451">
        <v>178.05</v>
      </c>
      <c r="AD26" s="494">
        <v>95.81</v>
      </c>
      <c r="AE26" s="494">
        <v>22.27</v>
      </c>
      <c r="AF26" s="494">
        <v>9.0057144165039045</v>
      </c>
      <c r="AG26" s="494">
        <v>1.2150000000000001</v>
      </c>
      <c r="AH26" s="494">
        <v>71.319999999999993</v>
      </c>
      <c r="AI26" s="494">
        <v>32.46</v>
      </c>
      <c r="AO26" s="475">
        <v>16</v>
      </c>
      <c r="AP26" s="452">
        <v>221.99</v>
      </c>
      <c r="AQ26" s="452">
        <v>226.28</v>
      </c>
      <c r="AR26" s="468">
        <v>201.94</v>
      </c>
      <c r="AW26" s="475">
        <v>16</v>
      </c>
      <c r="AX26" s="452">
        <v>347.95</v>
      </c>
      <c r="AY26" s="452">
        <v>329.68899540000001</v>
      </c>
      <c r="AZ26" s="468">
        <v>320.69</v>
      </c>
      <c r="BB26" s="475">
        <v>16</v>
      </c>
      <c r="BC26" s="455">
        <v>223.80200000000002</v>
      </c>
      <c r="BD26" s="453">
        <v>283.35699175000002</v>
      </c>
      <c r="BE26" s="471">
        <v>293.26400000000001</v>
      </c>
    </row>
    <row r="27" spans="1:57" s="174" customFormat="1" ht="14.25" customHeight="1">
      <c r="A27" s="209"/>
      <c r="B27" s="478" t="s">
        <v>266</v>
      </c>
      <c r="C27" s="479"/>
      <c r="D27" s="480">
        <v>38.960270000000001</v>
      </c>
      <c r="E27" s="480">
        <v>22.55806458</v>
      </c>
      <c r="F27" s="490">
        <f t="shared" si="0"/>
        <v>0.72711049132035077</v>
      </c>
      <c r="G27" s="260"/>
      <c r="H27" s="261"/>
      <c r="I27" s="261"/>
      <c r="J27" s="261"/>
      <c r="K27" s="167"/>
      <c r="U27" s="435"/>
      <c r="V27" s="435"/>
      <c r="W27"/>
      <c r="X27" s="494">
        <v>51.714286260000002</v>
      </c>
      <c r="Y27" s="494">
        <v>91.569599909999994</v>
      </c>
      <c r="Z27" s="494">
        <v>109.7940002</v>
      </c>
      <c r="AA27" s="494">
        <v>14.470856939999999</v>
      </c>
      <c r="AB27" s="494">
        <v>7.7015714649999998</v>
      </c>
      <c r="AC27" s="451">
        <v>158.61442779999999</v>
      </c>
      <c r="AD27" s="494">
        <v>86.274285449999994</v>
      </c>
      <c r="AE27" s="494">
        <v>20.1857139</v>
      </c>
      <c r="AF27" s="494">
        <v>9</v>
      </c>
      <c r="AG27" s="494">
        <v>1.3400000160000001</v>
      </c>
      <c r="AH27" s="494">
        <v>61.869286670000001</v>
      </c>
      <c r="AI27" s="494">
        <v>18.350000380000001</v>
      </c>
      <c r="AO27" s="475">
        <v>17</v>
      </c>
      <c r="AP27" s="452">
        <v>225.06</v>
      </c>
      <c r="AQ27" s="452">
        <v>228.07400000000001</v>
      </c>
      <c r="AR27" s="468">
        <v>201.94</v>
      </c>
      <c r="AW27" s="475">
        <v>17</v>
      </c>
      <c r="AX27" s="452">
        <v>338.77</v>
      </c>
      <c r="AY27" s="452">
        <v>326.68</v>
      </c>
      <c r="AZ27" s="468">
        <v>326.68</v>
      </c>
      <c r="BB27" s="475">
        <v>17</v>
      </c>
      <c r="BC27" s="455">
        <v>217.49399757385231</v>
      </c>
      <c r="BD27" s="453">
        <v>293.363</v>
      </c>
      <c r="BE27" s="471">
        <v>292.87300069999998</v>
      </c>
    </row>
    <row r="28" spans="1:57" s="174" customFormat="1" ht="14.25" customHeight="1">
      <c r="A28" s="209"/>
      <c r="B28" s="486" t="s">
        <v>267</v>
      </c>
      <c r="C28" s="487"/>
      <c r="D28" s="488">
        <v>22.634709999999998</v>
      </c>
      <c r="E28" s="488">
        <v>11.058552540000001</v>
      </c>
      <c r="F28" s="492">
        <f t="shared" si="0"/>
        <v>1.0468058471601742</v>
      </c>
      <c r="G28" s="209"/>
      <c r="H28" s="261"/>
      <c r="I28" s="261"/>
      <c r="J28" s="261"/>
      <c r="K28" s="167"/>
      <c r="U28" s="435"/>
      <c r="V28" s="435">
        <v>20</v>
      </c>
      <c r="W28"/>
      <c r="X28" s="494">
        <v>37.44</v>
      </c>
      <c r="Y28" s="494">
        <v>67.650000000000006</v>
      </c>
      <c r="Z28" s="494">
        <v>77.853999999999999</v>
      </c>
      <c r="AA28" s="494">
        <v>12.94</v>
      </c>
      <c r="AB28" s="494">
        <v>5.64</v>
      </c>
      <c r="AC28" s="451">
        <v>121.72</v>
      </c>
      <c r="AD28" s="494">
        <v>79.86</v>
      </c>
      <c r="AE28" s="494">
        <v>19.373000000000001</v>
      </c>
      <c r="AF28" s="494">
        <v>9</v>
      </c>
      <c r="AG28" s="494">
        <v>1.355</v>
      </c>
      <c r="AH28" s="494">
        <v>62.061</v>
      </c>
      <c r="AI28" s="494">
        <v>16.739999999999998</v>
      </c>
      <c r="AO28" s="475">
        <v>18</v>
      </c>
      <c r="AP28" s="452">
        <v>225.06</v>
      </c>
      <c r="AQ28" s="452">
        <v>228.07400000000001</v>
      </c>
      <c r="AR28" s="468">
        <v>207.59</v>
      </c>
      <c r="AW28" s="475">
        <v>18</v>
      </c>
      <c r="AX28" s="452">
        <v>326.67999267578102</v>
      </c>
      <c r="AY28" s="452">
        <v>323.68</v>
      </c>
      <c r="AZ28" s="468">
        <v>314.74</v>
      </c>
      <c r="BB28" s="475">
        <v>18</v>
      </c>
      <c r="BC28" s="455">
        <v>213.5109978485107</v>
      </c>
      <c r="BD28" s="453">
        <v>295.185</v>
      </c>
      <c r="BE28" s="471">
        <v>289.06400009999999</v>
      </c>
    </row>
    <row r="29" spans="1:57" s="174" customFormat="1" ht="12.75">
      <c r="A29" s="262"/>
      <c r="B29" s="478" t="s">
        <v>268</v>
      </c>
      <c r="C29" s="479"/>
      <c r="D29" s="480">
        <v>24.416350000000001</v>
      </c>
      <c r="E29" s="480">
        <v>7.816580557</v>
      </c>
      <c r="F29" s="490">
        <f t="shared" si="0"/>
        <v>2.1236612764304423</v>
      </c>
      <c r="G29" s="262"/>
      <c r="H29" s="262"/>
      <c r="I29" s="262"/>
      <c r="J29" s="261"/>
      <c r="K29" s="167"/>
      <c r="U29" s="435"/>
      <c r="V29" s="435"/>
      <c r="W29"/>
      <c r="X29" s="494">
        <v>27.871428353445829</v>
      </c>
      <c r="Y29" s="494">
        <v>56.340142386300158</v>
      </c>
      <c r="Z29" s="494">
        <v>46.279857635497997</v>
      </c>
      <c r="AA29" s="494">
        <v>12.185285568237273</v>
      </c>
      <c r="AB29" s="494">
        <v>4.946999958583282</v>
      </c>
      <c r="AC29" s="451">
        <v>97.352142333984176</v>
      </c>
      <c r="AD29" s="494">
        <v>59.180000305175732</v>
      </c>
      <c r="AE29" s="494">
        <v>15.218571390424414</v>
      </c>
      <c r="AF29" s="494">
        <v>9.0042858123779261</v>
      </c>
      <c r="AG29" s="494">
        <v>1.5431428466524355</v>
      </c>
      <c r="AH29" s="494">
        <v>58.464999607631093</v>
      </c>
      <c r="AI29" s="494">
        <v>15.350000108991299</v>
      </c>
      <c r="AO29" s="475">
        <v>19</v>
      </c>
      <c r="AP29" s="452">
        <v>225.9400024</v>
      </c>
      <c r="AQ29" s="452">
        <v>229.173</v>
      </c>
      <c r="AR29" s="468">
        <v>207.59</v>
      </c>
      <c r="AW29" s="475">
        <v>19</v>
      </c>
      <c r="AX29" s="452">
        <v>326.67999270000001</v>
      </c>
      <c r="AY29" s="452">
        <v>317.71099853515602</v>
      </c>
      <c r="AZ29" s="468">
        <v>308.83</v>
      </c>
      <c r="BB29" s="475">
        <v>19</v>
      </c>
      <c r="BC29" s="455">
        <v>210.8809986</v>
      </c>
      <c r="BD29" s="453">
        <v>294.39800000000002</v>
      </c>
      <c r="BE29" s="471">
        <v>283.7310013</v>
      </c>
    </row>
    <row r="30" spans="1:57" s="174" customFormat="1" ht="12.75">
      <c r="A30" s="263"/>
      <c r="B30" s="486" t="s">
        <v>269</v>
      </c>
      <c r="C30" s="487"/>
      <c r="D30" s="488">
        <v>23.743839999999999</v>
      </c>
      <c r="E30" s="488">
        <v>36.04258042</v>
      </c>
      <c r="F30" s="492">
        <f>+(D30-E30)/E30</f>
        <v>-0.34122807736527766</v>
      </c>
      <c r="G30" s="209"/>
      <c r="H30" s="261"/>
      <c r="I30" s="261"/>
      <c r="J30" s="261"/>
      <c r="K30" s="167"/>
      <c r="U30" s="435"/>
      <c r="V30" s="435"/>
      <c r="W30"/>
      <c r="X30" s="494">
        <v>22.73</v>
      </c>
      <c r="Y30" s="494">
        <v>42.3</v>
      </c>
      <c r="Z30" s="494">
        <v>27.998000000000001</v>
      </c>
      <c r="AA30" s="494">
        <v>11.54</v>
      </c>
      <c r="AB30" s="494">
        <v>4.165</v>
      </c>
      <c r="AC30" s="451">
        <v>85.36</v>
      </c>
      <c r="AD30" s="494">
        <v>45.05</v>
      </c>
      <c r="AE30" s="494">
        <v>12.23</v>
      </c>
      <c r="AF30" s="494">
        <v>9</v>
      </c>
      <c r="AG30" s="494">
        <v>1.57</v>
      </c>
      <c r="AH30" s="494">
        <v>45.284999999999997</v>
      </c>
      <c r="AI30" s="494">
        <v>15.35</v>
      </c>
      <c r="AO30" s="475">
        <v>20</v>
      </c>
      <c r="AP30" s="452">
        <v>225.9400024</v>
      </c>
      <c r="AQ30" s="452">
        <v>229.173</v>
      </c>
      <c r="AR30" s="468">
        <v>205.7</v>
      </c>
      <c r="AW30" s="475">
        <v>20</v>
      </c>
      <c r="AX30" s="452">
        <v>323.7</v>
      </c>
      <c r="AY30" s="452">
        <v>320.69100950000001</v>
      </c>
      <c r="AZ30" s="468">
        <v>308.8</v>
      </c>
      <c r="BB30" s="475">
        <v>20</v>
      </c>
      <c r="BC30" s="455">
        <v>207.37700241088851</v>
      </c>
      <c r="BD30" s="453">
        <v>292.23500059000003</v>
      </c>
      <c r="BE30" s="471">
        <v>278.89999999999998</v>
      </c>
    </row>
    <row r="31" spans="1:57" s="174" customFormat="1" ht="12.75">
      <c r="A31" s="209"/>
      <c r="B31" s="209"/>
      <c r="C31" s="209"/>
      <c r="D31" s="209"/>
      <c r="E31" s="209"/>
      <c r="F31" s="209"/>
      <c r="G31" s="209"/>
      <c r="H31" s="264"/>
      <c r="I31" s="264"/>
      <c r="J31" s="261"/>
      <c r="K31" s="167"/>
      <c r="U31" s="436"/>
      <c r="V31" s="435"/>
      <c r="W31"/>
      <c r="X31" s="494">
        <v>19.685714449999999</v>
      </c>
      <c r="Y31" s="494">
        <v>42.036570959999999</v>
      </c>
      <c r="Z31" s="494">
        <v>20.883000240000001</v>
      </c>
      <c r="AA31" s="494">
        <v>10.125571389999999</v>
      </c>
      <c r="AB31" s="494">
        <v>2.893857138</v>
      </c>
      <c r="AC31" s="451">
        <v>79.191714700000006</v>
      </c>
      <c r="AD31" s="494">
        <v>42.964286260000002</v>
      </c>
      <c r="AE31" s="494">
        <v>11.14142854</v>
      </c>
      <c r="AF31" s="494">
        <v>9.0013386860000004</v>
      </c>
      <c r="AG31" s="494">
        <v>1.7202857389999999</v>
      </c>
      <c r="AH31" s="494">
        <v>39.832142419999997</v>
      </c>
      <c r="AI31" s="494">
        <v>11.67585727</v>
      </c>
      <c r="AO31" s="475">
        <v>21</v>
      </c>
      <c r="AP31" s="452">
        <v>225.9400024</v>
      </c>
      <c r="AQ31" s="452">
        <v>229.173</v>
      </c>
      <c r="AR31" s="468">
        <v>205.7</v>
      </c>
      <c r="AW31" s="475">
        <v>21</v>
      </c>
      <c r="AX31" s="452">
        <v>314.74099731445301</v>
      </c>
      <c r="AY31" s="452">
        <v>314.7409973</v>
      </c>
      <c r="AZ31" s="468">
        <v>311.77999999999997</v>
      </c>
      <c r="BB31" s="475">
        <v>21</v>
      </c>
      <c r="BC31" s="455">
        <v>203.7669992446898</v>
      </c>
      <c r="BD31" s="453">
        <v>289.28499365999994</v>
      </c>
      <c r="BE31" s="471">
        <v>274.65599980000002</v>
      </c>
    </row>
    <row r="32" spans="1:57" s="174" customFormat="1" ht="12.75">
      <c r="A32" s="211"/>
      <c r="B32" s="211"/>
      <c r="C32" s="211"/>
      <c r="D32" s="211"/>
      <c r="E32" s="211"/>
      <c r="F32" s="211"/>
      <c r="G32" s="211"/>
      <c r="H32" s="211"/>
      <c r="I32" s="211"/>
      <c r="J32" s="261"/>
      <c r="K32" s="167"/>
      <c r="U32" s="436"/>
      <c r="V32" s="435">
        <v>24</v>
      </c>
      <c r="W32"/>
      <c r="X32" s="494">
        <v>18.34285736</v>
      </c>
      <c r="Y32" s="494">
        <v>37.365667340000002</v>
      </c>
      <c r="Z32" s="494">
        <v>16.6200002</v>
      </c>
      <c r="AA32" s="494">
        <v>9.6549998689999992</v>
      </c>
      <c r="AB32" s="494">
        <v>4.0768571920000003</v>
      </c>
      <c r="AC32" s="451">
        <v>77.282856530000004</v>
      </c>
      <c r="AD32" s="494">
        <v>48.352857319999998</v>
      </c>
      <c r="AE32" s="494">
        <v>11.87857151</v>
      </c>
      <c r="AF32" s="494">
        <v>9</v>
      </c>
      <c r="AG32" s="494">
        <v>1.7888571529999999</v>
      </c>
      <c r="AH32" s="494">
        <v>37.416428699999997</v>
      </c>
      <c r="AI32" s="494">
        <v>11.18857152</v>
      </c>
      <c r="AO32" s="475">
        <v>22</v>
      </c>
      <c r="AP32" s="452">
        <v>224.12</v>
      </c>
      <c r="AQ32" s="452">
        <v>227.72900390625</v>
      </c>
      <c r="AR32" s="468">
        <v>204.65</v>
      </c>
      <c r="AW32" s="475">
        <v>22</v>
      </c>
      <c r="AX32" s="452">
        <v>300.04000000000002</v>
      </c>
      <c r="AY32" s="452">
        <v>308.829986572265</v>
      </c>
      <c r="AZ32" s="468">
        <v>314.74</v>
      </c>
      <c r="BB32" s="475">
        <v>22</v>
      </c>
      <c r="BC32" s="455">
        <v>200.18000106811502</v>
      </c>
      <c r="BD32" s="453">
        <v>287.342002868652</v>
      </c>
      <c r="BE32" s="471">
        <v>269.74</v>
      </c>
    </row>
    <row r="33" spans="1:57" s="174" customFormat="1" ht="12.75">
      <c r="A33" s="219"/>
      <c r="B33" s="236"/>
      <c r="C33" s="236"/>
      <c r="D33" s="236"/>
      <c r="E33" s="236"/>
      <c r="F33" s="236"/>
      <c r="G33" s="236"/>
      <c r="H33" s="236"/>
      <c r="I33" s="236"/>
      <c r="J33" s="261"/>
      <c r="K33" s="167"/>
      <c r="U33" s="436"/>
      <c r="V33" s="435"/>
      <c r="W33"/>
      <c r="X33" s="494">
        <v>18.350000000000001</v>
      </c>
      <c r="Y33" s="494">
        <v>33.43</v>
      </c>
      <c r="Z33" s="494">
        <v>13.565</v>
      </c>
      <c r="AA33" s="494">
        <v>9.0500000000000007</v>
      </c>
      <c r="AB33" s="494">
        <v>3.68</v>
      </c>
      <c r="AC33" s="451">
        <v>78.992999999999995</v>
      </c>
      <c r="AD33" s="494">
        <v>35.799999999999997</v>
      </c>
      <c r="AE33" s="494">
        <v>10.18</v>
      </c>
      <c r="AF33" s="494">
        <v>9</v>
      </c>
      <c r="AG33" s="494">
        <v>1.89</v>
      </c>
      <c r="AH33" s="494">
        <v>35.86</v>
      </c>
      <c r="AI33" s="494">
        <v>11.34</v>
      </c>
      <c r="AO33" s="475">
        <v>23</v>
      </c>
      <c r="AP33" s="452">
        <v>224.12</v>
      </c>
      <c r="AQ33" s="452">
        <v>227.72900390625</v>
      </c>
      <c r="AR33" s="468">
        <v>204.65</v>
      </c>
      <c r="AW33" s="475">
        <v>23</v>
      </c>
      <c r="AX33" s="452">
        <v>297.12701420000002</v>
      </c>
      <c r="AY33" s="452">
        <v>311.78100000000001</v>
      </c>
      <c r="AZ33" s="468">
        <v>308.83</v>
      </c>
      <c r="BB33" s="475">
        <v>23</v>
      </c>
      <c r="BC33" s="455">
        <v>196.66499901</v>
      </c>
      <c r="BD33" s="453">
        <v>285.25799999999998</v>
      </c>
      <c r="BE33" s="471">
        <v>265.4609997</v>
      </c>
    </row>
    <row r="34" spans="1:57" s="174" customFormat="1" ht="12.75">
      <c r="A34" s="219"/>
      <c r="B34" s="236"/>
      <c r="C34" s="236"/>
      <c r="D34" s="236"/>
      <c r="E34" s="236"/>
      <c r="F34" s="236"/>
      <c r="G34" s="236"/>
      <c r="H34" s="236"/>
      <c r="I34" s="236"/>
      <c r="J34" s="261"/>
      <c r="K34" s="167"/>
      <c r="U34" s="436"/>
      <c r="V34" s="435"/>
      <c r="W34"/>
      <c r="X34" s="494">
        <v>17.23</v>
      </c>
      <c r="Y34" s="494">
        <v>32.89</v>
      </c>
      <c r="Z34" s="494">
        <v>12.42</v>
      </c>
      <c r="AA34" s="494">
        <v>8.61</v>
      </c>
      <c r="AB34" s="494">
        <v>2.5219999999999998</v>
      </c>
      <c r="AC34" s="451">
        <v>93.44</v>
      </c>
      <c r="AD34" s="494">
        <v>34.47</v>
      </c>
      <c r="AE34" s="494">
        <v>9.86</v>
      </c>
      <c r="AF34" s="494">
        <v>8.9860000000000007</v>
      </c>
      <c r="AG34" s="494">
        <v>1.47</v>
      </c>
      <c r="AH34" s="494">
        <v>35.03</v>
      </c>
      <c r="AI34" s="494">
        <v>10.78</v>
      </c>
      <c r="AO34" s="475">
        <v>24</v>
      </c>
      <c r="AP34" s="452">
        <v>217.49299619999999</v>
      </c>
      <c r="AQ34" s="452">
        <v>223.85</v>
      </c>
      <c r="AR34" s="468">
        <v>200.38</v>
      </c>
      <c r="AW34" s="475">
        <v>24</v>
      </c>
      <c r="AX34" s="452">
        <v>297.12701420000002</v>
      </c>
      <c r="AY34" s="452">
        <v>311.77999999999997</v>
      </c>
      <c r="AZ34" s="468">
        <v>300.04000000000002</v>
      </c>
      <c r="BB34" s="475">
        <v>24</v>
      </c>
      <c r="BC34" s="455">
        <v>194.99600025000001</v>
      </c>
      <c r="BD34" s="453">
        <v>281.64</v>
      </c>
      <c r="BE34" s="471">
        <v>261.10000000000002</v>
      </c>
    </row>
    <row r="35" spans="1:57" s="174" customFormat="1" ht="12.75">
      <c r="A35" s="219"/>
      <c r="B35" s="236"/>
      <c r="C35" s="236"/>
      <c r="D35" s="236"/>
      <c r="E35" s="236"/>
      <c r="F35" s="236"/>
      <c r="G35" s="236"/>
      <c r="H35" s="236"/>
      <c r="I35" s="236"/>
      <c r="J35" s="261"/>
      <c r="K35" s="167"/>
      <c r="U35" s="436"/>
      <c r="V35" s="435"/>
      <c r="W35"/>
      <c r="X35" s="494">
        <v>15.81</v>
      </c>
      <c r="Y35" s="494">
        <v>29.11</v>
      </c>
      <c r="Z35" s="494">
        <v>10.92</v>
      </c>
      <c r="AA35" s="494">
        <v>8.08</v>
      </c>
      <c r="AB35" s="494">
        <v>2.29</v>
      </c>
      <c r="AC35" s="451">
        <v>75.959999999999994</v>
      </c>
      <c r="AD35" s="494">
        <v>32.409999999999997</v>
      </c>
      <c r="AE35" s="494">
        <v>9.5500000000000007</v>
      </c>
      <c r="AF35" s="494">
        <v>9.0100000930000004</v>
      </c>
      <c r="AG35" s="494">
        <v>1.6</v>
      </c>
      <c r="AH35" s="494">
        <v>34.11</v>
      </c>
      <c r="AI35" s="494">
        <v>9.3800000000000008</v>
      </c>
      <c r="AO35" s="475">
        <v>25</v>
      </c>
      <c r="AP35" s="452">
        <v>217.49299619999999</v>
      </c>
      <c r="AQ35" s="452">
        <v>223.85</v>
      </c>
      <c r="AR35" s="468">
        <v>200.38</v>
      </c>
      <c r="AW35" s="475">
        <v>25</v>
      </c>
      <c r="AX35" s="452">
        <v>294.225006103515</v>
      </c>
      <c r="AY35" s="452">
        <v>308.83</v>
      </c>
      <c r="AZ35" s="468">
        <v>282.72000000000003</v>
      </c>
      <c r="BB35" s="475">
        <v>25</v>
      </c>
      <c r="BC35" s="455">
        <v>193.36700119018531</v>
      </c>
      <c r="BD35" s="453">
        <v>276.89499999999998</v>
      </c>
      <c r="BE35" s="471">
        <v>256.25999990000003</v>
      </c>
    </row>
    <row r="36" spans="1:57" s="174" customFormat="1" ht="12.75">
      <c r="A36" s="219"/>
      <c r="B36" s="236"/>
      <c r="C36" s="236"/>
      <c r="D36" s="236"/>
      <c r="E36" s="236"/>
      <c r="F36" s="236"/>
      <c r="G36" s="236"/>
      <c r="H36" s="236"/>
      <c r="I36" s="236"/>
      <c r="J36" s="261"/>
      <c r="K36" s="167"/>
      <c r="U36" s="436"/>
      <c r="V36" s="435">
        <v>28</v>
      </c>
      <c r="W36"/>
      <c r="X36" s="494">
        <v>14.83</v>
      </c>
      <c r="Y36" s="494">
        <v>26.72</v>
      </c>
      <c r="Z36" s="494">
        <v>8.65</v>
      </c>
      <c r="AA36" s="494">
        <v>8.27</v>
      </c>
      <c r="AB36" s="494">
        <v>11.83</v>
      </c>
      <c r="AC36" s="451">
        <v>95.68</v>
      </c>
      <c r="AD36" s="494">
        <v>27.36</v>
      </c>
      <c r="AE36" s="494">
        <v>8.51</v>
      </c>
      <c r="AF36" s="494">
        <v>9.0014286040000009</v>
      </c>
      <c r="AG36" s="494">
        <v>0.97099999999999997</v>
      </c>
      <c r="AH36" s="494">
        <v>33.92</v>
      </c>
      <c r="AI36" s="494">
        <v>7.82</v>
      </c>
      <c r="AO36" s="475">
        <v>26</v>
      </c>
      <c r="AP36" s="452">
        <v>210.53</v>
      </c>
      <c r="AQ36" s="452">
        <v>216.86000060000001</v>
      </c>
      <c r="AR36" s="468">
        <v>193.55</v>
      </c>
      <c r="AW36" s="475">
        <v>26</v>
      </c>
      <c r="AX36" s="452">
        <v>294.23</v>
      </c>
      <c r="AY36" s="452">
        <v>288.4509888</v>
      </c>
      <c r="AZ36" s="468">
        <v>262.95</v>
      </c>
      <c r="BB36" s="475">
        <v>26</v>
      </c>
      <c r="BC36" s="455">
        <v>190.59600123596181</v>
      </c>
      <c r="BD36" s="453">
        <v>272.34099963</v>
      </c>
      <c r="BE36" s="471">
        <v>252.54899979999999</v>
      </c>
    </row>
    <row r="37" spans="1:57" s="174" customFormat="1" ht="12.75">
      <c r="A37" s="219"/>
      <c r="B37" s="236"/>
      <c r="C37" s="236"/>
      <c r="D37" s="236"/>
      <c r="E37" s="236"/>
      <c r="F37" s="236"/>
      <c r="G37" s="236"/>
      <c r="H37" s="236"/>
      <c r="I37" s="236"/>
      <c r="J37" s="261"/>
      <c r="K37" s="167"/>
      <c r="U37" s="436"/>
      <c r="V37" s="435"/>
      <c r="W37"/>
      <c r="X37" s="494">
        <v>14.57142844</v>
      </c>
      <c r="Y37" s="494">
        <v>25.072999639999999</v>
      </c>
      <c r="Z37" s="494">
        <v>6.3326666359999999</v>
      </c>
      <c r="AA37" s="494">
        <v>7.9144286429999999</v>
      </c>
      <c r="AB37" s="494">
        <v>3.6995714730000002</v>
      </c>
      <c r="AC37" s="451">
        <v>98.174714219999998</v>
      </c>
      <c r="AD37" s="494">
        <v>31.010000229999999</v>
      </c>
      <c r="AE37" s="494">
        <v>8.7557142799999994</v>
      </c>
      <c r="AF37" s="494">
        <v>8.9985715319999997</v>
      </c>
      <c r="AG37" s="494">
        <v>1.6887143</v>
      </c>
      <c r="AH37" s="494">
        <v>34.240000039999998</v>
      </c>
      <c r="AI37" s="494">
        <v>6.7918571060000001</v>
      </c>
      <c r="AO37" s="475">
        <v>27</v>
      </c>
      <c r="AP37" s="452">
        <v>210.53</v>
      </c>
      <c r="AQ37" s="452">
        <v>216.86000060000001</v>
      </c>
      <c r="AR37" s="468">
        <v>193.55</v>
      </c>
      <c r="AW37" s="475">
        <v>27</v>
      </c>
      <c r="AX37" s="452">
        <v>285.58</v>
      </c>
      <c r="AY37" s="452">
        <v>265.74700000000001</v>
      </c>
      <c r="AZ37" s="468">
        <v>254.63</v>
      </c>
      <c r="BB37" s="475">
        <v>27</v>
      </c>
      <c r="BC37" s="455">
        <v>187.24</v>
      </c>
      <c r="BD37" s="453">
        <v>268.09899999999999</v>
      </c>
      <c r="BE37" s="471">
        <v>248.26700020000001</v>
      </c>
    </row>
    <row r="38" spans="1:57" s="174" customFormat="1" ht="12.75">
      <c r="A38" s="219"/>
      <c r="B38" s="236"/>
      <c r="C38" s="236"/>
      <c r="D38" s="236"/>
      <c r="E38" s="236"/>
      <c r="F38" s="236"/>
      <c r="G38" s="236"/>
      <c r="H38" s="236"/>
      <c r="I38" s="236"/>
      <c r="J38" s="261"/>
      <c r="K38" s="167"/>
      <c r="U38" s="436"/>
      <c r="V38" s="435"/>
      <c r="W38"/>
      <c r="X38" s="494">
        <v>14.83</v>
      </c>
      <c r="Y38" s="494">
        <v>24.52</v>
      </c>
      <c r="Z38" s="494">
        <v>9.15</v>
      </c>
      <c r="AA38" s="494">
        <v>7.45</v>
      </c>
      <c r="AB38" s="494">
        <v>2.5</v>
      </c>
      <c r="AC38" s="451">
        <v>88.82</v>
      </c>
      <c r="AD38" s="494">
        <v>46.76</v>
      </c>
      <c r="AE38" s="494">
        <v>13.59</v>
      </c>
      <c r="AF38" s="494">
        <v>9.01</v>
      </c>
      <c r="AG38" s="494">
        <v>1.46</v>
      </c>
      <c r="AH38" s="494">
        <v>33.86</v>
      </c>
      <c r="AI38" s="494">
        <v>6.13</v>
      </c>
      <c r="AO38" s="475">
        <v>28</v>
      </c>
      <c r="AP38" s="452">
        <v>201.54</v>
      </c>
      <c r="AQ38" s="469">
        <v>209.0310059</v>
      </c>
      <c r="AR38" s="468">
        <v>186.01</v>
      </c>
      <c r="AW38" s="475">
        <v>28</v>
      </c>
      <c r="AX38" s="452">
        <v>271.36</v>
      </c>
      <c r="AY38" s="469">
        <v>251.875</v>
      </c>
      <c r="AZ38" s="468">
        <v>240.95</v>
      </c>
      <c r="BB38" s="475">
        <v>28</v>
      </c>
      <c r="BC38" s="455">
        <v>183.3</v>
      </c>
      <c r="BD38" s="453">
        <v>262.15200039500002</v>
      </c>
      <c r="BE38" s="471">
        <v>243.86400219999999</v>
      </c>
    </row>
    <row r="39" spans="1:57" s="174" customFormat="1" ht="12.75">
      <c r="A39" s="219"/>
      <c r="B39" s="236"/>
      <c r="C39" s="236"/>
      <c r="D39" s="236"/>
      <c r="E39" s="236"/>
      <c r="F39" s="236"/>
      <c r="G39" s="236"/>
      <c r="H39" s="236"/>
      <c r="I39" s="236"/>
      <c r="J39" s="261"/>
      <c r="K39" s="167"/>
      <c r="U39" s="436"/>
      <c r="V39" s="435"/>
      <c r="W39"/>
      <c r="X39" s="494">
        <v>14.21</v>
      </c>
      <c r="Y39" s="494">
        <v>24.25</v>
      </c>
      <c r="Z39" s="494">
        <v>6.6790000000000003</v>
      </c>
      <c r="AA39" s="494">
        <v>7.25</v>
      </c>
      <c r="AB39" s="494">
        <v>2.2799999999999998</v>
      </c>
      <c r="AC39" s="451">
        <v>74.238</v>
      </c>
      <c r="AD39" s="494">
        <v>28.186</v>
      </c>
      <c r="AE39" s="494">
        <v>8.69</v>
      </c>
      <c r="AF39" s="494">
        <v>9</v>
      </c>
      <c r="AG39" s="494">
        <v>1.657</v>
      </c>
      <c r="AH39" s="494">
        <v>34.549999999999997</v>
      </c>
      <c r="AI39" s="494">
        <v>6.1909999999999998</v>
      </c>
      <c r="AO39" s="475">
        <v>29</v>
      </c>
      <c r="AP39" s="452">
        <v>201.54</v>
      </c>
      <c r="AQ39" s="452">
        <v>209.0310059</v>
      </c>
      <c r="AR39" s="468">
        <v>186.01</v>
      </c>
      <c r="AW39" s="475">
        <v>29</v>
      </c>
      <c r="AX39" s="452">
        <v>257.39498900000001</v>
      </c>
      <c r="AY39" s="452">
        <v>243.67</v>
      </c>
      <c r="AZ39" s="468">
        <v>227.52</v>
      </c>
      <c r="BB39" s="475">
        <v>29</v>
      </c>
      <c r="BC39" s="455">
        <v>179.71700196999998</v>
      </c>
      <c r="BD39" s="453">
        <v>257.23599999999999</v>
      </c>
      <c r="BE39" s="471">
        <v>239.07999989999999</v>
      </c>
    </row>
    <row r="40" spans="1:57" s="174" customFormat="1" ht="12.75">
      <c r="A40" s="219"/>
      <c r="B40" s="236"/>
      <c r="C40" s="236"/>
      <c r="D40" s="236"/>
      <c r="E40" s="236"/>
      <c r="F40" s="236"/>
      <c r="G40" s="236"/>
      <c r="H40" s="236"/>
      <c r="I40" s="236"/>
      <c r="J40" s="261"/>
      <c r="K40" s="167"/>
      <c r="U40" s="436"/>
      <c r="V40" s="435">
        <v>32</v>
      </c>
      <c r="W40"/>
      <c r="X40" s="494">
        <v>13.75</v>
      </c>
      <c r="Y40" s="494">
        <v>23.87</v>
      </c>
      <c r="Z40" s="494">
        <v>7.0711000000000004</v>
      </c>
      <c r="AA40" s="494">
        <v>7.14</v>
      </c>
      <c r="AB40" s="494">
        <v>2.4049999999999998</v>
      </c>
      <c r="AC40" s="451">
        <v>74.95</v>
      </c>
      <c r="AD40" s="494">
        <v>37.49</v>
      </c>
      <c r="AE40" s="494">
        <v>9.43</v>
      </c>
      <c r="AF40" s="494">
        <v>9</v>
      </c>
      <c r="AG40" s="494">
        <v>1.96</v>
      </c>
      <c r="AH40" s="494">
        <v>35.44</v>
      </c>
      <c r="AI40" s="494">
        <v>7.2</v>
      </c>
      <c r="AO40" s="475">
        <v>30</v>
      </c>
      <c r="AP40" s="452">
        <v>193.161</v>
      </c>
      <c r="AQ40" s="452">
        <v>200.79299926757801</v>
      </c>
      <c r="AR40" s="468">
        <v>186.01</v>
      </c>
      <c r="AW40" s="475">
        <v>30</v>
      </c>
      <c r="AX40" s="452">
        <v>243.67</v>
      </c>
      <c r="AY40" s="452">
        <v>235.552001953125</v>
      </c>
      <c r="AZ40" s="468">
        <v>216.95</v>
      </c>
      <c r="BB40" s="475">
        <v>30</v>
      </c>
      <c r="BC40" s="455">
        <v>174.89</v>
      </c>
      <c r="BD40" s="453">
        <v>252.71100044250457</v>
      </c>
      <c r="BE40" s="471">
        <v>234.25399680000001</v>
      </c>
    </row>
    <row r="41" spans="1:57" s="174" customFormat="1" ht="12.75">
      <c r="A41" s="219"/>
      <c r="B41" s="236"/>
      <c r="C41" s="236"/>
      <c r="D41" s="236"/>
      <c r="E41" s="236"/>
      <c r="F41" s="236"/>
      <c r="G41" s="236"/>
      <c r="H41" s="236"/>
      <c r="I41" s="236"/>
      <c r="J41" s="261"/>
      <c r="K41" s="167"/>
      <c r="U41" s="436"/>
      <c r="V41" s="435"/>
      <c r="W41"/>
      <c r="X41" s="494">
        <v>11.95714269</v>
      </c>
      <c r="Y41" s="494">
        <v>25.065999600000001</v>
      </c>
      <c r="Z41" s="494">
        <v>5.4663999560000001</v>
      </c>
      <c r="AA41" s="494">
        <v>6.382142816</v>
      </c>
      <c r="AB41" s="494">
        <v>2.1164286140000002</v>
      </c>
      <c r="AC41" s="451">
        <v>73.207855219999999</v>
      </c>
      <c r="AD41" s="494">
        <v>25.639999929999998</v>
      </c>
      <c r="AE41" s="494">
        <v>7.5885714120000003</v>
      </c>
      <c r="AF41" s="494">
        <v>9.0014286040000009</v>
      </c>
      <c r="AG41" s="494">
        <v>1.7461428299999999</v>
      </c>
      <c r="AH41" s="494">
        <v>33.949999669999997</v>
      </c>
      <c r="AI41" s="494">
        <v>6.3285714559999997</v>
      </c>
      <c r="AO41" s="475">
        <v>31</v>
      </c>
      <c r="AP41" s="452">
        <v>193.161</v>
      </c>
      <c r="AQ41" s="452">
        <v>200.79299926757801</v>
      </c>
      <c r="AR41" s="468">
        <v>178.58</v>
      </c>
      <c r="AW41" s="475">
        <v>31</v>
      </c>
      <c r="AX41" s="452">
        <v>230.18899999999999</v>
      </c>
      <c r="AY41" s="452">
        <v>224.8650055</v>
      </c>
      <c r="AZ41" s="468">
        <v>216.95</v>
      </c>
      <c r="BB41" s="475">
        <v>31</v>
      </c>
      <c r="BC41" s="455">
        <v>169.00100000000003</v>
      </c>
      <c r="BD41" s="453">
        <v>248.01899674799998</v>
      </c>
      <c r="BE41" s="471">
        <v>229.68000129999999</v>
      </c>
    </row>
    <row r="42" spans="1:57" s="174" customFormat="1" ht="12.75">
      <c r="A42" s="219"/>
      <c r="B42" s="236"/>
      <c r="C42" s="236"/>
      <c r="D42" s="236"/>
      <c r="E42" s="236"/>
      <c r="F42" s="236"/>
      <c r="G42" s="236"/>
      <c r="H42" s="236"/>
      <c r="I42" s="236"/>
      <c r="J42" s="261"/>
      <c r="K42" s="167"/>
      <c r="U42" s="465"/>
      <c r="V42" s="435"/>
      <c r="W42"/>
      <c r="X42" s="494">
        <v>11.43</v>
      </c>
      <c r="Y42" s="494">
        <v>27.59</v>
      </c>
      <c r="Z42" s="494">
        <v>6.8719999999999999</v>
      </c>
      <c r="AA42" s="494">
        <v>6.18</v>
      </c>
      <c r="AB42" s="494">
        <v>1.52</v>
      </c>
      <c r="AC42" s="451">
        <v>84.45</v>
      </c>
      <c r="AD42" s="494">
        <v>22.95</v>
      </c>
      <c r="AE42" s="494">
        <v>7.36</v>
      </c>
      <c r="AF42" s="494">
        <v>9</v>
      </c>
      <c r="AG42" s="494">
        <v>1.405</v>
      </c>
      <c r="AH42" s="494">
        <v>32.43</v>
      </c>
      <c r="AI42" s="494">
        <v>5.54</v>
      </c>
      <c r="AO42" s="475">
        <v>32</v>
      </c>
      <c r="AP42" s="452">
        <v>184.09</v>
      </c>
      <c r="AQ42" s="452">
        <v>200.79299926757801</v>
      </c>
      <c r="AR42" s="468">
        <v>178.58</v>
      </c>
      <c r="AW42" s="475">
        <v>32</v>
      </c>
      <c r="AX42" s="452">
        <v>211.73</v>
      </c>
      <c r="AY42" s="452">
        <v>219.58</v>
      </c>
      <c r="AZ42" s="468">
        <v>201.39</v>
      </c>
      <c r="BB42" s="475">
        <v>32</v>
      </c>
      <c r="BC42" s="455">
        <v>163.14900000000003</v>
      </c>
      <c r="BD42" s="453">
        <v>243.71</v>
      </c>
      <c r="BE42" s="471">
        <v>224.73799990000001</v>
      </c>
    </row>
    <row r="43" spans="1:57" s="174" customFormat="1" ht="12.75">
      <c r="A43" s="219"/>
      <c r="B43" s="236"/>
      <c r="C43" s="236"/>
      <c r="D43" s="236"/>
      <c r="E43" s="236"/>
      <c r="F43" s="236"/>
      <c r="G43" s="236"/>
      <c r="H43" s="236"/>
      <c r="I43" s="236"/>
      <c r="J43" s="261"/>
      <c r="K43" s="167"/>
      <c r="U43" s="465"/>
      <c r="V43" s="435"/>
      <c r="W43"/>
      <c r="X43" s="494">
        <v>10.93</v>
      </c>
      <c r="Y43" s="494">
        <v>23.33</v>
      </c>
      <c r="Z43" s="494">
        <v>8.67</v>
      </c>
      <c r="AA43" s="494">
        <v>6.87</v>
      </c>
      <c r="AB43" s="494">
        <v>1.75</v>
      </c>
      <c r="AC43" s="451">
        <v>66.38</v>
      </c>
      <c r="AD43" s="494">
        <v>33.82</v>
      </c>
      <c r="AE43" s="494">
        <v>8.41</v>
      </c>
      <c r="AF43" s="494">
        <v>9.73</v>
      </c>
      <c r="AG43" s="494">
        <v>1.58</v>
      </c>
      <c r="AH43" s="494">
        <v>32.56</v>
      </c>
      <c r="AI43" s="494">
        <v>5.39</v>
      </c>
      <c r="AO43" s="475">
        <v>33</v>
      </c>
      <c r="AP43" s="452">
        <v>184.09</v>
      </c>
      <c r="AQ43" s="452">
        <v>191.74600219999999</v>
      </c>
      <c r="AR43" s="468">
        <v>169.01</v>
      </c>
      <c r="AW43" s="475">
        <v>33</v>
      </c>
      <c r="AX43" s="452">
        <v>196.28300476074199</v>
      </c>
      <c r="AY43" s="452">
        <v>219.58000179999999</v>
      </c>
      <c r="AZ43" s="468">
        <v>193.74</v>
      </c>
      <c r="BB43" s="475">
        <v>33</v>
      </c>
      <c r="BC43" s="455">
        <v>157.27300170999999</v>
      </c>
      <c r="BD43" s="453">
        <v>239.4640045127899</v>
      </c>
      <c r="BE43" s="471">
        <v>219.0029984</v>
      </c>
    </row>
    <row r="44" spans="1:57" s="174" customFormat="1" ht="12.75">
      <c r="A44" s="219"/>
      <c r="B44" s="236"/>
      <c r="C44" s="236"/>
      <c r="D44" s="236"/>
      <c r="E44" s="236"/>
      <c r="F44" s="236"/>
      <c r="G44" s="236"/>
      <c r="H44" s="236"/>
      <c r="I44" s="236"/>
      <c r="J44" s="261"/>
      <c r="K44" s="167"/>
      <c r="U44" s="465"/>
      <c r="V44" s="435">
        <v>36</v>
      </c>
      <c r="W44"/>
      <c r="X44" s="494">
        <v>12.042999999999999</v>
      </c>
      <c r="Y44" s="494">
        <v>23.27</v>
      </c>
      <c r="Z44" s="494">
        <v>4.5250000000000004</v>
      </c>
      <c r="AA44" s="494">
        <v>7.29</v>
      </c>
      <c r="AB44" s="494">
        <v>1.9330000000000001</v>
      </c>
      <c r="AC44" s="451">
        <v>68.36</v>
      </c>
      <c r="AD44" s="494">
        <v>34.42</v>
      </c>
      <c r="AE44" s="494">
        <v>8.1</v>
      </c>
      <c r="AF44" s="494">
        <v>10.001428604125973</v>
      </c>
      <c r="AG44" s="494">
        <v>1.65</v>
      </c>
      <c r="AH44" s="494">
        <v>34.997999999999998</v>
      </c>
      <c r="AI44" s="494">
        <v>7.78</v>
      </c>
      <c r="AO44" s="475">
        <v>34</v>
      </c>
      <c r="AP44" s="452">
        <v>173.09</v>
      </c>
      <c r="AQ44" s="452">
        <v>191.74600219999999</v>
      </c>
      <c r="AR44" s="468">
        <v>169.01</v>
      </c>
      <c r="AW44" s="475">
        <v>34</v>
      </c>
      <c r="AX44" s="452">
        <v>183.68</v>
      </c>
      <c r="AY44" s="452">
        <v>201.39</v>
      </c>
      <c r="AZ44" s="468">
        <v>181.19</v>
      </c>
      <c r="BB44" s="475">
        <v>34</v>
      </c>
      <c r="BC44" s="455">
        <v>150.78400000000002</v>
      </c>
      <c r="BD44" s="453">
        <v>234.72000000000003</v>
      </c>
      <c r="BE44" s="471">
        <v>214.38699819999999</v>
      </c>
    </row>
    <row r="45" spans="1:57" s="174" customFormat="1" ht="12.75">
      <c r="A45" s="219"/>
      <c r="B45" s="236"/>
      <c r="C45" s="236"/>
      <c r="D45" s="236"/>
      <c r="E45" s="236"/>
      <c r="F45" s="236"/>
      <c r="G45" s="236"/>
      <c r="H45" s="236"/>
      <c r="I45" s="236"/>
      <c r="J45" s="261"/>
      <c r="K45" s="167"/>
      <c r="U45" s="436"/>
      <c r="V45" s="435"/>
      <c r="W45"/>
      <c r="X45" s="494">
        <v>13.52857154</v>
      </c>
      <c r="Y45" s="494">
        <v>29.391285759999999</v>
      </c>
      <c r="Z45" s="494">
        <v>9.8840000969999995</v>
      </c>
      <c r="AA45" s="494">
        <v>6.6374286920000003</v>
      </c>
      <c r="AB45" s="494">
        <v>1.8661428689999999</v>
      </c>
      <c r="AC45" s="451">
        <v>78.939430239999993</v>
      </c>
      <c r="AD45" s="494">
        <v>46.51857158</v>
      </c>
      <c r="AE45" s="494">
        <v>10.15857145</v>
      </c>
      <c r="AF45" s="494">
        <v>10.002857208251942</v>
      </c>
      <c r="AG45" s="494">
        <v>1.9098571369999999</v>
      </c>
      <c r="AH45" s="494">
        <v>34.97357178</v>
      </c>
      <c r="AI45" s="494">
        <v>10.643142770000001</v>
      </c>
      <c r="AO45" s="475">
        <v>35</v>
      </c>
      <c r="AP45" s="470">
        <v>173.09100341796801</v>
      </c>
      <c r="AQ45" s="452">
        <v>183.40100097656199</v>
      </c>
      <c r="AR45" s="468">
        <v>158.09</v>
      </c>
      <c r="AW45" s="475">
        <v>35</v>
      </c>
      <c r="AX45" s="452">
        <v>181.19</v>
      </c>
      <c r="AY45" s="470">
        <v>193.74299621582</v>
      </c>
      <c r="AZ45" s="468">
        <v>171.33</v>
      </c>
      <c r="BB45" s="475">
        <v>35</v>
      </c>
      <c r="BC45" s="455">
        <v>146.97999999999999</v>
      </c>
      <c r="BD45" s="453">
        <v>230.6710003662109</v>
      </c>
      <c r="BE45" s="471">
        <v>208.9500017</v>
      </c>
    </row>
    <row r="46" spans="1:57" s="174" customFormat="1" ht="12.75">
      <c r="A46" s="219"/>
      <c r="B46" s="236"/>
      <c r="C46" s="236"/>
      <c r="D46" s="236"/>
      <c r="E46" s="236"/>
      <c r="F46" s="236"/>
      <c r="G46" s="236"/>
      <c r="H46" s="236"/>
      <c r="I46" s="236"/>
      <c r="J46" s="261"/>
      <c r="K46" s="167"/>
      <c r="U46" s="436"/>
      <c r="V46" s="435"/>
      <c r="W46"/>
      <c r="X46" s="494">
        <v>13.86</v>
      </c>
      <c r="Y46" s="494">
        <v>30.785</v>
      </c>
      <c r="Z46" s="494">
        <v>17.64</v>
      </c>
      <c r="AA46" s="494">
        <v>6.62</v>
      </c>
      <c r="AB46" s="494">
        <v>1.052</v>
      </c>
      <c r="AC46" s="451">
        <v>96.09</v>
      </c>
      <c r="AD46" s="494">
        <v>69.19</v>
      </c>
      <c r="AE46" s="494">
        <v>12.37</v>
      </c>
      <c r="AF46" s="494">
        <v>10.005714416503887</v>
      </c>
      <c r="AG46" s="494">
        <v>1.93</v>
      </c>
      <c r="AH46" s="494">
        <v>34.840000000000003</v>
      </c>
      <c r="AI46" s="494">
        <v>11.66</v>
      </c>
      <c r="AO46" s="475">
        <v>36</v>
      </c>
      <c r="AP46" s="470">
        <v>173.09100341796801</v>
      </c>
      <c r="AQ46" s="452">
        <v>183.40100097656199</v>
      </c>
      <c r="AR46" s="468">
        <v>158.09</v>
      </c>
      <c r="AW46" s="475">
        <v>36</v>
      </c>
      <c r="AX46" s="452">
        <v>171.33</v>
      </c>
      <c r="AY46" s="470">
        <v>166.452</v>
      </c>
      <c r="AZ46" s="468">
        <v>164.03</v>
      </c>
      <c r="BB46" s="475">
        <v>36</v>
      </c>
      <c r="BC46" s="455">
        <v>143.34800000000001</v>
      </c>
      <c r="BD46" s="453">
        <v>225.39499950408924</v>
      </c>
      <c r="BE46" s="471">
        <v>202.97300150000001</v>
      </c>
    </row>
    <row r="47" spans="1:57" s="174" customFormat="1" ht="12.75">
      <c r="A47" s="219"/>
      <c r="B47" s="236"/>
      <c r="C47" s="236"/>
      <c r="D47" s="236"/>
      <c r="E47" s="236"/>
      <c r="F47" s="236"/>
      <c r="G47" s="236"/>
      <c r="H47" s="236"/>
      <c r="I47" s="236"/>
      <c r="J47" s="261"/>
      <c r="K47" s="167"/>
      <c r="U47" s="436"/>
      <c r="V47" s="435"/>
      <c r="W47"/>
      <c r="X47" s="494">
        <v>14.18571418</v>
      </c>
      <c r="Y47" s="494">
        <v>30.662142620000001</v>
      </c>
      <c r="Z47" s="494">
        <v>13.24114282</v>
      </c>
      <c r="AA47" s="494">
        <v>6.9254285949999996</v>
      </c>
      <c r="AB47" s="494">
        <v>2.1361428839999999</v>
      </c>
      <c r="AC47" s="451">
        <v>84.515142170000004</v>
      </c>
      <c r="AD47" s="494">
        <v>56.14428547</v>
      </c>
      <c r="AE47" s="494">
        <v>11.487142970000001</v>
      </c>
      <c r="AF47" s="494">
        <v>10.430000032697402</v>
      </c>
      <c r="AG47" s="494">
        <v>1.7737142699999999</v>
      </c>
      <c r="AH47" s="494">
        <v>35.98928506</v>
      </c>
      <c r="AI47" s="494">
        <v>9.1042857850000001</v>
      </c>
      <c r="AO47" s="475">
        <v>37</v>
      </c>
      <c r="AP47" s="452">
        <v>162.19599909999999</v>
      </c>
      <c r="AQ47" s="452">
        <v>172.60800169999999</v>
      </c>
      <c r="AR47" s="468">
        <v>147.07</v>
      </c>
      <c r="AW47" s="475">
        <v>37</v>
      </c>
      <c r="AX47" s="452">
        <v>164.02999879999999</v>
      </c>
      <c r="AY47" s="470">
        <v>149.70199579999999</v>
      </c>
      <c r="AZ47" s="468">
        <v>147.35</v>
      </c>
      <c r="BB47" s="475">
        <v>37</v>
      </c>
      <c r="BC47" s="455">
        <v>140.58200252899999</v>
      </c>
      <c r="BD47" s="453">
        <v>220.07399951934806</v>
      </c>
      <c r="BE47" s="471">
        <v>196.9500008</v>
      </c>
    </row>
    <row r="48" spans="1:57" s="174" customFormat="1" ht="12.75">
      <c r="A48" s="219"/>
      <c r="B48" s="236"/>
      <c r="C48" s="236"/>
      <c r="D48" s="236"/>
      <c r="E48" s="236"/>
      <c r="F48" s="236"/>
      <c r="G48" s="236"/>
      <c r="H48" s="236"/>
      <c r="I48" s="236"/>
      <c r="J48" s="261"/>
      <c r="K48" s="167"/>
      <c r="U48" s="436"/>
      <c r="V48" s="435">
        <v>40</v>
      </c>
      <c r="W48"/>
      <c r="X48" s="494">
        <v>15.34</v>
      </c>
      <c r="Y48" s="494">
        <v>36.380000000000003</v>
      </c>
      <c r="Z48" s="494">
        <v>20.43</v>
      </c>
      <c r="AA48" s="494">
        <v>7.16</v>
      </c>
      <c r="AB48" s="494">
        <v>3.28</v>
      </c>
      <c r="AC48" s="451">
        <v>86.83</v>
      </c>
      <c r="AD48" s="494">
        <v>51.57</v>
      </c>
      <c r="AE48" s="494">
        <v>10.36</v>
      </c>
      <c r="AF48" s="494">
        <v>11</v>
      </c>
      <c r="AG48" s="494">
        <v>1.33</v>
      </c>
      <c r="AH48" s="494">
        <v>50.04</v>
      </c>
      <c r="AI48" s="494">
        <v>10.39</v>
      </c>
      <c r="AO48" s="475">
        <v>38</v>
      </c>
      <c r="AP48" s="452">
        <v>162.19599909999999</v>
      </c>
      <c r="AQ48" s="452">
        <v>172.60800169999999</v>
      </c>
      <c r="AR48" s="468">
        <v>147.07</v>
      </c>
      <c r="AW48" s="475">
        <v>38</v>
      </c>
      <c r="AX48" s="452">
        <v>161.62</v>
      </c>
      <c r="AY48" s="470">
        <v>135.7250061</v>
      </c>
      <c r="AZ48" s="468">
        <v>131.15</v>
      </c>
      <c r="BB48" s="475">
        <v>38</v>
      </c>
      <c r="BC48" s="455">
        <v>134.738</v>
      </c>
      <c r="BD48" s="453">
        <v>215.42199704999999</v>
      </c>
      <c r="BE48" s="471">
        <v>190.7840042</v>
      </c>
    </row>
    <row r="49" spans="1:57" s="174" customFormat="1" ht="12.75">
      <c r="A49" s="219"/>
      <c r="B49" s="236"/>
      <c r="C49" s="236"/>
      <c r="D49" s="236"/>
      <c r="E49" s="236"/>
      <c r="F49" s="236"/>
      <c r="G49" s="236"/>
      <c r="H49" s="236"/>
      <c r="I49" s="236"/>
      <c r="J49" s="261"/>
      <c r="K49" s="167"/>
      <c r="U49" s="435"/>
      <c r="V49" s="435"/>
      <c r="W49"/>
      <c r="X49" s="494">
        <v>18.08571448</v>
      </c>
      <c r="Y49" s="494">
        <v>34.163285940000002</v>
      </c>
      <c r="Z49" s="494">
        <v>19.903143069999999</v>
      </c>
      <c r="AA49" s="494">
        <v>7.0011427739999998</v>
      </c>
      <c r="AB49" s="494">
        <v>2.2765714610000001</v>
      </c>
      <c r="AC49" s="451">
        <v>81.298714770000004</v>
      </c>
      <c r="AD49" s="494">
        <v>48.17428589</v>
      </c>
      <c r="AE49" s="494">
        <v>15.737142560000001</v>
      </c>
      <c r="AF49" s="494">
        <v>11.00857162</v>
      </c>
      <c r="AG49" s="494">
        <v>1.9857142990000001</v>
      </c>
      <c r="AH49" s="494">
        <v>39.686428069999998</v>
      </c>
      <c r="AI49" s="494">
        <v>8.1814286369999998</v>
      </c>
      <c r="AO49" s="475">
        <v>39</v>
      </c>
      <c r="AP49" s="452">
        <v>153.6340027</v>
      </c>
      <c r="AQ49" s="452">
        <v>172.60800170898401</v>
      </c>
      <c r="AR49" s="468">
        <v>139.11000000000001</v>
      </c>
      <c r="AW49" s="475">
        <v>39</v>
      </c>
      <c r="AX49" s="452">
        <v>145.00399780000001</v>
      </c>
      <c r="AY49" s="470">
        <v>126.6</v>
      </c>
      <c r="AZ49" s="468">
        <v>119.86</v>
      </c>
      <c r="BB49" s="475">
        <v>39</v>
      </c>
      <c r="BC49" s="455">
        <v>131.20699792900001</v>
      </c>
      <c r="BD49" s="453">
        <v>210.14099999999999</v>
      </c>
      <c r="BE49" s="471">
        <v>184.4409995</v>
      </c>
    </row>
    <row r="50" spans="1:57" s="174" customFormat="1" ht="12.75">
      <c r="A50" s="219"/>
      <c r="B50" s="236"/>
      <c r="C50" s="236"/>
      <c r="D50" s="236"/>
      <c r="E50" s="236"/>
      <c r="F50" s="236"/>
      <c r="G50" s="236"/>
      <c r="H50" s="236"/>
      <c r="I50" s="236"/>
      <c r="J50" s="261"/>
      <c r="K50" s="167"/>
      <c r="U50" s="435"/>
      <c r="V50" s="435"/>
      <c r="W50"/>
      <c r="X50" s="494">
        <v>18.91</v>
      </c>
      <c r="Y50" s="494">
        <v>40.36</v>
      </c>
      <c r="Z50" s="494">
        <v>14.79</v>
      </c>
      <c r="AA50" s="494">
        <v>7.86</v>
      </c>
      <c r="AB50" s="494">
        <v>2.39</v>
      </c>
      <c r="AC50" s="451">
        <v>97.4</v>
      </c>
      <c r="AD50" s="494">
        <v>49.42</v>
      </c>
      <c r="AE50" s="494">
        <v>10.9</v>
      </c>
      <c r="AF50" s="494">
        <v>11</v>
      </c>
      <c r="AG50" s="494">
        <v>1.57</v>
      </c>
      <c r="AH50" s="494">
        <v>37.29</v>
      </c>
      <c r="AI50" s="494">
        <v>8.73</v>
      </c>
      <c r="AO50" s="475">
        <v>40</v>
      </c>
      <c r="AP50" s="452">
        <v>153.6340027</v>
      </c>
      <c r="AQ50" s="452">
        <v>160.46600000000001</v>
      </c>
      <c r="AR50" s="468">
        <v>139.11000000000001</v>
      </c>
      <c r="AW50" s="475">
        <v>40</v>
      </c>
      <c r="AX50" s="452">
        <v>128.87</v>
      </c>
      <c r="AY50" s="452">
        <v>119.86</v>
      </c>
      <c r="AZ50" s="468">
        <v>119.86</v>
      </c>
      <c r="BB50" s="475">
        <v>40</v>
      </c>
      <c r="BC50" s="455">
        <v>128.13</v>
      </c>
      <c r="BD50" s="453">
        <v>206.839</v>
      </c>
      <c r="BE50" s="471">
        <v>177.93399909999999</v>
      </c>
    </row>
    <row r="51" spans="1:57" s="174" customFormat="1" ht="12.75">
      <c r="A51" s="219"/>
      <c r="B51" s="236"/>
      <c r="C51" s="236"/>
      <c r="D51" s="236"/>
      <c r="E51" s="236"/>
      <c r="F51" s="236"/>
      <c r="G51" s="236"/>
      <c r="H51" s="236"/>
      <c r="I51" s="236"/>
      <c r="J51" s="261"/>
      <c r="K51" s="167"/>
      <c r="U51" s="435"/>
      <c r="V51" s="435"/>
      <c r="W51"/>
      <c r="X51" s="494">
        <v>18.942856924874402</v>
      </c>
      <c r="Y51" s="494">
        <v>45.664857046944704</v>
      </c>
      <c r="Z51" s="494">
        <v>13.250000136239143</v>
      </c>
      <c r="AA51" s="494">
        <v>7.7904285703386531</v>
      </c>
      <c r="AB51" s="494">
        <v>2.0807142598288357</v>
      </c>
      <c r="AC51" s="451">
        <v>89.837426321847062</v>
      </c>
      <c r="AD51" s="494">
        <v>52.804285866873556</v>
      </c>
      <c r="AE51" s="494">
        <v>9.0100000926426418</v>
      </c>
      <c r="AF51" s="494">
        <v>11</v>
      </c>
      <c r="AG51" s="494">
        <v>1.8558571338653529</v>
      </c>
      <c r="AH51" s="494">
        <v>38.216427939278695</v>
      </c>
      <c r="AI51" s="494">
        <v>10.265714509146521</v>
      </c>
      <c r="AO51" s="475">
        <v>41</v>
      </c>
      <c r="AP51" s="452">
        <v>144.54400630000001</v>
      </c>
      <c r="AQ51" s="452">
        <v>148.89699999999999</v>
      </c>
      <c r="AR51" s="468">
        <v>139.11000000000001</v>
      </c>
      <c r="AW51" s="475">
        <v>41</v>
      </c>
      <c r="AX51" s="452">
        <v>113.2139969</v>
      </c>
      <c r="AY51" s="452">
        <v>108.82899999999999</v>
      </c>
      <c r="AZ51" s="468">
        <v>113.21</v>
      </c>
      <c r="BB51" s="475">
        <v>41</v>
      </c>
      <c r="BC51" s="455">
        <v>123.19800044700001</v>
      </c>
      <c r="BD51" s="453">
        <v>201.45299999999997</v>
      </c>
      <c r="BE51" s="471">
        <v>171.6890023</v>
      </c>
    </row>
    <row r="52" spans="1:57" s="174" customFormat="1" ht="12.75">
      <c r="A52" s="219"/>
      <c r="B52" s="236"/>
      <c r="C52" s="236"/>
      <c r="D52" s="236"/>
      <c r="E52" s="236"/>
      <c r="F52" s="236"/>
      <c r="G52" s="236"/>
      <c r="H52" s="236"/>
      <c r="I52" s="236"/>
      <c r="J52" s="261"/>
      <c r="K52" s="167"/>
      <c r="U52" s="435"/>
      <c r="V52" s="435">
        <v>44</v>
      </c>
      <c r="W52"/>
      <c r="X52" s="494">
        <v>15.77</v>
      </c>
      <c r="Y52" s="494">
        <v>39.85</v>
      </c>
      <c r="Z52" s="494">
        <v>16.07</v>
      </c>
      <c r="AA52" s="494">
        <v>7.52</v>
      </c>
      <c r="AB52" s="494">
        <v>2.48</v>
      </c>
      <c r="AC52" s="451">
        <v>80.75</v>
      </c>
      <c r="AD52" s="494">
        <v>47.38</v>
      </c>
      <c r="AE52" s="494">
        <v>11.62</v>
      </c>
      <c r="AF52" s="494">
        <v>10</v>
      </c>
      <c r="AG52" s="494">
        <v>1.298</v>
      </c>
      <c r="AH52" s="494">
        <v>34.799999999999997</v>
      </c>
      <c r="AI52" s="494">
        <v>9.2100000000000009</v>
      </c>
      <c r="AO52" s="475">
        <v>42</v>
      </c>
      <c r="AP52" s="452">
        <v>144.54400630000001</v>
      </c>
      <c r="AQ52" s="452">
        <v>148.89699999999999</v>
      </c>
      <c r="AR52" s="468">
        <v>128.35</v>
      </c>
      <c r="AW52" s="475">
        <v>42</v>
      </c>
      <c r="AX52" s="452">
        <v>117.64</v>
      </c>
      <c r="AY52" s="452">
        <v>98.04</v>
      </c>
      <c r="AZ52" s="468">
        <v>100.18</v>
      </c>
      <c r="BB52" s="475">
        <v>42</v>
      </c>
      <c r="BC52" s="455">
        <v>118.85000000000001</v>
      </c>
      <c r="BD52" s="453">
        <v>196.38000000000002</v>
      </c>
      <c r="BE52" s="471">
        <v>165.69499870000001</v>
      </c>
    </row>
    <row r="53" spans="1:57" s="174" customFormat="1" ht="12.75">
      <c r="A53" s="219"/>
      <c r="B53" s="236"/>
      <c r="C53" s="236"/>
      <c r="D53" s="236"/>
      <c r="E53" s="236"/>
      <c r="F53" s="236"/>
      <c r="G53" s="236"/>
      <c r="H53" s="236"/>
      <c r="I53" s="236"/>
      <c r="J53" s="261"/>
      <c r="K53" s="167"/>
      <c r="U53" s="435"/>
      <c r="V53" s="435"/>
      <c r="W53"/>
      <c r="X53" s="494">
        <v>23.728571479999999</v>
      </c>
      <c r="Y53" s="494">
        <v>61.090667089999997</v>
      </c>
      <c r="Z53" s="494">
        <v>38.42033386</v>
      </c>
      <c r="AA53" s="494">
        <v>8.9832856999999997</v>
      </c>
      <c r="AB53" s="494">
        <v>4.4537142860000003</v>
      </c>
      <c r="AC53" s="451">
        <v>83.839285709999999</v>
      </c>
      <c r="AD53" s="494">
        <v>47.64285769</v>
      </c>
      <c r="AE53" s="494">
        <v>13.18000003</v>
      </c>
      <c r="AF53" s="494">
        <v>10.001428600000001</v>
      </c>
      <c r="AG53" s="494">
        <v>1.2431428769999999</v>
      </c>
      <c r="AH53" s="494">
        <v>37.059285850000002</v>
      </c>
      <c r="AI53" s="494">
        <v>9.9271429609999995</v>
      </c>
      <c r="AO53" s="475">
        <v>43</v>
      </c>
      <c r="AP53" s="452">
        <v>133.50900268554599</v>
      </c>
      <c r="AQ53" s="452">
        <v>140.44499999999999</v>
      </c>
      <c r="AR53" s="468">
        <v>128.35</v>
      </c>
      <c r="AW53" s="475">
        <v>43</v>
      </c>
      <c r="AX53" s="452">
        <v>115.420997619628</v>
      </c>
      <c r="AY53" s="452">
        <v>102.325</v>
      </c>
      <c r="AZ53" s="468">
        <v>89.58</v>
      </c>
      <c r="BB53" s="475">
        <v>43</v>
      </c>
      <c r="BC53" s="455">
        <v>112.50799894332873</v>
      </c>
      <c r="BD53" s="453">
        <v>192.565</v>
      </c>
      <c r="BE53" s="471">
        <v>160.3979965</v>
      </c>
    </row>
    <row r="54" spans="1:57" s="174" customFormat="1" ht="12.75">
      <c r="A54" s="219"/>
      <c r="B54" s="236"/>
      <c r="C54" s="236"/>
      <c r="D54" s="236"/>
      <c r="E54" s="236"/>
      <c r="F54" s="236"/>
      <c r="G54" s="236"/>
      <c r="H54" s="236"/>
      <c r="I54" s="236"/>
      <c r="J54" s="261"/>
      <c r="K54" s="167"/>
      <c r="U54" s="435"/>
      <c r="V54" s="435"/>
      <c r="W54"/>
      <c r="X54" s="494">
        <v>30.528571810041125</v>
      </c>
      <c r="Y54" s="494">
        <v>77.433666865030759</v>
      </c>
      <c r="Z54" s="494">
        <v>23.011333147684685</v>
      </c>
      <c r="AA54" s="494">
        <v>10.47</v>
      </c>
      <c r="AB54" s="494">
        <v>8.2200000000000006</v>
      </c>
      <c r="AC54" s="451">
        <v>80.249285016741013</v>
      </c>
      <c r="AD54" s="494">
        <v>64.83</v>
      </c>
      <c r="AE54" s="494">
        <v>12.43</v>
      </c>
      <c r="AF54" s="494">
        <v>10.001428604125973</v>
      </c>
      <c r="AG54" s="494">
        <v>1.5007142850330841</v>
      </c>
      <c r="AH54" s="494">
        <v>36.905714307512518</v>
      </c>
      <c r="AI54" s="494">
        <v>10.785714285714255</v>
      </c>
      <c r="AO54" s="475">
        <v>44</v>
      </c>
      <c r="AP54" s="452">
        <v>133.50900268554599</v>
      </c>
      <c r="AQ54" s="452">
        <v>140.44499999999999</v>
      </c>
      <c r="AR54" s="174">
        <v>121.2</v>
      </c>
      <c r="AW54" s="475">
        <v>44</v>
      </c>
      <c r="AX54" s="452">
        <v>100.18</v>
      </c>
      <c r="AY54" s="452">
        <v>91.68</v>
      </c>
      <c r="AZ54" s="468">
        <v>75.16</v>
      </c>
      <c r="BB54" s="475">
        <v>44</v>
      </c>
      <c r="BC54" s="455">
        <v>108.26299999999999</v>
      </c>
      <c r="BD54" s="453">
        <v>187.09000000000003</v>
      </c>
      <c r="BE54" s="471">
        <v>154.79199919999999</v>
      </c>
    </row>
    <row r="55" spans="1:57" s="174" customFormat="1" ht="12.75">
      <c r="A55" s="219"/>
      <c r="B55" s="236"/>
      <c r="C55" s="236"/>
      <c r="D55" s="236"/>
      <c r="E55" s="236"/>
      <c r="F55" s="236"/>
      <c r="G55" s="236"/>
      <c r="H55" s="236"/>
      <c r="I55" s="236"/>
      <c r="J55" s="261"/>
      <c r="K55" s="167"/>
      <c r="U55" s="435"/>
      <c r="V55" s="435"/>
      <c r="W55"/>
      <c r="X55" s="494">
        <v>19.285699999999999</v>
      </c>
      <c r="Y55" s="494">
        <v>47.748571668352348</v>
      </c>
      <c r="Z55" s="494">
        <v>14.493142809186628</v>
      </c>
      <c r="AA55" s="494">
        <v>7.8201428140912697</v>
      </c>
      <c r="AB55" s="494">
        <v>2.3963000000000001</v>
      </c>
      <c r="AC55" s="451">
        <v>74.034999999999997</v>
      </c>
      <c r="AD55" s="494">
        <v>60.726999999999997</v>
      </c>
      <c r="AE55" s="494">
        <v>9.5739999999999998</v>
      </c>
      <c r="AF55" s="494">
        <v>10.001428604125966</v>
      </c>
      <c r="AG55" s="494">
        <v>1.2811428649084857</v>
      </c>
      <c r="AH55" s="494">
        <v>38.396000000000001</v>
      </c>
      <c r="AI55" s="494">
        <v>21.811399999999999</v>
      </c>
      <c r="AO55" s="475">
        <v>45</v>
      </c>
      <c r="AP55" s="452">
        <v>133.50900268554599</v>
      </c>
      <c r="AQ55" s="452">
        <v>134.84</v>
      </c>
      <c r="AR55" s="468">
        <v>121.2</v>
      </c>
      <c r="AW55" s="475">
        <v>45</v>
      </c>
      <c r="AX55" s="452">
        <v>83.341003420000007</v>
      </c>
      <c r="AY55" s="452">
        <v>79.23</v>
      </c>
      <c r="AZ55" s="468">
        <v>61.21</v>
      </c>
      <c r="BB55" s="475">
        <v>45</v>
      </c>
      <c r="BC55" s="455">
        <v>102.77400085399999</v>
      </c>
      <c r="BD55" s="453">
        <v>183.072</v>
      </c>
      <c r="BE55" s="471">
        <v>149.715</v>
      </c>
    </row>
    <row r="56" spans="1:57" s="174" customFormat="1" ht="12.75">
      <c r="A56" s="219"/>
      <c r="B56" s="236"/>
      <c r="C56" s="236"/>
      <c r="D56" s="236"/>
      <c r="E56" s="236"/>
      <c r="F56" s="236"/>
      <c r="G56" s="236"/>
      <c r="H56" s="236"/>
      <c r="I56" s="236"/>
      <c r="J56" s="261"/>
      <c r="K56" s="167"/>
      <c r="U56" s="435"/>
      <c r="V56" s="435">
        <v>48</v>
      </c>
      <c r="W56"/>
      <c r="X56" s="494">
        <v>18.57</v>
      </c>
      <c r="Y56" s="494">
        <v>56.05</v>
      </c>
      <c r="Z56" s="494">
        <v>23.31</v>
      </c>
      <c r="AA56" s="494">
        <v>7.5830000000000002</v>
      </c>
      <c r="AB56" s="494">
        <v>2.44</v>
      </c>
      <c r="AC56" s="451">
        <v>82.129000000000005</v>
      </c>
      <c r="AD56" s="494">
        <v>61.54</v>
      </c>
      <c r="AE56" s="494">
        <v>8.7200000000000006</v>
      </c>
      <c r="AF56" s="494">
        <v>9.7940000000000005</v>
      </c>
      <c r="AG56" s="494">
        <v>1.64</v>
      </c>
      <c r="AH56" s="494">
        <v>40.08</v>
      </c>
      <c r="AI56" s="494">
        <v>26.073</v>
      </c>
      <c r="AO56" s="475">
        <v>46</v>
      </c>
      <c r="AP56" s="452">
        <v>124.56</v>
      </c>
      <c r="AQ56" s="452">
        <v>134.84</v>
      </c>
      <c r="AR56" s="468">
        <v>112.14</v>
      </c>
      <c r="AW56" s="475">
        <v>46</v>
      </c>
      <c r="AX56" s="452">
        <v>73.136001586914006</v>
      </c>
      <c r="AY56" s="452">
        <v>81.28</v>
      </c>
      <c r="AZ56" s="468">
        <v>43.99</v>
      </c>
      <c r="BB56" s="475">
        <v>46</v>
      </c>
      <c r="BC56" s="455">
        <v>99.224143177270747</v>
      </c>
      <c r="BD56" s="453">
        <v>179.65</v>
      </c>
      <c r="BE56" s="471">
        <v>144.1180004</v>
      </c>
    </row>
    <row r="57" spans="1:57" s="174" customFormat="1" ht="12.75">
      <c r="A57" s="219"/>
      <c r="B57" s="236"/>
      <c r="C57" s="236"/>
      <c r="D57" s="236"/>
      <c r="E57" s="236"/>
      <c r="F57" s="236"/>
      <c r="G57" s="236"/>
      <c r="H57" s="236"/>
      <c r="I57" s="236"/>
      <c r="J57" s="261"/>
      <c r="K57" s="167"/>
      <c r="U57" s="435"/>
      <c r="V57" s="435"/>
      <c r="W57"/>
      <c r="X57" s="494">
        <v>31.86</v>
      </c>
      <c r="Y57" s="494">
        <v>78.91</v>
      </c>
      <c r="Z57" s="494">
        <v>47.94</v>
      </c>
      <c r="AA57" s="494">
        <v>10.81</v>
      </c>
      <c r="AB57" s="494">
        <v>4.71</v>
      </c>
      <c r="AC57" s="451">
        <v>105.09</v>
      </c>
      <c r="AD57" s="494">
        <v>83.95</v>
      </c>
      <c r="AE57" s="494">
        <v>18.13</v>
      </c>
      <c r="AF57" s="494">
        <v>10</v>
      </c>
      <c r="AG57" s="494">
        <v>1.615</v>
      </c>
      <c r="AH57" s="494">
        <v>50.85</v>
      </c>
      <c r="AI57" s="494">
        <v>25.96</v>
      </c>
      <c r="AO57" s="475">
        <v>47</v>
      </c>
      <c r="AP57" s="452">
        <v>124.56</v>
      </c>
      <c r="AQ57" s="452">
        <v>134.84</v>
      </c>
      <c r="AR57" s="468">
        <v>112.14</v>
      </c>
      <c r="AW57" s="475">
        <v>47</v>
      </c>
      <c r="AX57" s="452">
        <v>49.643001556396399</v>
      </c>
      <c r="AY57" s="452">
        <v>79.23</v>
      </c>
      <c r="AZ57" s="468">
        <v>25.78</v>
      </c>
      <c r="BB57" s="475">
        <v>47</v>
      </c>
      <c r="BC57" s="455">
        <v>98.391001403331657</v>
      </c>
      <c r="BD57" s="453">
        <v>174.434</v>
      </c>
      <c r="BE57" s="471">
        <v>138.82499809999999</v>
      </c>
    </row>
    <row r="58" spans="1:57" s="174" customFormat="1" ht="12.75">
      <c r="A58" s="219"/>
      <c r="B58" s="236"/>
      <c r="C58" s="236"/>
      <c r="D58" s="236"/>
      <c r="E58" s="236"/>
      <c r="F58" s="236"/>
      <c r="G58" s="236"/>
      <c r="H58" s="236"/>
      <c r="I58" s="236"/>
      <c r="J58" s="261"/>
      <c r="K58" s="167"/>
      <c r="U58" s="435"/>
      <c r="V58" s="435"/>
      <c r="W58"/>
      <c r="X58" s="494">
        <v>45.715000000000003</v>
      </c>
      <c r="Y58" s="494">
        <v>120.64</v>
      </c>
      <c r="Z58" s="494">
        <v>31.65</v>
      </c>
      <c r="AA58" s="494">
        <v>19.32</v>
      </c>
      <c r="AB58" s="494">
        <v>12.4</v>
      </c>
      <c r="AC58" s="451">
        <v>111.883</v>
      </c>
      <c r="AD58" s="494">
        <v>89.3</v>
      </c>
      <c r="AE58" s="494">
        <v>21.54</v>
      </c>
      <c r="AF58" s="494">
        <v>10</v>
      </c>
      <c r="AG58" s="494">
        <v>1.31</v>
      </c>
      <c r="AH58" s="494">
        <v>85.53</v>
      </c>
      <c r="AI58" s="494">
        <v>28.62</v>
      </c>
      <c r="AO58" s="475">
        <v>48</v>
      </c>
      <c r="AP58" s="452">
        <v>117.827</v>
      </c>
      <c r="AQ58" s="452">
        <v>134.15</v>
      </c>
      <c r="AR58" s="468">
        <v>101.14</v>
      </c>
      <c r="AW58" s="475">
        <v>48</v>
      </c>
      <c r="AX58" s="452">
        <v>45.865000000000002</v>
      </c>
      <c r="AY58" s="452">
        <v>79.23</v>
      </c>
      <c r="AZ58" s="468">
        <v>29.34</v>
      </c>
      <c r="BB58" s="475">
        <v>48</v>
      </c>
      <c r="BC58" s="455">
        <v>87.924999999999983</v>
      </c>
      <c r="BD58" s="453">
        <v>169.50000000000003</v>
      </c>
      <c r="BE58" s="471">
        <v>133.112999</v>
      </c>
    </row>
    <row r="59" spans="1:57" s="174" customFormat="1" ht="13.5">
      <c r="A59" s="219"/>
      <c r="B59" s="236"/>
      <c r="C59" s="236"/>
      <c r="D59" s="236"/>
      <c r="E59" s="236"/>
      <c r="F59" s="236"/>
      <c r="G59" s="236"/>
      <c r="H59" s="236"/>
      <c r="I59" s="236"/>
      <c r="J59" s="261"/>
      <c r="K59" s="167"/>
      <c r="U59" s="435"/>
      <c r="V59" s="435">
        <v>51</v>
      </c>
      <c r="W59"/>
      <c r="X59" s="494">
        <v>36.909999999999997</v>
      </c>
      <c r="Y59" s="494">
        <v>78.84</v>
      </c>
      <c r="Z59" s="494">
        <v>19.73</v>
      </c>
      <c r="AA59" s="494">
        <v>13.65</v>
      </c>
      <c r="AB59" s="494">
        <v>8.74</v>
      </c>
      <c r="AC59" s="451">
        <v>101.2</v>
      </c>
      <c r="AD59" s="494">
        <v>99.78</v>
      </c>
      <c r="AE59" s="494">
        <v>27.96</v>
      </c>
      <c r="AF59" s="494">
        <v>10</v>
      </c>
      <c r="AG59" s="494">
        <v>1.1399999999999999</v>
      </c>
      <c r="AH59" s="494">
        <v>116.12</v>
      </c>
      <c r="AI59" s="494">
        <v>54.8</v>
      </c>
      <c r="AO59" s="475">
        <v>49</v>
      </c>
      <c r="AP59" s="452">
        <v>117.827</v>
      </c>
      <c r="AQ59" s="452">
        <v>134.15</v>
      </c>
      <c r="AR59" s="468">
        <v>101.14</v>
      </c>
      <c r="AW59" s="475">
        <v>49</v>
      </c>
      <c r="AX59" s="476">
        <v>51.566714695521732</v>
      </c>
      <c r="AY59" s="452">
        <v>81.28</v>
      </c>
      <c r="AZ59" s="468">
        <v>34.76</v>
      </c>
      <c r="BB59" s="475">
        <v>49</v>
      </c>
      <c r="BC59" s="455">
        <v>85.033142868961448</v>
      </c>
      <c r="BD59" s="453">
        <v>164.72300000000001</v>
      </c>
      <c r="BE59" s="471">
        <v>128.37000269999999</v>
      </c>
    </row>
    <row r="60" spans="1:57" s="174" customFormat="1" ht="13.5" thickBot="1">
      <c r="A60" s="219"/>
      <c r="B60" s="236"/>
      <c r="C60" s="236"/>
      <c r="D60" s="236"/>
      <c r="E60" s="236"/>
      <c r="F60" s="236"/>
      <c r="G60" s="236"/>
      <c r="H60" s="236"/>
      <c r="I60" s="236"/>
      <c r="J60" s="261"/>
      <c r="K60" s="167"/>
      <c r="U60" s="435"/>
      <c r="V60" s="435"/>
      <c r="W60"/>
      <c r="X60" s="494">
        <v>68.171428680419893</v>
      </c>
      <c r="Y60" s="494">
        <v>173.24642835344551</v>
      </c>
      <c r="Z60" s="494">
        <v>46.748427799769779</v>
      </c>
      <c r="AA60" s="494">
        <v>20.258571216038241</v>
      </c>
      <c r="AB60" s="494">
        <v>16.477428436279258</v>
      </c>
      <c r="AC60" s="451">
        <v>183.30985913957815</v>
      </c>
      <c r="AD60" s="494">
        <v>150.62857273646728</v>
      </c>
      <c r="AE60" s="494">
        <v>44.407142639160142</v>
      </c>
      <c r="AF60" s="494">
        <v>10</v>
      </c>
      <c r="AG60" s="494">
        <v>1.2935714210782672</v>
      </c>
      <c r="AH60" s="494">
        <v>146.74785723004999</v>
      </c>
      <c r="AI60" s="494">
        <v>50.432856423514181</v>
      </c>
      <c r="AO60" s="475">
        <v>50</v>
      </c>
      <c r="AP60" s="452">
        <v>111.587</v>
      </c>
      <c r="AQ60" s="452">
        <v>128.977</v>
      </c>
      <c r="AR60" s="468">
        <v>96.75</v>
      </c>
      <c r="AW60" s="475">
        <v>50</v>
      </c>
      <c r="AX60" s="452">
        <v>69.12</v>
      </c>
      <c r="AY60" s="452">
        <v>69.123000000000005</v>
      </c>
      <c r="AZ60" s="468">
        <v>32.950000000000003</v>
      </c>
      <c r="BB60" s="475">
        <v>50</v>
      </c>
      <c r="BC60" s="455">
        <v>78.216999999999999</v>
      </c>
      <c r="BD60" s="453">
        <v>160.208</v>
      </c>
      <c r="BE60" s="471">
        <v>122.7149982</v>
      </c>
    </row>
    <row r="61" spans="1:57" s="174" customFormat="1" ht="12.75">
      <c r="A61" s="219"/>
      <c r="B61" s="236"/>
      <c r="C61" s="236"/>
      <c r="D61" s="236"/>
      <c r="E61" s="236"/>
      <c r="F61" s="236"/>
      <c r="G61" s="236"/>
      <c r="H61" s="236"/>
      <c r="I61" s="236"/>
      <c r="J61" s="261"/>
      <c r="K61" s="167"/>
      <c r="U61" s="464">
        <v>2015</v>
      </c>
      <c r="V61" s="444">
        <v>1</v>
      </c>
      <c r="W61">
        <v>1</v>
      </c>
      <c r="X61" s="494">
        <v>68.54285648890901</v>
      </c>
      <c r="Y61" s="494">
        <v>128.19599696568042</v>
      </c>
      <c r="Z61" s="494">
        <v>45.029000418526742</v>
      </c>
      <c r="AA61" s="494">
        <v>22.87971414838513</v>
      </c>
      <c r="AB61" s="494">
        <v>19.893999917166528</v>
      </c>
      <c r="AC61" s="451">
        <v>330.59428187778974</v>
      </c>
      <c r="AD61" s="494">
        <v>194.22142791748016</v>
      </c>
      <c r="AE61" s="494">
        <v>47.308570316859615</v>
      </c>
      <c r="AF61" s="494">
        <v>10.010000092642628</v>
      </c>
      <c r="AG61" s="494">
        <v>1.0784285579408874</v>
      </c>
      <c r="AH61" s="494">
        <v>183.91999816894503</v>
      </c>
      <c r="AI61" s="494">
        <v>92.277143205914939</v>
      </c>
      <c r="AO61" s="475">
        <v>51</v>
      </c>
      <c r="AP61" s="452">
        <v>111.587</v>
      </c>
      <c r="AQ61" s="452">
        <v>128.977</v>
      </c>
      <c r="AR61" s="468">
        <v>96.75</v>
      </c>
      <c r="AW61" s="475">
        <v>51</v>
      </c>
      <c r="AX61" s="452">
        <v>63.18</v>
      </c>
      <c r="AY61" s="452">
        <v>63.18</v>
      </c>
      <c r="AZ61" s="468">
        <v>25.78</v>
      </c>
      <c r="BB61" s="475">
        <v>51</v>
      </c>
      <c r="BC61" s="455">
        <v>74.797000000476842</v>
      </c>
      <c r="BD61" s="453">
        <v>157.54600000000002</v>
      </c>
      <c r="BE61" s="471">
        <v>120.156003</v>
      </c>
    </row>
    <row r="62" spans="1:57" s="174" customFormat="1" ht="12.75">
      <c r="A62" s="219"/>
      <c r="B62" s="236"/>
      <c r="C62" s="236"/>
      <c r="D62" s="236"/>
      <c r="E62" s="236"/>
      <c r="F62" s="236"/>
      <c r="G62" s="236"/>
      <c r="H62" s="236"/>
      <c r="I62" s="236"/>
      <c r="J62" s="261"/>
      <c r="K62" s="167"/>
      <c r="U62" s="435"/>
      <c r="V62" s="435"/>
      <c r="W62">
        <v>2</v>
      </c>
      <c r="X62" s="494">
        <v>49.685714176722875</v>
      </c>
      <c r="Y62" s="494">
        <v>96.163429260253665</v>
      </c>
      <c r="Z62" s="494">
        <v>43.363000052315797</v>
      </c>
      <c r="AA62" s="494">
        <v>14.161143030439073</v>
      </c>
      <c r="AB62" s="494">
        <v>11.166571480887255</v>
      </c>
      <c r="AC62" s="451">
        <v>214.08728681291797</v>
      </c>
      <c r="AD62" s="494">
        <v>138.71857234409842</v>
      </c>
      <c r="AE62" s="494">
        <v>33.982857295444987</v>
      </c>
      <c r="AF62" s="494">
        <v>9.4300000326974018</v>
      </c>
      <c r="AG62" s="494">
        <v>1.124142876693178</v>
      </c>
      <c r="AH62" s="494">
        <v>270.27856881277859</v>
      </c>
      <c r="AI62" s="494">
        <v>92.534285409109799</v>
      </c>
      <c r="AO62" s="475">
        <v>52</v>
      </c>
      <c r="AP62" s="452">
        <v>120.986000061035</v>
      </c>
      <c r="AQ62" s="452">
        <v>138.54</v>
      </c>
      <c r="AR62" s="468">
        <v>96.75</v>
      </c>
      <c r="AW62" s="475">
        <v>52</v>
      </c>
      <c r="AX62" s="452">
        <v>61.214000701904297</v>
      </c>
      <c r="AY62" s="452">
        <v>83.69</v>
      </c>
      <c r="AZ62" s="468">
        <v>22.26</v>
      </c>
      <c r="BB62" s="475">
        <v>52</v>
      </c>
      <c r="BC62" s="455">
        <v>74.148001715540829</v>
      </c>
      <c r="BD62" s="453">
        <v>154.74090000000001</v>
      </c>
      <c r="BE62" s="471">
        <v>116.128997</v>
      </c>
    </row>
    <row r="63" spans="1:57" s="174" customFormat="1" ht="12.75">
      <c r="A63" s="219"/>
      <c r="B63" s="236"/>
      <c r="C63" s="236"/>
      <c r="D63" s="236"/>
      <c r="E63" s="236"/>
      <c r="F63" s="236"/>
      <c r="G63" s="236"/>
      <c r="H63" s="236"/>
      <c r="I63" s="236"/>
      <c r="J63" s="261"/>
      <c r="K63" s="167"/>
      <c r="U63" s="435"/>
      <c r="V63" s="435"/>
      <c r="W63">
        <v>3</v>
      </c>
      <c r="X63" s="494">
        <v>63.18571363176612</v>
      </c>
      <c r="Y63" s="494">
        <v>170.70128413609078</v>
      </c>
      <c r="Z63" s="494">
        <v>71.775428771972571</v>
      </c>
      <c r="AA63" s="494">
        <v>13.84971414293557</v>
      </c>
      <c r="AB63" s="494">
        <v>9.8989998953682861</v>
      </c>
      <c r="AC63" s="451">
        <v>181.50271388462556</v>
      </c>
      <c r="AD63" s="494">
        <v>156.31142970493829</v>
      </c>
      <c r="AE63" s="494">
        <v>26.197142464773954</v>
      </c>
      <c r="AF63" s="494">
        <v>9</v>
      </c>
      <c r="AG63" s="494">
        <v>1.2850000006811924</v>
      </c>
      <c r="AH63" s="494">
        <v>324.18071855817436</v>
      </c>
      <c r="AI63" s="494">
        <v>77.014000483921535</v>
      </c>
      <c r="AO63" s="475">
        <v>53</v>
      </c>
      <c r="AP63" s="452"/>
      <c r="AQ63" s="452"/>
      <c r="AR63" s="468"/>
      <c r="AW63" s="475">
        <v>53</v>
      </c>
      <c r="BB63" s="475">
        <v>53</v>
      </c>
      <c r="BC63" s="455"/>
      <c r="BD63" s="453"/>
      <c r="BE63" s="471"/>
    </row>
    <row r="64" spans="1:57" s="174" customFormat="1" ht="12.75">
      <c r="A64" s="219"/>
      <c r="B64" s="236"/>
      <c r="C64" s="236"/>
      <c r="D64" s="236"/>
      <c r="E64" s="236"/>
      <c r="F64" s="236"/>
      <c r="G64" s="236"/>
      <c r="H64" s="236"/>
      <c r="I64" s="236"/>
      <c r="J64" s="261"/>
      <c r="K64" s="167"/>
      <c r="U64" s="435"/>
      <c r="V64" s="435">
        <v>4</v>
      </c>
      <c r="W64">
        <v>4</v>
      </c>
      <c r="X64" s="494">
        <v>92.357142857142819</v>
      </c>
      <c r="Y64" s="494">
        <v>159.75871276855426</v>
      </c>
      <c r="Z64" s="494">
        <v>123.43885803222614</v>
      </c>
      <c r="AA64" s="494">
        <v>23.090571539742559</v>
      </c>
      <c r="AB64" s="494">
        <v>17.496428762163383</v>
      </c>
      <c r="AC64" s="451">
        <v>321.27714320591474</v>
      </c>
      <c r="AD64" s="494">
        <v>188.44857134137786</v>
      </c>
      <c r="AE64" s="494">
        <v>42.578571592058424</v>
      </c>
      <c r="AF64" s="494">
        <v>9.0057144165039045</v>
      </c>
      <c r="AG64" s="494">
        <v>2.8518571853637655</v>
      </c>
      <c r="AH64" s="494">
        <v>226.1550009591233</v>
      </c>
      <c r="AI64" s="494">
        <v>82.329572405133788</v>
      </c>
      <c r="AP64" s="453"/>
      <c r="AQ64" s="453"/>
      <c r="AR64" s="471"/>
    </row>
    <row r="65" spans="1:44" s="174" customFormat="1" ht="12.75">
      <c r="A65" s="219"/>
      <c r="B65" s="236"/>
      <c r="C65" s="236"/>
      <c r="D65" s="236"/>
      <c r="E65" s="236"/>
      <c r="F65" s="236"/>
      <c r="G65" s="236"/>
      <c r="H65" s="236"/>
      <c r="I65" s="236"/>
      <c r="J65" s="261"/>
      <c r="K65" s="167"/>
      <c r="U65" s="435"/>
      <c r="V65" s="435"/>
      <c r="W65">
        <v>5</v>
      </c>
      <c r="X65" s="494">
        <v>89.485714503696826</v>
      </c>
      <c r="Y65" s="494">
        <v>175.85857282366015</v>
      </c>
      <c r="Z65" s="494">
        <v>98.794857025146186</v>
      </c>
      <c r="AA65" s="494">
        <v>20.899142946515727</v>
      </c>
      <c r="AB65" s="494">
        <v>18.429857390267454</v>
      </c>
      <c r="AC65" s="451">
        <v>327.06042698451427</v>
      </c>
      <c r="AD65" s="494">
        <v>191.91857365199442</v>
      </c>
      <c r="AE65" s="494">
        <v>47.517142159598151</v>
      </c>
      <c r="AF65" s="494">
        <v>9</v>
      </c>
      <c r="AG65" s="494">
        <v>6.0409999234335663</v>
      </c>
      <c r="AH65" s="494">
        <v>175.73643166678244</v>
      </c>
      <c r="AI65" s="494">
        <v>61.832857404436346</v>
      </c>
      <c r="AP65" s="472"/>
      <c r="AQ65" s="472"/>
      <c r="AR65" s="471"/>
    </row>
    <row r="66" spans="1:44" s="174" customFormat="1" ht="12.75">
      <c r="A66" s="219"/>
      <c r="B66" s="236"/>
      <c r="C66" s="236"/>
      <c r="D66" s="236"/>
      <c r="E66" s="236"/>
      <c r="F66" s="236"/>
      <c r="G66" s="236"/>
      <c r="H66" s="236"/>
      <c r="I66" s="236"/>
      <c r="J66" s="261"/>
      <c r="K66" s="167"/>
      <c r="U66" s="435"/>
      <c r="V66" s="435"/>
      <c r="W66">
        <v>6</v>
      </c>
      <c r="X66" s="494">
        <v>70.542857033865786</v>
      </c>
      <c r="Y66" s="494">
        <v>165.36414119175461</v>
      </c>
      <c r="Z66" s="494">
        <v>47.4197137015206</v>
      </c>
      <c r="AA66" s="494">
        <v>21.769857134137798</v>
      </c>
      <c r="AB66" s="494">
        <v>15.948999949863927</v>
      </c>
      <c r="AC66" s="451">
        <v>382.54914855956986</v>
      </c>
      <c r="AD66" s="494">
        <v>206.39285714285671</v>
      </c>
      <c r="AE66" s="494">
        <v>21.769857134137798</v>
      </c>
      <c r="AF66" s="494">
        <v>9</v>
      </c>
      <c r="AG66" s="494">
        <v>8.9162856510707265</v>
      </c>
      <c r="AH66" s="494">
        <v>124.30357033865756</v>
      </c>
      <c r="AI66" s="494">
        <v>71.741429465157537</v>
      </c>
      <c r="AP66" s="472"/>
      <c r="AQ66" s="472"/>
      <c r="AR66" s="468"/>
    </row>
    <row r="67" spans="1:44" s="174" customFormat="1" ht="12.75">
      <c r="A67" s="219"/>
      <c r="B67" s="236"/>
      <c r="C67" s="236"/>
      <c r="D67" s="236"/>
      <c r="E67" s="236"/>
      <c r="F67" s="236"/>
      <c r="G67" s="236"/>
      <c r="H67" s="236"/>
      <c r="I67" s="236"/>
      <c r="J67" s="261"/>
      <c r="K67" s="167"/>
      <c r="U67" s="435"/>
      <c r="V67" s="435"/>
      <c r="W67">
        <v>7</v>
      </c>
      <c r="X67" s="494">
        <v>74.442858014787944</v>
      </c>
      <c r="Y67" s="494">
        <v>115.832716805594</v>
      </c>
      <c r="Z67" s="494">
        <v>39.554857526506659</v>
      </c>
      <c r="AA67" s="494">
        <v>25.199285234723742</v>
      </c>
      <c r="AB67" s="494">
        <v>17.346428462437171</v>
      </c>
      <c r="AC67" s="451">
        <v>439.76600428989923</v>
      </c>
      <c r="AD67" s="494">
        <v>188.98428562709228</v>
      </c>
      <c r="AE67" s="494">
        <v>48.435713631766134</v>
      </c>
      <c r="AF67" s="494">
        <v>9.0028572082519513</v>
      </c>
      <c r="AG67" s="494">
        <v>14.150571210043733</v>
      </c>
      <c r="AH67" s="494">
        <v>311.82357134137811</v>
      </c>
      <c r="AI67" s="494">
        <v>78.088570186070001</v>
      </c>
      <c r="AP67" s="467"/>
      <c r="AQ67" s="467"/>
      <c r="AR67" s="467"/>
    </row>
    <row r="68" spans="1:44" s="174" customFormat="1" ht="12.75">
      <c r="A68" s="219"/>
      <c r="B68" s="236"/>
      <c r="C68" s="236"/>
      <c r="D68" s="236"/>
      <c r="E68" s="236"/>
      <c r="F68" s="236"/>
      <c r="G68" s="236"/>
      <c r="H68" s="236"/>
      <c r="I68" s="236"/>
      <c r="J68" s="261"/>
      <c r="K68" s="167"/>
      <c r="U68" s="435"/>
      <c r="V68" s="435">
        <v>8</v>
      </c>
      <c r="W68">
        <v>8</v>
      </c>
      <c r="X68" s="494">
        <v>57.657142639160107</v>
      </c>
      <c r="Y68" s="494">
        <v>105.39785766601526</v>
      </c>
      <c r="Z68" s="494">
        <v>40.561000006539437</v>
      </c>
      <c r="AA68" s="494">
        <v>20.075571877615744</v>
      </c>
      <c r="AB68" s="494">
        <v>12.653857094900914</v>
      </c>
      <c r="AC68" s="451">
        <v>288.93457249232642</v>
      </c>
      <c r="AD68" s="494">
        <v>201.38999720982085</v>
      </c>
      <c r="AE68" s="494">
        <v>43.595714569091747</v>
      </c>
      <c r="AF68" s="494">
        <v>9</v>
      </c>
      <c r="AG68" s="494">
        <v>4.65714287757873</v>
      </c>
      <c r="AH68" s="494">
        <v>283.68928527831974</v>
      </c>
      <c r="AI68" s="494">
        <v>88.551427568708121</v>
      </c>
      <c r="AP68" s="453"/>
      <c r="AQ68" s="452"/>
      <c r="AR68" s="468"/>
    </row>
    <row r="69" spans="1:44" s="174" customFormat="1" ht="12.75">
      <c r="A69" s="219"/>
      <c r="B69" s="236"/>
      <c r="C69" s="236"/>
      <c r="D69" s="236"/>
      <c r="E69" s="236"/>
      <c r="F69" s="236"/>
      <c r="G69" s="236"/>
      <c r="H69" s="236"/>
      <c r="I69" s="236"/>
      <c r="J69" s="261"/>
      <c r="K69" s="167"/>
      <c r="U69" s="435"/>
      <c r="V69" s="435"/>
      <c r="W69">
        <v>9</v>
      </c>
      <c r="X69" s="494">
        <v>88.771428789410876</v>
      </c>
      <c r="Y69" s="494">
        <v>162.89514378138898</v>
      </c>
      <c r="Z69" s="494">
        <v>99.332141876220447</v>
      </c>
      <c r="AA69" s="494">
        <v>19.496999740600501</v>
      </c>
      <c r="AB69" s="494">
        <v>15.7849998474121</v>
      </c>
      <c r="AC69" s="451">
        <v>411.09385899134998</v>
      </c>
      <c r="AD69" s="494">
        <v>179.96000671386699</v>
      </c>
      <c r="AE69" s="494">
        <v>37.669998168945298</v>
      </c>
      <c r="AF69" s="494">
        <v>9.0014286041259748</v>
      </c>
      <c r="AG69" s="494">
        <v>3.743571417672289</v>
      </c>
      <c r="AH69" s="494">
        <v>317.80857631138355</v>
      </c>
      <c r="AI69" s="494">
        <v>91.184855869838046</v>
      </c>
      <c r="AP69" s="452"/>
      <c r="AQ69" s="452"/>
      <c r="AR69" s="468"/>
    </row>
    <row r="70" spans="1:44" s="174" customFormat="1" ht="12.75">
      <c r="A70" s="219"/>
      <c r="B70" s="236"/>
      <c r="C70" s="236"/>
      <c r="D70" s="236"/>
      <c r="E70" s="236"/>
      <c r="F70" s="236"/>
      <c r="G70" s="236"/>
      <c r="H70" s="236"/>
      <c r="I70" s="236"/>
      <c r="J70" s="261"/>
      <c r="K70" s="167"/>
      <c r="U70" s="435"/>
      <c r="V70" s="435"/>
      <c r="W70">
        <v>10</v>
      </c>
      <c r="X70" s="494">
        <v>82.44</v>
      </c>
      <c r="Y70" s="494">
        <v>131.47999999999999</v>
      </c>
      <c r="Z70" s="494">
        <v>63.86</v>
      </c>
      <c r="AA70" s="494">
        <v>23.33</v>
      </c>
      <c r="AB70" s="494">
        <v>16.84</v>
      </c>
      <c r="AC70" s="451">
        <v>435.11</v>
      </c>
      <c r="AD70" s="494">
        <v>175.54</v>
      </c>
      <c r="AE70" s="494">
        <v>52.55</v>
      </c>
      <c r="AF70" s="494">
        <v>15.41</v>
      </c>
      <c r="AG70" s="494">
        <v>22.31</v>
      </c>
      <c r="AH70" s="494">
        <v>307.52</v>
      </c>
      <c r="AI70" s="494">
        <v>98.38</v>
      </c>
      <c r="AP70" s="452"/>
      <c r="AQ70" s="452"/>
      <c r="AR70" s="468"/>
    </row>
    <row r="71" spans="1:44" s="174" customFormat="1" ht="12.75">
      <c r="A71" s="219"/>
      <c r="B71" s="236"/>
      <c r="C71" s="236"/>
      <c r="D71" s="236"/>
      <c r="E71" s="236"/>
      <c r="F71" s="236"/>
      <c r="G71" s="236"/>
      <c r="H71" s="236"/>
      <c r="I71" s="236"/>
      <c r="J71" s="261"/>
      <c r="K71" s="167"/>
      <c r="U71" s="435"/>
      <c r="V71" s="435"/>
      <c r="W71">
        <v>11</v>
      </c>
      <c r="X71" s="494">
        <v>79.385999999999996</v>
      </c>
      <c r="Y71" s="494">
        <v>168.71</v>
      </c>
      <c r="Z71" s="494">
        <v>149.82</v>
      </c>
      <c r="AA71" s="494">
        <v>21.65</v>
      </c>
      <c r="AB71" s="494">
        <v>17.920000000000002</v>
      </c>
      <c r="AC71" s="451">
        <v>268.85000000000002</v>
      </c>
      <c r="AD71" s="494">
        <v>139.57</v>
      </c>
      <c r="AE71" s="494">
        <v>35.479999999999997</v>
      </c>
      <c r="AF71" s="494">
        <v>11.194000000000001</v>
      </c>
      <c r="AG71" s="494">
        <v>11.012</v>
      </c>
      <c r="AH71" s="494">
        <v>267.10000000000002</v>
      </c>
      <c r="AI71" s="494">
        <v>73.144999999999996</v>
      </c>
      <c r="AP71" s="452"/>
      <c r="AQ71" s="452"/>
      <c r="AR71" s="468"/>
    </row>
    <row r="72" spans="1:44" s="174" customFormat="1" ht="12.75">
      <c r="A72" s="219"/>
      <c r="B72" s="236"/>
      <c r="C72" s="236"/>
      <c r="D72" s="236"/>
      <c r="E72" s="236"/>
      <c r="F72" s="236"/>
      <c r="G72" s="236"/>
      <c r="H72" s="236"/>
      <c r="I72" s="236"/>
      <c r="J72" s="261"/>
      <c r="K72" s="167"/>
      <c r="U72" s="435"/>
      <c r="V72" s="435">
        <v>12</v>
      </c>
      <c r="W72">
        <v>12</v>
      </c>
      <c r="X72" s="494">
        <v>79.385000000000005</v>
      </c>
      <c r="Y72" s="494">
        <v>283.36357334681884</v>
      </c>
      <c r="Z72" s="494">
        <v>237.20571463448616</v>
      </c>
      <c r="AA72" s="494">
        <v>27.377714429582827</v>
      </c>
      <c r="AB72" s="494">
        <v>22.34300013950887</v>
      </c>
      <c r="AC72" s="451">
        <v>380.93800136021173</v>
      </c>
      <c r="AD72" s="494">
        <v>144.48428562709242</v>
      </c>
      <c r="AE72" s="494">
        <v>34.888571330479174</v>
      </c>
      <c r="AF72" s="494">
        <v>21.529999869210325</v>
      </c>
      <c r="AG72" s="494">
        <v>11.088000297546349</v>
      </c>
      <c r="AH72" s="494">
        <v>256.24499947684097</v>
      </c>
      <c r="AI72" s="494">
        <v>60.913855961390873</v>
      </c>
      <c r="AP72" s="452"/>
      <c r="AQ72" s="452"/>
      <c r="AR72" s="468"/>
    </row>
    <row r="73" spans="1:44" s="174" customFormat="1" ht="12.75">
      <c r="A73" s="219"/>
      <c r="B73" s="236"/>
      <c r="C73" s="236"/>
      <c r="D73" s="236"/>
      <c r="E73" s="236"/>
      <c r="F73" s="236"/>
      <c r="G73" s="236"/>
      <c r="H73" s="236"/>
      <c r="I73" s="236"/>
      <c r="J73" s="261"/>
      <c r="K73" s="167"/>
      <c r="U73" s="435"/>
      <c r="V73" s="435"/>
      <c r="W73">
        <v>13</v>
      </c>
      <c r="X73" s="494">
        <v>106.27142769949758</v>
      </c>
      <c r="Y73" s="494">
        <v>166.3</v>
      </c>
      <c r="Z73" s="494">
        <v>146.00399999999999</v>
      </c>
      <c r="AA73" s="494">
        <v>18.302499999999998</v>
      </c>
      <c r="AB73" s="494">
        <v>13.263</v>
      </c>
      <c r="AC73" s="451">
        <v>284.01</v>
      </c>
      <c r="AD73" s="494">
        <v>128.37</v>
      </c>
      <c r="AE73" s="494">
        <v>35.216999999999999</v>
      </c>
      <c r="AF73" s="494">
        <v>13.0228</v>
      </c>
      <c r="AG73" s="494">
        <v>5.0830000000000002</v>
      </c>
      <c r="AH73" s="494">
        <v>172.56</v>
      </c>
      <c r="AI73" s="494">
        <v>49.094000000000001</v>
      </c>
      <c r="AP73" s="452"/>
      <c r="AQ73" s="452"/>
      <c r="AR73" s="468"/>
    </row>
    <row r="74" spans="1:44" s="174" customFormat="1" ht="12.75">
      <c r="A74" s="219"/>
      <c r="B74" s="236"/>
      <c r="C74" s="236"/>
      <c r="D74" s="236"/>
      <c r="E74" s="236"/>
      <c r="F74" s="236"/>
      <c r="G74" s="236"/>
      <c r="H74" s="236"/>
      <c r="I74" s="236"/>
      <c r="J74" s="261"/>
      <c r="K74" s="167"/>
      <c r="U74" s="435"/>
      <c r="V74" s="435"/>
      <c r="W74">
        <v>14</v>
      </c>
      <c r="X74" s="494">
        <v>81.84</v>
      </c>
      <c r="Y74" s="494">
        <v>135.46</v>
      </c>
      <c r="Z74" s="494">
        <v>119.48</v>
      </c>
      <c r="AA74" s="494">
        <v>17.7</v>
      </c>
      <c r="AB74" s="494">
        <v>7.28</v>
      </c>
      <c r="AC74" s="451">
        <v>319.68499755859301</v>
      </c>
      <c r="AD74" s="494">
        <v>172.46</v>
      </c>
      <c r="AE74" s="494">
        <v>34</v>
      </c>
      <c r="AF74" s="494">
        <v>10.01</v>
      </c>
      <c r="AG74" s="494">
        <v>2.54</v>
      </c>
      <c r="AH74" s="494">
        <v>207.4</v>
      </c>
      <c r="AI74" s="494">
        <v>81.2</v>
      </c>
      <c r="AP74" s="452"/>
      <c r="AQ74" s="452"/>
      <c r="AR74" s="468"/>
    </row>
    <row r="75" spans="1:44" s="174" customFormat="1" ht="12.75">
      <c r="A75" s="219"/>
      <c r="B75" s="236"/>
      <c r="C75" s="236"/>
      <c r="D75" s="236"/>
      <c r="E75" s="236"/>
      <c r="F75" s="236"/>
      <c r="G75" s="236"/>
      <c r="H75" s="236"/>
      <c r="I75" s="236"/>
      <c r="J75" s="261"/>
      <c r="K75" s="167"/>
      <c r="U75" s="435"/>
      <c r="V75" s="435"/>
      <c r="W75">
        <v>15</v>
      </c>
      <c r="X75" s="494">
        <v>64.599999999999994</v>
      </c>
      <c r="Y75" s="494">
        <v>144.72999999999999</v>
      </c>
      <c r="Z75" s="494">
        <v>117.33</v>
      </c>
      <c r="AA75" s="494">
        <v>17.95</v>
      </c>
      <c r="AB75" s="494">
        <v>10.97</v>
      </c>
      <c r="AC75" s="451">
        <v>334.82</v>
      </c>
      <c r="AD75" s="494">
        <v>134.32</v>
      </c>
      <c r="AE75" s="494">
        <v>34.4</v>
      </c>
      <c r="AF75" s="494">
        <v>10</v>
      </c>
      <c r="AG75" s="494">
        <v>2.68</v>
      </c>
      <c r="AH75" s="494">
        <v>268.58999999999997</v>
      </c>
      <c r="AI75" s="494">
        <v>99.91</v>
      </c>
      <c r="AP75" s="452"/>
      <c r="AQ75" s="452"/>
      <c r="AR75" s="468"/>
    </row>
    <row r="76" spans="1:44" s="174" customFormat="1" ht="12.75">
      <c r="A76" s="219"/>
      <c r="B76" s="236"/>
      <c r="C76" s="236"/>
      <c r="D76" s="236"/>
      <c r="E76" s="236"/>
      <c r="F76" s="236"/>
      <c r="G76" s="236"/>
      <c r="H76" s="236"/>
      <c r="I76" s="236"/>
      <c r="J76" s="261"/>
      <c r="K76" s="167"/>
      <c r="U76" s="435"/>
      <c r="V76" s="435">
        <v>16</v>
      </c>
      <c r="W76">
        <v>16</v>
      </c>
      <c r="X76" s="494">
        <v>78.33</v>
      </c>
      <c r="Y76" s="494">
        <v>119.2355706</v>
      </c>
      <c r="Z76" s="494">
        <v>96.842713489999994</v>
      </c>
      <c r="AA76" s="494">
        <v>15.54999978</v>
      </c>
      <c r="AB76" s="494">
        <v>7.3847143309999996</v>
      </c>
      <c r="AC76" s="451">
        <v>242.2711443</v>
      </c>
      <c r="AD76" s="494">
        <v>123.28142769999999</v>
      </c>
      <c r="AE76" s="494">
        <v>31.61571421</v>
      </c>
      <c r="AF76" s="494">
        <v>10.00857149</v>
      </c>
      <c r="AG76" s="494">
        <v>1.739714282</v>
      </c>
      <c r="AH76" s="494">
        <v>219.1407122</v>
      </c>
      <c r="AI76" s="494">
        <v>73.782856530000004</v>
      </c>
      <c r="AP76" s="452"/>
      <c r="AQ76" s="452"/>
      <c r="AR76" s="468"/>
    </row>
    <row r="77" spans="1:44" s="174" customFormat="1" ht="12.75">
      <c r="A77" s="219"/>
      <c r="B77" s="236"/>
      <c r="C77" s="236"/>
      <c r="D77" s="236"/>
      <c r="E77" s="236"/>
      <c r="F77" s="236"/>
      <c r="G77" s="236"/>
      <c r="H77" s="236"/>
      <c r="I77" s="236"/>
      <c r="J77" s="261"/>
      <c r="K77" s="167"/>
      <c r="U77" s="435"/>
      <c r="V77" s="435"/>
      <c r="W77">
        <v>17</v>
      </c>
      <c r="X77" s="494">
        <v>60.25714275</v>
      </c>
      <c r="Y77" s="494">
        <v>87.61</v>
      </c>
      <c r="Z77" s="494">
        <v>50</v>
      </c>
      <c r="AA77" s="494">
        <v>14.797000000000001</v>
      </c>
      <c r="AB77" s="494">
        <v>9.26</v>
      </c>
      <c r="AC77" s="451">
        <v>224.91</v>
      </c>
      <c r="AD77" s="494">
        <v>109.76</v>
      </c>
      <c r="AE77" s="494">
        <v>26.86</v>
      </c>
      <c r="AF77" s="494">
        <v>10</v>
      </c>
      <c r="AG77" s="494">
        <v>1.53</v>
      </c>
      <c r="AH77" s="494">
        <v>165.05</v>
      </c>
      <c r="AI77" s="494">
        <v>46.43</v>
      </c>
      <c r="AP77" s="452"/>
      <c r="AQ77" s="452"/>
      <c r="AR77" s="468"/>
    </row>
    <row r="78" spans="1:44" s="174" customFormat="1" ht="12.75">
      <c r="A78" s="219"/>
      <c r="B78" s="236"/>
      <c r="C78" s="236"/>
      <c r="D78" s="236"/>
      <c r="E78" s="236"/>
      <c r="F78" s="236"/>
      <c r="G78" s="236"/>
      <c r="H78" s="236"/>
      <c r="I78" s="236"/>
      <c r="J78" s="261"/>
      <c r="K78" s="167"/>
      <c r="U78" s="435"/>
      <c r="V78" s="435"/>
      <c r="W78">
        <v>18</v>
      </c>
      <c r="X78" s="494">
        <v>42.69</v>
      </c>
      <c r="Y78" s="494">
        <v>85.12</v>
      </c>
      <c r="Z78" s="494">
        <v>49.42</v>
      </c>
      <c r="AA78" s="494">
        <v>14.55</v>
      </c>
      <c r="AB78" s="494">
        <v>8</v>
      </c>
      <c r="AC78" s="451">
        <v>165.54</v>
      </c>
      <c r="AD78" s="494">
        <v>94.2</v>
      </c>
      <c r="AE78" s="494">
        <v>21.22</v>
      </c>
      <c r="AF78" s="494">
        <v>10.039999999999999</v>
      </c>
      <c r="AG78" s="494">
        <v>1.1060000000000001</v>
      </c>
      <c r="AH78" s="494">
        <v>119.089</v>
      </c>
      <c r="AI78" s="494">
        <v>40.600999999999999</v>
      </c>
      <c r="AP78" s="452"/>
      <c r="AQ78" s="452"/>
      <c r="AR78" s="468"/>
    </row>
    <row r="79" spans="1:44" s="174" customFormat="1" ht="12.75">
      <c r="A79" s="219"/>
      <c r="B79" s="236"/>
      <c r="C79" s="236"/>
      <c r="D79" s="236"/>
      <c r="E79" s="236"/>
      <c r="F79" s="236"/>
      <c r="G79" s="236"/>
      <c r="H79" s="236"/>
      <c r="I79" s="236"/>
      <c r="J79" s="261"/>
      <c r="K79" s="167"/>
      <c r="U79" s="435"/>
      <c r="V79" s="435"/>
      <c r="W79">
        <v>19</v>
      </c>
      <c r="X79" s="494">
        <v>28.51</v>
      </c>
      <c r="Y79" s="494">
        <v>72.61</v>
      </c>
      <c r="Z79" s="494">
        <v>35.74</v>
      </c>
      <c r="AA79" s="494">
        <v>13.66</v>
      </c>
      <c r="AB79" s="494">
        <v>6.6</v>
      </c>
      <c r="AC79" s="451">
        <v>146.38</v>
      </c>
      <c r="AD79" s="494">
        <v>94.697000000000003</v>
      </c>
      <c r="AE79" s="494">
        <v>19.11</v>
      </c>
      <c r="AF79" s="494">
        <v>9.94</v>
      </c>
      <c r="AG79" s="494">
        <v>1.4219999999999999</v>
      </c>
      <c r="AH79" s="494">
        <v>92.77</v>
      </c>
      <c r="AI79" s="494">
        <v>44.54</v>
      </c>
      <c r="AP79" s="452"/>
      <c r="AQ79" s="452"/>
      <c r="AR79" s="468"/>
    </row>
    <row r="80" spans="1:44" s="174" customFormat="1" ht="12.75">
      <c r="A80" s="219"/>
      <c r="B80" s="236"/>
      <c r="C80" s="236"/>
      <c r="D80" s="236"/>
      <c r="E80" s="236"/>
      <c r="F80" s="236"/>
      <c r="G80" s="236"/>
      <c r="H80" s="236"/>
      <c r="I80" s="236"/>
      <c r="J80" s="261"/>
      <c r="K80" s="167"/>
      <c r="U80" s="435"/>
      <c r="V80" s="435">
        <v>20</v>
      </c>
      <c r="W80">
        <v>20</v>
      </c>
      <c r="X80" s="494">
        <v>35.168999810000003</v>
      </c>
      <c r="Y80" s="494">
        <v>131.49528609999999</v>
      </c>
      <c r="Z80" s="494">
        <v>63.049000329999998</v>
      </c>
      <c r="AA80" s="494">
        <v>13.311428619999999</v>
      </c>
      <c r="AB80" s="494">
        <v>5.4271428930000001</v>
      </c>
      <c r="AC80" s="451">
        <v>134.76942879999999</v>
      </c>
      <c r="AD80" s="494">
        <v>86.832857399999995</v>
      </c>
      <c r="AE80" s="494">
        <v>19.79285703</v>
      </c>
      <c r="AF80" s="494">
        <v>10.00285721</v>
      </c>
      <c r="AG80" s="494">
        <v>1.410000001</v>
      </c>
      <c r="AH80" s="494">
        <v>83.964998519999995</v>
      </c>
      <c r="AI80" s="494">
        <v>26.044285909999999</v>
      </c>
      <c r="AP80" s="452"/>
      <c r="AQ80" s="452"/>
      <c r="AR80" s="468"/>
    </row>
    <row r="81" spans="1:44" s="174" customFormat="1" ht="12.75">
      <c r="A81" s="219"/>
      <c r="B81" s="236"/>
      <c r="C81" s="236"/>
      <c r="D81" s="236"/>
      <c r="E81" s="236"/>
      <c r="F81" s="236"/>
      <c r="G81" s="236"/>
      <c r="H81" s="236"/>
      <c r="I81" s="236"/>
      <c r="J81" s="261"/>
      <c r="K81" s="167"/>
      <c r="U81" s="435"/>
      <c r="V81" s="435"/>
      <c r="W81">
        <v>21</v>
      </c>
      <c r="X81" s="494">
        <v>29.271428790000002</v>
      </c>
      <c r="Y81" s="494">
        <v>75.344715120000004</v>
      </c>
      <c r="Z81" s="494">
        <v>58.513571599999999</v>
      </c>
      <c r="AA81" s="494">
        <v>11.43428557</v>
      </c>
      <c r="AB81" s="494">
        <v>3.7200000289999999</v>
      </c>
      <c r="AC81" s="451">
        <v>114.5781435</v>
      </c>
      <c r="AD81" s="494">
        <v>68.318569729999993</v>
      </c>
      <c r="AE81" s="494">
        <v>14.84571416</v>
      </c>
      <c r="AF81" s="494">
        <v>10.00857162</v>
      </c>
      <c r="AG81" s="494">
        <v>1.4790000059999999</v>
      </c>
      <c r="AH81" s="494">
        <v>65.562856949999997</v>
      </c>
      <c r="AI81" s="494">
        <v>21.073571609999998</v>
      </c>
      <c r="AP81" s="452"/>
      <c r="AQ81" s="452"/>
      <c r="AR81" s="468"/>
    </row>
    <row r="82" spans="1:44" s="174" customFormat="1" ht="12.75">
      <c r="A82" s="219"/>
      <c r="B82" s="236"/>
      <c r="C82" s="236"/>
      <c r="D82" s="236"/>
      <c r="E82" s="236"/>
      <c r="F82" s="236"/>
      <c r="G82" s="236"/>
      <c r="H82" s="236"/>
      <c r="I82" s="236"/>
      <c r="J82" s="261"/>
      <c r="K82" s="167"/>
      <c r="U82" s="435"/>
      <c r="V82" s="435"/>
      <c r="W82">
        <v>22</v>
      </c>
      <c r="X82" s="494">
        <v>26.585714339999999</v>
      </c>
      <c r="Y82" s="494">
        <v>59.612285610000001</v>
      </c>
      <c r="Z82" s="494">
        <v>62.080428529999999</v>
      </c>
      <c r="AA82" s="494">
        <v>11.052285875592885</v>
      </c>
      <c r="AB82" s="494">
        <v>3.3728571278708288</v>
      </c>
      <c r="AC82" s="451">
        <v>115.02742876325301</v>
      </c>
      <c r="AD82" s="494">
        <v>61.075714111328075</v>
      </c>
      <c r="AE82" s="494">
        <v>12.268571444920086</v>
      </c>
      <c r="AF82" s="494">
        <v>10.010000092642615</v>
      </c>
      <c r="AG82" s="494">
        <v>1.7637142960000001</v>
      </c>
      <c r="AH82" s="494">
        <v>57.502857210000002</v>
      </c>
      <c r="AI82" s="494">
        <v>20.06771415</v>
      </c>
      <c r="AP82" s="452"/>
      <c r="AQ82" s="452"/>
      <c r="AR82" s="468"/>
    </row>
    <row r="83" spans="1:44" s="174" customFormat="1" ht="12.75">
      <c r="A83" s="219"/>
      <c r="B83" s="236"/>
      <c r="C83" s="236"/>
      <c r="D83" s="236"/>
      <c r="E83" s="236"/>
      <c r="F83" s="236"/>
      <c r="G83" s="236"/>
      <c r="H83" s="236"/>
      <c r="I83" s="236"/>
      <c r="J83" s="261"/>
      <c r="K83" s="167"/>
      <c r="U83" s="435"/>
      <c r="V83" s="435"/>
      <c r="W83">
        <v>23</v>
      </c>
      <c r="X83" s="494">
        <v>21.46</v>
      </c>
      <c r="Y83" s="494">
        <v>45.06</v>
      </c>
      <c r="Z83" s="494">
        <v>30.1</v>
      </c>
      <c r="AA83" s="494">
        <v>10.09</v>
      </c>
      <c r="AB83" s="494">
        <v>2.0499999999999998</v>
      </c>
      <c r="AC83" s="451">
        <v>101.04</v>
      </c>
      <c r="AD83" s="494">
        <v>47.76</v>
      </c>
      <c r="AE83" s="494">
        <v>10.95</v>
      </c>
      <c r="AF83" s="494">
        <v>10</v>
      </c>
      <c r="AG83" s="494">
        <v>1.65</v>
      </c>
      <c r="AH83" s="494">
        <v>51.89</v>
      </c>
      <c r="AI83" s="494">
        <v>15.036</v>
      </c>
      <c r="AP83" s="452"/>
      <c r="AQ83" s="452"/>
      <c r="AR83" s="468"/>
    </row>
    <row r="84" spans="1:44" s="174" customFormat="1" ht="40.5" customHeight="1">
      <c r="A84" s="219"/>
      <c r="B84" s="236"/>
      <c r="C84" s="236"/>
      <c r="D84" s="236"/>
      <c r="E84" s="236"/>
      <c r="F84" s="236"/>
      <c r="G84" s="236"/>
      <c r="H84" s="236"/>
      <c r="I84" s="236"/>
      <c r="J84" s="261"/>
      <c r="K84" s="167"/>
      <c r="U84" s="435"/>
      <c r="V84" s="435">
        <v>24</v>
      </c>
      <c r="W84">
        <v>24</v>
      </c>
      <c r="X84" s="494">
        <v>18.829999999999998</v>
      </c>
      <c r="Y84" s="494">
        <v>39.22</v>
      </c>
      <c r="Z84" s="494">
        <v>22.76</v>
      </c>
      <c r="AA84" s="494">
        <v>9.61</v>
      </c>
      <c r="AB84" s="494">
        <v>2.5099999999999998</v>
      </c>
      <c r="AC84" s="451">
        <v>92.81</v>
      </c>
      <c r="AD84" s="494">
        <v>46.73</v>
      </c>
      <c r="AE84" s="494">
        <v>10.98</v>
      </c>
      <c r="AF84" s="494">
        <v>10</v>
      </c>
      <c r="AG84" s="494">
        <v>1.65</v>
      </c>
      <c r="AH84" s="494">
        <v>47.66</v>
      </c>
      <c r="AI84" s="494">
        <v>13.44</v>
      </c>
      <c r="AP84" s="452"/>
      <c r="AQ84" s="452"/>
      <c r="AR84" s="468"/>
    </row>
    <row r="85" spans="1:44" s="174" customFormat="1" ht="12.75">
      <c r="A85" s="219"/>
      <c r="B85" s="236"/>
      <c r="C85" s="236"/>
      <c r="D85" s="236"/>
      <c r="E85" s="236"/>
      <c r="F85" s="236"/>
      <c r="G85" s="236"/>
      <c r="H85" s="236"/>
      <c r="I85" s="236"/>
      <c r="J85" s="261"/>
      <c r="K85" s="167"/>
      <c r="U85" s="435"/>
      <c r="V85" s="435"/>
      <c r="W85">
        <v>25</v>
      </c>
      <c r="X85" s="494">
        <v>17.614000000000001</v>
      </c>
      <c r="Y85" s="494">
        <v>35.65</v>
      </c>
      <c r="Z85" s="494">
        <v>16.28</v>
      </c>
      <c r="AA85" s="494">
        <v>9.0299999999999994</v>
      </c>
      <c r="AB85" s="494">
        <v>2.41</v>
      </c>
      <c r="AC85" s="451">
        <v>84.18</v>
      </c>
      <c r="AD85" s="494">
        <v>47.56</v>
      </c>
      <c r="AE85" s="494">
        <v>10.367000000000001</v>
      </c>
      <c r="AF85" s="494">
        <v>10</v>
      </c>
      <c r="AG85" s="494">
        <v>1.89</v>
      </c>
      <c r="AH85" s="494">
        <v>43.03</v>
      </c>
      <c r="AI85" s="494">
        <v>11.38</v>
      </c>
      <c r="AP85" s="452"/>
      <c r="AQ85" s="452"/>
      <c r="AR85" s="468"/>
    </row>
    <row r="86" spans="1:44" s="174" customFormat="1" ht="12.75">
      <c r="A86" s="219"/>
      <c r="B86" s="236"/>
      <c r="C86" s="236"/>
      <c r="D86" s="236"/>
      <c r="E86" s="236"/>
      <c r="F86" s="236"/>
      <c r="G86" s="236"/>
      <c r="H86" s="236"/>
      <c r="I86" s="236"/>
      <c r="J86" s="261"/>
      <c r="K86" s="167"/>
      <c r="U86" s="435"/>
      <c r="V86" s="435"/>
      <c r="W86">
        <v>26</v>
      </c>
      <c r="X86" s="494">
        <v>16.271428790000002</v>
      </c>
      <c r="Y86" s="494">
        <v>32.878427780000003</v>
      </c>
      <c r="Z86" s="494">
        <v>13.60685703</v>
      </c>
      <c r="AA86" s="494">
        <v>8.5145713260000004</v>
      </c>
      <c r="AB86" s="494">
        <v>2.8185714480000001</v>
      </c>
      <c r="AC86" s="451">
        <v>73.514571599999996</v>
      </c>
      <c r="AD86" s="494">
        <v>39.89285769</v>
      </c>
      <c r="AE86" s="494">
        <v>8.9742856710000005</v>
      </c>
      <c r="AF86" s="494">
        <v>10.001428600000001</v>
      </c>
      <c r="AG86" s="494">
        <v>1.6758571520000001</v>
      </c>
      <c r="AH86" s="494">
        <v>39.17514311</v>
      </c>
      <c r="AI86" s="494">
        <v>10</v>
      </c>
      <c r="AP86" s="452"/>
      <c r="AQ86" s="452"/>
      <c r="AR86" s="468"/>
    </row>
    <row r="87" spans="1:44" s="174" customFormat="1" ht="12.75">
      <c r="A87" s="219"/>
      <c r="B87" s="236"/>
      <c r="C87" s="236"/>
      <c r="D87" s="236"/>
      <c r="E87" s="236"/>
      <c r="F87" s="236"/>
      <c r="G87" s="236"/>
      <c r="H87" s="236"/>
      <c r="I87" s="236"/>
      <c r="J87" s="261"/>
      <c r="K87" s="167"/>
      <c r="U87" s="435"/>
      <c r="V87" s="435"/>
      <c r="W87">
        <v>27</v>
      </c>
      <c r="X87" s="494">
        <v>16.23</v>
      </c>
      <c r="Y87" s="494">
        <v>31.86</v>
      </c>
      <c r="Z87" s="494">
        <v>11.76</v>
      </c>
      <c r="AA87" s="494">
        <v>8.7200000000000006</v>
      </c>
      <c r="AB87" s="494">
        <v>2.5099999999999998</v>
      </c>
      <c r="AC87" s="451">
        <v>78.14</v>
      </c>
      <c r="AD87" s="494">
        <v>35.340000000000003</v>
      </c>
      <c r="AE87" s="494">
        <v>9.23</v>
      </c>
      <c r="AF87" s="494">
        <v>10</v>
      </c>
      <c r="AG87" s="494">
        <v>1.29</v>
      </c>
      <c r="AH87" s="494">
        <v>42.66</v>
      </c>
      <c r="AI87" s="494">
        <v>9.59</v>
      </c>
      <c r="AP87" s="452"/>
      <c r="AQ87" s="452"/>
      <c r="AR87" s="468"/>
    </row>
    <row r="88" spans="1:44" s="174" customFormat="1" ht="12.75">
      <c r="A88" s="219"/>
      <c r="B88" s="236"/>
      <c r="C88" s="236"/>
      <c r="D88" s="236"/>
      <c r="E88" s="236"/>
      <c r="F88" s="236"/>
      <c r="G88" s="236"/>
      <c r="H88" s="236"/>
      <c r="I88" s="236"/>
      <c r="J88" s="261"/>
      <c r="K88" s="167"/>
      <c r="U88" s="435"/>
      <c r="V88" s="435">
        <v>28</v>
      </c>
      <c r="W88">
        <v>28</v>
      </c>
      <c r="X88" s="494">
        <v>15.585714339999999</v>
      </c>
      <c r="Y88" s="494">
        <v>28.237714220000001</v>
      </c>
      <c r="Z88" s="494">
        <v>11.887571469999999</v>
      </c>
      <c r="AA88" s="494">
        <v>8.3142856869999999</v>
      </c>
      <c r="AB88" s="494">
        <v>1.9500000310000001</v>
      </c>
      <c r="AC88" s="451">
        <v>94.135857720000004</v>
      </c>
      <c r="AD88" s="494">
        <v>30.624285830000002</v>
      </c>
      <c r="AE88" s="494">
        <v>8.2042856900000007</v>
      </c>
      <c r="AF88" s="494">
        <v>10.004285810000001</v>
      </c>
      <c r="AG88" s="494">
        <v>1.798428621</v>
      </c>
      <c r="AH88" s="494">
        <v>38.501427790000001</v>
      </c>
      <c r="AI88" s="494">
        <v>8.4171430039999997</v>
      </c>
      <c r="AP88" s="452"/>
      <c r="AQ88" s="452"/>
      <c r="AR88" s="473"/>
    </row>
    <row r="89" spans="1:44" s="174" customFormat="1" ht="12.75">
      <c r="A89" s="219"/>
      <c r="B89" s="236"/>
      <c r="C89" s="236"/>
      <c r="D89" s="236"/>
      <c r="E89" s="236"/>
      <c r="F89" s="236"/>
      <c r="G89" s="236"/>
      <c r="H89" s="236"/>
      <c r="I89" s="236"/>
      <c r="J89" s="261"/>
      <c r="K89" s="167"/>
      <c r="U89" s="435"/>
      <c r="V89" s="435"/>
      <c r="W89">
        <v>29</v>
      </c>
      <c r="X89" s="494">
        <v>14.93</v>
      </c>
      <c r="Y89" s="494">
        <v>26.65</v>
      </c>
      <c r="Z89" s="494">
        <v>10.27</v>
      </c>
      <c r="AA89" s="494">
        <v>8.1028571810041097</v>
      </c>
      <c r="AB89" s="494">
        <v>1.9357143130000001</v>
      </c>
      <c r="AC89" s="451">
        <v>90.32</v>
      </c>
      <c r="AD89" s="494">
        <v>30.7200001307896</v>
      </c>
      <c r="AE89" s="494">
        <v>7.5200000490461001</v>
      </c>
      <c r="AF89" s="494">
        <v>10</v>
      </c>
      <c r="AG89" s="494">
        <v>1.4</v>
      </c>
      <c r="AH89" s="494">
        <v>35.53</v>
      </c>
      <c r="AI89" s="494">
        <v>8.27</v>
      </c>
      <c r="AP89" s="452"/>
      <c r="AQ89" s="452"/>
      <c r="AR89" s="468"/>
    </row>
    <row r="90" spans="1:44" s="174" customFormat="1" ht="12.75">
      <c r="A90" s="219"/>
      <c r="B90" s="236"/>
      <c r="C90" s="236"/>
      <c r="D90" s="236"/>
      <c r="E90" s="236"/>
      <c r="F90" s="236"/>
      <c r="G90" s="236"/>
      <c r="H90" s="236"/>
      <c r="I90" s="236"/>
      <c r="J90" s="261"/>
      <c r="K90" s="167"/>
      <c r="U90" s="435"/>
      <c r="V90" s="435"/>
      <c r="W90">
        <v>30</v>
      </c>
      <c r="X90" s="494">
        <v>13.502856935773542</v>
      </c>
      <c r="Y90" s="494">
        <v>26.615142549787187</v>
      </c>
      <c r="Z90" s="494">
        <v>8.3531428745814704</v>
      </c>
      <c r="AA90" s="494">
        <v>6.9451428140912697</v>
      </c>
      <c r="AB90" s="494">
        <v>1.1404285771506149</v>
      </c>
      <c r="AC90" s="451">
        <v>79.859856741768922</v>
      </c>
      <c r="AD90" s="494">
        <v>26.590000152587869</v>
      </c>
      <c r="AE90" s="494">
        <v>7.6185714857918834</v>
      </c>
      <c r="AF90" s="494">
        <v>10</v>
      </c>
      <c r="AG90" s="494">
        <v>2.1097143036978538</v>
      </c>
      <c r="AH90" s="494">
        <v>34.39142826625276</v>
      </c>
      <c r="AI90" s="494">
        <v>6.896428448813297</v>
      </c>
      <c r="AP90" s="452"/>
      <c r="AQ90" s="452"/>
      <c r="AR90" s="468"/>
    </row>
    <row r="91" spans="1:44" s="174" customFormat="1" ht="12.75">
      <c r="A91" s="219"/>
      <c r="B91" s="236"/>
      <c r="C91" s="236"/>
      <c r="D91" s="236"/>
      <c r="E91" s="236"/>
      <c r="F91" s="236"/>
      <c r="G91" s="236"/>
      <c r="H91" s="236"/>
      <c r="I91" s="236"/>
      <c r="J91" s="261"/>
      <c r="K91" s="167"/>
      <c r="U91" s="435"/>
      <c r="V91" s="435"/>
      <c r="W91">
        <v>31</v>
      </c>
      <c r="X91" s="494">
        <v>13.61371449</v>
      </c>
      <c r="Y91" s="494">
        <v>28.730000090000001</v>
      </c>
      <c r="Z91" s="494">
        <v>7.3187142100000004</v>
      </c>
      <c r="AA91" s="494">
        <v>7.4785713469999999</v>
      </c>
      <c r="AB91" s="494">
        <v>0.64999997600000003</v>
      </c>
      <c r="AC91" s="451">
        <v>62.572570800000001</v>
      </c>
      <c r="AD91" s="494">
        <v>23.922857010000001</v>
      </c>
      <c r="AE91" s="494">
        <v>7.2285714150000002</v>
      </c>
      <c r="AF91" s="494">
        <v>10.00857149</v>
      </c>
      <c r="AG91" s="494">
        <v>1.8491428750000001</v>
      </c>
      <c r="AH91" s="494">
        <v>35.190714149999998</v>
      </c>
      <c r="AI91" s="494">
        <v>5.7529999869999999</v>
      </c>
      <c r="AP91" s="452"/>
      <c r="AQ91" s="452"/>
      <c r="AR91" s="468"/>
    </row>
    <row r="92" spans="1:44" s="174" customFormat="1" ht="12.75">
      <c r="A92" s="219"/>
      <c r="B92" s="236"/>
      <c r="C92" s="236"/>
      <c r="D92" s="236"/>
      <c r="E92" s="236"/>
      <c r="F92" s="236"/>
      <c r="G92" s="236"/>
      <c r="H92" s="236"/>
      <c r="I92" s="236"/>
      <c r="J92" s="261"/>
      <c r="K92" s="167"/>
      <c r="U92" s="435"/>
      <c r="V92" s="435">
        <v>32</v>
      </c>
      <c r="W92">
        <v>32</v>
      </c>
      <c r="X92" s="494">
        <v>13.74</v>
      </c>
      <c r="Y92" s="494">
        <v>30.58</v>
      </c>
      <c r="Z92" s="494">
        <v>6.6262857573372926</v>
      </c>
      <c r="AA92" s="494">
        <v>7.71</v>
      </c>
      <c r="AB92" s="494">
        <v>1.59</v>
      </c>
      <c r="AC92" s="451">
        <v>66.010000000000005</v>
      </c>
      <c r="AD92" s="494">
        <v>29.69</v>
      </c>
      <c r="AE92" s="494">
        <v>8.18</v>
      </c>
      <c r="AF92" s="494">
        <v>10.01</v>
      </c>
      <c r="AG92" s="494">
        <v>2.0099999999999998</v>
      </c>
      <c r="AH92" s="494">
        <v>39.28</v>
      </c>
      <c r="AI92" s="494">
        <v>7.41</v>
      </c>
      <c r="AP92" s="452"/>
      <c r="AQ92" s="452"/>
      <c r="AR92" s="468"/>
    </row>
    <row r="93" spans="1:44" s="174" customFormat="1" ht="12.75">
      <c r="A93" s="219"/>
      <c r="B93" s="236"/>
      <c r="C93" s="236"/>
      <c r="D93" s="236"/>
      <c r="E93" s="236"/>
      <c r="F93" s="236"/>
      <c r="G93" s="236"/>
      <c r="H93" s="236"/>
      <c r="I93" s="236"/>
      <c r="J93" s="261"/>
      <c r="K93" s="167"/>
      <c r="U93" s="435"/>
      <c r="V93" s="435"/>
      <c r="W93">
        <v>33</v>
      </c>
      <c r="X93" s="494">
        <v>12.47</v>
      </c>
      <c r="Y93" s="494">
        <v>30.24</v>
      </c>
      <c r="Z93" s="494">
        <v>6.4</v>
      </c>
      <c r="AA93" s="494">
        <v>7.59</v>
      </c>
      <c r="AB93" s="494">
        <v>2.27</v>
      </c>
      <c r="AC93" s="451">
        <v>60.96</v>
      </c>
      <c r="AD93" s="494">
        <v>27.66</v>
      </c>
      <c r="AE93" s="494">
        <v>8.11</v>
      </c>
      <c r="AF93" s="494">
        <v>10.16</v>
      </c>
      <c r="AG93" s="494">
        <v>1.81</v>
      </c>
      <c r="AH93" s="494">
        <v>43.2</v>
      </c>
      <c r="AI93" s="494">
        <v>9.2959999999999994</v>
      </c>
      <c r="AP93" s="452"/>
      <c r="AQ93" s="452"/>
      <c r="AR93" s="468"/>
    </row>
    <row r="94" spans="1:44" s="174" customFormat="1" ht="12.75">
      <c r="A94" s="219"/>
      <c r="B94" s="236"/>
      <c r="C94" s="236"/>
      <c r="D94" s="236"/>
      <c r="E94" s="236"/>
      <c r="F94" s="236"/>
      <c r="G94" s="236"/>
      <c r="H94" s="236"/>
      <c r="I94" s="236"/>
      <c r="J94" s="261"/>
      <c r="K94" s="167"/>
      <c r="U94" s="435"/>
      <c r="V94" s="435"/>
      <c r="W94">
        <v>34</v>
      </c>
      <c r="X94" s="494">
        <v>12.67</v>
      </c>
      <c r="Y94" s="494">
        <v>31.73</v>
      </c>
      <c r="Z94" s="494">
        <v>5.44</v>
      </c>
      <c r="AA94" s="494">
        <v>7.13</v>
      </c>
      <c r="AB94" s="494">
        <v>1.92</v>
      </c>
      <c r="AC94" s="451">
        <v>64.84</v>
      </c>
      <c r="AD94" s="494">
        <v>23.8</v>
      </c>
      <c r="AE94" s="494">
        <v>7.3</v>
      </c>
      <c r="AF94" s="494">
        <v>10.01</v>
      </c>
      <c r="AG94" s="494">
        <v>2.09</v>
      </c>
      <c r="AH94" s="494">
        <v>41.6</v>
      </c>
      <c r="AI94" s="494">
        <v>9.6</v>
      </c>
      <c r="AP94" s="452"/>
      <c r="AQ94" s="452"/>
      <c r="AR94" s="468"/>
    </row>
    <row r="95" spans="1:44" s="174" customFormat="1" ht="12.75">
      <c r="A95" s="219"/>
      <c r="B95" s="236"/>
      <c r="C95" s="236"/>
      <c r="D95" s="236"/>
      <c r="E95" s="236"/>
      <c r="F95" s="236"/>
      <c r="G95" s="236"/>
      <c r="H95" s="236"/>
      <c r="I95" s="236"/>
      <c r="J95" s="261"/>
      <c r="K95" s="167"/>
      <c r="U95" s="435"/>
      <c r="V95" s="435"/>
      <c r="W95">
        <v>35</v>
      </c>
      <c r="X95" s="494">
        <v>11.766666730244934</v>
      </c>
      <c r="Y95" s="494">
        <v>29.105667114257798</v>
      </c>
      <c r="Z95" s="494">
        <v>5.0230000813802063</v>
      </c>
      <c r="AA95" s="494">
        <v>6.9800000190734801</v>
      </c>
      <c r="AB95" s="494">
        <v>1.9199999570846498</v>
      </c>
      <c r="AC95" s="451">
        <v>59.800332387288364</v>
      </c>
      <c r="AD95" s="494">
        <v>23.433333079020169</v>
      </c>
      <c r="AE95" s="494">
        <v>6.9866666793823207</v>
      </c>
      <c r="AF95" s="494">
        <v>10.01</v>
      </c>
      <c r="AG95" s="494">
        <v>2.0118571349552661</v>
      </c>
      <c r="AH95" s="494">
        <v>34.785000119890448</v>
      </c>
      <c r="AI95" s="494">
        <v>7.3328572000775987</v>
      </c>
      <c r="AP95" s="452"/>
      <c r="AQ95" s="469"/>
      <c r="AR95" s="468"/>
    </row>
    <row r="96" spans="1:44" s="174" customFormat="1" ht="12.75">
      <c r="A96" s="219"/>
      <c r="B96" s="236"/>
      <c r="C96" s="236"/>
      <c r="D96" s="236"/>
      <c r="E96" s="236"/>
      <c r="F96" s="236"/>
      <c r="G96" s="236"/>
      <c r="H96" s="236"/>
      <c r="I96" s="236"/>
      <c r="J96" s="261"/>
      <c r="K96" s="167"/>
      <c r="U96" s="435"/>
      <c r="V96" s="435">
        <v>36</v>
      </c>
      <c r="W96">
        <v>36</v>
      </c>
      <c r="X96" s="494">
        <v>13.800000190734799</v>
      </c>
      <c r="Y96" s="494">
        <v>30.579000473022401</v>
      </c>
      <c r="Z96" s="494">
        <v>6.1409997940063397</v>
      </c>
      <c r="AA96" s="494">
        <v>7</v>
      </c>
      <c r="AB96" s="494">
        <v>2.1640000343322701</v>
      </c>
      <c r="AC96" s="451">
        <v>64.350997924804602</v>
      </c>
      <c r="AD96" s="494">
        <v>23</v>
      </c>
      <c r="AE96" s="494">
        <v>6.67000007629394</v>
      </c>
      <c r="AF96" s="494">
        <v>10.5</v>
      </c>
      <c r="AG96" s="494">
        <v>1.20000004768371</v>
      </c>
      <c r="AH96" s="494">
        <v>32.310001373291001</v>
      </c>
      <c r="AI96" s="494">
        <v>6.97300004959106</v>
      </c>
      <c r="AP96" s="452"/>
      <c r="AQ96" s="469"/>
      <c r="AR96" s="468"/>
    </row>
    <row r="97" spans="1:44" s="174" customFormat="1" ht="12.75">
      <c r="A97" s="219"/>
      <c r="B97" s="236"/>
      <c r="C97" s="236"/>
      <c r="D97" s="236"/>
      <c r="E97" s="236"/>
      <c r="F97" s="236"/>
      <c r="G97" s="236"/>
      <c r="H97" s="236"/>
      <c r="I97" s="236"/>
      <c r="J97" s="261"/>
      <c r="K97" s="167"/>
      <c r="U97" s="435"/>
      <c r="V97" s="435"/>
      <c r="W97">
        <v>37</v>
      </c>
      <c r="X97" s="494">
        <v>14.228571483067071</v>
      </c>
      <c r="Y97" s="494">
        <v>32.723000390189</v>
      </c>
      <c r="Z97" s="494">
        <v>4.9454285760000003</v>
      </c>
      <c r="AA97" s="494">
        <v>7.2014284819999999</v>
      </c>
      <c r="AB97" s="494">
        <v>1.3999999759999999</v>
      </c>
      <c r="AC97" s="451">
        <v>63.919498443603501</v>
      </c>
      <c r="AD97" s="494">
        <v>28.721428190000001</v>
      </c>
      <c r="AE97" s="494">
        <v>6.6328571180000004</v>
      </c>
      <c r="AF97" s="494">
        <v>9.9283333333333346</v>
      </c>
      <c r="AG97" s="494">
        <v>1.8319999831063358</v>
      </c>
      <c r="AH97" s="494">
        <v>35.785714830000003</v>
      </c>
      <c r="AI97" s="494">
        <v>7.0742856775011305</v>
      </c>
      <c r="AP97" s="452"/>
      <c r="AQ97" s="452"/>
      <c r="AR97" s="468"/>
    </row>
    <row r="98" spans="1:44" s="174" customFormat="1" ht="12.75">
      <c r="A98" s="219"/>
      <c r="B98" s="236"/>
      <c r="C98" s="236"/>
      <c r="D98" s="236"/>
      <c r="E98" s="236"/>
      <c r="F98" s="236"/>
      <c r="G98" s="236"/>
      <c r="H98" s="236"/>
      <c r="I98" s="236"/>
      <c r="J98" s="261"/>
      <c r="K98" s="167"/>
      <c r="U98" s="435"/>
      <c r="V98" s="435"/>
      <c r="W98">
        <v>38</v>
      </c>
      <c r="X98" s="494">
        <v>15.157142909999999</v>
      </c>
      <c r="Y98" s="494">
        <v>38.73833338</v>
      </c>
      <c r="Z98" s="494">
        <v>4.7753333250000001</v>
      </c>
      <c r="AA98" s="494">
        <v>7.0799999920000003</v>
      </c>
      <c r="AB98" s="494">
        <v>0.80900001499999996</v>
      </c>
      <c r="AC98" s="451">
        <v>72.23585783</v>
      </c>
      <c r="AD98" s="494">
        <v>38.034285949999997</v>
      </c>
      <c r="AE98" s="494">
        <v>6.5185714450000001</v>
      </c>
      <c r="AF98" s="494">
        <v>10.001428600000001</v>
      </c>
      <c r="AG98" s="494">
        <v>1.9189999959999999</v>
      </c>
      <c r="AH98" s="494">
        <v>42.055714739999999</v>
      </c>
      <c r="AI98" s="494">
        <v>7.3512855940000001</v>
      </c>
      <c r="AP98" s="452"/>
      <c r="AQ98" s="452"/>
      <c r="AR98" s="468"/>
    </row>
    <row r="99" spans="1:44" s="174" customFormat="1" ht="12.75">
      <c r="A99" s="219"/>
      <c r="B99" s="236"/>
      <c r="C99" s="236"/>
      <c r="D99" s="236"/>
      <c r="E99" s="236"/>
      <c r="F99" s="236"/>
      <c r="G99" s="236"/>
      <c r="H99" s="236"/>
      <c r="I99" s="236"/>
      <c r="J99" s="261"/>
      <c r="K99" s="167"/>
      <c r="U99" s="435"/>
      <c r="V99" s="435">
        <v>39</v>
      </c>
      <c r="W99">
        <v>39</v>
      </c>
      <c r="X99" s="494">
        <v>14.257142884390658</v>
      </c>
      <c r="Y99" s="494">
        <v>34.80900083269389</v>
      </c>
      <c r="Z99" s="494">
        <v>4.1092857973916139</v>
      </c>
      <c r="AA99" s="494">
        <v>6.8248571668352369</v>
      </c>
      <c r="AB99" s="494">
        <v>0.84642858164651058</v>
      </c>
      <c r="AC99" s="451">
        <v>72.897999999999996</v>
      </c>
      <c r="AD99" s="494">
        <v>36.480000087193012</v>
      </c>
      <c r="AE99" s="494">
        <v>7.5385714258466416</v>
      </c>
      <c r="AF99" s="494">
        <v>9.9984999999999999</v>
      </c>
      <c r="AG99" s="494">
        <v>1.9850000000000001</v>
      </c>
      <c r="AH99" s="494">
        <v>39.878572191510841</v>
      </c>
      <c r="AI99" s="494">
        <v>12.0242857251848</v>
      </c>
      <c r="AP99" s="452"/>
      <c r="AQ99" s="452"/>
      <c r="AR99" s="468"/>
    </row>
    <row r="100" spans="1:44" s="174" customFormat="1" ht="12.75">
      <c r="A100" s="219"/>
      <c r="B100" s="236"/>
      <c r="C100" s="236"/>
      <c r="D100" s="236"/>
      <c r="E100" s="236"/>
      <c r="F100" s="236"/>
      <c r="G100" s="236"/>
      <c r="H100" s="236"/>
      <c r="I100" s="236"/>
      <c r="J100" s="261"/>
      <c r="K100" s="167"/>
      <c r="U100" s="435"/>
      <c r="V100" s="435"/>
      <c r="W100">
        <v>40</v>
      </c>
      <c r="X100" s="494">
        <v>15.11</v>
      </c>
      <c r="Y100" s="494">
        <v>35.9</v>
      </c>
      <c r="Z100" s="494">
        <v>4.0540000000000003</v>
      </c>
      <c r="AA100" s="494">
        <v>6.77</v>
      </c>
      <c r="AB100" s="494">
        <v>1.57</v>
      </c>
      <c r="AC100" s="451">
        <v>74.19</v>
      </c>
      <c r="AD100" s="494">
        <v>37.44</v>
      </c>
      <c r="AE100" s="494">
        <v>7.56</v>
      </c>
      <c r="AF100" s="494">
        <v>10.006</v>
      </c>
      <c r="AG100" s="494">
        <v>1.8959999999999999</v>
      </c>
      <c r="AH100" s="494">
        <v>35.11</v>
      </c>
      <c r="AI100" s="494">
        <v>12.5</v>
      </c>
      <c r="AP100" s="452"/>
      <c r="AQ100" s="452"/>
      <c r="AR100" s="468"/>
    </row>
    <row r="101" spans="1:44" s="174" customFormat="1" ht="12.75">
      <c r="A101" s="219"/>
      <c r="B101" s="236"/>
      <c r="C101" s="236"/>
      <c r="D101" s="236"/>
      <c r="E101" s="236"/>
      <c r="F101" s="236"/>
      <c r="G101" s="236"/>
      <c r="H101" s="236"/>
      <c r="I101" s="236"/>
      <c r="J101" s="261"/>
      <c r="K101" s="167"/>
      <c r="U101" s="435"/>
      <c r="V101" s="435"/>
      <c r="W101">
        <v>41</v>
      </c>
      <c r="X101" s="494">
        <v>16.670000000000002</v>
      </c>
      <c r="Y101" s="494">
        <v>46.35</v>
      </c>
      <c r="Z101" s="494">
        <v>5.84</v>
      </c>
      <c r="AA101" s="494">
        <v>6.75</v>
      </c>
      <c r="AB101" s="494">
        <v>1.41</v>
      </c>
      <c r="AC101" s="451">
        <v>61.765000000000001</v>
      </c>
      <c r="AD101" s="494">
        <v>26.27</v>
      </c>
      <c r="AE101" s="494">
        <v>6.15</v>
      </c>
      <c r="AF101" s="494">
        <v>10.003</v>
      </c>
      <c r="AG101" s="494">
        <v>1.45</v>
      </c>
      <c r="AH101" s="494">
        <v>33.85</v>
      </c>
      <c r="AI101" s="494">
        <v>11.69</v>
      </c>
      <c r="AP101" s="470"/>
      <c r="AQ101" s="452"/>
      <c r="AR101" s="468"/>
    </row>
    <row r="102" spans="1:44" s="183" customFormat="1" ht="12" customHeight="1">
      <c r="A102" s="219"/>
      <c r="B102" s="236"/>
      <c r="C102" s="236"/>
      <c r="D102" s="236"/>
      <c r="E102" s="236"/>
      <c r="F102" s="236"/>
      <c r="G102" s="236"/>
      <c r="H102" s="236"/>
      <c r="I102" s="236"/>
      <c r="J102" s="241"/>
      <c r="K102" s="182"/>
      <c r="U102" s="435"/>
      <c r="V102" s="435"/>
      <c r="W102">
        <v>42</v>
      </c>
      <c r="X102" s="494">
        <v>15.74</v>
      </c>
      <c r="Y102" s="494">
        <v>46.9</v>
      </c>
      <c r="Z102" s="494">
        <v>6.71</v>
      </c>
      <c r="AA102" s="494">
        <v>6.8819999999999997</v>
      </c>
      <c r="AB102" s="494">
        <v>1.8280000000000001</v>
      </c>
      <c r="AC102" s="451">
        <v>59.17</v>
      </c>
      <c r="AD102" s="494">
        <v>29.35</v>
      </c>
      <c r="AE102" s="494">
        <v>7.25</v>
      </c>
      <c r="AF102" s="494">
        <v>10</v>
      </c>
      <c r="AG102" s="494">
        <v>1.2998000000000001</v>
      </c>
      <c r="AH102" s="494">
        <v>35.061999999999998</v>
      </c>
      <c r="AI102" s="494">
        <v>8.66</v>
      </c>
      <c r="AP102" s="470"/>
      <c r="AQ102" s="452"/>
      <c r="AR102" s="468"/>
    </row>
    <row r="103" spans="1:44" s="181" customFormat="1" ht="14.1" customHeight="1">
      <c r="A103" s="219"/>
      <c r="B103" s="236"/>
      <c r="C103" s="236"/>
      <c r="D103" s="236"/>
      <c r="E103" s="236"/>
      <c r="F103" s="236"/>
      <c r="G103" s="236"/>
      <c r="H103" s="236"/>
      <c r="I103" s="236"/>
      <c r="J103" s="239"/>
      <c r="K103" s="186"/>
      <c r="U103" s="435"/>
      <c r="V103" s="435">
        <v>43</v>
      </c>
      <c r="W103">
        <v>43</v>
      </c>
      <c r="X103" s="494">
        <v>19.09</v>
      </c>
      <c r="Y103" s="494">
        <v>61.18</v>
      </c>
      <c r="Z103" s="494">
        <v>17.54</v>
      </c>
      <c r="AA103" s="494">
        <v>8.36</v>
      </c>
      <c r="AB103" s="494">
        <v>3.86</v>
      </c>
      <c r="AC103" s="451">
        <v>72.53</v>
      </c>
      <c r="AD103" s="494">
        <v>47.29</v>
      </c>
      <c r="AE103" s="494">
        <v>8.82</v>
      </c>
      <c r="AF103" s="494">
        <v>10.01</v>
      </c>
      <c r="AG103" s="494">
        <v>1.1467000000000001</v>
      </c>
      <c r="AH103" s="494">
        <v>41.86</v>
      </c>
      <c r="AI103" s="494">
        <v>9.673</v>
      </c>
      <c r="AP103" s="470"/>
      <c r="AQ103" s="452"/>
      <c r="AR103" s="468"/>
    </row>
    <row r="104" spans="1:44" s="146" customFormat="1" ht="12" customHeight="1">
      <c r="A104" s="219"/>
      <c r="B104" s="236"/>
      <c r="C104" s="236"/>
      <c r="D104" s="236"/>
      <c r="E104" s="236"/>
      <c r="F104" s="236"/>
      <c r="G104" s="236"/>
      <c r="H104" s="236"/>
      <c r="I104" s="236"/>
      <c r="J104" s="261"/>
      <c r="K104" s="167"/>
      <c r="U104" s="435"/>
      <c r="V104" s="435"/>
      <c r="W104">
        <v>44</v>
      </c>
      <c r="X104" s="494">
        <v>18.899999999999999</v>
      </c>
      <c r="Y104" s="494">
        <v>47.64</v>
      </c>
      <c r="Z104" s="494">
        <v>11.26</v>
      </c>
      <c r="AA104" s="494">
        <v>7.36</v>
      </c>
      <c r="AB104" s="494">
        <v>3.34</v>
      </c>
      <c r="AC104" s="451">
        <v>69.37</v>
      </c>
      <c r="AD104" s="494">
        <v>37.5</v>
      </c>
      <c r="AE104" s="494">
        <v>9.32</v>
      </c>
      <c r="AF104" s="494">
        <v>10</v>
      </c>
      <c r="AG104" s="494">
        <v>1.0329999999999999</v>
      </c>
      <c r="AH104" s="494">
        <v>40.99</v>
      </c>
      <c r="AI104" s="494">
        <v>11.93</v>
      </c>
      <c r="AP104" s="452"/>
      <c r="AQ104" s="452"/>
      <c r="AR104" s="468"/>
    </row>
    <row r="105" spans="1:44" s="146" customFormat="1" ht="12" customHeight="1">
      <c r="A105" s="219"/>
      <c r="B105" s="236"/>
      <c r="C105" s="236"/>
      <c r="D105" s="236"/>
      <c r="E105" s="236"/>
      <c r="F105" s="236"/>
      <c r="G105" s="236"/>
      <c r="H105" s="236"/>
      <c r="I105" s="236"/>
      <c r="J105" s="261"/>
      <c r="K105" s="167"/>
      <c r="U105" s="435"/>
      <c r="V105" s="435"/>
      <c r="W105">
        <v>45</v>
      </c>
      <c r="X105" s="494">
        <v>25.86</v>
      </c>
      <c r="Y105" s="494">
        <v>57.13</v>
      </c>
      <c r="Z105" s="494">
        <v>16.84</v>
      </c>
      <c r="AA105" s="494">
        <v>7.94</v>
      </c>
      <c r="AB105" s="494">
        <v>4.54</v>
      </c>
      <c r="AC105" s="451">
        <v>81.2</v>
      </c>
      <c r="AD105" s="494">
        <v>105.06</v>
      </c>
      <c r="AE105" s="494">
        <v>17.329999999999998</v>
      </c>
      <c r="AF105" s="494">
        <v>10.01</v>
      </c>
      <c r="AG105" s="494">
        <v>1.56</v>
      </c>
      <c r="AH105" s="494">
        <v>54.37</v>
      </c>
      <c r="AI105" s="494">
        <v>16.29</v>
      </c>
      <c r="AP105" s="452"/>
      <c r="AQ105" s="452"/>
      <c r="AR105" s="468"/>
    </row>
    <row r="106" spans="1:44" s="146" customFormat="1" ht="12" customHeight="1">
      <c r="A106" s="219"/>
      <c r="B106" s="236"/>
      <c r="C106" s="236"/>
      <c r="D106" s="236"/>
      <c r="E106" s="236"/>
      <c r="F106" s="236"/>
      <c r="G106" s="236"/>
      <c r="H106" s="236"/>
      <c r="I106" s="236"/>
      <c r="J106" s="261"/>
      <c r="K106" s="167"/>
      <c r="U106" s="435"/>
      <c r="V106" s="435"/>
      <c r="W106">
        <v>46</v>
      </c>
      <c r="X106" s="494">
        <v>26.7</v>
      </c>
      <c r="Y106" s="494">
        <v>72.62</v>
      </c>
      <c r="Z106" s="494">
        <v>24.07</v>
      </c>
      <c r="AA106" s="494">
        <v>9.76</v>
      </c>
      <c r="AB106" s="494">
        <v>6.16</v>
      </c>
      <c r="AC106" s="451">
        <v>117.17</v>
      </c>
      <c r="AD106" s="494">
        <v>102.46</v>
      </c>
      <c r="AE106" s="494">
        <v>13.6</v>
      </c>
      <c r="AF106" s="494">
        <v>10.007</v>
      </c>
      <c r="AG106" s="494">
        <v>1.7775000000000001</v>
      </c>
      <c r="AH106" s="494">
        <v>68.680000000000007</v>
      </c>
      <c r="AI106" s="494">
        <v>16.026</v>
      </c>
      <c r="AP106" s="452"/>
      <c r="AQ106" s="452"/>
      <c r="AR106" s="468"/>
    </row>
    <row r="107" spans="1:44" s="191" customFormat="1" ht="12" customHeight="1">
      <c r="A107" s="219"/>
      <c r="B107" s="236"/>
      <c r="C107" s="236"/>
      <c r="D107" s="236"/>
      <c r="E107" s="236"/>
      <c r="F107" s="236"/>
      <c r="G107" s="236"/>
      <c r="H107" s="236"/>
      <c r="I107" s="236"/>
      <c r="J107" s="262"/>
      <c r="U107" s="435"/>
      <c r="V107" s="435"/>
      <c r="W107">
        <v>47</v>
      </c>
      <c r="X107" s="494">
        <v>25.93</v>
      </c>
      <c r="Y107" s="494">
        <v>62.65</v>
      </c>
      <c r="Z107" s="494">
        <v>50.4</v>
      </c>
      <c r="AA107" s="494">
        <v>8.19</v>
      </c>
      <c r="AB107" s="494">
        <v>4.76</v>
      </c>
      <c r="AC107" s="451">
        <v>90.89</v>
      </c>
      <c r="AD107" s="494">
        <v>51.21</v>
      </c>
      <c r="AE107" s="494">
        <v>12.141999999999999</v>
      </c>
      <c r="AF107" s="494">
        <v>10.01</v>
      </c>
      <c r="AG107" s="494">
        <v>1.9159999999999999</v>
      </c>
      <c r="AH107" s="494">
        <v>45.02</v>
      </c>
      <c r="AI107" s="494">
        <v>14.11</v>
      </c>
      <c r="AP107" s="452"/>
      <c r="AQ107" s="452"/>
      <c r="AR107" s="468"/>
    </row>
    <row r="108" spans="1:44" s="146" customFormat="1" ht="12" customHeight="1">
      <c r="A108" s="219"/>
      <c r="B108" s="236"/>
      <c r="C108" s="236"/>
      <c r="D108" s="236"/>
      <c r="E108" s="236"/>
      <c r="F108" s="236"/>
      <c r="G108" s="236"/>
      <c r="H108" s="236"/>
      <c r="I108" s="236"/>
      <c r="J108" s="261"/>
      <c r="K108" s="167"/>
      <c r="U108" s="435"/>
      <c r="V108" s="435">
        <v>48</v>
      </c>
      <c r="W108">
        <v>48</v>
      </c>
      <c r="X108" s="494">
        <v>35.64</v>
      </c>
      <c r="Y108" s="494">
        <v>83.52</v>
      </c>
      <c r="Z108" s="494">
        <v>55.63</v>
      </c>
      <c r="AA108" s="494">
        <v>9.2100000000000009</v>
      </c>
      <c r="AB108" s="494">
        <v>5.88</v>
      </c>
      <c r="AC108" s="451">
        <v>77.62</v>
      </c>
      <c r="AD108" s="494">
        <v>70.7</v>
      </c>
      <c r="AE108" s="494">
        <v>10.96</v>
      </c>
      <c r="AF108" s="494">
        <v>10</v>
      </c>
      <c r="AG108" s="494">
        <v>1.0449999999999999</v>
      </c>
      <c r="AH108" s="494">
        <v>54.12</v>
      </c>
      <c r="AI108" s="494">
        <v>16.25</v>
      </c>
      <c r="AP108" s="452"/>
      <c r="AQ108" s="452"/>
      <c r="AR108" s="468"/>
    </row>
    <row r="109" spans="1:44" s="146" customFormat="1" ht="12" customHeight="1">
      <c r="A109" s="219"/>
      <c r="B109" s="236"/>
      <c r="C109" s="236"/>
      <c r="D109" s="236"/>
      <c r="E109" s="236"/>
      <c r="F109" s="236"/>
      <c r="G109" s="236"/>
      <c r="H109" s="236"/>
      <c r="I109" s="236"/>
      <c r="J109" s="264"/>
      <c r="K109" s="150"/>
      <c r="U109" s="435"/>
      <c r="V109" s="435"/>
      <c r="W109">
        <v>49</v>
      </c>
      <c r="X109" s="494">
        <v>30.428599999999999</v>
      </c>
      <c r="Y109" s="494">
        <v>80.849999999999994</v>
      </c>
      <c r="Z109" s="494">
        <v>24.84</v>
      </c>
      <c r="AA109" s="494">
        <v>7.82</v>
      </c>
      <c r="AB109" s="494">
        <v>4.407</v>
      </c>
      <c r="AC109" s="451">
        <v>76.048000000000002</v>
      </c>
      <c r="AD109" s="494">
        <v>83.28</v>
      </c>
      <c r="AE109" s="494">
        <v>18.809999999999999</v>
      </c>
      <c r="AF109" s="494">
        <v>9.7970000000000006</v>
      </c>
      <c r="AG109" s="494">
        <v>0.55000000000000004</v>
      </c>
      <c r="AH109" s="494">
        <v>68.64</v>
      </c>
      <c r="AI109" s="494">
        <v>18.876000000000001</v>
      </c>
      <c r="AP109" s="452"/>
      <c r="AQ109" s="452"/>
      <c r="AR109" s="468"/>
    </row>
    <row r="110" spans="1:44" s="146" customFormat="1" ht="12" customHeight="1">
      <c r="A110" s="219"/>
      <c r="B110" s="236"/>
      <c r="C110" s="236"/>
      <c r="D110" s="236"/>
      <c r="E110" s="236"/>
      <c r="F110" s="236"/>
      <c r="G110" s="236"/>
      <c r="H110" s="236"/>
      <c r="I110" s="236"/>
      <c r="J110" s="209"/>
      <c r="U110" s="435"/>
      <c r="V110" s="435"/>
      <c r="W110">
        <v>50</v>
      </c>
      <c r="X110" s="494">
        <v>22.7</v>
      </c>
      <c r="Y110" s="494">
        <v>63.198999999999998</v>
      </c>
      <c r="Z110" s="494">
        <v>17.25</v>
      </c>
      <c r="AA110" s="494">
        <v>8.0939999999999994</v>
      </c>
      <c r="AB110" s="494">
        <v>4.99</v>
      </c>
      <c r="AC110" s="451">
        <v>74.156999999999996</v>
      </c>
      <c r="AD110" s="494">
        <v>68.84</v>
      </c>
      <c r="AE110" s="494">
        <v>17.55</v>
      </c>
      <c r="AF110" s="494">
        <v>10.211399999999999</v>
      </c>
      <c r="AG110" s="494">
        <v>1.0795999999999999</v>
      </c>
      <c r="AH110" s="494">
        <v>70.275999999999996</v>
      </c>
      <c r="AI110" s="494">
        <v>21.06</v>
      </c>
      <c r="AP110" s="452"/>
      <c r="AQ110" s="452"/>
      <c r="AR110" s="468"/>
    </row>
    <row r="111" spans="1:44" s="146" customFormat="1" ht="12" customHeight="1">
      <c r="A111" s="219"/>
      <c r="B111" s="236"/>
      <c r="C111" s="236"/>
      <c r="D111" s="236"/>
      <c r="E111" s="236"/>
      <c r="F111" s="236"/>
      <c r="G111" s="236"/>
      <c r="H111" s="236"/>
      <c r="I111" s="236"/>
      <c r="J111" s="209"/>
      <c r="U111" s="435"/>
      <c r="V111" s="435">
        <v>51</v>
      </c>
      <c r="W111">
        <v>51</v>
      </c>
      <c r="X111" s="494">
        <v>46.13</v>
      </c>
      <c r="Y111" s="494">
        <v>87.03</v>
      </c>
      <c r="Z111" s="494">
        <v>16.510000000000002</v>
      </c>
      <c r="AA111" s="494">
        <v>14.24</v>
      </c>
      <c r="AB111" s="494">
        <v>12.81</v>
      </c>
      <c r="AC111" s="451">
        <v>174.00200000000001</v>
      </c>
      <c r="AD111" s="494">
        <v>147.96</v>
      </c>
      <c r="AE111" s="494">
        <v>28.163</v>
      </c>
      <c r="AF111" s="494">
        <v>10</v>
      </c>
      <c r="AG111" s="494">
        <v>0.79949999999999999</v>
      </c>
      <c r="AH111" s="494">
        <v>224.41200000000001</v>
      </c>
      <c r="AI111" s="494">
        <v>46.25</v>
      </c>
      <c r="AP111" s="452"/>
      <c r="AQ111" s="452"/>
      <c r="AR111" s="468"/>
    </row>
    <row r="112" spans="1:44" s="146" customFormat="1" ht="12" customHeight="1">
      <c r="A112" s="219"/>
      <c r="B112" s="236"/>
      <c r="C112" s="236"/>
      <c r="D112" s="236"/>
      <c r="E112" s="236"/>
      <c r="F112" s="236"/>
      <c r="G112" s="236"/>
      <c r="H112" s="236"/>
      <c r="I112" s="236"/>
      <c r="J112" s="209"/>
      <c r="U112" s="435"/>
      <c r="V112" s="435"/>
      <c r="W112">
        <v>52</v>
      </c>
      <c r="X112" s="494">
        <v>63.850999999999999</v>
      </c>
      <c r="Y112" s="494">
        <v>110.661</v>
      </c>
      <c r="Z112" s="494">
        <v>18.1387</v>
      </c>
      <c r="AA112" s="494">
        <v>15.1157</v>
      </c>
      <c r="AB112" s="494">
        <v>15.846</v>
      </c>
      <c r="AC112" s="451">
        <v>338.70569999999998</v>
      </c>
      <c r="AD112" s="494">
        <v>198.84569999999999</v>
      </c>
      <c r="AE112" s="494">
        <v>41.433</v>
      </c>
      <c r="AF112" s="494">
        <v>10.01</v>
      </c>
      <c r="AG112" s="494">
        <v>1.25685</v>
      </c>
      <c r="AH112" s="494">
        <v>214.35</v>
      </c>
      <c r="AI112" s="494">
        <v>76.91</v>
      </c>
      <c r="AP112" s="452"/>
      <c r="AQ112" s="452"/>
      <c r="AR112" s="468"/>
    </row>
    <row r="113" spans="1:44" s="146" customFormat="1" ht="12" customHeight="1">
      <c r="A113" s="219"/>
      <c r="B113" s="236"/>
      <c r="C113" s="236"/>
      <c r="D113" s="236"/>
      <c r="E113" s="236"/>
      <c r="F113" s="236"/>
      <c r="G113" s="236"/>
      <c r="H113" s="236"/>
      <c r="I113" s="236"/>
      <c r="J113" s="209"/>
      <c r="U113" s="435">
        <v>2016</v>
      </c>
      <c r="V113" s="463">
        <v>1</v>
      </c>
      <c r="W113">
        <v>1</v>
      </c>
      <c r="X113" s="494">
        <v>40.61</v>
      </c>
      <c r="Y113" s="494">
        <v>96.75</v>
      </c>
      <c r="Z113" s="494">
        <v>16.37</v>
      </c>
      <c r="AA113" s="494">
        <v>12.12</v>
      </c>
      <c r="AB113" s="494">
        <v>8.33</v>
      </c>
      <c r="AC113" s="451">
        <v>165.03200000000001</v>
      </c>
      <c r="AD113" s="494">
        <v>95.83</v>
      </c>
      <c r="AE113" s="494">
        <v>18.5</v>
      </c>
      <c r="AF113" s="494">
        <v>10.01</v>
      </c>
      <c r="AG113" s="494">
        <v>1.23</v>
      </c>
      <c r="AH113" s="494">
        <v>109.19</v>
      </c>
      <c r="AI113" s="494">
        <v>37.270000000000003</v>
      </c>
      <c r="AP113" s="452"/>
      <c r="AQ113" s="452"/>
      <c r="AR113" s="468"/>
    </row>
    <row r="114" spans="1:44" s="146" customFormat="1" ht="12" customHeight="1">
      <c r="A114" s="219"/>
      <c r="B114" s="236"/>
      <c r="C114" s="236"/>
      <c r="D114" s="236"/>
      <c r="E114" s="236"/>
      <c r="F114" s="236"/>
      <c r="G114" s="236"/>
      <c r="H114" s="236"/>
      <c r="I114" s="236"/>
      <c r="J114" s="209"/>
      <c r="U114" s="435"/>
      <c r="V114" s="463"/>
      <c r="W114">
        <v>2</v>
      </c>
      <c r="X114" s="494">
        <v>29.82</v>
      </c>
      <c r="Y114" s="494">
        <v>76.510000000000005</v>
      </c>
      <c r="Z114" s="494">
        <v>15.9</v>
      </c>
      <c r="AA114" s="494">
        <v>10.45</v>
      </c>
      <c r="AB114" s="494">
        <v>5.38</v>
      </c>
      <c r="AC114" s="451">
        <v>137.04</v>
      </c>
      <c r="AD114" s="494">
        <v>78.260000000000005</v>
      </c>
      <c r="AE114" s="494">
        <v>13.1</v>
      </c>
      <c r="AF114" s="494">
        <v>10</v>
      </c>
      <c r="AG114" s="494">
        <v>1.18</v>
      </c>
      <c r="AH114" s="494">
        <v>177.91</v>
      </c>
      <c r="AI114" s="494">
        <v>53.34</v>
      </c>
      <c r="AP114" s="452"/>
      <c r="AQ114" s="452"/>
      <c r="AR114" s="468"/>
    </row>
    <row r="115" spans="1:44" s="146" customFormat="1" ht="12" customHeight="1">
      <c r="A115" s="219"/>
      <c r="B115" s="236"/>
      <c r="C115" s="236"/>
      <c r="D115" s="236"/>
      <c r="E115" s="236"/>
      <c r="F115" s="236"/>
      <c r="G115" s="236"/>
      <c r="H115" s="236"/>
      <c r="I115" s="236"/>
      <c r="J115" s="209"/>
      <c r="U115" s="435"/>
      <c r="V115" s="463"/>
      <c r="W115">
        <v>3</v>
      </c>
      <c r="X115" s="494">
        <v>27.06</v>
      </c>
      <c r="Y115" s="494">
        <v>80.096000000000004</v>
      </c>
      <c r="Z115" s="494">
        <v>29.21</v>
      </c>
      <c r="AA115" s="494">
        <v>10.396000000000001</v>
      </c>
      <c r="AB115" s="494">
        <v>5.29</v>
      </c>
      <c r="AC115" s="451">
        <v>102.45</v>
      </c>
      <c r="AD115" s="494">
        <v>101.264</v>
      </c>
      <c r="AE115" s="494">
        <v>15.26</v>
      </c>
      <c r="AF115" s="494">
        <v>10.01</v>
      </c>
      <c r="AG115" s="494">
        <v>1.2529999999999999</v>
      </c>
      <c r="AH115" s="494">
        <v>248.28</v>
      </c>
      <c r="AI115" s="494">
        <v>76.69</v>
      </c>
      <c r="AP115" s="452"/>
      <c r="AQ115" s="452"/>
      <c r="AR115" s="468"/>
    </row>
    <row r="116" spans="1:44" s="191" customFormat="1" ht="12" customHeight="1">
      <c r="A116" s="219"/>
      <c r="B116" s="236"/>
      <c r="C116" s="236"/>
      <c r="D116" s="236"/>
      <c r="E116" s="236"/>
      <c r="F116" s="236"/>
      <c r="G116" s="236"/>
      <c r="H116" s="236"/>
      <c r="I116" s="236"/>
      <c r="J116" s="262"/>
      <c r="U116" s="435"/>
      <c r="V116" s="463">
        <v>4</v>
      </c>
      <c r="W116">
        <v>4</v>
      </c>
      <c r="X116" s="494">
        <v>27.93</v>
      </c>
      <c r="Y116" s="494">
        <v>77.09</v>
      </c>
      <c r="Z116" s="494">
        <v>20.7</v>
      </c>
      <c r="AA116" s="494">
        <v>10.32</v>
      </c>
      <c r="AB116" s="494">
        <v>6.0640000000000001</v>
      </c>
      <c r="AC116" s="451">
        <v>93.71</v>
      </c>
      <c r="AD116" s="494">
        <v>79.73</v>
      </c>
      <c r="AE116" s="494">
        <v>12.66</v>
      </c>
      <c r="AF116" s="494">
        <v>10.01</v>
      </c>
      <c r="AG116" s="494">
        <v>1.22</v>
      </c>
      <c r="AH116" s="494">
        <v>142.55000000000001</v>
      </c>
      <c r="AI116" s="494">
        <v>40.92</v>
      </c>
      <c r="AP116" s="474"/>
      <c r="AQ116" s="452"/>
      <c r="AR116" s="468"/>
    </row>
    <row r="117" spans="1:44" s="146" customFormat="1" ht="12" customHeight="1">
      <c r="A117" s="219"/>
      <c r="B117" s="236"/>
      <c r="C117" s="236"/>
      <c r="D117" s="236"/>
      <c r="E117" s="236"/>
      <c r="F117" s="236"/>
      <c r="G117" s="236"/>
      <c r="H117" s="236"/>
      <c r="I117" s="236"/>
      <c r="J117" s="209"/>
      <c r="U117" s="435"/>
      <c r="V117" s="463"/>
      <c r="W117">
        <v>5</v>
      </c>
      <c r="X117" s="494">
        <v>49.585999999999999</v>
      </c>
      <c r="Y117" s="494">
        <v>140.12</v>
      </c>
      <c r="Z117" s="494">
        <v>74.02</v>
      </c>
      <c r="AA117" s="494">
        <v>14.34</v>
      </c>
      <c r="AB117" s="494">
        <v>9.59</v>
      </c>
      <c r="AC117" s="451">
        <v>142.55000000000001</v>
      </c>
      <c r="AD117" s="494">
        <v>128.66</v>
      </c>
      <c r="AE117" s="494">
        <v>24.24</v>
      </c>
      <c r="AF117" s="494">
        <v>10.01</v>
      </c>
      <c r="AG117" s="494">
        <v>1.17</v>
      </c>
      <c r="AH117" s="494">
        <v>251.59399999999999</v>
      </c>
      <c r="AI117" s="494">
        <v>58.97</v>
      </c>
      <c r="AP117" s="452"/>
      <c r="AQ117" s="452"/>
      <c r="AR117" s="468"/>
    </row>
    <row r="118" spans="1:44" s="191" customFormat="1" ht="12" customHeight="1">
      <c r="A118" s="219"/>
      <c r="B118" s="236"/>
      <c r="C118" s="236"/>
      <c r="D118" s="236"/>
      <c r="E118" s="236"/>
      <c r="F118" s="236"/>
      <c r="G118" s="236"/>
      <c r="H118" s="236"/>
      <c r="I118" s="236"/>
      <c r="J118" s="260"/>
      <c r="K118" s="188"/>
      <c r="U118" s="145"/>
      <c r="V118" s="463"/>
      <c r="W118">
        <v>6</v>
      </c>
      <c r="X118" s="494">
        <v>57</v>
      </c>
      <c r="Y118" s="494">
        <v>144.66999999999999</v>
      </c>
      <c r="Z118" s="494">
        <v>78.08</v>
      </c>
      <c r="AA118" s="494">
        <v>14.98</v>
      </c>
      <c r="AB118" s="494">
        <v>12.82</v>
      </c>
      <c r="AC118" s="451">
        <v>223.15</v>
      </c>
      <c r="AD118" s="494">
        <v>174.87</v>
      </c>
      <c r="AE118" s="494">
        <v>35.18</v>
      </c>
      <c r="AF118" s="494">
        <v>9.01</v>
      </c>
      <c r="AG118" s="494">
        <v>0.82</v>
      </c>
      <c r="AH118" s="494">
        <v>388.05428210000002</v>
      </c>
      <c r="AI118" s="494">
        <v>80.41</v>
      </c>
      <c r="AP118" s="452"/>
      <c r="AQ118" s="452"/>
      <c r="AR118" s="468"/>
    </row>
    <row r="119" spans="1:44" s="146" customFormat="1" ht="12" customHeight="1">
      <c r="A119" s="219"/>
      <c r="B119" s="236"/>
      <c r="C119" s="236"/>
      <c r="D119" s="236"/>
      <c r="E119" s="236"/>
      <c r="F119" s="236"/>
      <c r="G119" s="236"/>
      <c r="H119" s="236"/>
      <c r="I119" s="236"/>
      <c r="J119" s="265"/>
      <c r="K119" s="193"/>
      <c r="U119" s="145"/>
      <c r="V119" s="463"/>
      <c r="W119">
        <v>7</v>
      </c>
      <c r="X119" s="494">
        <v>52.31</v>
      </c>
      <c r="Y119" s="494">
        <v>117.32</v>
      </c>
      <c r="Z119" s="494">
        <v>41.34</v>
      </c>
      <c r="AA119" s="494">
        <v>15.86</v>
      </c>
      <c r="AB119" s="494">
        <v>12.43</v>
      </c>
      <c r="AC119" s="451">
        <v>223.86</v>
      </c>
      <c r="AD119" s="494">
        <v>126.56</v>
      </c>
      <c r="AE119" s="494">
        <v>25.04</v>
      </c>
      <c r="AF119" s="494">
        <v>9.01</v>
      </c>
      <c r="AG119" s="494">
        <v>1.59</v>
      </c>
      <c r="AH119" s="494">
        <v>283.21000240000001</v>
      </c>
      <c r="AI119" s="494">
        <v>53.36</v>
      </c>
      <c r="AP119" s="452"/>
      <c r="AQ119" s="452"/>
      <c r="AR119" s="468"/>
    </row>
    <row r="120" spans="1:44" ht="12" customHeight="1">
      <c r="A120" s="219"/>
      <c r="B120" s="236"/>
      <c r="C120" s="236"/>
      <c r="D120" s="236"/>
      <c r="E120" s="236"/>
      <c r="F120" s="236"/>
      <c r="G120" s="236"/>
      <c r="H120" s="236"/>
      <c r="I120" s="236"/>
      <c r="V120" s="463">
        <v>8</v>
      </c>
      <c r="W120">
        <v>8</v>
      </c>
      <c r="X120" s="494">
        <v>57.96</v>
      </c>
      <c r="Y120" s="494">
        <v>140.31</v>
      </c>
      <c r="Z120" s="494">
        <v>96.52</v>
      </c>
      <c r="AA120" s="494">
        <v>22.12</v>
      </c>
      <c r="AB120" s="494">
        <v>19.3</v>
      </c>
      <c r="AC120" s="451">
        <v>297.45999999999998</v>
      </c>
      <c r="AD120" s="494">
        <v>188.83</v>
      </c>
      <c r="AE120" s="494">
        <v>26.72</v>
      </c>
      <c r="AF120" s="494">
        <v>18.309999999999999</v>
      </c>
      <c r="AG120" s="494">
        <v>14.62</v>
      </c>
      <c r="AH120" s="494">
        <v>414.29357470000002</v>
      </c>
      <c r="AI120" s="494">
        <v>65.55</v>
      </c>
    </row>
    <row r="121" spans="1:44" ht="12" customHeight="1">
      <c r="A121" s="219"/>
      <c r="B121" s="236"/>
      <c r="C121" s="236"/>
      <c r="D121" s="236"/>
      <c r="E121" s="236"/>
      <c r="F121" s="236"/>
      <c r="G121" s="236"/>
      <c r="H121" s="236"/>
      <c r="I121" s="236"/>
      <c r="V121" s="463"/>
      <c r="W121">
        <v>9</v>
      </c>
      <c r="X121" s="494">
        <v>100.51885660000001</v>
      </c>
      <c r="Y121" s="494">
        <v>268.94750210000001</v>
      </c>
      <c r="Z121" s="494">
        <v>150.104332</v>
      </c>
      <c r="AA121" s="494">
        <v>31.986428669999999</v>
      </c>
      <c r="AB121" s="494">
        <v>19.514333090000001</v>
      </c>
      <c r="AC121" s="451">
        <v>326.48699649999998</v>
      </c>
      <c r="AD121" s="494">
        <v>170.33500290000001</v>
      </c>
      <c r="AE121" s="494">
        <v>30.940000529999999</v>
      </c>
      <c r="AF121" s="494">
        <v>16.54985727582655</v>
      </c>
      <c r="AG121" s="494">
        <v>7.4597144130000004</v>
      </c>
      <c r="AH121" s="494">
        <v>382.60643219999997</v>
      </c>
      <c r="AI121" s="494">
        <v>72.96314185</v>
      </c>
    </row>
    <row r="122" spans="1:44" ht="12" customHeight="1">
      <c r="A122" s="219"/>
      <c r="B122" s="236"/>
      <c r="C122" s="236"/>
      <c r="D122" s="236"/>
      <c r="E122" s="236"/>
      <c r="F122" s="236"/>
      <c r="G122" s="236"/>
      <c r="H122" s="236"/>
      <c r="I122" s="236"/>
      <c r="V122" s="463"/>
      <c r="W122">
        <v>10</v>
      </c>
      <c r="X122" s="494">
        <v>75.15657152448378</v>
      </c>
      <c r="Y122" s="494">
        <v>243.71150207519463</v>
      </c>
      <c r="Z122" s="494">
        <v>181.79733530680286</v>
      </c>
      <c r="AA122" s="494">
        <v>21.817856924874398</v>
      </c>
      <c r="AB122" s="494">
        <v>20.1870002746582</v>
      </c>
      <c r="AC122" s="451">
        <v>281.91442869999997</v>
      </c>
      <c r="AD122" s="494">
        <v>164.05856977190246</v>
      </c>
      <c r="AE122" s="494">
        <v>30.751428604125927</v>
      </c>
      <c r="AF122" s="494">
        <v>9.5257144655499921</v>
      </c>
      <c r="AG122" s="494">
        <v>2.1815714495522598</v>
      </c>
      <c r="AH122" s="494">
        <v>245.78571646554084</v>
      </c>
      <c r="AI122" s="494">
        <v>47.002858298165428</v>
      </c>
    </row>
    <row r="123" spans="1:44" ht="12" customHeight="1">
      <c r="A123" s="219"/>
      <c r="B123" s="236"/>
      <c r="C123" s="236"/>
      <c r="D123" s="236"/>
      <c r="E123" s="236"/>
      <c r="F123" s="236"/>
      <c r="G123" s="236"/>
      <c r="H123" s="236"/>
      <c r="I123" s="236"/>
      <c r="V123" s="463"/>
      <c r="W123">
        <v>11</v>
      </c>
      <c r="X123" s="494">
        <v>52.24</v>
      </c>
      <c r="Y123" s="494">
        <v>154.21</v>
      </c>
      <c r="Z123" s="494">
        <v>79.12</v>
      </c>
      <c r="AA123" s="494">
        <v>21.645000185285259</v>
      </c>
      <c r="AB123" s="494">
        <v>18.452999932425314</v>
      </c>
      <c r="AC123" s="451">
        <v>302.97000000000003</v>
      </c>
      <c r="AD123" s="494">
        <v>146.11571393694155</v>
      </c>
      <c r="AE123" s="494">
        <v>26.230000359671411</v>
      </c>
      <c r="AF123" s="494">
        <v>10.001428604125973</v>
      </c>
      <c r="AG123" s="494">
        <v>1.7041428429739771</v>
      </c>
      <c r="AH123" s="494">
        <v>239.62</v>
      </c>
      <c r="AI123" s="494">
        <v>42.29</v>
      </c>
    </row>
    <row r="124" spans="1:44" ht="12" customHeight="1">
      <c r="A124" s="211"/>
      <c r="B124" s="211"/>
      <c r="C124" s="211"/>
      <c r="D124" s="211"/>
      <c r="E124" s="211"/>
      <c r="F124" s="211"/>
      <c r="G124" s="211"/>
      <c r="H124" s="211"/>
      <c r="I124" s="211"/>
      <c r="V124" s="145">
        <v>12</v>
      </c>
      <c r="W124" s="145">
        <v>12</v>
      </c>
      <c r="X124" s="494">
        <v>44.628571101597331</v>
      </c>
      <c r="Y124" s="494">
        <v>116.62271445138057</v>
      </c>
      <c r="Z124" s="494">
        <v>41.373285293579045</v>
      </c>
      <c r="AA124" s="494">
        <v>15.247000013078916</v>
      </c>
      <c r="AB124" s="494">
        <v>12.7100000381469</v>
      </c>
      <c r="AC124" s="451">
        <v>179.33771623883899</v>
      </c>
      <c r="AD124" s="494">
        <v>114.18428584507485</v>
      </c>
      <c r="AE124" s="494">
        <v>18.61999988555905</v>
      </c>
      <c r="AF124" s="494">
        <v>9.9999999999999964</v>
      </c>
      <c r="AG124" s="494">
        <v>1.2444285835538544</v>
      </c>
      <c r="AH124" s="494">
        <v>150.27357046944684</v>
      </c>
      <c r="AI124" s="494">
        <v>24.915714263915959</v>
      </c>
    </row>
    <row r="125" spans="1:44" ht="22.5" customHeight="1">
      <c r="W125" s="145">
        <v>13</v>
      </c>
      <c r="X125" s="494">
        <v>42.599998474121001</v>
      </c>
      <c r="Y125" s="494">
        <v>120.78800201416</v>
      </c>
      <c r="Z125" s="494">
        <v>93.665000915527301</v>
      </c>
      <c r="AA125" s="494">
        <v>17.322999954223601</v>
      </c>
      <c r="AB125" s="494">
        <v>15.171999931335399</v>
      </c>
      <c r="AC125" s="451">
        <v>130.67500305175699</v>
      </c>
      <c r="AD125" s="494">
        <v>89.040000915527301</v>
      </c>
      <c r="AE125" s="494">
        <v>15.310000419616699</v>
      </c>
      <c r="AF125" s="494">
        <v>10</v>
      </c>
      <c r="AG125" s="494">
        <v>1.0199999809265099</v>
      </c>
      <c r="AH125" s="494">
        <v>116.33999633789</v>
      </c>
      <c r="AI125" s="494">
        <v>24.159999847412099</v>
      </c>
    </row>
    <row r="126" spans="1:44" ht="12" customHeight="1">
      <c r="W126" s="145">
        <v>14</v>
      </c>
      <c r="X126" s="494">
        <v>49.743000030517535</v>
      </c>
      <c r="Y126" s="494">
        <v>125.66285814557708</v>
      </c>
      <c r="Z126" s="494">
        <v>131.74585723876913</v>
      </c>
      <c r="AA126" s="494">
        <v>14.828142711094401</v>
      </c>
      <c r="AB126" s="494">
        <v>13.217000007629398</v>
      </c>
      <c r="AC126" s="451">
        <v>121.81457192557171</v>
      </c>
      <c r="AD126" s="494">
        <v>78.037142072405103</v>
      </c>
      <c r="AE126" s="494">
        <v>14.082857131957956</v>
      </c>
      <c r="AF126" s="494">
        <v>10.001428604125973</v>
      </c>
      <c r="AG126" s="494">
        <v>1.3691428899764975</v>
      </c>
      <c r="AH126" s="494">
        <v>126.18428475516127</v>
      </c>
      <c r="AI126" s="494">
        <v>22.646999904087572</v>
      </c>
    </row>
    <row r="127" spans="1:44" ht="12" customHeight="1">
      <c r="W127" s="145">
        <v>15</v>
      </c>
      <c r="X127" s="494">
        <v>54.414285387311615</v>
      </c>
      <c r="Y127" s="494">
        <v>127.68985639299636</v>
      </c>
      <c r="Z127" s="494">
        <v>71.706143515450577</v>
      </c>
      <c r="AA127" s="494">
        <v>15.017142977033298</v>
      </c>
      <c r="AB127" s="494">
        <v>11.291000366210898</v>
      </c>
      <c r="AC127" s="451">
        <v>184.69442967006074</v>
      </c>
      <c r="AD127" s="494">
        <v>74.048570905412902</v>
      </c>
      <c r="AE127" s="494">
        <v>17.312857082911869</v>
      </c>
      <c r="AF127" s="494">
        <v>10.005714416503881</v>
      </c>
      <c r="AG127" s="494">
        <v>1.6558571543012313</v>
      </c>
      <c r="AH127" s="494">
        <v>140.54571315220355</v>
      </c>
      <c r="AI127" s="494">
        <v>22.742571422031897</v>
      </c>
    </row>
    <row r="128" spans="1:44" ht="25.5" customHeight="1">
      <c r="V128" s="145">
        <v>16</v>
      </c>
      <c r="W128" s="145">
        <v>16</v>
      </c>
      <c r="X128" s="494">
        <v>47.73</v>
      </c>
      <c r="Y128" s="494">
        <v>97.4</v>
      </c>
      <c r="Z128" s="494">
        <v>53.49</v>
      </c>
      <c r="AA128" s="494">
        <v>13.98</v>
      </c>
      <c r="AB128" s="494">
        <v>11.63</v>
      </c>
      <c r="AC128" s="451">
        <v>164.52</v>
      </c>
      <c r="AD128" s="494">
        <v>81.069999999999993</v>
      </c>
      <c r="AE128" s="494">
        <v>21.07</v>
      </c>
      <c r="AF128" s="494">
        <v>10.01</v>
      </c>
      <c r="AG128" s="494">
        <v>1.27</v>
      </c>
      <c r="AH128" s="494">
        <v>141.29</v>
      </c>
      <c r="AI128" s="494">
        <v>23.21</v>
      </c>
    </row>
    <row r="129" spans="22:35" ht="15" customHeight="1">
      <c r="W129" s="145">
        <v>17</v>
      </c>
      <c r="X129" s="494">
        <v>42.142857687813873</v>
      </c>
      <c r="Y129" s="494">
        <v>85.487143380301248</v>
      </c>
      <c r="Z129" s="494">
        <v>51.424428122384178</v>
      </c>
      <c r="AA129" s="494">
        <v>12.944285669999999</v>
      </c>
      <c r="AB129" s="494">
        <v>10.010000228881799</v>
      </c>
      <c r="AC129" s="451">
        <v>152.88357325962556</v>
      </c>
      <c r="AD129" s="494">
        <v>64.311428070000005</v>
      </c>
      <c r="AE129" s="494">
        <v>16.638571469999999</v>
      </c>
      <c r="AF129" s="494">
        <v>10.004285812377887</v>
      </c>
      <c r="AG129" s="494">
        <v>1.7342857122421229</v>
      </c>
      <c r="AH129" s="494">
        <v>105.73500061035119</v>
      </c>
      <c r="AI129" s="494">
        <v>19.724285806928286</v>
      </c>
    </row>
    <row r="130" spans="22:35" ht="15" customHeight="1">
      <c r="W130" s="145">
        <v>18</v>
      </c>
      <c r="X130" s="494">
        <v>27.452428545270582</v>
      </c>
      <c r="Y130" s="494">
        <v>62.369998931884716</v>
      </c>
      <c r="Z130" s="494">
        <v>34.353571755545424</v>
      </c>
      <c r="AA130" s="494">
        <v>10.727142742701899</v>
      </c>
      <c r="AB130" s="494">
        <v>6.3112858363560251</v>
      </c>
      <c r="AC130" s="451">
        <v>98.225285121372636</v>
      </c>
      <c r="AD130" s="494">
        <v>46.242857796805197</v>
      </c>
      <c r="AE130" s="494">
        <v>10.637142998831566</v>
      </c>
      <c r="AF130" s="494">
        <v>10.007143020629858</v>
      </c>
      <c r="AG130" s="494">
        <v>1.4345714194433998</v>
      </c>
      <c r="AH130" s="494">
        <v>72.620000566754968</v>
      </c>
      <c r="AI130" s="494">
        <v>14.075714383806471</v>
      </c>
    </row>
    <row r="131" spans="22:35" ht="15" customHeight="1">
      <c r="W131" s="145">
        <v>19</v>
      </c>
      <c r="X131" s="494">
        <v>21.857142584664455</v>
      </c>
      <c r="Y131" s="494">
        <v>58.684285300118525</v>
      </c>
      <c r="Z131" s="494">
        <v>29.207143238612552</v>
      </c>
      <c r="AA131" s="494">
        <v>9.4342857088361427</v>
      </c>
      <c r="AB131" s="494">
        <v>7.4910001754760689</v>
      </c>
      <c r="AC131" s="451">
        <v>86.615142822265582</v>
      </c>
      <c r="AD131" s="494">
        <v>41.954286302838973</v>
      </c>
      <c r="AE131" s="494">
        <v>9.4342857088361427</v>
      </c>
      <c r="AF131" s="494">
        <v>10.004285812377914</v>
      </c>
      <c r="AG131" s="494">
        <v>1.3051428794860784</v>
      </c>
      <c r="AH131" s="494">
        <v>60.497857775006928</v>
      </c>
      <c r="AI131" s="494">
        <v>12.797142846243686</v>
      </c>
    </row>
    <row r="132" spans="22:35" ht="15" customHeight="1">
      <c r="V132" s="145">
        <v>20</v>
      </c>
      <c r="W132" s="145">
        <v>20</v>
      </c>
      <c r="X132" s="494">
        <v>19.5</v>
      </c>
      <c r="Y132" s="494">
        <v>54</v>
      </c>
      <c r="Z132" s="494">
        <v>22.1</v>
      </c>
      <c r="AA132" s="494">
        <v>9.1999999999999993</v>
      </c>
      <c r="AB132" s="494">
        <v>6.8</v>
      </c>
      <c r="AC132" s="451">
        <v>78.2</v>
      </c>
      <c r="AD132" s="494">
        <v>39.6</v>
      </c>
      <c r="AE132" s="494">
        <v>8.6</v>
      </c>
      <c r="AF132" s="494">
        <v>10</v>
      </c>
      <c r="AG132" s="494">
        <v>1.6</v>
      </c>
      <c r="AH132" s="494">
        <v>56.6</v>
      </c>
      <c r="AI132" s="494">
        <v>12.9</v>
      </c>
    </row>
    <row r="133" spans="22:35" ht="15" customHeight="1">
      <c r="W133" s="145">
        <v>21</v>
      </c>
      <c r="X133" s="494">
        <v>19.485713958740185</v>
      </c>
      <c r="Y133" s="494">
        <v>50.756999969482365</v>
      </c>
      <c r="Z133" s="494">
        <v>17.473428726196214</v>
      </c>
      <c r="AA133" s="494">
        <v>9.0128573008945967</v>
      </c>
      <c r="AB133" s="494">
        <v>5.4099998474121005</v>
      </c>
      <c r="AC133" s="451">
        <v>73.744141714913454</v>
      </c>
      <c r="AD133" s="494">
        <v>44.79285812377924</v>
      </c>
      <c r="AE133" s="494">
        <v>10.11999988555907</v>
      </c>
      <c r="AF133" s="494">
        <v>10.011428560529414</v>
      </c>
      <c r="AG133" s="494">
        <v>1.2349999972752113</v>
      </c>
      <c r="AH133" s="494">
        <v>52.17071369716097</v>
      </c>
      <c r="AI133" s="494">
        <v>11.968571390424414</v>
      </c>
    </row>
    <row r="134" spans="22:35" ht="15" customHeight="1">
      <c r="W134" s="145">
        <v>22</v>
      </c>
      <c r="X134" s="494">
        <v>16.329999999999998</v>
      </c>
      <c r="Y134" s="494">
        <v>46.59</v>
      </c>
      <c r="Z134" s="494">
        <v>17.04</v>
      </c>
      <c r="AA134" s="494">
        <v>7.95</v>
      </c>
      <c r="AB134" s="494">
        <v>3.82</v>
      </c>
      <c r="AC134" s="451">
        <v>66.739999999999995</v>
      </c>
      <c r="AD134" s="494">
        <v>34.01</v>
      </c>
      <c r="AE134" s="494">
        <v>8.15</v>
      </c>
      <c r="AF134" s="494">
        <v>10.02</v>
      </c>
      <c r="AG134" s="494">
        <v>1.52</v>
      </c>
      <c r="AH134" s="494">
        <v>46.88</v>
      </c>
      <c r="AI134" s="494">
        <v>9.89</v>
      </c>
    </row>
    <row r="135" spans="22:35" ht="15" customHeight="1">
      <c r="W135" s="145">
        <v>23</v>
      </c>
      <c r="X135" s="494">
        <v>15.18</v>
      </c>
      <c r="Y135" s="494">
        <v>40.29</v>
      </c>
      <c r="Z135" s="494">
        <v>22.12</v>
      </c>
      <c r="AA135" s="494">
        <v>7.6</v>
      </c>
      <c r="AB135" s="494">
        <v>3.22</v>
      </c>
      <c r="AC135" s="451">
        <v>59.4</v>
      </c>
      <c r="AD135" s="494">
        <v>28.71</v>
      </c>
      <c r="AE135" s="494">
        <v>7.74</v>
      </c>
      <c r="AF135" s="494">
        <v>10</v>
      </c>
      <c r="AG135" s="494">
        <v>1.55</v>
      </c>
      <c r="AH135" s="494">
        <v>43.39</v>
      </c>
      <c r="AI135" s="494">
        <v>8.57</v>
      </c>
    </row>
    <row r="136" spans="22:35" ht="15" customHeight="1">
      <c r="V136" s="145">
        <v>24</v>
      </c>
      <c r="W136" s="145">
        <v>24</v>
      </c>
      <c r="X136" s="494">
        <v>15.1</v>
      </c>
      <c r="Y136" s="494">
        <v>35.630000000000003</v>
      </c>
      <c r="Z136" s="494">
        <v>13.87</v>
      </c>
      <c r="AA136" s="494">
        <v>9.57</v>
      </c>
      <c r="AB136" s="494">
        <v>3.42</v>
      </c>
      <c r="AC136" s="451">
        <v>54.3</v>
      </c>
      <c r="AD136" s="494">
        <v>30.83</v>
      </c>
      <c r="AE136" s="494">
        <v>7.53</v>
      </c>
      <c r="AF136" s="494">
        <v>10</v>
      </c>
      <c r="AG136" s="494">
        <v>1.6</v>
      </c>
      <c r="AH136" s="494">
        <v>40.28</v>
      </c>
      <c r="AI136" s="494">
        <v>9.6</v>
      </c>
    </row>
    <row r="137" spans="22:35" ht="15" customHeight="1">
      <c r="W137" s="145">
        <v>25</v>
      </c>
      <c r="X137" s="494">
        <v>18.016999930000001</v>
      </c>
      <c r="Y137" s="494">
        <v>34.608428410000002</v>
      </c>
      <c r="Z137" s="494">
        <v>10.78285721</v>
      </c>
      <c r="AA137" s="494">
        <v>9.0548571179999993</v>
      </c>
      <c r="AB137" s="494">
        <v>3.2130000590000001</v>
      </c>
      <c r="AC137" s="451">
        <v>56.674428669999998</v>
      </c>
      <c r="AD137" s="494">
        <v>25.690000260000001</v>
      </c>
      <c r="AE137" s="494">
        <v>6.9342856409999998</v>
      </c>
      <c r="AF137" s="494">
        <v>10.00571442</v>
      </c>
      <c r="AG137" s="494">
        <v>1.254714302</v>
      </c>
      <c r="AH137" s="494">
        <v>37.560714179999998</v>
      </c>
      <c r="AI137" s="494">
        <v>7.91285726</v>
      </c>
    </row>
    <row r="138" spans="22:35" ht="15" customHeight="1">
      <c r="W138" s="145">
        <v>26</v>
      </c>
      <c r="X138" s="494">
        <v>16.489714209999999</v>
      </c>
      <c r="Y138" s="494">
        <v>34.074285510000003</v>
      </c>
      <c r="Z138" s="494">
        <v>9.5958572120000003</v>
      </c>
      <c r="AA138" s="494">
        <v>8.8612857550000008</v>
      </c>
      <c r="AB138" s="494">
        <v>3.5</v>
      </c>
      <c r="AC138" s="451">
        <v>68.087428501674069</v>
      </c>
      <c r="AD138" s="494">
        <v>30.317143300000001</v>
      </c>
      <c r="AE138" s="494">
        <v>8.8971428190000008</v>
      </c>
      <c r="AF138" s="494">
        <v>10</v>
      </c>
      <c r="AG138" s="494">
        <v>1.4324285809999999</v>
      </c>
      <c r="AH138" s="494">
        <v>37.759999409999999</v>
      </c>
      <c r="AI138" s="494">
        <v>8.911428656</v>
      </c>
    </row>
    <row r="139" spans="22:35" ht="15" customHeight="1">
      <c r="W139" s="145">
        <v>27</v>
      </c>
      <c r="X139" s="494">
        <v>16.199999810000001</v>
      </c>
      <c r="Y139" s="494">
        <v>29.599571770000001</v>
      </c>
      <c r="Z139" s="494">
        <v>7.8892858370000001</v>
      </c>
      <c r="AA139" s="494">
        <v>8.3185714990000008</v>
      </c>
      <c r="AB139" s="494">
        <v>4.0900001530000001</v>
      </c>
      <c r="AC139" s="451">
        <v>60.110428400000004</v>
      </c>
      <c r="AD139" s="494">
        <v>28.581429350000001</v>
      </c>
      <c r="AE139" s="494">
        <v>7.9442856649999998</v>
      </c>
      <c r="AF139" s="494">
        <v>10.001428600000001</v>
      </c>
      <c r="AG139" s="494">
        <v>1.455999987</v>
      </c>
      <c r="AH139" s="494">
        <v>35.967143470000003</v>
      </c>
      <c r="AI139" s="494">
        <v>7.2057142259999996</v>
      </c>
    </row>
    <row r="140" spans="22:35" ht="15" customHeight="1">
      <c r="V140" s="145">
        <v>28</v>
      </c>
      <c r="W140" s="145">
        <v>28</v>
      </c>
      <c r="X140" s="494">
        <v>12.016285760000001</v>
      </c>
      <c r="Y140" s="494">
        <v>29.3955713</v>
      </c>
      <c r="Z140" s="494">
        <v>7.2334286140000001</v>
      </c>
      <c r="AA140" s="494">
        <v>7.789714268</v>
      </c>
      <c r="AB140" s="494">
        <v>3.119999886</v>
      </c>
      <c r="AC140" s="451">
        <v>60.986856189999997</v>
      </c>
      <c r="AD140" s="494">
        <v>27.099999836512943</v>
      </c>
      <c r="AE140" s="494">
        <v>7.4514284819999999</v>
      </c>
      <c r="AF140" s="494">
        <v>10.0128573</v>
      </c>
      <c r="AG140" s="494">
        <v>1.5508571609999999</v>
      </c>
      <c r="AH140" s="494">
        <v>47.66357095</v>
      </c>
      <c r="AI140" s="494">
        <v>9.9999998639999994</v>
      </c>
    </row>
    <row r="141" spans="22:35" ht="15" customHeight="1">
      <c r="W141" s="145">
        <v>29</v>
      </c>
      <c r="X141" s="494">
        <v>10.423571450000001</v>
      </c>
      <c r="Y141" s="494">
        <v>32.468857079999999</v>
      </c>
      <c r="Z141" s="494">
        <v>6.729428564</v>
      </c>
      <c r="AA141" s="494">
        <v>7.1615714349999999</v>
      </c>
      <c r="AB141" s="494">
        <v>3.4249999519999998</v>
      </c>
      <c r="AC141" s="451">
        <v>56.540714260000001</v>
      </c>
      <c r="AD141" s="494">
        <v>23.477142610000001</v>
      </c>
      <c r="AE141" s="494">
        <v>6.2828570089999998</v>
      </c>
      <c r="AF141" s="494">
        <v>10.001428600000001</v>
      </c>
      <c r="AG141" s="494">
        <v>2.1035714489999999</v>
      </c>
      <c r="AH141" s="494">
        <v>44.25</v>
      </c>
      <c r="AI141" s="494">
        <v>6.7128572460000004</v>
      </c>
    </row>
    <row r="142" spans="22:35" ht="15" customHeight="1">
      <c r="W142" s="145">
        <v>30</v>
      </c>
      <c r="X142" s="494">
        <v>10.043285640000001</v>
      </c>
      <c r="Y142" s="494">
        <v>32.112285890000003</v>
      </c>
      <c r="Z142" s="494">
        <v>5.6338571819999999</v>
      </c>
      <c r="AA142" s="494">
        <v>6.6714285440000003</v>
      </c>
      <c r="AB142" s="494">
        <v>2.8789999489999998</v>
      </c>
      <c r="AC142" s="451">
        <v>65.491856709999993</v>
      </c>
      <c r="AD142" s="494">
        <v>21.095714300000001</v>
      </c>
      <c r="AE142" s="494">
        <v>5.8057142669999999</v>
      </c>
      <c r="AF142" s="494">
        <v>10.01142883</v>
      </c>
      <c r="AG142" s="494">
        <v>1.8491428750000001</v>
      </c>
      <c r="AH142" s="494">
        <v>42.498571668352326</v>
      </c>
      <c r="AI142" s="494">
        <v>6.0797142300000004</v>
      </c>
    </row>
    <row r="143" spans="22:35" ht="15" customHeight="1">
      <c r="W143" s="145">
        <v>31</v>
      </c>
      <c r="X143" s="494">
        <v>10.086428642272944</v>
      </c>
      <c r="Y143" s="494">
        <v>29.132714407784558</v>
      </c>
      <c r="Z143" s="494">
        <v>5.181999887738904</v>
      </c>
      <c r="AA143" s="494">
        <v>6.2387143543788328</v>
      </c>
      <c r="AB143" s="494">
        <v>2.9382856232779297</v>
      </c>
      <c r="AC143" s="451">
        <v>65.491856711251344</v>
      </c>
      <c r="AD143" s="494">
        <v>20.037142889840243</v>
      </c>
      <c r="AE143" s="494">
        <v>5.4814286231994549</v>
      </c>
      <c r="AF143" s="494">
        <v>10.011428833007772</v>
      </c>
      <c r="AG143" s="494">
        <v>1.8019999946866672</v>
      </c>
      <c r="AH143" s="494">
        <v>39.98428617204933</v>
      </c>
      <c r="AI143" s="494">
        <v>4.9059999329703157</v>
      </c>
    </row>
    <row r="144" spans="22:35" ht="15" customHeight="1">
      <c r="V144" s="145">
        <v>32</v>
      </c>
      <c r="W144" s="145">
        <v>32</v>
      </c>
      <c r="X144" s="494">
        <v>12.08228561</v>
      </c>
      <c r="Y144" s="494">
        <v>34.150143489999998</v>
      </c>
      <c r="Z144" s="494">
        <v>4.8032856669999999</v>
      </c>
      <c r="AA144" s="494">
        <v>6.1697142459999998</v>
      </c>
      <c r="AB144" s="494">
        <v>3.2030000689999998</v>
      </c>
      <c r="AC144" s="451">
        <v>49.942714418571427</v>
      </c>
      <c r="AD144" s="494">
        <v>23.275714059999999</v>
      </c>
      <c r="AE144" s="494">
        <v>5.8257142479999997</v>
      </c>
      <c r="AF144" s="494">
        <v>10.004285810000001</v>
      </c>
      <c r="AG144" s="494">
        <v>1.2214285650000001</v>
      </c>
      <c r="AH144" s="494">
        <v>36.654999320000002</v>
      </c>
      <c r="AI144" s="494">
        <v>4.0242800000000001</v>
      </c>
    </row>
    <row r="145" spans="1:35" ht="15" customHeight="1">
      <c r="W145" s="145">
        <v>33</v>
      </c>
      <c r="X145" s="494">
        <v>11.874000004359614</v>
      </c>
      <c r="Y145" s="494">
        <v>35.225571223667643</v>
      </c>
      <c r="Z145" s="494">
        <v>4.3821428843906904</v>
      </c>
      <c r="AA145" s="494">
        <v>6.3728570940000004</v>
      </c>
      <c r="AB145" s="494">
        <v>2.841857144</v>
      </c>
      <c r="AC145" s="451">
        <v>57.183571406773112</v>
      </c>
      <c r="AD145" s="494">
        <v>22.619999750000002</v>
      </c>
      <c r="AE145" s="494">
        <v>5.5228571210000004</v>
      </c>
      <c r="AF145" s="494">
        <v>10</v>
      </c>
      <c r="AG145" s="494">
        <v>1.3032857349940685</v>
      </c>
      <c r="AH145" s="494">
        <v>35.152857099999999</v>
      </c>
      <c r="AI145" s="494">
        <v>4.354285752</v>
      </c>
    </row>
    <row r="146" spans="1:35" ht="15" customHeight="1">
      <c r="W146" s="145">
        <v>34</v>
      </c>
      <c r="X146" s="494">
        <v>10.842857090000001</v>
      </c>
      <c r="Y146" s="494">
        <v>35.168570930000001</v>
      </c>
      <c r="Z146" s="494">
        <v>13.837000059999999</v>
      </c>
      <c r="AA146" s="494">
        <v>6.1195714130000001</v>
      </c>
      <c r="AB146" s="494">
        <v>3.058000088</v>
      </c>
      <c r="AC146" s="451">
        <v>49.366142269999997</v>
      </c>
      <c r="AD146" s="494">
        <v>25.04757145</v>
      </c>
      <c r="AE146" s="494">
        <v>5.8727143149999996</v>
      </c>
      <c r="AF146" s="494">
        <v>10.00857162</v>
      </c>
      <c r="AG146" s="494">
        <v>1.2842857160000001</v>
      </c>
      <c r="AH146" s="494">
        <v>34.115715029999997</v>
      </c>
      <c r="AI146" s="494">
        <v>4.3511429509999999</v>
      </c>
    </row>
    <row r="147" spans="1:35" ht="15" customHeight="1">
      <c r="W147" s="145">
        <v>35</v>
      </c>
      <c r="X147" s="494">
        <v>10.48142842</v>
      </c>
      <c r="Y147" s="494">
        <v>37.824428560000001</v>
      </c>
      <c r="Z147" s="494">
        <v>3.922857182</v>
      </c>
      <c r="AA147" s="494">
        <v>5.9814286230000002</v>
      </c>
      <c r="AB147" s="494">
        <v>1.506999969</v>
      </c>
      <c r="AC147" s="451">
        <v>56.934856959999998</v>
      </c>
      <c r="AD147" s="494">
        <v>21.374285830000002</v>
      </c>
      <c r="AE147" s="494">
        <v>4.9342857090000001</v>
      </c>
      <c r="AF147" s="494">
        <v>10.28714289</v>
      </c>
      <c r="AG147" s="494">
        <v>1.5979999810000001</v>
      </c>
      <c r="AH147" s="494">
        <v>30.92</v>
      </c>
      <c r="AI147" s="494">
        <v>5.3042856629999999</v>
      </c>
    </row>
    <row r="148" spans="1:35" ht="15" customHeight="1">
      <c r="V148" s="145">
        <v>36</v>
      </c>
      <c r="W148" s="145">
        <v>36</v>
      </c>
      <c r="X148" s="494">
        <v>11.85</v>
      </c>
      <c r="Y148" s="494">
        <v>39.78</v>
      </c>
      <c r="Z148" s="494">
        <v>4.9800000000000004</v>
      </c>
      <c r="AA148" s="494">
        <v>6.03</v>
      </c>
      <c r="AB148" s="494">
        <v>2.8</v>
      </c>
      <c r="AC148" s="451">
        <v>48.51</v>
      </c>
      <c r="AD148" s="494">
        <v>22.661428449999999</v>
      </c>
      <c r="AE148" s="494">
        <v>4.9800000000000004</v>
      </c>
      <c r="AF148" s="494">
        <v>11.01</v>
      </c>
      <c r="AG148" s="494">
        <v>1.63</v>
      </c>
      <c r="AH148" s="494">
        <v>30.922143120000001</v>
      </c>
      <c r="AI148" s="494">
        <v>7.46</v>
      </c>
    </row>
    <row r="149" spans="1:35" ht="15" customHeight="1">
      <c r="W149" s="145">
        <v>37</v>
      </c>
      <c r="X149" s="494">
        <v>12.08</v>
      </c>
      <c r="Y149" s="494">
        <v>44.25</v>
      </c>
      <c r="Z149" s="494">
        <v>4.92</v>
      </c>
      <c r="AA149" s="494">
        <v>6.03</v>
      </c>
      <c r="AB149" s="494">
        <v>2.37</v>
      </c>
      <c r="AC149" s="451">
        <v>43.99</v>
      </c>
      <c r="AD149" s="494">
        <v>19.149999999999999</v>
      </c>
      <c r="AE149" s="494">
        <v>5.31</v>
      </c>
      <c r="AF149" s="494">
        <v>11</v>
      </c>
      <c r="AG149" s="494">
        <v>1.59</v>
      </c>
      <c r="AH149" s="494">
        <v>29.33</v>
      </c>
      <c r="AI149" s="494">
        <v>7.79</v>
      </c>
    </row>
    <row r="150" spans="1:35" ht="15" customHeight="1">
      <c r="W150" s="145">
        <v>38</v>
      </c>
      <c r="X150" s="494">
        <v>11.88371427</v>
      </c>
      <c r="Y150" s="494">
        <v>41.311858039999997</v>
      </c>
      <c r="Z150" s="494">
        <v>4.6447142870000002</v>
      </c>
      <c r="AA150" s="494">
        <v>6.5951428410000004</v>
      </c>
      <c r="AB150" s="494">
        <v>3.0060000420000001</v>
      </c>
      <c r="AC150" s="451">
        <v>47.220570700000003</v>
      </c>
      <c r="AD150" s="494">
        <v>22.304285589999999</v>
      </c>
      <c r="AE150" s="494">
        <v>5.581428528</v>
      </c>
      <c r="AF150" s="494">
        <v>10.85142858</v>
      </c>
      <c r="AG150" s="494">
        <v>1.5402856890000001</v>
      </c>
      <c r="AH150" s="494">
        <v>34.179286410000003</v>
      </c>
      <c r="AI150" s="494">
        <v>8.5442856379999998</v>
      </c>
    </row>
    <row r="151" spans="1:35" ht="15" customHeight="1">
      <c r="V151" s="145">
        <v>39</v>
      </c>
      <c r="W151" s="145">
        <v>39</v>
      </c>
      <c r="X151" s="494">
        <v>13.06</v>
      </c>
      <c r="Y151" s="494">
        <v>41.13</v>
      </c>
      <c r="Z151" s="494">
        <v>4.2699999999999996</v>
      </c>
      <c r="AA151" s="494">
        <v>6.84</v>
      </c>
      <c r="AB151" s="494">
        <v>3.32</v>
      </c>
      <c r="AC151" s="451">
        <v>63.05</v>
      </c>
      <c r="AD151" s="494">
        <v>48.7</v>
      </c>
      <c r="AE151" s="494">
        <v>7.81</v>
      </c>
      <c r="AF151" s="494">
        <v>11.15</v>
      </c>
      <c r="AG151" s="494">
        <v>1.32</v>
      </c>
      <c r="AH151" s="494">
        <v>38.82</v>
      </c>
      <c r="AI151" s="494">
        <v>6.81</v>
      </c>
    </row>
    <row r="152" spans="1:35" ht="15" customHeight="1">
      <c r="W152" s="145">
        <v>40</v>
      </c>
      <c r="X152" s="494">
        <v>15.95</v>
      </c>
      <c r="Y152" s="494">
        <v>46.47</v>
      </c>
      <c r="Z152" s="494">
        <v>5.36</v>
      </c>
      <c r="AA152" s="494">
        <v>7.69</v>
      </c>
      <c r="AB152" s="494">
        <v>3.16</v>
      </c>
      <c r="AC152" s="451">
        <v>61.54</v>
      </c>
      <c r="AD152" s="494">
        <v>37.93</v>
      </c>
      <c r="AE152" s="494">
        <v>7.92</v>
      </c>
      <c r="AF152" s="494">
        <v>11.01</v>
      </c>
      <c r="AG152" s="494">
        <v>1.38</v>
      </c>
      <c r="AH152" s="494">
        <v>43.88</v>
      </c>
      <c r="AI152" s="494">
        <v>6.28</v>
      </c>
    </row>
    <row r="153" spans="1:35" ht="8.85" customHeight="1">
      <c r="W153" s="145">
        <v>41</v>
      </c>
      <c r="X153" s="494">
        <v>15.85</v>
      </c>
      <c r="Y153" s="494">
        <v>37.270000000000003</v>
      </c>
      <c r="Z153" s="494">
        <v>6.97</v>
      </c>
      <c r="AA153" s="494">
        <v>7.1</v>
      </c>
      <c r="AB153" s="494">
        <v>2.9</v>
      </c>
      <c r="AC153" s="451">
        <v>58.12</v>
      </c>
      <c r="AD153" s="494">
        <v>48.92</v>
      </c>
      <c r="AE153" s="494">
        <v>8.59</v>
      </c>
      <c r="AF153" s="494">
        <v>11</v>
      </c>
      <c r="AG153" s="494">
        <v>1.32</v>
      </c>
      <c r="AH153" s="494">
        <v>45.63</v>
      </c>
      <c r="AI153" s="494">
        <v>9.93</v>
      </c>
    </row>
    <row r="154" spans="1:35" ht="8.85" customHeight="1">
      <c r="W154" s="145">
        <v>42</v>
      </c>
      <c r="X154" s="494">
        <v>15.55</v>
      </c>
      <c r="Y154" s="494">
        <v>48.57</v>
      </c>
      <c r="Z154" s="494">
        <v>11.1</v>
      </c>
      <c r="AA154" s="494">
        <v>6.76</v>
      </c>
      <c r="AB154" s="494">
        <v>2.87</v>
      </c>
      <c r="AC154" s="451">
        <v>58.89</v>
      </c>
      <c r="AD154" s="494">
        <v>55.62</v>
      </c>
      <c r="AE154" s="494">
        <v>9.51</v>
      </c>
      <c r="AF154" s="494">
        <v>11.01</v>
      </c>
      <c r="AG154" s="494">
        <v>1.22</v>
      </c>
      <c r="AH154" s="494">
        <v>52.62</v>
      </c>
      <c r="AI154" s="494">
        <v>9.68</v>
      </c>
    </row>
    <row r="155" spans="1:35" ht="8.85" customHeight="1">
      <c r="A155" s="211"/>
      <c r="B155" s="211"/>
      <c r="C155" s="211"/>
      <c r="D155" s="211"/>
      <c r="E155" s="211"/>
      <c r="F155" s="211"/>
      <c r="G155" s="211"/>
      <c r="H155" s="211"/>
      <c r="I155" s="211"/>
      <c r="V155" s="145">
        <v>43</v>
      </c>
      <c r="W155" s="145">
        <v>43</v>
      </c>
      <c r="X155" s="494">
        <v>13.17</v>
      </c>
      <c r="Y155" s="494">
        <v>35.32</v>
      </c>
      <c r="Z155" s="494">
        <v>6.01</v>
      </c>
      <c r="AA155" s="494">
        <v>6.53</v>
      </c>
      <c r="AB155" s="494">
        <v>2.37</v>
      </c>
      <c r="AC155" s="451">
        <v>69.2</v>
      </c>
      <c r="AD155" s="494">
        <v>54.58</v>
      </c>
      <c r="AE155" s="494">
        <v>8.23</v>
      </c>
      <c r="AF155" s="494">
        <v>11.01</v>
      </c>
      <c r="AG155" s="494">
        <v>1.35</v>
      </c>
      <c r="AH155" s="494">
        <v>50.71</v>
      </c>
      <c r="AI155" s="494">
        <v>10.33</v>
      </c>
    </row>
    <row r="156" spans="1:35" ht="8.85" customHeight="1">
      <c r="A156" s="211"/>
      <c r="B156" s="211"/>
      <c r="C156" s="211"/>
      <c r="D156" s="211"/>
      <c r="E156" s="211"/>
      <c r="F156" s="211"/>
      <c r="G156" s="211"/>
      <c r="H156" s="211"/>
      <c r="I156" s="211"/>
      <c r="W156" s="145">
        <v>44</v>
      </c>
      <c r="X156" s="494">
        <v>13.18</v>
      </c>
      <c r="Y156" s="494">
        <v>36.83</v>
      </c>
      <c r="Z156" s="494">
        <v>4.57</v>
      </c>
      <c r="AA156" s="494">
        <v>7.58</v>
      </c>
      <c r="AB156" s="494">
        <v>4.8899999999999997</v>
      </c>
      <c r="AC156" s="451">
        <v>51.59</v>
      </c>
      <c r="AD156" s="494">
        <v>57.65</v>
      </c>
      <c r="AE156" s="494">
        <v>7.72</v>
      </c>
      <c r="AF156" s="494">
        <v>11.01</v>
      </c>
      <c r="AG156" s="494">
        <v>1.47</v>
      </c>
      <c r="AH156" s="494">
        <v>48.41</v>
      </c>
      <c r="AI156" s="494">
        <v>11.29</v>
      </c>
    </row>
    <row r="157" spans="1:35" ht="8.85" customHeight="1">
      <c r="A157" s="211"/>
      <c r="B157" s="211"/>
      <c r="C157" s="211"/>
      <c r="D157" s="211"/>
      <c r="E157" s="211"/>
      <c r="F157" s="211"/>
      <c r="G157" s="211"/>
      <c r="H157" s="211"/>
      <c r="I157" s="211"/>
      <c r="W157" s="145">
        <v>45</v>
      </c>
      <c r="X157" s="494">
        <v>13.49</v>
      </c>
      <c r="Y157" s="494">
        <v>39.520000000000003</v>
      </c>
      <c r="Z157" s="494">
        <v>4.83</v>
      </c>
      <c r="AA157" s="494">
        <v>6.95</v>
      </c>
      <c r="AB157" s="494">
        <v>1.61</v>
      </c>
      <c r="AC157" s="451">
        <v>72.92</v>
      </c>
      <c r="AD157" s="494">
        <v>67.069999999999993</v>
      </c>
      <c r="AE157" s="494">
        <v>6.9</v>
      </c>
      <c r="AF157" s="494">
        <v>11</v>
      </c>
      <c r="AG157" s="494">
        <v>1.42</v>
      </c>
      <c r="AH157" s="494">
        <v>47.24</v>
      </c>
      <c r="AI157" s="494">
        <v>9</v>
      </c>
    </row>
    <row r="158" spans="1:35" ht="8.85" customHeight="1">
      <c r="A158" s="211"/>
      <c r="B158" s="211"/>
      <c r="C158" s="211"/>
      <c r="D158" s="211"/>
      <c r="E158" s="211"/>
      <c r="F158" s="211"/>
      <c r="G158" s="211"/>
      <c r="H158" s="211"/>
      <c r="I158" s="211"/>
      <c r="W158" s="145">
        <v>46</v>
      </c>
      <c r="X158" s="494">
        <v>15.4</v>
      </c>
      <c r="Y158" s="494">
        <v>53.38</v>
      </c>
      <c r="Z158" s="494">
        <v>3.73</v>
      </c>
      <c r="AA158" s="494">
        <v>6.86</v>
      </c>
      <c r="AB158" s="494">
        <v>1.64</v>
      </c>
      <c r="AC158" s="451">
        <v>58.4</v>
      </c>
      <c r="AD158" s="494">
        <v>34.979999999999997</v>
      </c>
      <c r="AE158" s="494">
        <v>5.07</v>
      </c>
      <c r="AF158" s="494">
        <v>11.01</v>
      </c>
      <c r="AG158" s="494">
        <v>1.38</v>
      </c>
      <c r="AH158" s="494">
        <v>40.61</v>
      </c>
      <c r="AI158" s="494">
        <v>8.81</v>
      </c>
    </row>
    <row r="159" spans="1:35" ht="8.85" customHeight="1">
      <c r="A159" s="211"/>
      <c r="B159" s="211"/>
      <c r="C159" s="211"/>
      <c r="D159" s="211"/>
      <c r="E159" s="211"/>
      <c r="F159" s="211"/>
      <c r="G159" s="211"/>
      <c r="H159" s="211"/>
      <c r="I159" s="211"/>
      <c r="W159" s="145">
        <v>47</v>
      </c>
      <c r="X159" s="494">
        <v>16.41</v>
      </c>
      <c r="Y159" s="494">
        <v>61.85</v>
      </c>
      <c r="Z159" s="494">
        <v>2.52</v>
      </c>
      <c r="AA159" s="494">
        <v>6.99</v>
      </c>
      <c r="AB159" s="494">
        <v>1.51</v>
      </c>
      <c r="AC159" s="451">
        <v>52.55</v>
      </c>
      <c r="AD159" s="494">
        <v>29.08</v>
      </c>
      <c r="AE159" s="494">
        <v>4.2699999999999996</v>
      </c>
      <c r="AF159" s="494">
        <v>11</v>
      </c>
      <c r="AG159" s="494">
        <v>1.63</v>
      </c>
      <c r="AH159" s="494">
        <v>41.63</v>
      </c>
      <c r="AI159" s="494">
        <v>9.35</v>
      </c>
    </row>
    <row r="160" spans="1:35" ht="8.85" customHeight="1">
      <c r="A160" s="211"/>
      <c r="B160" s="211"/>
      <c r="C160" s="211"/>
      <c r="D160" s="211"/>
      <c r="E160" s="211"/>
      <c r="F160" s="211"/>
      <c r="G160" s="211"/>
      <c r="H160" s="211"/>
      <c r="I160" s="211"/>
      <c r="V160" s="145">
        <v>48</v>
      </c>
      <c r="W160" s="145">
        <v>48</v>
      </c>
      <c r="X160" s="494">
        <v>16.329999999999998</v>
      </c>
      <c r="Y160" s="494">
        <v>65.33</v>
      </c>
      <c r="Z160" s="494">
        <v>3.57</v>
      </c>
      <c r="AA160" s="494">
        <v>7.11</v>
      </c>
      <c r="AB160" s="494">
        <v>1.47</v>
      </c>
      <c r="AC160" s="451">
        <v>53.43</v>
      </c>
      <c r="AD160" s="494">
        <v>88.06</v>
      </c>
      <c r="AE160" s="494">
        <v>7.88</v>
      </c>
      <c r="AF160" s="494">
        <v>10.86</v>
      </c>
      <c r="AG160" s="494">
        <v>1.6</v>
      </c>
      <c r="AH160" s="494">
        <v>41.01</v>
      </c>
      <c r="AI160" s="494">
        <v>14.19</v>
      </c>
    </row>
    <row r="161" spans="1:35" ht="8.85" customHeight="1">
      <c r="A161" s="211"/>
      <c r="B161" s="211"/>
      <c r="C161" s="211"/>
      <c r="D161" s="211"/>
      <c r="E161" s="211"/>
      <c r="F161" s="211"/>
      <c r="G161" s="211"/>
      <c r="H161" s="211"/>
      <c r="I161" s="211"/>
      <c r="W161" s="145">
        <v>49</v>
      </c>
      <c r="X161" s="494">
        <v>20.239999999999998</v>
      </c>
      <c r="Y161" s="494">
        <v>66.680000000000007</v>
      </c>
      <c r="Z161" s="494">
        <v>6.1</v>
      </c>
      <c r="AA161" s="494">
        <v>8.43</v>
      </c>
      <c r="AB161" s="494">
        <v>2.2400000000000002</v>
      </c>
      <c r="AC161" s="451">
        <v>61.07</v>
      </c>
      <c r="AD161" s="494">
        <v>106.59</v>
      </c>
      <c r="AE161" s="494">
        <v>16.09</v>
      </c>
      <c r="AF161" s="494">
        <v>10.5</v>
      </c>
      <c r="AG161" s="494">
        <v>1.1200000000000001</v>
      </c>
      <c r="AH161" s="494">
        <v>83.6</v>
      </c>
      <c r="AI161" s="494">
        <v>22.62</v>
      </c>
    </row>
    <row r="162" spans="1:35" ht="8.85" customHeight="1">
      <c r="A162" s="211"/>
      <c r="B162" s="211"/>
      <c r="C162" s="211"/>
      <c r="D162" s="211"/>
      <c r="E162" s="211"/>
      <c r="F162" s="211"/>
      <c r="G162" s="211"/>
      <c r="H162" s="211"/>
      <c r="I162" s="211"/>
      <c r="W162" s="145">
        <v>50</v>
      </c>
      <c r="X162" s="494">
        <v>19.809999999999999</v>
      </c>
      <c r="Y162" s="494">
        <v>61.31</v>
      </c>
      <c r="Z162" s="494">
        <v>6.69</v>
      </c>
      <c r="AA162" s="494">
        <v>8.32</v>
      </c>
      <c r="AB162" s="494">
        <v>2.19</v>
      </c>
      <c r="AC162" s="451">
        <v>78.02</v>
      </c>
      <c r="AD162" s="494">
        <v>104.79</v>
      </c>
      <c r="AE162" s="494">
        <v>18.649999999999999</v>
      </c>
      <c r="AF162" s="494">
        <v>10.51</v>
      </c>
      <c r="AG162" s="494">
        <v>1.1399999999999999</v>
      </c>
      <c r="AH162" s="494">
        <v>66.8</v>
      </c>
      <c r="AI162" s="494">
        <v>22.62</v>
      </c>
    </row>
    <row r="163" spans="1:35" ht="8.85" customHeight="1">
      <c r="A163" s="211"/>
      <c r="B163" s="211"/>
      <c r="C163" s="211"/>
      <c r="D163" s="211"/>
      <c r="E163" s="211"/>
      <c r="F163" s="211"/>
      <c r="G163" s="211"/>
      <c r="H163" s="211"/>
      <c r="I163" s="211"/>
      <c r="W163" s="145">
        <v>51</v>
      </c>
      <c r="X163" s="494">
        <v>21.91</v>
      </c>
      <c r="Y163" s="494">
        <v>70.790000000000006</v>
      </c>
      <c r="Z163" s="494">
        <v>13.15</v>
      </c>
      <c r="AA163" s="494">
        <v>9.08</v>
      </c>
      <c r="AB163" s="494">
        <v>3.71</v>
      </c>
      <c r="AC163" s="451">
        <v>67.64</v>
      </c>
      <c r="AD163" s="494">
        <v>69.61</v>
      </c>
      <c r="AE163" s="494">
        <v>11.22</v>
      </c>
      <c r="AF163" s="494">
        <v>10.5</v>
      </c>
      <c r="AG163" s="494">
        <v>1.37</v>
      </c>
      <c r="AH163" s="494">
        <v>55.42</v>
      </c>
      <c r="AI163" s="494">
        <v>17.489999999999998</v>
      </c>
    </row>
    <row r="164" spans="1:35" ht="8.85" customHeight="1">
      <c r="A164" s="211"/>
      <c r="B164" s="211"/>
      <c r="C164" s="211"/>
      <c r="D164" s="211"/>
      <c r="E164" s="211"/>
      <c r="F164" s="211"/>
      <c r="G164" s="211"/>
      <c r="H164" s="211"/>
      <c r="I164" s="211"/>
      <c r="V164" s="145">
        <v>52</v>
      </c>
      <c r="W164" s="145">
        <v>52</v>
      </c>
      <c r="X164" s="494">
        <v>22</v>
      </c>
      <c r="Y164" s="494">
        <v>77.430000000000007</v>
      </c>
      <c r="Z164" s="494">
        <v>17.760000000000002</v>
      </c>
      <c r="AA164" s="494">
        <v>8.42</v>
      </c>
      <c r="AB164" s="494">
        <v>3.57</v>
      </c>
      <c r="AC164" s="451">
        <v>56.19</v>
      </c>
      <c r="AD164" s="494">
        <v>58.45</v>
      </c>
      <c r="AE164" s="494">
        <v>8.01</v>
      </c>
      <c r="AF164" s="494">
        <v>10.51</v>
      </c>
      <c r="AG164" s="494">
        <v>1.53</v>
      </c>
      <c r="AH164" s="494">
        <v>59.55</v>
      </c>
      <c r="AI164" s="494">
        <v>18.61</v>
      </c>
    </row>
    <row r="165" spans="1:35" ht="8.85" customHeight="1">
      <c r="A165" s="211"/>
      <c r="B165" s="211"/>
      <c r="C165" s="211"/>
      <c r="D165" s="211"/>
      <c r="E165" s="211"/>
      <c r="F165" s="211"/>
      <c r="G165" s="211"/>
      <c r="H165" s="211"/>
      <c r="I165" s="211"/>
      <c r="U165" s="435">
        <v>2017</v>
      </c>
      <c r="V165" s="463">
        <v>1</v>
      </c>
      <c r="W165">
        <v>1</v>
      </c>
      <c r="X165" s="494">
        <v>41.55</v>
      </c>
      <c r="Y165" s="494">
        <v>103.58</v>
      </c>
      <c r="Z165" s="494">
        <v>29.67</v>
      </c>
      <c r="AA165" s="494">
        <v>13.85</v>
      </c>
      <c r="AB165" s="494">
        <v>11.3</v>
      </c>
      <c r="AC165" s="451">
        <v>104.02</v>
      </c>
      <c r="AD165" s="494">
        <v>148.43</v>
      </c>
      <c r="AE165" s="494">
        <v>24.1</v>
      </c>
      <c r="AF165" s="494">
        <v>10.220000000000001</v>
      </c>
      <c r="AG165" s="494">
        <v>3.28</v>
      </c>
      <c r="AH165" s="494">
        <v>89.46</v>
      </c>
      <c r="AI165" s="494">
        <v>25.43</v>
      </c>
    </row>
    <row r="166" spans="1:35" ht="8.85" customHeight="1">
      <c r="A166" s="211"/>
      <c r="B166" s="211"/>
      <c r="C166" s="211"/>
      <c r="D166" s="211"/>
      <c r="E166" s="211"/>
      <c r="F166" s="211"/>
      <c r="G166" s="211"/>
      <c r="H166" s="211"/>
      <c r="I166" s="211"/>
      <c r="U166" s="435"/>
      <c r="V166" s="463"/>
      <c r="W166">
        <v>2</v>
      </c>
      <c r="X166" s="494">
        <v>39.6</v>
      </c>
      <c r="Y166" s="494">
        <v>105.01</v>
      </c>
      <c r="Z166" s="494">
        <v>51.2</v>
      </c>
      <c r="AA166" s="494">
        <v>14.96</v>
      </c>
      <c r="AB166" s="494">
        <v>15.4</v>
      </c>
      <c r="AC166" s="451">
        <v>143.97</v>
      </c>
      <c r="AD166" s="494">
        <v>175.88</v>
      </c>
      <c r="AE166" s="494">
        <v>33.74</v>
      </c>
      <c r="AF166" s="494">
        <v>10.17</v>
      </c>
      <c r="AG166" s="494">
        <v>6.45</v>
      </c>
      <c r="AH166" s="494">
        <v>178.14</v>
      </c>
      <c r="AI166" s="494">
        <v>55.67</v>
      </c>
    </row>
    <row r="167" spans="1:35" ht="8.85" customHeight="1">
      <c r="A167" s="211"/>
      <c r="B167" s="211"/>
      <c r="C167" s="211"/>
      <c r="D167" s="211"/>
      <c r="E167" s="211"/>
      <c r="F167" s="211"/>
      <c r="G167" s="211"/>
      <c r="H167" s="211"/>
      <c r="I167" s="211"/>
      <c r="U167" s="435"/>
      <c r="V167" s="463"/>
      <c r="W167">
        <v>3</v>
      </c>
      <c r="X167" s="494">
        <v>73.650000000000006</v>
      </c>
      <c r="Y167" s="494">
        <v>137.41</v>
      </c>
      <c r="Z167" s="494">
        <v>43.26</v>
      </c>
      <c r="AA167" s="494">
        <v>28.98</v>
      </c>
      <c r="AB167" s="494">
        <v>21.94</v>
      </c>
      <c r="AC167" s="451">
        <v>355.12</v>
      </c>
      <c r="AD167" s="494">
        <v>177.57</v>
      </c>
      <c r="AE167" s="494">
        <v>35.49</v>
      </c>
      <c r="AF167" s="494">
        <v>10</v>
      </c>
      <c r="AG167" s="494">
        <v>9.0500000000000007</v>
      </c>
      <c r="AH167" s="494">
        <v>174.94</v>
      </c>
      <c r="AI167" s="494">
        <v>58.31</v>
      </c>
    </row>
    <row r="168" spans="1:35" ht="8.85" customHeight="1">
      <c r="A168" s="211"/>
      <c r="B168" s="211"/>
      <c r="C168" s="211"/>
      <c r="D168" s="211"/>
      <c r="E168" s="211"/>
      <c r="F168" s="211"/>
      <c r="G168" s="211"/>
      <c r="H168" s="211"/>
      <c r="I168" s="211"/>
      <c r="U168" s="435"/>
      <c r="V168" s="463">
        <v>4</v>
      </c>
      <c r="W168">
        <v>4</v>
      </c>
      <c r="X168" s="494">
        <v>65.03</v>
      </c>
      <c r="Y168" s="494">
        <v>127.83</v>
      </c>
      <c r="Z168" s="494">
        <v>32.72</v>
      </c>
      <c r="AA168" s="494">
        <v>30.46</v>
      </c>
      <c r="AB168" s="494">
        <v>23.91</v>
      </c>
      <c r="AC168" s="451">
        <v>519.4</v>
      </c>
      <c r="AD168" s="494">
        <v>205.76</v>
      </c>
      <c r="AE168" s="494">
        <v>48.48</v>
      </c>
      <c r="AF168" s="494">
        <v>10</v>
      </c>
      <c r="AG168" s="494">
        <v>2.4300000000000002</v>
      </c>
      <c r="AH168" s="494">
        <v>141.31</v>
      </c>
      <c r="AI168" s="494">
        <v>47.49</v>
      </c>
    </row>
    <row r="169" spans="1:35" ht="8.85" customHeight="1">
      <c r="A169" s="211"/>
      <c r="B169" s="211"/>
      <c r="C169" s="211"/>
      <c r="D169" s="211"/>
      <c r="E169" s="211"/>
      <c r="F169" s="211"/>
      <c r="G169" s="211"/>
      <c r="H169" s="211"/>
      <c r="I169" s="211"/>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1"/>
      <c r="B170" s="211"/>
      <c r="C170" s="211"/>
      <c r="D170" s="211"/>
      <c r="E170" s="211"/>
      <c r="F170" s="211"/>
      <c r="G170" s="211"/>
      <c r="H170" s="211"/>
      <c r="I170" s="211"/>
    </row>
    <row r="171" spans="1:35" ht="8.85" customHeight="1">
      <c r="A171" s="211"/>
      <c r="B171" s="211"/>
      <c r="C171" s="211"/>
      <c r="D171" s="211"/>
      <c r="E171" s="211"/>
      <c r="F171" s="211"/>
      <c r="G171" s="211"/>
      <c r="H171" s="211"/>
      <c r="I171" s="211"/>
    </row>
    <row r="172" spans="1:35" ht="8.85" customHeight="1">
      <c r="A172" s="211"/>
      <c r="B172" s="211"/>
      <c r="C172" s="211"/>
      <c r="D172" s="211"/>
      <c r="E172" s="211"/>
      <c r="F172" s="211"/>
      <c r="G172" s="211"/>
      <c r="H172" s="211"/>
      <c r="I172" s="211"/>
    </row>
    <row r="173" spans="1:35" ht="8.85" customHeight="1">
      <c r="A173" s="211"/>
      <c r="B173" s="211"/>
      <c r="C173" s="211"/>
      <c r="D173" s="211"/>
      <c r="E173" s="211"/>
      <c r="F173" s="211"/>
      <c r="G173" s="211"/>
      <c r="H173" s="211"/>
      <c r="I173" s="211"/>
    </row>
    <row r="174" spans="1:35" ht="8.85" customHeight="1">
      <c r="A174" s="211"/>
      <c r="B174" s="211"/>
      <c r="C174" s="211"/>
      <c r="D174" s="211"/>
      <c r="E174" s="211"/>
      <c r="F174" s="211"/>
      <c r="G174" s="211"/>
      <c r="H174" s="211"/>
      <c r="I174" s="211"/>
    </row>
    <row r="175" spans="1:35" ht="8.85" customHeight="1">
      <c r="A175" s="211"/>
      <c r="B175" s="211"/>
      <c r="C175" s="211"/>
      <c r="D175" s="211"/>
      <c r="E175" s="211"/>
      <c r="F175" s="211"/>
      <c r="G175" s="211"/>
      <c r="H175" s="211"/>
      <c r="I175" s="211"/>
    </row>
    <row r="176" spans="1:35" ht="8.85" customHeight="1">
      <c r="A176" s="211"/>
      <c r="B176" s="211"/>
      <c r="C176" s="211"/>
      <c r="D176" s="211"/>
      <c r="E176" s="211"/>
      <c r="F176" s="211"/>
      <c r="G176" s="211"/>
      <c r="H176" s="211"/>
      <c r="I176" s="211"/>
    </row>
    <row r="177" spans="1:35" ht="8.85" customHeight="1">
      <c r="A177" s="211"/>
      <c r="B177" s="211"/>
      <c r="C177" s="211"/>
      <c r="D177" s="211"/>
      <c r="E177" s="211"/>
      <c r="F177" s="211"/>
      <c r="G177" s="211"/>
      <c r="H177" s="211"/>
      <c r="I177" s="211"/>
    </row>
    <row r="178" spans="1:35" ht="8.85" customHeight="1">
      <c r="A178" s="211"/>
      <c r="B178" s="211"/>
      <c r="C178" s="211"/>
      <c r="D178" s="211"/>
      <c r="E178" s="211"/>
      <c r="F178" s="211"/>
      <c r="G178" s="211"/>
      <c r="H178" s="211"/>
      <c r="I178" s="211"/>
    </row>
    <row r="179" spans="1:35" ht="8.85" customHeight="1">
      <c r="A179" s="211"/>
      <c r="B179" s="211"/>
      <c r="C179" s="211"/>
      <c r="D179" s="211"/>
      <c r="E179" s="211"/>
      <c r="F179" s="211"/>
      <c r="G179" s="211"/>
      <c r="H179" s="211"/>
      <c r="I179" s="211"/>
    </row>
    <row r="180" spans="1:35" ht="8.85" customHeight="1">
      <c r="A180" s="211"/>
      <c r="B180" s="211"/>
      <c r="C180" s="211"/>
      <c r="D180" s="211"/>
      <c r="E180" s="211"/>
      <c r="F180" s="211"/>
      <c r="G180" s="211"/>
      <c r="H180" s="211"/>
      <c r="I180" s="211"/>
    </row>
    <row r="181" spans="1:35" ht="8.85" customHeight="1">
      <c r="A181" s="211"/>
      <c r="B181" s="211"/>
      <c r="C181" s="211"/>
      <c r="D181" s="211"/>
      <c r="E181" s="211"/>
      <c r="F181" s="211"/>
      <c r="G181" s="211"/>
      <c r="H181" s="211"/>
      <c r="I181" s="211"/>
    </row>
    <row r="182" spans="1:35" ht="8.85" customHeight="1">
      <c r="A182" s="211"/>
      <c r="B182" s="211"/>
      <c r="C182" s="211"/>
      <c r="D182" s="211"/>
      <c r="E182" s="211"/>
      <c r="F182" s="211"/>
      <c r="G182" s="211"/>
      <c r="H182" s="211"/>
      <c r="I182" s="211"/>
      <c r="U182" s="436"/>
      <c r="V182" s="435"/>
      <c r="W182"/>
      <c r="X182" s="441"/>
      <c r="Y182" s="441"/>
      <c r="Z182" s="441"/>
      <c r="AA182" s="441"/>
      <c r="AB182" s="441"/>
      <c r="AC182" s="441"/>
      <c r="AD182" s="441"/>
      <c r="AE182" s="441"/>
      <c r="AF182" s="441"/>
      <c r="AG182" s="441"/>
      <c r="AH182" s="441"/>
      <c r="AI182" s="441"/>
    </row>
    <row r="183" spans="1:35" ht="8.85" customHeight="1">
      <c r="A183" s="211"/>
      <c r="B183" s="211"/>
      <c r="C183" s="211"/>
      <c r="D183" s="211"/>
      <c r="E183" s="211"/>
      <c r="F183" s="211"/>
      <c r="G183" s="211"/>
      <c r="H183" s="211"/>
      <c r="I183" s="211"/>
      <c r="U183" s="436"/>
      <c r="V183" s="435"/>
      <c r="W183"/>
      <c r="X183" s="441"/>
      <c r="Y183" s="441"/>
      <c r="Z183" s="441"/>
      <c r="AA183" s="441"/>
      <c r="AB183" s="441"/>
      <c r="AC183" s="441"/>
      <c r="AD183" s="441"/>
      <c r="AE183" s="441"/>
      <c r="AF183" s="441"/>
      <c r="AG183" s="441"/>
      <c r="AH183" s="441"/>
      <c r="AI183" s="441"/>
    </row>
    <row r="184" spans="1:35" ht="8.85" customHeight="1">
      <c r="A184" s="211"/>
      <c r="B184" s="211"/>
      <c r="C184" s="211"/>
      <c r="D184" s="211"/>
      <c r="E184" s="211"/>
      <c r="F184" s="211"/>
      <c r="G184" s="211"/>
      <c r="H184" s="211"/>
      <c r="I184" s="211"/>
      <c r="U184" s="436"/>
      <c r="V184" s="435"/>
      <c r="W184"/>
      <c r="X184" s="441"/>
      <c r="Y184" s="441"/>
      <c r="Z184" s="441"/>
      <c r="AA184" s="441"/>
      <c r="AB184" s="441"/>
      <c r="AC184" s="441"/>
      <c r="AD184" s="441"/>
      <c r="AE184" s="441"/>
      <c r="AF184" s="441"/>
      <c r="AG184" s="441"/>
      <c r="AH184" s="441"/>
      <c r="AI184" s="441"/>
    </row>
    <row r="185" spans="1:35" ht="8.85" customHeight="1">
      <c r="A185" s="211"/>
      <c r="B185" s="211"/>
      <c r="C185" s="211"/>
      <c r="D185" s="211"/>
      <c r="E185" s="211"/>
      <c r="F185" s="211"/>
      <c r="G185" s="211"/>
      <c r="H185" s="211"/>
      <c r="I185" s="211"/>
      <c r="U185" s="436"/>
      <c r="V185" s="435"/>
      <c r="W185"/>
      <c r="X185" s="441"/>
      <c r="Y185" s="441"/>
      <c r="Z185" s="441"/>
      <c r="AA185" s="441"/>
      <c r="AB185" s="441"/>
      <c r="AC185" s="441"/>
      <c r="AD185" s="441"/>
      <c r="AE185" s="441"/>
      <c r="AF185" s="441"/>
      <c r="AG185" s="441"/>
      <c r="AH185" s="441"/>
      <c r="AI185" s="441"/>
    </row>
    <row r="186" spans="1:35" ht="8.85" customHeight="1">
      <c r="A186" s="211"/>
      <c r="B186" s="211"/>
      <c r="C186" s="211"/>
      <c r="D186" s="211"/>
      <c r="E186" s="211"/>
      <c r="F186" s="211"/>
      <c r="G186" s="211"/>
      <c r="H186" s="211"/>
      <c r="I186" s="211"/>
      <c r="U186" s="436"/>
      <c r="V186" s="435"/>
      <c r="W186"/>
      <c r="X186" s="441"/>
      <c r="Y186" s="441"/>
      <c r="Z186" s="441"/>
      <c r="AA186" s="441"/>
      <c r="AB186" s="441"/>
      <c r="AC186" s="441"/>
      <c r="AD186" s="441"/>
      <c r="AE186" s="441"/>
      <c r="AF186" s="441"/>
      <c r="AG186" s="441"/>
      <c r="AH186" s="441"/>
      <c r="AI186" s="441"/>
    </row>
    <row r="187" spans="1:35" ht="8.85" customHeight="1">
      <c r="A187" s="211"/>
      <c r="B187" s="211"/>
      <c r="C187" s="211"/>
      <c r="D187" s="211"/>
      <c r="E187" s="211"/>
      <c r="F187" s="211"/>
      <c r="G187" s="211"/>
      <c r="H187" s="211"/>
      <c r="I187" s="211"/>
      <c r="U187" s="436"/>
      <c r="V187" s="435"/>
      <c r="W187"/>
      <c r="X187" s="441"/>
      <c r="Y187" s="441"/>
      <c r="Z187" s="441"/>
      <c r="AA187" s="441"/>
      <c r="AB187" s="441"/>
      <c r="AC187" s="441"/>
      <c r="AD187" s="441"/>
      <c r="AE187" s="441"/>
      <c r="AF187" s="441"/>
      <c r="AG187" s="441"/>
      <c r="AH187" s="441"/>
      <c r="AI187" s="441"/>
    </row>
    <row r="188" spans="1:35" ht="8.85" customHeight="1">
      <c r="A188" s="211"/>
      <c r="B188" s="211"/>
      <c r="C188" s="211"/>
      <c r="D188" s="211"/>
      <c r="E188" s="211"/>
      <c r="F188" s="211"/>
      <c r="G188" s="211"/>
      <c r="H188" s="211"/>
      <c r="I188" s="211"/>
      <c r="U188" s="436"/>
      <c r="V188" s="435"/>
      <c r="W188"/>
      <c r="X188" s="441"/>
      <c r="Y188" s="441"/>
      <c r="Z188" s="441"/>
      <c r="AA188" s="441"/>
      <c r="AB188" s="441"/>
      <c r="AC188" s="441"/>
      <c r="AD188" s="441"/>
      <c r="AE188" s="441"/>
      <c r="AF188" s="441"/>
      <c r="AG188" s="441"/>
      <c r="AH188" s="441"/>
      <c r="AI188" s="441"/>
    </row>
    <row r="189" spans="1:35" ht="8.85" customHeight="1">
      <c r="A189" s="211"/>
      <c r="B189" s="211"/>
      <c r="C189" s="211"/>
      <c r="D189" s="211"/>
      <c r="E189" s="211"/>
      <c r="F189" s="211"/>
      <c r="G189" s="211"/>
      <c r="H189" s="211"/>
      <c r="I189" s="211"/>
      <c r="U189" s="436"/>
      <c r="V189" s="435"/>
      <c r="W189"/>
      <c r="X189" s="441"/>
      <c r="Y189" s="441"/>
      <c r="Z189" s="441"/>
      <c r="AA189" s="441"/>
      <c r="AB189" s="441"/>
      <c r="AC189" s="441"/>
      <c r="AD189" s="441"/>
      <c r="AE189" s="441"/>
      <c r="AF189" s="441"/>
      <c r="AG189" s="441"/>
      <c r="AH189" s="441"/>
      <c r="AI189" s="441"/>
    </row>
    <row r="190" spans="1:35" ht="8.85" customHeight="1">
      <c r="A190" s="211"/>
      <c r="B190" s="211"/>
      <c r="C190" s="211"/>
      <c r="D190" s="211"/>
      <c r="E190" s="211"/>
      <c r="F190" s="211"/>
      <c r="G190" s="211"/>
      <c r="H190" s="211"/>
      <c r="I190" s="211"/>
      <c r="U190" s="436"/>
      <c r="V190" s="435"/>
      <c r="W190"/>
      <c r="X190" s="441"/>
      <c r="Y190" s="441"/>
      <c r="Z190" s="441"/>
      <c r="AA190" s="441"/>
      <c r="AB190" s="441"/>
      <c r="AC190" s="441"/>
      <c r="AD190" s="441"/>
      <c r="AE190" s="441"/>
      <c r="AF190" s="441"/>
      <c r="AG190" s="441"/>
      <c r="AH190" s="441"/>
      <c r="AI190" s="441"/>
    </row>
    <row r="191" spans="1:35" ht="8.85" customHeight="1">
      <c r="A191" s="211"/>
      <c r="B191" s="211"/>
      <c r="C191" s="211"/>
      <c r="D191" s="211"/>
      <c r="E191" s="211"/>
      <c r="F191" s="211"/>
      <c r="G191" s="211"/>
      <c r="H191" s="211"/>
      <c r="I191" s="211"/>
      <c r="U191" s="436"/>
      <c r="V191" s="435"/>
      <c r="W191"/>
      <c r="X191" s="441"/>
      <c r="Y191" s="441"/>
      <c r="Z191" s="441"/>
      <c r="AA191" s="441"/>
      <c r="AB191" s="441"/>
      <c r="AC191" s="441"/>
      <c r="AD191" s="441"/>
      <c r="AE191" s="441"/>
      <c r="AF191" s="441"/>
      <c r="AG191" s="441"/>
      <c r="AH191" s="441"/>
      <c r="AI191" s="441"/>
    </row>
    <row r="192" spans="1:35" ht="8.85" customHeight="1">
      <c r="A192" s="211"/>
      <c r="B192" s="211"/>
      <c r="C192" s="211"/>
      <c r="D192" s="211"/>
      <c r="E192" s="211"/>
      <c r="F192" s="211"/>
      <c r="G192" s="211"/>
      <c r="H192" s="211"/>
      <c r="I192" s="211"/>
      <c r="U192" s="436"/>
      <c r="V192" s="435"/>
      <c r="W192"/>
      <c r="X192" s="441"/>
      <c r="Y192" s="441"/>
      <c r="Z192" s="441"/>
      <c r="AA192" s="441"/>
      <c r="AB192" s="441"/>
      <c r="AC192" s="441"/>
      <c r="AD192" s="441"/>
      <c r="AE192" s="441"/>
      <c r="AF192" s="441"/>
      <c r="AG192" s="441"/>
      <c r="AH192" s="441"/>
      <c r="AI192" s="441"/>
    </row>
    <row r="193" spans="1:35" ht="8.85" customHeight="1">
      <c r="A193" s="211"/>
      <c r="B193" s="211"/>
      <c r="C193" s="211"/>
      <c r="D193" s="211"/>
      <c r="E193" s="211"/>
      <c r="F193" s="211"/>
      <c r="G193" s="211"/>
      <c r="H193" s="211"/>
      <c r="I193" s="211"/>
      <c r="U193" s="436"/>
      <c r="V193" s="435"/>
      <c r="W193"/>
      <c r="X193" s="441"/>
      <c r="Y193" s="441"/>
      <c r="Z193" s="441"/>
      <c r="AA193" s="441"/>
      <c r="AB193" s="441"/>
      <c r="AC193" s="441"/>
      <c r="AD193" s="441"/>
      <c r="AE193" s="441"/>
      <c r="AF193" s="441"/>
      <c r="AG193" s="441"/>
      <c r="AH193" s="441"/>
      <c r="AI193" s="441"/>
    </row>
    <row r="194" spans="1:35" ht="8.85" customHeight="1">
      <c r="A194" s="211"/>
      <c r="B194" s="211"/>
      <c r="C194" s="211"/>
      <c r="D194" s="211"/>
      <c r="E194" s="211"/>
      <c r="F194" s="211"/>
      <c r="G194" s="211"/>
      <c r="H194" s="211"/>
      <c r="I194" s="211"/>
      <c r="U194" s="436"/>
      <c r="V194" s="435"/>
      <c r="W194"/>
      <c r="X194" s="441"/>
      <c r="Y194" s="441"/>
      <c r="Z194" s="441"/>
      <c r="AA194" s="441"/>
      <c r="AB194" s="441"/>
      <c r="AC194" s="441"/>
      <c r="AD194" s="441"/>
      <c r="AE194" s="441"/>
      <c r="AF194" s="441"/>
      <c r="AG194" s="441"/>
      <c r="AH194" s="441"/>
      <c r="AI194" s="441"/>
    </row>
    <row r="195" spans="1:35" ht="8.85" customHeight="1">
      <c r="A195" s="211"/>
      <c r="B195" s="211"/>
      <c r="C195" s="211"/>
      <c r="D195" s="211"/>
      <c r="E195" s="211"/>
      <c r="F195" s="211"/>
      <c r="G195" s="211"/>
      <c r="H195" s="211"/>
      <c r="I195" s="211"/>
      <c r="U195" s="436"/>
      <c r="V195" s="435"/>
      <c r="W195"/>
      <c r="X195" s="441"/>
      <c r="Y195" s="441"/>
      <c r="Z195" s="441"/>
      <c r="AA195" s="441"/>
      <c r="AB195" s="441"/>
      <c r="AC195" s="441"/>
      <c r="AD195" s="441"/>
      <c r="AE195" s="441"/>
      <c r="AF195" s="441"/>
      <c r="AG195" s="441"/>
      <c r="AH195" s="441"/>
      <c r="AI195" s="441"/>
    </row>
    <row r="196" spans="1:35" ht="8.85" customHeight="1">
      <c r="A196" s="211"/>
      <c r="B196" s="211"/>
      <c r="C196" s="211"/>
      <c r="D196" s="211"/>
      <c r="E196" s="211"/>
      <c r="F196" s="211"/>
      <c r="G196" s="211"/>
      <c r="H196" s="211"/>
      <c r="I196" s="211"/>
      <c r="U196" s="436"/>
      <c r="V196" s="435"/>
      <c r="W196"/>
      <c r="X196" s="441"/>
      <c r="Y196" s="441"/>
      <c r="Z196" s="441"/>
      <c r="AA196" s="441"/>
      <c r="AB196" s="441"/>
      <c r="AC196" s="441"/>
      <c r="AD196" s="441"/>
      <c r="AE196" s="441"/>
      <c r="AF196" s="441"/>
      <c r="AG196" s="441"/>
      <c r="AH196" s="441"/>
      <c r="AI196" s="441"/>
    </row>
    <row r="197" spans="1:35" ht="8.85" customHeight="1">
      <c r="A197" s="211"/>
      <c r="B197" s="211"/>
      <c r="C197" s="211"/>
      <c r="D197" s="211"/>
      <c r="E197" s="211"/>
      <c r="F197" s="211"/>
      <c r="G197" s="211"/>
      <c r="H197" s="211"/>
      <c r="I197" s="211"/>
      <c r="U197" s="436"/>
      <c r="V197" s="435"/>
      <c r="W197"/>
      <c r="X197" s="441"/>
      <c r="Y197" s="441"/>
      <c r="Z197" s="441"/>
      <c r="AA197" s="441"/>
      <c r="AB197" s="441"/>
      <c r="AC197" s="441"/>
      <c r="AD197" s="441"/>
      <c r="AE197" s="441"/>
      <c r="AF197" s="441"/>
      <c r="AG197" s="441"/>
      <c r="AH197" s="441"/>
      <c r="AI197" s="441"/>
    </row>
    <row r="198" spans="1:35" ht="8.85" customHeight="1">
      <c r="A198" s="211"/>
      <c r="B198" s="211"/>
      <c r="C198" s="211"/>
      <c r="D198" s="211"/>
      <c r="E198" s="211"/>
      <c r="F198" s="211"/>
      <c r="G198" s="211"/>
      <c r="H198" s="211"/>
      <c r="I198" s="211"/>
      <c r="U198" s="436"/>
      <c r="V198" s="435"/>
      <c r="W198"/>
      <c r="X198" s="441"/>
      <c r="Y198" s="441"/>
      <c r="Z198" s="441"/>
      <c r="AA198" s="441"/>
      <c r="AB198" s="441"/>
      <c r="AC198" s="441"/>
      <c r="AD198" s="441"/>
      <c r="AE198" s="441"/>
      <c r="AF198" s="441"/>
      <c r="AG198" s="441"/>
      <c r="AH198" s="441"/>
      <c r="AI198" s="441"/>
    </row>
    <row r="199" spans="1:35" ht="8.85" customHeight="1">
      <c r="A199" s="211"/>
      <c r="B199" s="211"/>
      <c r="C199" s="211"/>
      <c r="D199" s="211"/>
      <c r="E199" s="211"/>
      <c r="F199" s="211"/>
      <c r="G199" s="211"/>
      <c r="H199" s="211"/>
      <c r="I199" s="211"/>
      <c r="U199" s="436"/>
      <c r="V199" s="435"/>
      <c r="W199"/>
      <c r="X199" s="441"/>
      <c r="Y199" s="441"/>
      <c r="Z199" s="441"/>
      <c r="AA199" s="441"/>
      <c r="AB199" s="441"/>
      <c r="AC199" s="441"/>
      <c r="AD199" s="441"/>
      <c r="AE199" s="441"/>
      <c r="AF199" s="441"/>
      <c r="AG199" s="441"/>
      <c r="AH199" s="441"/>
      <c r="AI199" s="441"/>
    </row>
    <row r="200" spans="1:35" ht="8.85" customHeight="1">
      <c r="A200" s="211"/>
      <c r="B200" s="211"/>
      <c r="C200" s="211"/>
      <c r="D200" s="211"/>
      <c r="E200" s="211"/>
      <c r="F200" s="211"/>
      <c r="G200" s="211"/>
      <c r="H200" s="211"/>
      <c r="I200" s="211"/>
      <c r="U200" s="436"/>
      <c r="V200" s="435"/>
      <c r="W200"/>
      <c r="X200" s="441"/>
      <c r="Y200" s="441"/>
      <c r="Z200" s="441"/>
      <c r="AA200" s="441"/>
      <c r="AB200" s="441"/>
      <c r="AC200" s="441"/>
      <c r="AD200" s="441"/>
      <c r="AE200" s="441"/>
      <c r="AF200" s="441"/>
      <c r="AG200" s="441"/>
      <c r="AH200" s="441"/>
      <c r="AI200" s="441"/>
    </row>
    <row r="201" spans="1:35" ht="8.85" customHeight="1">
      <c r="A201" s="211"/>
      <c r="B201" s="211"/>
      <c r="C201" s="211"/>
      <c r="D201" s="211"/>
      <c r="E201" s="211"/>
      <c r="F201" s="211"/>
      <c r="G201" s="211"/>
      <c r="H201" s="211"/>
      <c r="I201" s="211"/>
      <c r="U201" s="436"/>
      <c r="V201" s="435"/>
      <c r="W201"/>
      <c r="X201" s="441"/>
      <c r="Y201" s="441"/>
      <c r="Z201" s="441"/>
      <c r="AA201" s="441"/>
      <c r="AB201" s="441"/>
      <c r="AC201" s="441"/>
      <c r="AD201" s="441"/>
      <c r="AE201" s="441"/>
      <c r="AF201" s="441"/>
      <c r="AG201" s="441"/>
      <c r="AH201" s="441"/>
      <c r="AI201" s="441"/>
    </row>
    <row r="202" spans="1:35" ht="8.85" customHeight="1">
      <c r="A202" s="211"/>
      <c r="B202" s="211"/>
      <c r="C202" s="211"/>
      <c r="D202" s="211"/>
      <c r="E202" s="211"/>
      <c r="F202" s="211"/>
      <c r="G202" s="211"/>
      <c r="H202" s="211"/>
      <c r="I202" s="211"/>
      <c r="U202" s="436"/>
      <c r="V202" s="435"/>
      <c r="W202"/>
      <c r="X202" s="441"/>
      <c r="Y202" s="441"/>
      <c r="Z202" s="441"/>
      <c r="AA202" s="441"/>
      <c r="AB202" s="441"/>
      <c r="AC202" s="441"/>
      <c r="AD202" s="441"/>
      <c r="AE202" s="441"/>
      <c r="AF202" s="441"/>
      <c r="AG202" s="441"/>
      <c r="AH202" s="441"/>
      <c r="AI202" s="441"/>
    </row>
    <row r="203" spans="1:35" ht="8.85" customHeight="1">
      <c r="A203" s="211"/>
      <c r="B203" s="211"/>
      <c r="C203" s="211"/>
      <c r="D203" s="211"/>
      <c r="E203" s="211"/>
      <c r="F203" s="211"/>
      <c r="G203" s="211"/>
      <c r="H203" s="211"/>
      <c r="I203" s="211"/>
      <c r="U203" s="436"/>
      <c r="V203" s="435"/>
      <c r="W203"/>
      <c r="X203" s="441"/>
      <c r="Y203" s="441"/>
      <c r="Z203" s="441"/>
      <c r="AA203" s="441"/>
      <c r="AB203" s="441"/>
      <c r="AC203" s="441"/>
      <c r="AD203" s="441"/>
      <c r="AE203" s="441"/>
      <c r="AF203" s="441"/>
      <c r="AG203" s="441"/>
      <c r="AH203" s="441"/>
      <c r="AI203" s="441"/>
    </row>
    <row r="204" spans="1:35" ht="8.85" customHeight="1">
      <c r="A204" s="211"/>
      <c r="B204" s="211"/>
      <c r="C204" s="211"/>
      <c r="D204" s="211"/>
      <c r="E204" s="211"/>
      <c r="F204" s="211"/>
      <c r="G204" s="211"/>
      <c r="H204" s="211"/>
      <c r="I204" s="211"/>
      <c r="U204" s="436"/>
      <c r="V204" s="435"/>
      <c r="W204"/>
      <c r="X204" s="441"/>
      <c r="Y204" s="441"/>
      <c r="Z204" s="441"/>
      <c r="AA204" s="441"/>
      <c r="AB204" s="441"/>
      <c r="AC204" s="441"/>
      <c r="AD204" s="441"/>
      <c r="AE204" s="441"/>
      <c r="AF204" s="441"/>
      <c r="AG204" s="441"/>
      <c r="AH204" s="441"/>
      <c r="AI204" s="441"/>
    </row>
    <row r="205" spans="1:35" ht="8.85" customHeight="1">
      <c r="A205" s="211"/>
      <c r="B205" s="211"/>
      <c r="C205" s="211"/>
      <c r="D205" s="211"/>
      <c r="E205" s="211"/>
      <c r="F205" s="211"/>
      <c r="G205" s="211"/>
      <c r="H205" s="211"/>
      <c r="I205" s="211"/>
      <c r="U205" s="436"/>
      <c r="V205" s="435"/>
      <c r="W205"/>
      <c r="X205" s="441"/>
      <c r="Y205" s="441"/>
      <c r="Z205" s="441"/>
      <c r="AA205" s="441"/>
      <c r="AB205" s="441"/>
      <c r="AC205" s="441"/>
      <c r="AD205" s="441"/>
      <c r="AE205" s="441"/>
      <c r="AF205" s="441"/>
      <c r="AG205" s="441"/>
      <c r="AH205" s="441"/>
      <c r="AI205" s="441"/>
    </row>
    <row r="206" spans="1:35" ht="8.85" customHeight="1">
      <c r="A206" s="211"/>
      <c r="B206" s="211"/>
      <c r="C206" s="211"/>
      <c r="D206" s="211"/>
      <c r="E206" s="211"/>
      <c r="F206" s="211"/>
      <c r="G206" s="211"/>
      <c r="H206" s="211"/>
      <c r="I206" s="211"/>
      <c r="U206" s="436"/>
      <c r="V206" s="435"/>
      <c r="W206"/>
      <c r="X206" s="441"/>
      <c r="Y206" s="441"/>
      <c r="Z206" s="441"/>
      <c r="AA206" s="441"/>
      <c r="AB206" s="441"/>
      <c r="AC206" s="441"/>
      <c r="AD206" s="441"/>
      <c r="AE206" s="441"/>
      <c r="AF206" s="441"/>
      <c r="AG206" s="441"/>
      <c r="AH206" s="441"/>
      <c r="AI206" s="441"/>
    </row>
    <row r="207" spans="1:35" ht="8.85" customHeight="1">
      <c r="A207" s="211"/>
      <c r="B207" s="211"/>
      <c r="C207" s="211"/>
      <c r="D207" s="211"/>
      <c r="E207" s="211"/>
      <c r="F207" s="211"/>
      <c r="G207" s="211"/>
      <c r="H207" s="211"/>
      <c r="I207" s="211"/>
      <c r="U207" s="436"/>
      <c r="V207" s="435"/>
      <c r="W207"/>
      <c r="X207" s="441"/>
      <c r="Y207" s="441"/>
      <c r="Z207" s="441"/>
      <c r="AA207" s="441"/>
      <c r="AB207" s="441"/>
      <c r="AC207" s="441"/>
      <c r="AD207" s="441"/>
      <c r="AE207" s="441"/>
      <c r="AF207" s="441"/>
      <c r="AG207" s="441"/>
      <c r="AH207" s="441"/>
      <c r="AI207" s="441"/>
    </row>
    <row r="208" spans="1:35" ht="8.85" customHeight="1">
      <c r="A208" s="211"/>
      <c r="B208" s="211"/>
      <c r="C208" s="211"/>
      <c r="D208" s="211"/>
      <c r="E208" s="211"/>
      <c r="F208" s="211"/>
      <c r="G208" s="211"/>
      <c r="H208" s="211"/>
      <c r="I208" s="211"/>
      <c r="U208" s="436"/>
      <c r="V208" s="435"/>
      <c r="W208"/>
      <c r="X208" s="441"/>
      <c r="Y208" s="441"/>
      <c r="Z208" s="441"/>
      <c r="AA208" s="441"/>
      <c r="AB208" s="441"/>
      <c r="AC208" s="441"/>
      <c r="AD208" s="441"/>
      <c r="AE208" s="441"/>
      <c r="AF208" s="441"/>
      <c r="AG208" s="441"/>
      <c r="AH208" s="441"/>
      <c r="AI208" s="441"/>
    </row>
    <row r="209" spans="1:35" ht="8.85" customHeight="1">
      <c r="A209" s="211"/>
      <c r="B209" s="211"/>
      <c r="C209" s="211"/>
      <c r="D209" s="211"/>
      <c r="E209" s="211"/>
      <c r="F209" s="211"/>
      <c r="G209" s="211"/>
      <c r="H209" s="211"/>
      <c r="I209" s="211"/>
      <c r="U209" s="436"/>
      <c r="V209" s="435"/>
      <c r="W209"/>
      <c r="X209" s="441"/>
      <c r="Y209" s="441"/>
      <c r="Z209" s="441"/>
      <c r="AA209" s="441"/>
      <c r="AB209" s="441"/>
      <c r="AC209" s="441"/>
      <c r="AD209" s="441"/>
      <c r="AE209" s="441"/>
      <c r="AF209" s="441"/>
      <c r="AG209" s="441"/>
      <c r="AH209" s="441"/>
      <c r="AI209" s="441"/>
    </row>
    <row r="210" spans="1:35" ht="8.85" customHeight="1">
      <c r="A210" s="211"/>
      <c r="B210" s="211"/>
      <c r="C210" s="211"/>
      <c r="D210" s="211"/>
      <c r="E210" s="211"/>
      <c r="F210" s="211"/>
      <c r="G210" s="211"/>
      <c r="H210" s="211"/>
      <c r="I210" s="211"/>
      <c r="U210" s="436"/>
      <c r="V210" s="435"/>
      <c r="W210"/>
      <c r="X210" s="441"/>
      <c r="Y210" s="441"/>
      <c r="Z210" s="441"/>
      <c r="AA210" s="441"/>
      <c r="AB210" s="441"/>
      <c r="AC210" s="441"/>
      <c r="AD210" s="441"/>
      <c r="AE210" s="441"/>
      <c r="AF210" s="441"/>
      <c r="AG210" s="441"/>
      <c r="AH210" s="441"/>
      <c r="AI210" s="441"/>
    </row>
    <row r="211" spans="1:35" ht="8.85" customHeight="1">
      <c r="A211" s="211"/>
      <c r="B211" s="211"/>
      <c r="C211" s="211"/>
      <c r="D211" s="211"/>
      <c r="E211" s="211"/>
      <c r="F211" s="211"/>
      <c r="G211" s="211"/>
      <c r="H211" s="211"/>
      <c r="I211" s="211"/>
      <c r="U211" s="436"/>
      <c r="V211" s="435"/>
      <c r="W211"/>
      <c r="X211" s="441"/>
      <c r="Y211" s="441"/>
      <c r="Z211" s="441"/>
      <c r="AA211" s="441"/>
      <c r="AB211" s="441"/>
      <c r="AC211" s="441"/>
      <c r="AD211" s="441"/>
      <c r="AE211" s="441"/>
      <c r="AF211" s="441"/>
      <c r="AG211" s="441"/>
      <c r="AH211" s="441"/>
      <c r="AI211" s="441"/>
    </row>
    <row r="212" spans="1:35" ht="8.85" customHeight="1">
      <c r="A212" s="211"/>
      <c r="B212" s="211"/>
      <c r="C212" s="211"/>
      <c r="D212" s="211"/>
      <c r="E212" s="211"/>
      <c r="F212" s="211"/>
      <c r="G212" s="211"/>
      <c r="H212" s="211"/>
      <c r="I212" s="211"/>
      <c r="U212" s="436"/>
      <c r="V212" s="435"/>
      <c r="W212"/>
      <c r="X212" s="441"/>
      <c r="Y212" s="441"/>
      <c r="Z212" s="441"/>
      <c r="AA212" s="441"/>
      <c r="AB212" s="441"/>
      <c r="AC212" s="441"/>
      <c r="AD212" s="441"/>
      <c r="AE212" s="441"/>
      <c r="AF212" s="441"/>
      <c r="AG212" s="441"/>
      <c r="AH212" s="441"/>
      <c r="AI212" s="441"/>
    </row>
    <row r="213" spans="1:35" ht="8.85" customHeight="1">
      <c r="A213" s="211"/>
      <c r="B213" s="211"/>
      <c r="C213" s="211"/>
      <c r="D213" s="211"/>
      <c r="E213" s="211"/>
      <c r="F213" s="211"/>
      <c r="G213" s="211"/>
      <c r="H213" s="211"/>
      <c r="I213" s="211"/>
      <c r="U213" s="436"/>
      <c r="V213" s="435"/>
      <c r="W213"/>
      <c r="X213" s="441"/>
      <c r="Y213" s="441"/>
      <c r="Z213" s="441"/>
      <c r="AA213" s="441"/>
      <c r="AB213" s="441"/>
      <c r="AC213" s="441"/>
      <c r="AD213" s="441"/>
      <c r="AE213" s="441"/>
      <c r="AF213" s="441"/>
      <c r="AG213" s="441"/>
      <c r="AH213" s="441"/>
      <c r="AI213" s="441"/>
    </row>
    <row r="214" spans="1:35" ht="8.85" customHeight="1">
      <c r="A214" s="211"/>
      <c r="B214" s="211"/>
      <c r="C214" s="211"/>
      <c r="D214" s="211"/>
      <c r="E214" s="211"/>
      <c r="F214" s="211"/>
      <c r="G214" s="211"/>
      <c r="H214" s="211"/>
      <c r="I214" s="211"/>
      <c r="U214" s="436"/>
      <c r="V214" s="435"/>
      <c r="W214"/>
      <c r="X214" s="441"/>
      <c r="Y214" s="441"/>
      <c r="Z214" s="441"/>
      <c r="AA214" s="441"/>
      <c r="AB214" s="441"/>
      <c r="AC214" s="441"/>
      <c r="AD214" s="441"/>
      <c r="AE214" s="441"/>
      <c r="AF214" s="441"/>
      <c r="AG214" s="441"/>
      <c r="AH214" s="441"/>
      <c r="AI214" s="441"/>
    </row>
    <row r="215" spans="1:35" ht="8.85" customHeight="1">
      <c r="A215" s="211"/>
      <c r="B215" s="211"/>
      <c r="C215" s="211"/>
      <c r="D215" s="211"/>
      <c r="E215" s="211"/>
      <c r="F215" s="211"/>
      <c r="G215" s="211"/>
      <c r="H215" s="211"/>
      <c r="I215" s="211"/>
      <c r="U215" s="436"/>
      <c r="V215" s="435"/>
      <c r="W215"/>
      <c r="X215" s="441"/>
      <c r="Y215" s="441"/>
      <c r="Z215" s="441"/>
      <c r="AA215" s="441"/>
      <c r="AB215" s="441"/>
      <c r="AC215" s="441"/>
      <c r="AD215" s="441"/>
      <c r="AE215" s="441"/>
      <c r="AF215" s="441"/>
      <c r="AG215" s="441"/>
      <c r="AH215" s="441"/>
      <c r="AI215" s="441"/>
    </row>
    <row r="216" spans="1:35" ht="8.85" customHeight="1">
      <c r="A216" s="211"/>
      <c r="B216" s="211"/>
      <c r="C216" s="211"/>
      <c r="D216" s="211"/>
      <c r="E216" s="211"/>
      <c r="F216" s="211"/>
      <c r="G216" s="211"/>
      <c r="H216" s="211"/>
      <c r="I216" s="211"/>
      <c r="U216" s="436"/>
      <c r="V216" s="435"/>
      <c r="W216"/>
      <c r="X216" s="441"/>
      <c r="Y216" s="441"/>
      <c r="Z216" s="441"/>
      <c r="AA216" s="441"/>
      <c r="AB216" s="441"/>
      <c r="AC216" s="441"/>
      <c r="AD216" s="441"/>
      <c r="AE216" s="441"/>
      <c r="AF216" s="441"/>
      <c r="AG216" s="441"/>
      <c r="AH216" s="441"/>
      <c r="AI216" s="441"/>
    </row>
    <row r="217" spans="1:35" ht="8.85" customHeight="1">
      <c r="A217" s="211"/>
      <c r="B217" s="211"/>
      <c r="C217" s="211"/>
      <c r="D217" s="211"/>
      <c r="E217" s="211"/>
      <c r="F217" s="211"/>
      <c r="G217" s="211"/>
      <c r="H217" s="211"/>
      <c r="I217" s="211"/>
      <c r="U217" s="436"/>
      <c r="V217" s="435"/>
      <c r="W217"/>
      <c r="X217" s="441"/>
      <c r="Y217" s="441"/>
      <c r="Z217" s="441"/>
      <c r="AA217" s="441"/>
      <c r="AB217" s="441"/>
      <c r="AC217" s="441"/>
      <c r="AD217" s="441"/>
      <c r="AE217" s="441"/>
      <c r="AF217" s="441"/>
      <c r="AG217" s="441"/>
      <c r="AH217" s="441"/>
      <c r="AI217" s="441"/>
    </row>
    <row r="218" spans="1:35" ht="8.85" customHeight="1">
      <c r="A218" s="211"/>
      <c r="B218" s="211"/>
      <c r="C218" s="211"/>
      <c r="D218" s="211"/>
      <c r="E218" s="211"/>
      <c r="F218" s="211"/>
      <c r="G218" s="211"/>
      <c r="H218" s="211"/>
      <c r="I218" s="211"/>
      <c r="U218" s="436"/>
      <c r="V218" s="435"/>
      <c r="W218"/>
      <c r="X218" s="441"/>
      <c r="Y218" s="441"/>
      <c r="Z218" s="441"/>
      <c r="AA218" s="441"/>
      <c r="AB218" s="441"/>
      <c r="AC218" s="441"/>
      <c r="AD218" s="441"/>
      <c r="AE218" s="441"/>
      <c r="AF218" s="441"/>
      <c r="AG218" s="441"/>
      <c r="AH218" s="441"/>
      <c r="AI218" s="441"/>
    </row>
    <row r="219" spans="1:35" ht="8.85" customHeight="1">
      <c r="A219" s="211"/>
      <c r="B219" s="211"/>
      <c r="C219" s="211"/>
      <c r="D219" s="211"/>
      <c r="E219" s="211"/>
      <c r="F219" s="211"/>
      <c r="G219" s="211"/>
      <c r="H219" s="211"/>
      <c r="I219" s="211"/>
      <c r="U219" s="436"/>
      <c r="V219" s="435"/>
      <c r="W219"/>
      <c r="X219" s="441"/>
      <c r="Y219" s="441"/>
      <c r="Z219" s="441"/>
      <c r="AA219" s="441"/>
      <c r="AB219" s="441"/>
      <c r="AC219" s="441"/>
      <c r="AD219" s="441"/>
      <c r="AE219" s="441"/>
      <c r="AF219" s="441"/>
      <c r="AG219" s="441"/>
      <c r="AH219" s="441"/>
      <c r="AI219" s="441"/>
    </row>
    <row r="220" spans="1:35" ht="8.85" customHeight="1">
      <c r="A220" s="211"/>
      <c r="B220" s="211"/>
      <c r="C220" s="211"/>
      <c r="D220" s="211"/>
      <c r="E220" s="211"/>
      <c r="F220" s="211"/>
      <c r="G220" s="211"/>
      <c r="H220" s="211"/>
      <c r="I220" s="211"/>
      <c r="U220" s="436"/>
      <c r="V220" s="435"/>
      <c r="W220"/>
      <c r="X220" s="441"/>
      <c r="Y220" s="441"/>
      <c r="Z220" s="441"/>
      <c r="AA220" s="441"/>
      <c r="AB220" s="441"/>
      <c r="AC220" s="441"/>
      <c r="AD220" s="441"/>
      <c r="AE220" s="441"/>
      <c r="AF220" s="441"/>
      <c r="AG220" s="441"/>
      <c r="AH220" s="441"/>
      <c r="AI220" s="441"/>
    </row>
    <row r="221" spans="1:35" ht="8.85" customHeight="1">
      <c r="A221" s="211"/>
      <c r="B221" s="211"/>
      <c r="C221" s="211"/>
      <c r="D221" s="211"/>
      <c r="E221" s="211"/>
      <c r="F221" s="211"/>
      <c r="G221" s="211"/>
      <c r="H221" s="211"/>
      <c r="I221" s="211"/>
      <c r="U221" s="436"/>
      <c r="V221" s="435"/>
      <c r="W221"/>
      <c r="X221" s="441"/>
      <c r="Y221" s="441"/>
      <c r="Z221" s="441"/>
      <c r="AA221" s="441"/>
      <c r="AB221" s="441"/>
      <c r="AC221" s="441"/>
      <c r="AD221" s="441"/>
      <c r="AE221" s="441"/>
      <c r="AF221" s="441"/>
      <c r="AG221" s="441"/>
      <c r="AH221" s="441"/>
      <c r="AI221" s="441"/>
    </row>
    <row r="222" spans="1:35" ht="8.85" customHeight="1">
      <c r="A222" s="211"/>
      <c r="B222" s="211"/>
      <c r="C222" s="211"/>
      <c r="D222" s="211"/>
      <c r="E222" s="211"/>
      <c r="F222" s="211"/>
      <c r="G222" s="211"/>
      <c r="H222" s="211"/>
      <c r="I222" s="211"/>
      <c r="U222" s="436"/>
      <c r="V222" s="435"/>
      <c r="W222"/>
      <c r="X222" s="441"/>
      <c r="Y222" s="441"/>
      <c r="Z222" s="441"/>
      <c r="AA222" s="441"/>
      <c r="AB222" s="441"/>
      <c r="AC222" s="441"/>
      <c r="AD222" s="441"/>
      <c r="AE222" s="441"/>
      <c r="AF222" s="441"/>
      <c r="AG222" s="441"/>
      <c r="AH222" s="441"/>
      <c r="AI222" s="441"/>
    </row>
    <row r="223" spans="1:35" ht="8.85" customHeight="1">
      <c r="A223" s="211"/>
      <c r="B223" s="211"/>
      <c r="C223" s="211"/>
      <c r="D223" s="211"/>
      <c r="E223" s="211"/>
      <c r="F223" s="211"/>
      <c r="G223" s="211"/>
      <c r="H223" s="211"/>
      <c r="I223" s="211"/>
      <c r="U223" s="436"/>
      <c r="V223" s="435"/>
      <c r="W223"/>
      <c r="X223" s="441"/>
      <c r="Y223" s="441"/>
      <c r="Z223" s="441"/>
      <c r="AA223" s="441"/>
      <c r="AB223" s="441"/>
      <c r="AC223" s="441"/>
      <c r="AD223" s="441"/>
      <c r="AE223" s="441"/>
      <c r="AF223" s="441"/>
      <c r="AG223" s="441"/>
      <c r="AH223" s="441"/>
      <c r="AI223" s="441"/>
    </row>
    <row r="224" spans="1:35" ht="8.85" customHeight="1">
      <c r="A224" s="211"/>
      <c r="B224" s="211"/>
      <c r="C224" s="211"/>
      <c r="D224" s="211"/>
      <c r="E224" s="211"/>
      <c r="F224" s="211"/>
      <c r="G224" s="211"/>
      <c r="H224" s="211"/>
      <c r="I224" s="211"/>
      <c r="U224" s="436"/>
      <c r="V224" s="435"/>
      <c r="W224"/>
      <c r="X224" s="441"/>
      <c r="Y224" s="441"/>
      <c r="Z224" s="441"/>
      <c r="AA224" s="441"/>
      <c r="AB224" s="441"/>
      <c r="AC224" s="441"/>
      <c r="AD224" s="441"/>
      <c r="AE224" s="441"/>
      <c r="AF224" s="441"/>
      <c r="AG224" s="441"/>
      <c r="AH224" s="441"/>
      <c r="AI224" s="441"/>
    </row>
    <row r="225" spans="1:35" ht="8.85" customHeight="1">
      <c r="A225" s="211"/>
      <c r="B225" s="211"/>
      <c r="C225" s="211"/>
      <c r="D225" s="211"/>
      <c r="E225" s="211"/>
      <c r="F225" s="211"/>
      <c r="G225" s="211"/>
      <c r="H225" s="211"/>
      <c r="I225" s="211"/>
      <c r="U225" s="436"/>
      <c r="V225" s="435"/>
      <c r="W225"/>
      <c r="X225" s="441"/>
      <c r="Y225" s="441"/>
      <c r="Z225" s="441"/>
      <c r="AA225" s="441"/>
      <c r="AB225" s="441"/>
      <c r="AC225" s="441"/>
      <c r="AD225" s="441"/>
      <c r="AE225" s="441"/>
      <c r="AF225" s="441"/>
      <c r="AG225" s="441"/>
      <c r="AH225" s="441"/>
      <c r="AI225" s="441"/>
    </row>
    <row r="226" spans="1:35" ht="8.85" customHeight="1">
      <c r="A226" s="211"/>
      <c r="B226" s="211"/>
      <c r="C226" s="211"/>
      <c r="D226" s="211"/>
      <c r="E226" s="211"/>
      <c r="F226" s="211"/>
      <c r="G226" s="211"/>
      <c r="H226" s="211"/>
      <c r="I226" s="211"/>
      <c r="U226" s="436"/>
      <c r="V226" s="435"/>
      <c r="W226"/>
      <c r="X226" s="441"/>
      <c r="Y226" s="441"/>
      <c r="Z226" s="441"/>
      <c r="AA226" s="441"/>
      <c r="AB226" s="441"/>
      <c r="AC226" s="441"/>
      <c r="AD226" s="441"/>
      <c r="AE226" s="441"/>
      <c r="AF226" s="441"/>
      <c r="AG226" s="441"/>
      <c r="AH226" s="441"/>
      <c r="AI226" s="441"/>
    </row>
    <row r="227" spans="1:35" ht="8.85" customHeight="1">
      <c r="A227" s="211"/>
      <c r="B227" s="211"/>
      <c r="C227" s="211"/>
      <c r="D227" s="211"/>
      <c r="E227" s="211"/>
      <c r="F227" s="211"/>
      <c r="G227" s="211"/>
      <c r="H227" s="211"/>
      <c r="I227" s="211"/>
      <c r="U227" s="436"/>
      <c r="V227" s="435"/>
      <c r="W227"/>
      <c r="X227" s="441"/>
      <c r="Y227" s="441"/>
      <c r="Z227" s="441"/>
      <c r="AA227" s="441"/>
      <c r="AB227" s="441"/>
      <c r="AC227" s="441"/>
      <c r="AD227" s="441"/>
      <c r="AE227" s="441"/>
      <c r="AF227" s="441"/>
      <c r="AG227" s="441"/>
      <c r="AH227" s="441"/>
      <c r="AI227" s="441"/>
    </row>
    <row r="228" spans="1:35" ht="8.85" customHeight="1">
      <c r="A228" s="211"/>
      <c r="B228" s="211"/>
      <c r="C228" s="211"/>
      <c r="D228" s="211"/>
      <c r="E228" s="211"/>
      <c r="F228" s="211"/>
      <c r="G228" s="211"/>
      <c r="H228" s="211"/>
      <c r="I228" s="211"/>
      <c r="U228" s="436"/>
      <c r="V228" s="435"/>
      <c r="W228"/>
      <c r="X228" s="441"/>
      <c r="Y228" s="441"/>
      <c r="Z228" s="441"/>
      <c r="AA228" s="441"/>
      <c r="AB228" s="441"/>
      <c r="AC228" s="441"/>
      <c r="AD228" s="441"/>
      <c r="AE228" s="441"/>
      <c r="AF228" s="441"/>
      <c r="AG228" s="441"/>
      <c r="AH228" s="441"/>
      <c r="AI228" s="441"/>
    </row>
    <row r="229" spans="1:35" ht="8.85" customHeight="1">
      <c r="A229" s="211"/>
      <c r="B229" s="211"/>
      <c r="C229" s="211"/>
      <c r="D229" s="211"/>
      <c r="E229" s="211"/>
      <c r="F229" s="211"/>
      <c r="G229" s="211"/>
      <c r="H229" s="211"/>
      <c r="I229" s="211"/>
      <c r="U229" s="436"/>
      <c r="V229" s="435"/>
      <c r="W229"/>
      <c r="X229" s="441"/>
      <c r="Y229" s="441"/>
      <c r="Z229" s="441"/>
      <c r="AA229" s="441"/>
      <c r="AB229" s="441"/>
      <c r="AC229" s="441"/>
      <c r="AD229" s="441"/>
      <c r="AE229" s="441"/>
      <c r="AF229" s="441"/>
      <c r="AG229" s="441"/>
      <c r="AH229" s="441"/>
      <c r="AI229" s="441"/>
    </row>
    <row r="230" spans="1:35" ht="8.85" customHeight="1">
      <c r="A230" s="211"/>
      <c r="B230" s="211"/>
      <c r="C230" s="211"/>
      <c r="D230" s="211"/>
      <c r="E230" s="211"/>
      <c r="F230" s="211"/>
      <c r="G230" s="211"/>
      <c r="H230" s="211"/>
      <c r="I230" s="211"/>
      <c r="U230" s="436"/>
      <c r="V230" s="435"/>
      <c r="W230"/>
      <c r="X230" s="441"/>
      <c r="Y230" s="441"/>
      <c r="Z230" s="441"/>
      <c r="AA230" s="441"/>
      <c r="AB230" s="441"/>
      <c r="AC230" s="441"/>
      <c r="AD230" s="441"/>
      <c r="AE230" s="441"/>
      <c r="AF230" s="441"/>
      <c r="AG230" s="441"/>
      <c r="AH230" s="441"/>
      <c r="AI230" s="441"/>
    </row>
    <row r="231" spans="1:35" ht="8.85" customHeight="1">
      <c r="A231" s="211"/>
      <c r="B231" s="211"/>
      <c r="C231" s="211"/>
      <c r="D231" s="211"/>
      <c r="E231" s="211"/>
      <c r="F231" s="211"/>
      <c r="G231" s="211"/>
      <c r="H231" s="211"/>
      <c r="I231" s="211"/>
      <c r="U231" s="436"/>
      <c r="V231" s="435"/>
      <c r="W231"/>
      <c r="X231" s="441"/>
      <c r="Y231" s="441"/>
      <c r="Z231" s="441"/>
      <c r="AA231" s="441"/>
      <c r="AB231" s="441"/>
      <c r="AC231" s="441"/>
      <c r="AD231" s="441"/>
      <c r="AE231" s="441"/>
      <c r="AF231" s="441"/>
      <c r="AG231" s="441"/>
      <c r="AH231" s="441"/>
      <c r="AI231" s="441"/>
    </row>
    <row r="232" spans="1:35" ht="8.85" customHeight="1">
      <c r="A232" s="211"/>
      <c r="B232" s="211"/>
      <c r="C232" s="211"/>
      <c r="D232" s="211"/>
      <c r="E232" s="211"/>
      <c r="F232" s="211"/>
      <c r="G232" s="211"/>
      <c r="H232" s="211"/>
      <c r="I232" s="211"/>
      <c r="U232" s="436"/>
      <c r="V232" s="435"/>
      <c r="W232"/>
      <c r="X232" s="441"/>
      <c r="Y232" s="441"/>
      <c r="Z232" s="441"/>
      <c r="AA232" s="441"/>
      <c r="AB232" s="441"/>
      <c r="AC232" s="441"/>
      <c r="AD232" s="441"/>
      <c r="AE232" s="441"/>
      <c r="AF232" s="441"/>
      <c r="AG232" s="441"/>
      <c r="AH232" s="441"/>
      <c r="AI232" s="441"/>
    </row>
    <row r="233" spans="1:35" ht="8.85" customHeight="1">
      <c r="A233" s="211"/>
      <c r="B233" s="211"/>
      <c r="C233" s="211"/>
      <c r="D233" s="211"/>
      <c r="E233" s="211"/>
      <c r="F233" s="211"/>
      <c r="G233" s="211"/>
      <c r="H233" s="211"/>
      <c r="I233" s="211"/>
      <c r="U233" s="436"/>
      <c r="V233" s="435"/>
      <c r="W233"/>
      <c r="X233" s="441"/>
      <c r="Y233" s="441"/>
      <c r="Z233" s="441"/>
      <c r="AA233" s="441"/>
      <c r="AB233" s="441"/>
      <c r="AC233" s="441"/>
      <c r="AD233" s="441"/>
      <c r="AE233" s="441"/>
      <c r="AF233" s="441"/>
      <c r="AG233" s="441"/>
      <c r="AH233" s="441"/>
      <c r="AI233" s="441"/>
    </row>
    <row r="234" spans="1:35" ht="8.85" customHeight="1">
      <c r="A234" s="211"/>
      <c r="B234" s="211"/>
      <c r="C234" s="211"/>
      <c r="D234" s="211"/>
      <c r="E234" s="211"/>
      <c r="F234" s="211"/>
      <c r="G234" s="211"/>
      <c r="H234" s="211"/>
      <c r="I234" s="211"/>
      <c r="U234" s="436"/>
      <c r="V234" s="435"/>
      <c r="W234"/>
      <c r="X234" s="441"/>
      <c r="Y234" s="441"/>
      <c r="Z234" s="441"/>
      <c r="AA234" s="441"/>
      <c r="AB234" s="441"/>
      <c r="AC234" s="441"/>
      <c r="AD234" s="441"/>
      <c r="AE234" s="441"/>
      <c r="AF234" s="441"/>
      <c r="AG234" s="441"/>
      <c r="AH234" s="441"/>
      <c r="AI234" s="441"/>
    </row>
    <row r="235" spans="1:35" ht="8.85" customHeight="1">
      <c r="A235" s="211"/>
      <c r="B235" s="211"/>
      <c r="C235" s="211"/>
      <c r="D235" s="211"/>
      <c r="E235" s="211"/>
      <c r="F235" s="211"/>
      <c r="G235" s="211"/>
      <c r="H235" s="211"/>
      <c r="I235" s="211"/>
      <c r="U235" s="436"/>
      <c r="V235" s="435"/>
      <c r="W235"/>
      <c r="X235" s="441"/>
      <c r="Y235" s="441"/>
      <c r="Z235" s="441"/>
      <c r="AA235" s="441"/>
      <c r="AB235" s="441"/>
      <c r="AC235" s="441"/>
      <c r="AD235" s="441"/>
      <c r="AE235" s="441"/>
      <c r="AF235" s="441"/>
      <c r="AG235" s="441"/>
      <c r="AH235" s="441"/>
      <c r="AI235" s="441"/>
    </row>
    <row r="236" spans="1:35" ht="8.85" customHeight="1">
      <c r="A236" s="211"/>
      <c r="B236" s="211"/>
      <c r="C236" s="211"/>
      <c r="D236" s="211"/>
      <c r="E236" s="211"/>
      <c r="F236" s="211"/>
      <c r="G236" s="211"/>
      <c r="H236" s="211"/>
      <c r="I236" s="211"/>
      <c r="U236" s="436"/>
      <c r="V236" s="435"/>
      <c r="W236"/>
      <c r="X236" s="441"/>
      <c r="Y236" s="441"/>
      <c r="Z236" s="441"/>
      <c r="AA236" s="441"/>
      <c r="AB236" s="441"/>
      <c r="AC236" s="441"/>
      <c r="AD236" s="441"/>
      <c r="AE236" s="441"/>
      <c r="AF236" s="441"/>
      <c r="AG236" s="441"/>
      <c r="AH236" s="441"/>
      <c r="AI236" s="441"/>
    </row>
    <row r="237" spans="1:35" ht="8.85" customHeight="1">
      <c r="A237" s="211"/>
      <c r="B237" s="211"/>
      <c r="C237" s="211"/>
      <c r="D237" s="211"/>
      <c r="E237" s="211"/>
      <c r="F237" s="211"/>
      <c r="G237" s="211"/>
      <c r="H237" s="211"/>
      <c r="I237" s="211"/>
      <c r="U237" s="436"/>
      <c r="V237" s="435"/>
      <c r="W237"/>
      <c r="X237" s="441"/>
      <c r="Y237" s="441"/>
      <c r="Z237" s="441"/>
      <c r="AA237" s="441"/>
      <c r="AB237" s="441"/>
      <c r="AC237" s="441"/>
      <c r="AD237" s="441"/>
      <c r="AE237" s="441"/>
      <c r="AF237" s="441"/>
      <c r="AG237" s="441"/>
      <c r="AH237" s="441"/>
      <c r="AI237" s="441"/>
    </row>
    <row r="238" spans="1:35" ht="8.85" customHeight="1">
      <c r="A238" s="211"/>
      <c r="B238" s="211"/>
      <c r="C238" s="211"/>
      <c r="D238" s="211"/>
      <c r="E238" s="211"/>
      <c r="F238" s="211"/>
      <c r="G238" s="211"/>
      <c r="H238" s="211"/>
      <c r="I238" s="211"/>
      <c r="U238" s="436"/>
      <c r="V238" s="435"/>
      <c r="W238"/>
      <c r="X238" s="441"/>
      <c r="Y238" s="441"/>
      <c r="Z238" s="441"/>
      <c r="AA238" s="441"/>
      <c r="AB238" s="441"/>
      <c r="AC238" s="441"/>
      <c r="AD238" s="441"/>
      <c r="AE238" s="441"/>
      <c r="AF238" s="441"/>
      <c r="AG238" s="441"/>
      <c r="AH238" s="441"/>
      <c r="AI238" s="441"/>
    </row>
    <row r="239" spans="1:35" ht="8.85" customHeight="1">
      <c r="A239" s="211"/>
      <c r="B239" s="211"/>
      <c r="C239" s="211"/>
      <c r="D239" s="211"/>
      <c r="E239" s="211"/>
      <c r="F239" s="211"/>
      <c r="G239" s="211"/>
      <c r="H239" s="211"/>
      <c r="I239" s="211"/>
      <c r="U239" s="436"/>
      <c r="V239" s="435"/>
      <c r="W239"/>
      <c r="X239" s="441"/>
      <c r="Y239" s="441"/>
      <c r="Z239" s="441"/>
      <c r="AA239" s="441"/>
      <c r="AB239" s="441"/>
      <c r="AC239" s="441"/>
      <c r="AD239" s="441"/>
      <c r="AE239" s="441"/>
      <c r="AF239" s="441"/>
      <c r="AG239" s="441"/>
      <c r="AH239" s="441"/>
      <c r="AI239" s="441"/>
    </row>
    <row r="240" spans="1:35" ht="8.85" customHeight="1">
      <c r="A240" s="211"/>
      <c r="B240" s="211"/>
      <c r="C240" s="211"/>
      <c r="D240" s="211"/>
      <c r="E240" s="211"/>
      <c r="F240" s="211"/>
      <c r="G240" s="211"/>
      <c r="H240" s="211"/>
      <c r="I240" s="211"/>
      <c r="U240" s="436"/>
      <c r="V240" s="435"/>
      <c r="W240"/>
      <c r="X240" s="441"/>
      <c r="Y240" s="441"/>
      <c r="Z240" s="441"/>
      <c r="AA240" s="441"/>
      <c r="AB240" s="441"/>
      <c r="AC240" s="441"/>
      <c r="AD240" s="441"/>
      <c r="AE240" s="441"/>
      <c r="AF240" s="441"/>
      <c r="AG240" s="441"/>
      <c r="AH240" s="441"/>
      <c r="AI240" s="441"/>
    </row>
    <row r="241" spans="1:35" ht="8.85" customHeight="1">
      <c r="A241" s="211"/>
      <c r="B241" s="211"/>
      <c r="C241" s="211"/>
      <c r="D241" s="211"/>
      <c r="E241" s="211"/>
      <c r="F241" s="211"/>
      <c r="G241" s="211"/>
      <c r="H241" s="211"/>
      <c r="I241" s="211"/>
      <c r="U241" s="436"/>
      <c r="V241" s="435"/>
      <c r="W241"/>
      <c r="X241" s="441"/>
      <c r="Y241" s="441"/>
      <c r="Z241" s="441"/>
      <c r="AA241" s="441"/>
      <c r="AB241" s="441"/>
      <c r="AC241" s="441"/>
      <c r="AD241" s="441"/>
      <c r="AE241" s="441"/>
      <c r="AF241" s="441"/>
      <c r="AG241" s="441"/>
      <c r="AH241" s="441"/>
      <c r="AI241" s="441"/>
    </row>
    <row r="242" spans="1:35" ht="8.85" customHeight="1">
      <c r="A242" s="211"/>
      <c r="B242" s="211"/>
      <c r="C242" s="211"/>
      <c r="D242" s="211"/>
      <c r="E242" s="211"/>
      <c r="F242" s="211"/>
      <c r="G242" s="211"/>
      <c r="H242" s="211"/>
      <c r="I242" s="211"/>
      <c r="U242" s="436"/>
      <c r="V242" s="435"/>
      <c r="W242"/>
      <c r="X242" s="441"/>
      <c r="Y242" s="441"/>
      <c r="Z242" s="441"/>
      <c r="AA242" s="441"/>
      <c r="AB242" s="441"/>
      <c r="AC242" s="441"/>
      <c r="AD242" s="441"/>
      <c r="AE242" s="441"/>
      <c r="AF242" s="441"/>
      <c r="AG242" s="441"/>
      <c r="AH242" s="441"/>
      <c r="AI242" s="441"/>
    </row>
    <row r="243" spans="1:35" ht="8.85" customHeight="1">
      <c r="A243" s="211"/>
      <c r="B243" s="211"/>
      <c r="C243" s="211"/>
      <c r="D243" s="211"/>
      <c r="E243" s="211"/>
      <c r="F243" s="211"/>
      <c r="G243" s="211"/>
      <c r="H243" s="211"/>
      <c r="I243" s="211"/>
      <c r="U243" s="436"/>
      <c r="V243" s="435"/>
      <c r="W243"/>
      <c r="X243" s="441"/>
      <c r="Y243" s="441"/>
      <c r="Z243" s="441"/>
      <c r="AA243" s="441"/>
      <c r="AB243" s="441"/>
      <c r="AC243" s="441"/>
      <c r="AD243" s="441"/>
      <c r="AE243" s="441"/>
      <c r="AF243" s="441"/>
      <c r="AG243" s="441"/>
      <c r="AH243" s="441"/>
      <c r="AI243" s="441"/>
    </row>
    <row r="244" spans="1:35" ht="8.85" customHeight="1">
      <c r="A244" s="211"/>
      <c r="B244" s="211"/>
      <c r="C244" s="211"/>
      <c r="D244" s="211"/>
      <c r="E244" s="211"/>
      <c r="F244" s="211"/>
      <c r="G244" s="211"/>
      <c r="H244" s="211"/>
      <c r="I244" s="211"/>
      <c r="U244" s="436"/>
      <c r="V244" s="435"/>
      <c r="W244"/>
      <c r="X244" s="441"/>
      <c r="Y244" s="441"/>
      <c r="Z244" s="441"/>
      <c r="AA244" s="441"/>
      <c r="AB244" s="441"/>
      <c r="AC244" s="441"/>
      <c r="AD244" s="441"/>
      <c r="AE244" s="441"/>
      <c r="AF244" s="441"/>
      <c r="AG244" s="441"/>
      <c r="AH244" s="441"/>
      <c r="AI244" s="441"/>
    </row>
    <row r="245" spans="1:35" ht="8.85" customHeight="1">
      <c r="A245" s="211"/>
      <c r="B245" s="211"/>
      <c r="C245" s="211"/>
      <c r="D245" s="211"/>
      <c r="E245" s="211"/>
      <c r="F245" s="211"/>
      <c r="G245" s="211"/>
      <c r="H245" s="211"/>
      <c r="I245" s="211"/>
      <c r="U245" s="436"/>
      <c r="V245" s="435"/>
      <c r="W245"/>
      <c r="X245" s="441"/>
      <c r="Y245" s="441"/>
      <c r="Z245" s="441"/>
      <c r="AA245" s="441"/>
      <c r="AB245" s="441"/>
      <c r="AC245" s="441"/>
      <c r="AD245" s="441"/>
      <c r="AE245" s="441"/>
      <c r="AF245" s="441"/>
      <c r="AG245" s="441"/>
      <c r="AH245" s="441"/>
      <c r="AI245" s="441"/>
    </row>
    <row r="246" spans="1:35" ht="8.85" customHeight="1">
      <c r="A246" s="211"/>
      <c r="B246" s="211"/>
      <c r="C246" s="211"/>
      <c r="D246" s="211"/>
      <c r="E246" s="211"/>
      <c r="F246" s="211"/>
      <c r="G246" s="211"/>
      <c r="H246" s="211"/>
      <c r="I246" s="211"/>
      <c r="U246" s="436"/>
      <c r="V246" s="435"/>
      <c r="W246"/>
      <c r="X246" s="441"/>
      <c r="Y246" s="441"/>
      <c r="Z246" s="441"/>
      <c r="AA246" s="441"/>
      <c r="AB246" s="441"/>
      <c r="AC246" s="441"/>
      <c r="AD246" s="441"/>
      <c r="AE246" s="441"/>
      <c r="AF246" s="441"/>
      <c r="AG246" s="441"/>
      <c r="AH246" s="441"/>
      <c r="AI246" s="441"/>
    </row>
    <row r="247" spans="1:35" ht="8.85" customHeight="1">
      <c r="A247" s="211"/>
      <c r="B247" s="211"/>
      <c r="C247" s="211"/>
      <c r="D247" s="211"/>
      <c r="E247" s="211"/>
      <c r="F247" s="211"/>
      <c r="G247" s="211"/>
      <c r="H247" s="211"/>
      <c r="I247" s="211"/>
      <c r="U247" s="436"/>
      <c r="V247" s="435"/>
      <c r="W247"/>
      <c r="X247" s="441"/>
      <c r="Y247" s="441"/>
      <c r="Z247" s="441"/>
      <c r="AA247" s="441"/>
      <c r="AB247" s="441"/>
      <c r="AC247" s="441"/>
      <c r="AD247" s="441"/>
      <c r="AE247" s="441"/>
      <c r="AF247" s="441"/>
      <c r="AG247" s="441"/>
      <c r="AH247" s="441"/>
      <c r="AI247" s="441"/>
    </row>
    <row r="248" spans="1:35" ht="8.85" customHeight="1">
      <c r="A248" s="211"/>
      <c r="B248" s="211"/>
      <c r="C248" s="211"/>
      <c r="D248" s="211"/>
      <c r="E248" s="211"/>
      <c r="F248" s="211"/>
      <c r="G248" s="211"/>
      <c r="H248" s="211"/>
      <c r="I248" s="211"/>
      <c r="U248" s="436"/>
      <c r="V248" s="435"/>
      <c r="W248"/>
      <c r="X248" s="441"/>
      <c r="Y248" s="441"/>
      <c r="Z248" s="441"/>
      <c r="AA248" s="441"/>
      <c r="AB248" s="441"/>
      <c r="AC248" s="441"/>
      <c r="AD248" s="441"/>
      <c r="AE248" s="441"/>
      <c r="AF248" s="441"/>
      <c r="AG248" s="441"/>
      <c r="AH248" s="441"/>
      <c r="AI248" s="441"/>
    </row>
    <row r="249" spans="1:35" ht="8.85" customHeight="1">
      <c r="A249" s="211"/>
      <c r="B249" s="211"/>
      <c r="C249" s="211"/>
      <c r="D249" s="211"/>
      <c r="E249" s="211"/>
      <c r="F249" s="211"/>
      <c r="G249" s="211"/>
      <c r="H249" s="211"/>
      <c r="I249" s="211"/>
      <c r="U249" s="436"/>
      <c r="V249" s="435"/>
      <c r="W249"/>
      <c r="X249" s="441"/>
      <c r="Y249" s="441"/>
      <c r="Z249" s="441"/>
      <c r="AA249" s="441"/>
      <c r="AB249" s="441"/>
      <c r="AC249" s="441"/>
      <c r="AD249" s="441"/>
      <c r="AE249" s="441"/>
      <c r="AF249" s="441"/>
      <c r="AG249" s="441"/>
      <c r="AH249" s="441"/>
      <c r="AI249" s="441"/>
    </row>
    <row r="250" spans="1:35" ht="8.85" customHeight="1">
      <c r="A250" s="211"/>
      <c r="B250" s="211"/>
      <c r="C250" s="211"/>
      <c r="D250" s="211"/>
      <c r="E250" s="211"/>
      <c r="F250" s="211"/>
      <c r="G250" s="211"/>
      <c r="H250" s="211"/>
      <c r="I250" s="211"/>
      <c r="U250" s="436"/>
      <c r="V250" s="435"/>
      <c r="W250"/>
      <c r="X250" s="441"/>
      <c r="Y250" s="441"/>
      <c r="Z250" s="441"/>
      <c r="AA250" s="441"/>
      <c r="AB250" s="441"/>
      <c r="AC250" s="441"/>
      <c r="AD250" s="441"/>
      <c r="AE250" s="441"/>
      <c r="AF250" s="441"/>
      <c r="AG250" s="441"/>
      <c r="AH250" s="441"/>
      <c r="AI250" s="441"/>
    </row>
    <row r="251" spans="1:35" ht="8.85" customHeight="1">
      <c r="A251" s="211"/>
      <c r="B251" s="211"/>
      <c r="C251" s="211"/>
      <c r="D251" s="211"/>
      <c r="E251" s="211"/>
      <c r="F251" s="211"/>
      <c r="G251" s="211"/>
      <c r="H251" s="211"/>
      <c r="I251" s="211"/>
      <c r="U251" s="436"/>
      <c r="V251" s="435"/>
      <c r="W251"/>
      <c r="X251" s="441"/>
      <c r="Y251" s="441"/>
      <c r="Z251" s="441"/>
      <c r="AA251" s="441"/>
      <c r="AB251" s="441"/>
      <c r="AC251" s="441"/>
      <c r="AD251" s="441"/>
      <c r="AE251" s="441"/>
      <c r="AF251" s="441"/>
      <c r="AG251" s="441"/>
      <c r="AH251" s="441"/>
      <c r="AI251" s="441"/>
    </row>
    <row r="252" spans="1:35" ht="8.85" customHeight="1">
      <c r="A252" s="211"/>
      <c r="B252" s="211"/>
      <c r="C252" s="211"/>
      <c r="D252" s="211"/>
      <c r="E252" s="211"/>
      <c r="F252" s="211"/>
      <c r="G252" s="211"/>
      <c r="H252" s="211"/>
      <c r="I252" s="211"/>
      <c r="U252" s="436"/>
      <c r="V252" s="435"/>
      <c r="W252"/>
      <c r="X252" s="441"/>
      <c r="Y252" s="441"/>
      <c r="Z252" s="441"/>
      <c r="AA252" s="441"/>
      <c r="AB252" s="441"/>
      <c r="AC252" s="441"/>
      <c r="AD252" s="441"/>
      <c r="AE252" s="441"/>
      <c r="AF252" s="441"/>
      <c r="AG252" s="441"/>
      <c r="AH252" s="441"/>
      <c r="AI252" s="441"/>
    </row>
    <row r="253" spans="1:35" ht="8.85" customHeight="1">
      <c r="A253" s="211"/>
      <c r="B253" s="211"/>
      <c r="C253" s="211"/>
      <c r="D253" s="211"/>
      <c r="E253" s="211"/>
      <c r="F253" s="211"/>
      <c r="G253" s="211"/>
      <c r="H253" s="211"/>
      <c r="I253" s="211"/>
      <c r="U253" s="436"/>
      <c r="V253" s="435"/>
      <c r="W253"/>
      <c r="X253" s="441"/>
      <c r="Y253" s="441"/>
      <c r="Z253" s="441"/>
      <c r="AA253" s="441"/>
      <c r="AB253" s="441"/>
      <c r="AC253" s="441"/>
      <c r="AD253" s="441"/>
      <c r="AE253" s="441"/>
      <c r="AF253" s="441"/>
      <c r="AG253" s="441"/>
      <c r="AH253" s="441"/>
      <c r="AI253" s="441"/>
    </row>
    <row r="254" spans="1:35" ht="8.85" customHeight="1">
      <c r="A254" s="211"/>
      <c r="B254" s="211"/>
      <c r="C254" s="211"/>
      <c r="D254" s="211"/>
      <c r="E254" s="211"/>
      <c r="F254" s="211"/>
      <c r="G254" s="211"/>
      <c r="H254" s="211"/>
      <c r="I254" s="211"/>
      <c r="U254" s="436"/>
      <c r="V254" s="435"/>
      <c r="W254"/>
      <c r="X254" s="441"/>
      <c r="Y254" s="441"/>
      <c r="Z254" s="441"/>
      <c r="AA254" s="441"/>
      <c r="AB254" s="441"/>
      <c r="AC254" s="441"/>
      <c r="AD254" s="441"/>
      <c r="AE254" s="441"/>
      <c r="AF254" s="441"/>
      <c r="AG254" s="441"/>
      <c r="AH254" s="441"/>
      <c r="AI254" s="441"/>
    </row>
    <row r="255" spans="1:35" ht="8.85" customHeight="1">
      <c r="A255" s="211"/>
      <c r="B255" s="211"/>
      <c r="C255" s="211"/>
      <c r="D255" s="211"/>
      <c r="E255" s="211"/>
      <c r="F255" s="211"/>
      <c r="G255" s="211"/>
      <c r="H255" s="211"/>
      <c r="I255" s="211"/>
      <c r="U255" s="436"/>
      <c r="V255" s="435"/>
      <c r="W255"/>
      <c r="X255" s="441"/>
      <c r="Y255" s="441"/>
      <c r="Z255" s="441"/>
      <c r="AA255" s="441"/>
      <c r="AB255" s="441"/>
      <c r="AC255" s="441"/>
      <c r="AD255" s="441"/>
      <c r="AE255" s="441"/>
      <c r="AF255" s="441"/>
      <c r="AG255" s="441"/>
      <c r="AH255" s="441"/>
      <c r="AI255" s="441"/>
    </row>
    <row r="256" spans="1:35" ht="8.85" customHeight="1">
      <c r="A256" s="211"/>
      <c r="B256" s="211"/>
      <c r="C256" s="211"/>
      <c r="D256" s="211"/>
      <c r="E256" s="211"/>
      <c r="F256" s="211"/>
      <c r="G256" s="211"/>
      <c r="H256" s="211"/>
      <c r="I256" s="211"/>
      <c r="U256" s="436"/>
      <c r="V256" s="435"/>
      <c r="W256"/>
      <c r="X256" s="441"/>
      <c r="Y256" s="441"/>
      <c r="Z256" s="441"/>
      <c r="AA256" s="441"/>
      <c r="AB256" s="441"/>
      <c r="AC256" s="441"/>
      <c r="AD256" s="441"/>
      <c r="AE256" s="441"/>
      <c r="AF256" s="441"/>
      <c r="AG256" s="441"/>
      <c r="AH256" s="441"/>
      <c r="AI256" s="441"/>
    </row>
    <row r="257" spans="1:35" ht="8.85" customHeight="1">
      <c r="A257" s="211"/>
      <c r="B257" s="211"/>
      <c r="C257" s="211"/>
      <c r="D257" s="211"/>
      <c r="E257" s="211"/>
      <c r="F257" s="211"/>
      <c r="G257" s="211"/>
      <c r="H257" s="211"/>
      <c r="I257" s="211"/>
      <c r="U257" s="436"/>
      <c r="V257" s="435"/>
      <c r="W257"/>
      <c r="X257" s="441"/>
      <c r="Y257" s="441"/>
      <c r="Z257" s="441"/>
      <c r="AA257" s="441"/>
      <c r="AB257" s="441"/>
      <c r="AC257" s="441"/>
      <c r="AD257" s="441"/>
      <c r="AE257" s="441"/>
      <c r="AF257" s="441"/>
      <c r="AG257" s="441"/>
      <c r="AH257" s="441"/>
      <c r="AI257" s="441"/>
    </row>
    <row r="258" spans="1:35" ht="8.85" customHeight="1">
      <c r="A258" s="211"/>
      <c r="B258" s="211"/>
      <c r="C258" s="211"/>
      <c r="D258" s="211"/>
      <c r="E258" s="211"/>
      <c r="F258" s="211"/>
      <c r="G258" s="211"/>
      <c r="H258" s="211"/>
      <c r="I258" s="211"/>
      <c r="U258" s="436"/>
      <c r="V258" s="435"/>
      <c r="W258"/>
      <c r="X258" s="441"/>
      <c r="Y258" s="441"/>
      <c r="Z258" s="441"/>
      <c r="AA258" s="441"/>
      <c r="AB258" s="441"/>
      <c r="AC258" s="441"/>
      <c r="AD258" s="441"/>
      <c r="AE258" s="441"/>
      <c r="AF258" s="441"/>
      <c r="AG258" s="441"/>
      <c r="AH258" s="441"/>
      <c r="AI258" s="441"/>
    </row>
    <row r="259" spans="1:35" ht="8.85" customHeight="1">
      <c r="A259" s="211"/>
      <c r="B259" s="211"/>
      <c r="C259" s="211"/>
      <c r="D259" s="211"/>
      <c r="E259" s="211"/>
      <c r="F259" s="211"/>
      <c r="G259" s="211"/>
      <c r="H259" s="211"/>
      <c r="I259" s="211"/>
      <c r="U259" s="436"/>
      <c r="V259" s="435"/>
      <c r="W259"/>
      <c r="X259" s="441"/>
      <c r="Y259" s="441"/>
      <c r="Z259" s="441"/>
      <c r="AA259" s="441"/>
      <c r="AB259" s="441"/>
      <c r="AC259" s="441"/>
      <c r="AD259" s="441"/>
      <c r="AE259" s="441"/>
      <c r="AF259" s="441"/>
      <c r="AG259" s="441"/>
      <c r="AH259" s="441"/>
      <c r="AI259" s="441"/>
    </row>
    <row r="260" spans="1:35" ht="8.85" customHeight="1">
      <c r="A260" s="211"/>
      <c r="B260" s="211"/>
      <c r="C260" s="211"/>
      <c r="D260" s="211"/>
      <c r="E260" s="211"/>
      <c r="F260" s="211"/>
      <c r="G260" s="211"/>
      <c r="H260" s="211"/>
      <c r="I260" s="211"/>
      <c r="U260" s="436"/>
      <c r="V260" s="435"/>
      <c r="W260"/>
      <c r="X260" s="441"/>
      <c r="Y260" s="441"/>
      <c r="Z260" s="441"/>
      <c r="AA260" s="441"/>
      <c r="AB260" s="441"/>
      <c r="AC260" s="441"/>
      <c r="AD260" s="441"/>
      <c r="AE260" s="441"/>
      <c r="AF260" s="441"/>
      <c r="AG260" s="441"/>
      <c r="AH260" s="441"/>
      <c r="AI260" s="441"/>
    </row>
    <row r="261" spans="1:35" ht="8.85" customHeight="1">
      <c r="A261" s="211"/>
      <c r="B261" s="211"/>
      <c r="C261" s="211"/>
      <c r="D261" s="211"/>
      <c r="E261" s="211"/>
      <c r="F261" s="211"/>
      <c r="G261" s="211"/>
      <c r="H261" s="211"/>
      <c r="I261" s="211"/>
      <c r="U261" s="436"/>
      <c r="V261" s="435"/>
      <c r="W261"/>
      <c r="X261" s="441"/>
      <c r="Y261" s="441"/>
      <c r="Z261" s="441"/>
      <c r="AA261" s="441"/>
      <c r="AB261" s="441"/>
      <c r="AC261" s="441"/>
      <c r="AD261" s="441"/>
      <c r="AE261" s="441"/>
      <c r="AF261" s="441"/>
      <c r="AG261" s="441"/>
      <c r="AH261" s="441"/>
      <c r="AI261" s="441"/>
    </row>
    <row r="262" spans="1:35" ht="8.85" customHeight="1">
      <c r="A262" s="211"/>
      <c r="B262" s="211"/>
      <c r="C262" s="211"/>
      <c r="D262" s="211"/>
      <c r="E262" s="211"/>
      <c r="F262" s="211"/>
      <c r="G262" s="211"/>
      <c r="H262" s="211"/>
      <c r="I262" s="211"/>
      <c r="U262" s="436"/>
      <c r="V262" s="435"/>
      <c r="W262"/>
      <c r="X262" s="441"/>
      <c r="Y262" s="441"/>
      <c r="Z262" s="441"/>
      <c r="AA262" s="441"/>
      <c r="AB262" s="441"/>
      <c r="AC262" s="441"/>
      <c r="AD262" s="441"/>
      <c r="AE262" s="441"/>
      <c r="AF262" s="441"/>
      <c r="AG262" s="441"/>
      <c r="AH262" s="441"/>
      <c r="AI262" s="441"/>
    </row>
    <row r="263" spans="1:35" ht="8.85" customHeight="1">
      <c r="A263" s="211"/>
      <c r="B263" s="211"/>
      <c r="C263" s="211"/>
      <c r="D263" s="211"/>
      <c r="E263" s="211"/>
      <c r="F263" s="211"/>
      <c r="G263" s="211"/>
      <c r="H263" s="211"/>
      <c r="I263" s="211"/>
      <c r="U263" s="436"/>
      <c r="V263" s="435"/>
      <c r="W263"/>
      <c r="X263" s="441"/>
      <c r="Y263" s="441"/>
      <c r="Z263" s="441"/>
      <c r="AA263" s="441"/>
      <c r="AB263" s="441"/>
      <c r="AC263" s="441"/>
      <c r="AD263" s="441"/>
      <c r="AE263" s="441"/>
      <c r="AF263" s="441"/>
      <c r="AG263" s="441"/>
      <c r="AH263" s="441"/>
      <c r="AI263" s="441"/>
    </row>
    <row r="264" spans="1:35" ht="8.85" customHeight="1">
      <c r="A264" s="211"/>
      <c r="B264" s="211"/>
      <c r="C264" s="211"/>
      <c r="D264" s="211"/>
      <c r="E264" s="211"/>
      <c r="F264" s="211"/>
      <c r="G264" s="211"/>
      <c r="H264" s="211"/>
      <c r="I264" s="211"/>
      <c r="U264" s="436"/>
      <c r="V264" s="435"/>
      <c r="W264"/>
      <c r="X264" s="441"/>
      <c r="Y264" s="441"/>
      <c r="Z264" s="441"/>
      <c r="AA264" s="441"/>
      <c r="AB264" s="441"/>
      <c r="AC264" s="441"/>
      <c r="AD264" s="441"/>
      <c r="AE264" s="441"/>
      <c r="AF264" s="441"/>
      <c r="AG264" s="441"/>
      <c r="AH264" s="441"/>
      <c r="AI264" s="441"/>
    </row>
    <row r="265" spans="1:35" ht="8.85" customHeight="1">
      <c r="A265" s="211"/>
      <c r="B265" s="211"/>
      <c r="C265" s="211"/>
      <c r="D265" s="211"/>
      <c r="E265" s="211"/>
      <c r="F265" s="211"/>
      <c r="G265" s="211"/>
      <c r="H265" s="211"/>
      <c r="I265" s="211"/>
      <c r="U265" s="436"/>
      <c r="V265" s="435"/>
      <c r="W265"/>
      <c r="X265" s="441"/>
      <c r="Y265" s="441"/>
      <c r="Z265" s="441"/>
      <c r="AA265" s="441"/>
      <c r="AB265" s="441"/>
      <c r="AC265" s="441"/>
      <c r="AD265" s="441"/>
      <c r="AE265" s="441"/>
      <c r="AF265" s="441"/>
      <c r="AG265" s="441"/>
      <c r="AH265" s="441"/>
      <c r="AI265" s="441"/>
    </row>
    <row r="266" spans="1:35" ht="8.85" customHeight="1">
      <c r="A266" s="211"/>
      <c r="B266" s="211"/>
      <c r="C266" s="211"/>
      <c r="D266" s="211"/>
      <c r="E266" s="211"/>
      <c r="F266" s="211"/>
      <c r="G266" s="211"/>
      <c r="H266" s="211"/>
      <c r="I266" s="211"/>
      <c r="U266" s="436"/>
      <c r="V266" s="435"/>
      <c r="W266"/>
      <c r="X266" s="441"/>
      <c r="Y266" s="441"/>
      <c r="Z266" s="441"/>
      <c r="AA266" s="441"/>
      <c r="AB266" s="441"/>
      <c r="AC266" s="441"/>
      <c r="AD266" s="441"/>
      <c r="AE266" s="441"/>
      <c r="AF266" s="441"/>
      <c r="AG266" s="441"/>
      <c r="AH266" s="441"/>
      <c r="AI266" s="441"/>
    </row>
    <row r="267" spans="1:35" ht="8.85" customHeight="1">
      <c r="A267" s="211"/>
      <c r="B267" s="211"/>
      <c r="C267" s="211"/>
      <c r="D267" s="211"/>
      <c r="E267" s="211"/>
      <c r="F267" s="211"/>
      <c r="G267" s="211"/>
      <c r="H267" s="211"/>
      <c r="I267" s="211"/>
      <c r="U267" s="436"/>
      <c r="V267" s="435"/>
      <c r="W267"/>
      <c r="X267" s="441"/>
      <c r="Y267" s="441"/>
      <c r="Z267" s="441"/>
      <c r="AA267" s="441"/>
      <c r="AB267" s="441"/>
      <c r="AC267" s="441"/>
      <c r="AD267" s="441"/>
      <c r="AE267" s="441"/>
      <c r="AF267" s="441"/>
      <c r="AG267" s="441"/>
      <c r="AH267" s="441"/>
      <c r="AI267" s="441"/>
    </row>
    <row r="268" spans="1:35" ht="8.85" customHeight="1">
      <c r="A268" s="211"/>
      <c r="B268" s="211"/>
      <c r="C268" s="211"/>
      <c r="D268" s="211"/>
      <c r="E268" s="211"/>
      <c r="F268" s="211"/>
      <c r="G268" s="211"/>
      <c r="H268" s="211"/>
      <c r="I268" s="211"/>
      <c r="U268" s="436"/>
      <c r="V268" s="435"/>
      <c r="W268"/>
      <c r="X268" s="441"/>
      <c r="Y268" s="441"/>
      <c r="Z268" s="441"/>
      <c r="AA268" s="441"/>
      <c r="AB268" s="441"/>
      <c r="AC268" s="441"/>
      <c r="AD268" s="441"/>
      <c r="AE268" s="441"/>
      <c r="AF268" s="441"/>
      <c r="AG268" s="441"/>
      <c r="AH268" s="441"/>
      <c r="AI268" s="441"/>
    </row>
    <row r="269" spans="1:35" ht="8.85" customHeight="1">
      <c r="A269" s="211"/>
      <c r="B269" s="211"/>
      <c r="C269" s="211"/>
      <c r="D269" s="211"/>
      <c r="E269" s="211"/>
      <c r="F269" s="211"/>
      <c r="G269" s="211"/>
      <c r="H269" s="211"/>
      <c r="I269" s="211"/>
      <c r="U269" s="436"/>
      <c r="V269" s="435"/>
      <c r="W269"/>
      <c r="X269" s="441"/>
      <c r="Y269" s="441"/>
      <c r="Z269" s="441"/>
      <c r="AA269" s="441"/>
      <c r="AB269" s="441"/>
      <c r="AC269" s="441"/>
      <c r="AD269" s="441"/>
      <c r="AE269" s="441"/>
      <c r="AF269" s="441"/>
      <c r="AG269" s="441"/>
      <c r="AH269" s="441"/>
      <c r="AI269" s="441"/>
    </row>
    <row r="270" spans="1:35" ht="8.85" customHeight="1">
      <c r="A270" s="211"/>
      <c r="B270" s="211"/>
      <c r="C270" s="211"/>
      <c r="D270" s="211"/>
      <c r="E270" s="211"/>
      <c r="F270" s="211"/>
      <c r="G270" s="211"/>
      <c r="H270" s="211"/>
      <c r="I270" s="211"/>
      <c r="U270" s="436"/>
      <c r="V270" s="435"/>
      <c r="W270"/>
      <c r="X270" s="441"/>
      <c r="Y270" s="441"/>
      <c r="Z270" s="441"/>
      <c r="AA270" s="441"/>
      <c r="AB270" s="441"/>
      <c r="AC270" s="441"/>
      <c r="AD270" s="441"/>
      <c r="AE270" s="441"/>
      <c r="AF270" s="441"/>
      <c r="AG270" s="441"/>
      <c r="AH270" s="441"/>
      <c r="AI270" s="441"/>
    </row>
    <row r="271" spans="1:35" ht="8.85" customHeight="1">
      <c r="A271" s="211"/>
      <c r="B271" s="211"/>
      <c r="C271" s="211"/>
      <c r="D271" s="211"/>
      <c r="E271" s="211"/>
      <c r="F271" s="211"/>
      <c r="G271" s="211"/>
      <c r="H271" s="211"/>
      <c r="I271" s="211"/>
      <c r="U271" s="436"/>
      <c r="V271" s="435"/>
      <c r="W271"/>
      <c r="X271" s="441"/>
      <c r="Y271" s="441"/>
      <c r="Z271" s="441"/>
      <c r="AA271" s="441"/>
      <c r="AB271" s="441"/>
      <c r="AC271" s="441"/>
      <c r="AD271" s="441"/>
      <c r="AE271" s="441"/>
      <c r="AF271" s="441"/>
      <c r="AG271" s="441"/>
      <c r="AH271" s="441"/>
      <c r="AI271" s="441"/>
    </row>
    <row r="272" spans="1:35" ht="8.85" customHeight="1">
      <c r="A272" s="211"/>
      <c r="B272" s="211"/>
      <c r="C272" s="211"/>
      <c r="D272" s="211"/>
      <c r="E272" s="211"/>
      <c r="F272" s="211"/>
      <c r="G272" s="211"/>
      <c r="H272" s="211"/>
      <c r="I272" s="211"/>
      <c r="U272" s="436"/>
      <c r="V272" s="435"/>
      <c r="W272"/>
      <c r="X272" s="441"/>
      <c r="Y272" s="441"/>
      <c r="Z272" s="441"/>
      <c r="AA272" s="441"/>
      <c r="AB272" s="441"/>
      <c r="AC272" s="441"/>
      <c r="AD272" s="441"/>
      <c r="AE272" s="441"/>
      <c r="AF272" s="441"/>
      <c r="AG272" s="441"/>
      <c r="AH272" s="441"/>
      <c r="AI272" s="441"/>
    </row>
    <row r="273" spans="1:35" ht="8.85" customHeight="1">
      <c r="A273" s="211"/>
      <c r="B273" s="211"/>
      <c r="C273" s="211"/>
      <c r="D273" s="211"/>
      <c r="E273" s="211"/>
      <c r="F273" s="211"/>
      <c r="G273" s="211"/>
      <c r="H273" s="211"/>
      <c r="I273" s="211"/>
      <c r="U273" s="436"/>
      <c r="V273" s="435"/>
      <c r="W273"/>
      <c r="X273" s="441"/>
      <c r="Y273" s="441"/>
      <c r="Z273" s="441"/>
      <c r="AA273" s="441"/>
      <c r="AB273" s="441"/>
      <c r="AC273" s="441"/>
      <c r="AD273" s="441"/>
      <c r="AE273" s="441"/>
      <c r="AF273" s="441"/>
      <c r="AG273" s="441"/>
      <c r="AH273" s="441"/>
      <c r="AI273" s="441"/>
    </row>
    <row r="274" spans="1:35" ht="8.85" customHeight="1">
      <c r="A274" s="211"/>
      <c r="B274" s="211"/>
      <c r="C274" s="211"/>
      <c r="D274" s="211"/>
      <c r="E274" s="211"/>
      <c r="F274" s="211"/>
      <c r="G274" s="211"/>
      <c r="H274" s="211"/>
      <c r="I274" s="211"/>
      <c r="U274" s="436"/>
      <c r="V274" s="435"/>
      <c r="W274"/>
      <c r="X274" s="441"/>
      <c r="Y274" s="441"/>
      <c r="Z274" s="441"/>
      <c r="AA274" s="441"/>
      <c r="AB274" s="441"/>
      <c r="AC274" s="441"/>
      <c r="AD274" s="441"/>
      <c r="AE274" s="441"/>
      <c r="AF274" s="441"/>
      <c r="AG274" s="441"/>
      <c r="AH274" s="441"/>
      <c r="AI274" s="441"/>
    </row>
    <row r="275" spans="1:35" ht="8.85" customHeight="1">
      <c r="A275" s="211"/>
      <c r="B275" s="211"/>
      <c r="C275" s="211"/>
      <c r="D275" s="211"/>
      <c r="E275" s="211"/>
      <c r="F275" s="211"/>
      <c r="G275" s="211"/>
      <c r="H275" s="211"/>
      <c r="I275" s="211"/>
      <c r="U275" s="436"/>
      <c r="V275" s="435"/>
      <c r="W275"/>
      <c r="X275" s="441"/>
      <c r="Y275" s="441"/>
      <c r="Z275" s="441"/>
      <c r="AA275" s="441"/>
      <c r="AB275" s="441"/>
      <c r="AC275" s="441"/>
      <c r="AD275" s="441"/>
      <c r="AE275" s="441"/>
      <c r="AF275" s="441"/>
      <c r="AG275" s="441"/>
      <c r="AH275" s="441"/>
      <c r="AI275" s="441"/>
    </row>
    <row r="276" spans="1:35" ht="8.85" customHeight="1">
      <c r="A276" s="211"/>
      <c r="B276" s="211"/>
      <c r="C276" s="211"/>
      <c r="D276" s="211"/>
      <c r="E276" s="211"/>
      <c r="F276" s="211"/>
      <c r="G276" s="211"/>
      <c r="H276" s="211"/>
      <c r="I276" s="211"/>
      <c r="U276" s="436"/>
      <c r="V276" s="435"/>
      <c r="W276"/>
      <c r="X276" s="441"/>
      <c r="Y276" s="441"/>
      <c r="Z276" s="441"/>
      <c r="AA276" s="441"/>
      <c r="AB276" s="441"/>
      <c r="AC276" s="441"/>
      <c r="AD276" s="441"/>
      <c r="AE276" s="441"/>
      <c r="AF276" s="441"/>
      <c r="AG276" s="441"/>
      <c r="AH276" s="441"/>
      <c r="AI276" s="441"/>
    </row>
    <row r="277" spans="1:35" ht="8.85" customHeight="1">
      <c r="A277" s="211"/>
      <c r="B277" s="211"/>
      <c r="C277" s="211"/>
      <c r="D277" s="211"/>
      <c r="E277" s="211"/>
      <c r="F277" s="211"/>
      <c r="G277" s="211"/>
      <c r="H277" s="211"/>
      <c r="I277" s="211"/>
      <c r="U277" s="436"/>
      <c r="V277" s="435"/>
      <c r="W277"/>
      <c r="X277" s="441"/>
      <c r="Y277" s="441"/>
      <c r="Z277" s="441"/>
      <c r="AA277" s="441"/>
      <c r="AB277" s="441"/>
      <c r="AC277" s="441"/>
      <c r="AD277" s="441"/>
      <c r="AE277" s="441"/>
      <c r="AF277" s="441"/>
      <c r="AG277" s="441"/>
      <c r="AH277" s="441"/>
      <c r="AI277" s="441"/>
    </row>
    <row r="278" spans="1:35" ht="8.85" customHeight="1">
      <c r="A278" s="211"/>
      <c r="B278" s="211"/>
      <c r="C278" s="211"/>
      <c r="D278" s="211"/>
      <c r="E278" s="211"/>
      <c r="F278" s="211"/>
      <c r="G278" s="211"/>
      <c r="H278" s="211"/>
      <c r="I278" s="211"/>
      <c r="U278" s="436"/>
      <c r="V278" s="435"/>
      <c r="W278"/>
      <c r="X278" s="441"/>
      <c r="Y278" s="441"/>
      <c r="Z278" s="441"/>
      <c r="AA278" s="441"/>
      <c r="AB278" s="441"/>
      <c r="AC278" s="441"/>
      <c r="AD278" s="441"/>
      <c r="AE278" s="441"/>
      <c r="AF278" s="441"/>
      <c r="AG278" s="441"/>
      <c r="AH278" s="441"/>
      <c r="AI278" s="441"/>
    </row>
    <row r="279" spans="1:35" ht="8.85" customHeight="1">
      <c r="A279" s="211"/>
      <c r="B279" s="211"/>
      <c r="C279" s="211"/>
      <c r="D279" s="211"/>
      <c r="E279" s="211"/>
      <c r="F279" s="211"/>
      <c r="G279" s="211"/>
      <c r="H279" s="211"/>
      <c r="I279" s="211"/>
      <c r="U279" s="436"/>
      <c r="V279" s="435"/>
      <c r="W279"/>
      <c r="X279" s="441"/>
      <c r="Y279" s="441"/>
      <c r="Z279" s="441"/>
      <c r="AA279" s="441"/>
      <c r="AB279" s="441"/>
      <c r="AC279" s="441"/>
      <c r="AD279" s="441"/>
      <c r="AE279" s="441"/>
      <c r="AF279" s="441"/>
      <c r="AG279" s="441"/>
      <c r="AH279" s="441"/>
      <c r="AI279" s="441"/>
    </row>
    <row r="280" spans="1:35" ht="8.85" customHeight="1">
      <c r="A280" s="211"/>
      <c r="B280" s="211"/>
      <c r="C280" s="211"/>
      <c r="D280" s="211"/>
      <c r="E280" s="211"/>
      <c r="F280" s="211"/>
      <c r="G280" s="211"/>
      <c r="H280" s="211"/>
      <c r="I280" s="211"/>
      <c r="U280" s="436"/>
      <c r="V280" s="435"/>
      <c r="W280"/>
      <c r="X280" s="441"/>
      <c r="Y280" s="441"/>
      <c r="Z280" s="441"/>
      <c r="AA280" s="441"/>
      <c r="AB280" s="441"/>
      <c r="AC280" s="441"/>
      <c r="AD280" s="441"/>
      <c r="AE280" s="441"/>
      <c r="AF280" s="441"/>
      <c r="AG280" s="441"/>
      <c r="AH280" s="441"/>
      <c r="AI280" s="441"/>
    </row>
    <row r="281" spans="1:35" ht="8.85" customHeight="1">
      <c r="A281" s="211"/>
      <c r="B281" s="211"/>
      <c r="C281" s="211"/>
      <c r="D281" s="211"/>
      <c r="E281" s="211"/>
      <c r="F281" s="211"/>
      <c r="G281" s="211"/>
      <c r="H281" s="211"/>
      <c r="I281" s="211"/>
      <c r="M281" s="493"/>
      <c r="U281" s="436"/>
      <c r="V281" s="435"/>
      <c r="W281"/>
      <c r="X281" s="441"/>
      <c r="Y281" s="441"/>
      <c r="Z281" s="441"/>
      <c r="AA281" s="441"/>
      <c r="AB281" s="441"/>
      <c r="AC281" s="441"/>
      <c r="AD281" s="441"/>
      <c r="AE281" s="441"/>
      <c r="AF281" s="441"/>
      <c r="AG281" s="441"/>
      <c r="AH281" s="441"/>
      <c r="AI281" s="441"/>
    </row>
    <row r="282" spans="1:35" ht="8.85" customHeight="1">
      <c r="A282" s="211"/>
      <c r="B282" s="211"/>
      <c r="C282" s="211"/>
      <c r="D282" s="211"/>
      <c r="E282" s="211"/>
      <c r="F282" s="211"/>
      <c r="G282" s="211"/>
      <c r="H282" s="211"/>
      <c r="I282" s="211"/>
      <c r="U282" s="436"/>
      <c r="V282" s="435"/>
      <c r="W282"/>
      <c r="X282" s="441"/>
      <c r="Y282" s="441"/>
      <c r="Z282" s="441"/>
      <c r="AA282" s="441"/>
      <c r="AB282" s="441"/>
      <c r="AC282" s="441"/>
      <c r="AD282" s="441"/>
      <c r="AE282" s="441"/>
      <c r="AF282" s="441"/>
      <c r="AG282" s="441"/>
      <c r="AH282" s="441"/>
      <c r="AI282" s="441"/>
    </row>
    <row r="283" spans="1:35" ht="8.85" customHeight="1">
      <c r="A283" s="211"/>
      <c r="B283" s="211"/>
      <c r="C283" s="211"/>
      <c r="D283" s="211"/>
      <c r="E283" s="211"/>
      <c r="F283" s="211"/>
      <c r="G283" s="211"/>
      <c r="H283" s="211"/>
      <c r="I283" s="211"/>
      <c r="U283" s="436"/>
      <c r="V283" s="435"/>
      <c r="W283"/>
      <c r="X283" s="441"/>
      <c r="Y283" s="441"/>
      <c r="Z283" s="441"/>
      <c r="AA283" s="441"/>
      <c r="AB283" s="441"/>
      <c r="AC283" s="441"/>
      <c r="AD283" s="441"/>
      <c r="AE283" s="441"/>
      <c r="AF283" s="441"/>
      <c r="AG283" s="441"/>
      <c r="AH283" s="441"/>
      <c r="AI283" s="441"/>
    </row>
    <row r="284" spans="1:35" ht="8.85" customHeight="1">
      <c r="A284" s="211"/>
      <c r="B284" s="211"/>
      <c r="C284" s="211"/>
      <c r="D284" s="211"/>
      <c r="E284" s="211"/>
      <c r="F284" s="211"/>
      <c r="G284" s="211"/>
      <c r="H284" s="211"/>
      <c r="I284" s="211"/>
      <c r="U284" s="436"/>
      <c r="V284" s="435"/>
      <c r="W284"/>
      <c r="X284" s="441"/>
      <c r="Y284" s="441"/>
      <c r="Z284" s="441"/>
      <c r="AA284" s="441"/>
      <c r="AB284" s="441"/>
      <c r="AC284" s="441"/>
      <c r="AD284" s="441"/>
      <c r="AE284" s="441"/>
      <c r="AF284" s="441"/>
      <c r="AG284" s="441"/>
      <c r="AH284" s="441"/>
      <c r="AI284" s="441"/>
    </row>
    <row r="285" spans="1:35" ht="8.85" customHeight="1">
      <c r="A285" s="211"/>
      <c r="B285" s="211"/>
      <c r="C285" s="211"/>
      <c r="D285" s="211"/>
      <c r="E285" s="211"/>
      <c r="F285" s="211"/>
      <c r="G285" s="211"/>
      <c r="H285" s="211"/>
      <c r="I285" s="211"/>
      <c r="U285" s="436"/>
      <c r="V285" s="435"/>
      <c r="W285"/>
      <c r="X285" s="441"/>
      <c r="Y285" s="441"/>
      <c r="Z285" s="441"/>
      <c r="AA285" s="441"/>
      <c r="AB285" s="441"/>
      <c r="AC285" s="441"/>
      <c r="AD285" s="441"/>
      <c r="AE285" s="441"/>
      <c r="AF285" s="441"/>
      <c r="AG285" s="441"/>
      <c r="AH285" s="441"/>
      <c r="AI285" s="441"/>
    </row>
    <row r="286" spans="1:35" ht="8.85" customHeight="1">
      <c r="A286" s="211"/>
      <c r="B286" s="211"/>
      <c r="C286" s="211"/>
      <c r="D286" s="211"/>
      <c r="E286" s="211"/>
      <c r="F286" s="211"/>
      <c r="G286" s="211"/>
      <c r="H286" s="211"/>
      <c r="I286" s="211"/>
      <c r="U286" s="436"/>
      <c r="V286" s="435"/>
      <c r="W286"/>
      <c r="X286" s="441"/>
      <c r="Y286" s="441"/>
      <c r="Z286" s="441"/>
      <c r="AA286" s="441"/>
      <c r="AB286" s="441"/>
      <c r="AC286" s="441"/>
      <c r="AD286" s="441"/>
      <c r="AE286" s="441"/>
      <c r="AF286" s="441"/>
      <c r="AG286" s="441"/>
      <c r="AH286" s="441"/>
      <c r="AI286" s="441"/>
    </row>
    <row r="287" spans="1:35" ht="8.85" customHeight="1">
      <c r="A287" s="211"/>
      <c r="B287" s="211"/>
      <c r="C287" s="211"/>
      <c r="D287" s="211"/>
      <c r="E287" s="211"/>
      <c r="F287" s="211"/>
      <c r="G287" s="211"/>
      <c r="H287" s="211"/>
      <c r="I287" s="211"/>
      <c r="U287" s="436"/>
      <c r="V287" s="435"/>
      <c r="W287"/>
      <c r="X287" s="441"/>
      <c r="Y287" s="441"/>
      <c r="Z287" s="441"/>
      <c r="AA287" s="441"/>
      <c r="AB287" s="441"/>
      <c r="AC287" s="441"/>
      <c r="AD287" s="441"/>
      <c r="AE287" s="441"/>
      <c r="AF287" s="441"/>
      <c r="AG287" s="441"/>
      <c r="AH287" s="441"/>
      <c r="AI287" s="441"/>
    </row>
    <row r="288" spans="1:35" ht="8.85" customHeight="1">
      <c r="A288" s="211"/>
      <c r="B288" s="211"/>
      <c r="C288" s="211"/>
      <c r="D288" s="211"/>
      <c r="E288" s="211"/>
      <c r="F288" s="211"/>
      <c r="G288" s="211"/>
      <c r="H288" s="211"/>
      <c r="I288" s="211"/>
      <c r="U288" s="436"/>
      <c r="V288" s="435"/>
      <c r="W288"/>
      <c r="X288" s="441"/>
      <c r="Y288" s="441"/>
      <c r="Z288" s="441"/>
      <c r="AA288" s="441"/>
      <c r="AB288" s="441"/>
      <c r="AC288" s="441"/>
      <c r="AD288" s="441"/>
      <c r="AE288" s="441"/>
      <c r="AF288" s="441"/>
      <c r="AG288" s="441"/>
      <c r="AH288" s="441"/>
      <c r="AI288" s="441"/>
    </row>
    <row r="289" spans="1:35" ht="8.85" customHeight="1">
      <c r="A289" s="211"/>
      <c r="B289" s="211"/>
      <c r="C289" s="211"/>
      <c r="D289" s="211"/>
      <c r="E289" s="211"/>
      <c r="F289" s="211"/>
      <c r="G289" s="211"/>
      <c r="H289" s="211"/>
      <c r="I289" s="211"/>
      <c r="U289" s="436"/>
      <c r="V289" s="435"/>
      <c r="W289"/>
      <c r="X289" s="441"/>
      <c r="Y289" s="441"/>
      <c r="Z289" s="441"/>
      <c r="AA289" s="441"/>
      <c r="AB289" s="441"/>
      <c r="AC289" s="441"/>
      <c r="AD289" s="441"/>
      <c r="AE289" s="441"/>
      <c r="AF289" s="441"/>
      <c r="AG289" s="441"/>
      <c r="AH289" s="441"/>
      <c r="AI289" s="441"/>
    </row>
    <row r="290" spans="1:35" ht="8.85" customHeight="1">
      <c r="A290" s="211"/>
      <c r="B290" s="211"/>
      <c r="C290" s="211"/>
      <c r="D290" s="211"/>
      <c r="E290" s="211"/>
      <c r="F290" s="211"/>
      <c r="G290" s="211"/>
      <c r="H290" s="211"/>
      <c r="I290" s="211"/>
      <c r="U290" s="436"/>
      <c r="V290" s="435"/>
      <c r="W290"/>
      <c r="X290" s="441"/>
      <c r="Y290" s="441"/>
      <c r="Z290" s="441"/>
      <c r="AA290" s="441"/>
      <c r="AB290" s="441"/>
      <c r="AC290" s="441"/>
      <c r="AD290" s="441"/>
      <c r="AE290" s="441"/>
      <c r="AF290" s="441"/>
      <c r="AG290" s="441"/>
      <c r="AH290" s="441"/>
      <c r="AI290" s="441"/>
    </row>
    <row r="291" spans="1:35" ht="8.85" customHeight="1">
      <c r="A291" s="211"/>
      <c r="B291" s="211"/>
      <c r="C291" s="211"/>
      <c r="D291" s="211"/>
      <c r="E291" s="211"/>
      <c r="F291" s="211"/>
      <c r="G291" s="211"/>
      <c r="H291" s="211"/>
      <c r="I291" s="211"/>
      <c r="U291" s="436"/>
      <c r="V291" s="435"/>
      <c r="W291"/>
      <c r="X291" s="441"/>
      <c r="Y291" s="441"/>
      <c r="Z291" s="441"/>
      <c r="AA291" s="441"/>
      <c r="AB291" s="441"/>
      <c r="AC291" s="441"/>
      <c r="AD291" s="441"/>
      <c r="AE291" s="441"/>
      <c r="AF291" s="441"/>
      <c r="AG291" s="441"/>
      <c r="AH291" s="441"/>
      <c r="AI291" s="441"/>
    </row>
    <row r="292" spans="1:35" ht="8.85" customHeight="1">
      <c r="A292" s="211"/>
      <c r="B292" s="211"/>
      <c r="C292" s="211"/>
      <c r="D292" s="211"/>
      <c r="E292" s="211"/>
      <c r="F292" s="211"/>
      <c r="G292" s="211"/>
      <c r="H292" s="211"/>
      <c r="I292" s="211"/>
      <c r="U292" s="436"/>
      <c r="V292" s="435"/>
      <c r="W292"/>
      <c r="X292" s="441"/>
      <c r="Y292" s="441"/>
      <c r="Z292" s="441"/>
      <c r="AA292" s="441"/>
      <c r="AB292" s="441"/>
      <c r="AC292" s="441"/>
      <c r="AD292" s="441"/>
      <c r="AE292" s="441"/>
      <c r="AF292" s="441"/>
      <c r="AG292" s="441"/>
      <c r="AH292" s="441"/>
      <c r="AI292" s="441"/>
    </row>
    <row r="293" spans="1:35" ht="8.85" customHeight="1">
      <c r="A293" s="211"/>
      <c r="B293" s="211"/>
      <c r="C293" s="211"/>
      <c r="D293" s="211"/>
      <c r="E293" s="211"/>
      <c r="F293" s="211"/>
      <c r="G293" s="211"/>
      <c r="H293" s="211"/>
      <c r="I293" s="211"/>
      <c r="U293" s="436"/>
      <c r="V293" s="435"/>
      <c r="W293"/>
      <c r="X293" s="441"/>
      <c r="Y293" s="441"/>
      <c r="Z293" s="441"/>
      <c r="AA293" s="441"/>
      <c r="AB293" s="441"/>
      <c r="AC293" s="441"/>
      <c r="AD293" s="441"/>
      <c r="AE293" s="441"/>
      <c r="AF293" s="441"/>
      <c r="AG293" s="441"/>
      <c r="AH293" s="441"/>
      <c r="AI293" s="441"/>
    </row>
    <row r="294" spans="1:35" ht="8.85" customHeight="1">
      <c r="A294" s="211"/>
      <c r="B294" s="211"/>
      <c r="C294" s="211"/>
      <c r="D294" s="211"/>
      <c r="E294" s="211"/>
      <c r="F294" s="211"/>
      <c r="G294" s="211"/>
      <c r="H294" s="211"/>
      <c r="I294" s="211"/>
      <c r="U294" s="436"/>
      <c r="V294" s="435"/>
      <c r="W294"/>
      <c r="X294" s="441"/>
      <c r="Y294" s="441"/>
      <c r="Z294" s="441"/>
      <c r="AA294" s="441"/>
      <c r="AB294" s="441"/>
      <c r="AC294" s="441"/>
      <c r="AD294" s="441"/>
      <c r="AE294" s="441"/>
      <c r="AF294" s="441"/>
      <c r="AG294" s="441"/>
      <c r="AH294" s="441"/>
      <c r="AI294" s="441"/>
    </row>
    <row r="295" spans="1:35" ht="8.85" customHeight="1">
      <c r="A295" s="211"/>
      <c r="B295" s="211"/>
      <c r="C295" s="211"/>
      <c r="D295" s="211"/>
      <c r="E295" s="211"/>
      <c r="F295" s="211"/>
      <c r="G295" s="211"/>
      <c r="H295" s="211"/>
      <c r="I295" s="211"/>
      <c r="U295" s="436"/>
      <c r="V295" s="435"/>
      <c r="W295"/>
      <c r="X295" s="441"/>
      <c r="Y295" s="441"/>
      <c r="Z295" s="441"/>
      <c r="AA295" s="441"/>
      <c r="AB295" s="441"/>
      <c r="AC295" s="441"/>
      <c r="AD295" s="441"/>
      <c r="AE295" s="441"/>
      <c r="AF295" s="441"/>
      <c r="AG295" s="441"/>
      <c r="AH295" s="441"/>
      <c r="AI295" s="441"/>
    </row>
    <row r="296" spans="1:35" ht="8.85" customHeight="1">
      <c r="A296" s="211"/>
      <c r="B296" s="211"/>
      <c r="C296" s="211"/>
      <c r="D296" s="211"/>
      <c r="E296" s="211"/>
      <c r="F296" s="211"/>
      <c r="G296" s="211"/>
      <c r="H296" s="211"/>
      <c r="I296" s="211"/>
      <c r="U296" s="436"/>
      <c r="V296" s="435"/>
      <c r="W296"/>
      <c r="X296" s="441"/>
      <c r="Y296" s="441"/>
      <c r="Z296" s="441"/>
      <c r="AA296" s="441"/>
      <c r="AB296" s="441"/>
      <c r="AC296" s="441"/>
      <c r="AD296" s="441"/>
      <c r="AE296" s="441"/>
      <c r="AF296" s="441"/>
      <c r="AG296" s="441"/>
      <c r="AH296" s="441"/>
      <c r="AI296" s="441"/>
    </row>
    <row r="297" spans="1:35" ht="8.85" customHeight="1">
      <c r="A297" s="211"/>
      <c r="B297" s="211"/>
      <c r="C297" s="211"/>
      <c r="D297" s="211"/>
      <c r="E297" s="211"/>
      <c r="F297" s="211"/>
      <c r="G297" s="211"/>
      <c r="H297" s="211"/>
      <c r="I297" s="211"/>
      <c r="U297" s="436"/>
      <c r="V297" s="435"/>
      <c r="W297"/>
      <c r="X297" s="441"/>
      <c r="Y297" s="441"/>
      <c r="Z297" s="441"/>
      <c r="AA297" s="441"/>
      <c r="AB297" s="441"/>
      <c r="AC297" s="441"/>
      <c r="AD297" s="441"/>
      <c r="AE297" s="441"/>
      <c r="AF297" s="441"/>
      <c r="AG297" s="441"/>
      <c r="AH297" s="441"/>
      <c r="AI297" s="441"/>
    </row>
    <row r="298" spans="1:35" ht="8.85" customHeight="1">
      <c r="A298" s="211"/>
      <c r="B298" s="211"/>
      <c r="C298" s="211"/>
      <c r="D298" s="211"/>
      <c r="E298" s="211"/>
      <c r="F298" s="211"/>
      <c r="G298" s="211"/>
      <c r="H298" s="211"/>
      <c r="I298" s="211"/>
      <c r="U298" s="436"/>
      <c r="V298" s="435"/>
      <c r="W298"/>
      <c r="X298" s="441"/>
      <c r="Y298" s="441"/>
      <c r="Z298" s="441"/>
      <c r="AA298" s="441"/>
      <c r="AB298" s="441"/>
      <c r="AC298" s="441"/>
      <c r="AD298" s="441"/>
      <c r="AE298" s="441"/>
      <c r="AF298" s="441"/>
      <c r="AG298" s="441"/>
      <c r="AH298" s="441"/>
      <c r="AI298" s="441"/>
    </row>
    <row r="299" spans="1:35" ht="8.85" customHeight="1">
      <c r="A299" s="211"/>
      <c r="B299" s="211"/>
      <c r="C299" s="211"/>
      <c r="D299" s="211"/>
      <c r="E299" s="211"/>
      <c r="F299" s="211"/>
      <c r="G299" s="211"/>
      <c r="H299" s="211"/>
      <c r="I299" s="211"/>
      <c r="U299" s="436"/>
      <c r="V299" s="435"/>
      <c r="W299"/>
      <c r="X299" s="441"/>
      <c r="Y299" s="441"/>
      <c r="Z299" s="441"/>
      <c r="AA299" s="441"/>
      <c r="AB299" s="441"/>
      <c r="AC299" s="441"/>
      <c r="AD299" s="441"/>
      <c r="AE299" s="441"/>
      <c r="AF299" s="441"/>
      <c r="AG299" s="441"/>
      <c r="AH299" s="441"/>
      <c r="AI299" s="441"/>
    </row>
    <row r="300" spans="1:35" ht="8.85" customHeight="1">
      <c r="A300" s="211"/>
      <c r="B300" s="211"/>
      <c r="C300" s="211"/>
      <c r="D300" s="211"/>
      <c r="E300" s="211"/>
      <c r="F300" s="211"/>
      <c r="G300" s="211"/>
      <c r="H300" s="211"/>
      <c r="I300" s="211"/>
      <c r="U300" s="436"/>
      <c r="V300" s="435"/>
      <c r="W300"/>
      <c r="X300" s="441"/>
      <c r="Y300" s="441"/>
      <c r="Z300" s="441"/>
      <c r="AA300" s="441"/>
      <c r="AB300" s="441"/>
      <c r="AC300" s="441"/>
      <c r="AD300" s="441"/>
      <c r="AE300" s="441"/>
      <c r="AF300" s="441"/>
      <c r="AG300" s="441"/>
      <c r="AH300" s="441"/>
      <c r="AI300" s="441"/>
    </row>
    <row r="301" spans="1:35" ht="8.85" customHeight="1">
      <c r="A301" s="211"/>
      <c r="B301" s="211"/>
      <c r="C301" s="211"/>
      <c r="D301" s="211"/>
      <c r="E301" s="211"/>
      <c r="F301" s="211"/>
      <c r="G301" s="211"/>
      <c r="H301" s="211"/>
      <c r="I301" s="211"/>
      <c r="U301" s="436"/>
      <c r="V301" s="435"/>
      <c r="W301"/>
      <c r="X301" s="441"/>
      <c r="Y301" s="441"/>
      <c r="Z301" s="441"/>
      <c r="AA301" s="441"/>
      <c r="AB301" s="441"/>
      <c r="AC301" s="441"/>
      <c r="AD301" s="441"/>
      <c r="AE301" s="441"/>
      <c r="AF301" s="441"/>
      <c r="AG301" s="441"/>
      <c r="AH301" s="441"/>
      <c r="AI301" s="441"/>
    </row>
    <row r="302" spans="1:35" ht="8.85" customHeight="1">
      <c r="A302" s="211"/>
      <c r="B302" s="211"/>
      <c r="C302" s="211"/>
      <c r="D302" s="211"/>
      <c r="E302" s="211"/>
      <c r="F302" s="211"/>
      <c r="G302" s="211"/>
      <c r="H302" s="211"/>
      <c r="I302" s="211"/>
      <c r="U302" s="436"/>
      <c r="V302" s="435"/>
      <c r="W302"/>
      <c r="X302" s="441"/>
      <c r="Y302" s="441"/>
      <c r="Z302" s="441"/>
      <c r="AA302" s="441"/>
      <c r="AB302" s="441"/>
      <c r="AC302" s="441"/>
      <c r="AD302" s="441"/>
      <c r="AE302" s="441"/>
      <c r="AF302" s="441"/>
      <c r="AG302" s="441"/>
      <c r="AH302" s="441"/>
      <c r="AI302" s="441"/>
    </row>
    <row r="303" spans="1:35" ht="8.85" customHeight="1">
      <c r="A303" s="211"/>
      <c r="B303" s="211"/>
      <c r="C303" s="211"/>
      <c r="D303" s="211"/>
      <c r="E303" s="211"/>
      <c r="F303" s="211"/>
      <c r="G303" s="211"/>
      <c r="H303" s="211"/>
      <c r="I303" s="211"/>
      <c r="U303" s="436"/>
      <c r="V303" s="435"/>
      <c r="W303"/>
      <c r="X303" s="441"/>
      <c r="Y303" s="441"/>
      <c r="Z303" s="441"/>
      <c r="AA303" s="441"/>
      <c r="AB303" s="441"/>
      <c r="AC303" s="441"/>
      <c r="AD303" s="441"/>
      <c r="AE303" s="441"/>
      <c r="AF303" s="441"/>
      <c r="AG303" s="441"/>
      <c r="AH303" s="441"/>
      <c r="AI303" s="441"/>
    </row>
    <row r="304" spans="1:35" ht="8.85" customHeight="1">
      <c r="A304" s="211"/>
      <c r="B304" s="211"/>
      <c r="C304" s="211"/>
      <c r="D304" s="211"/>
      <c r="E304" s="211"/>
      <c r="F304" s="211"/>
      <c r="G304" s="211"/>
      <c r="H304" s="211"/>
      <c r="I304" s="211"/>
      <c r="U304" s="436"/>
      <c r="V304" s="435"/>
      <c r="W304"/>
      <c r="X304" s="441"/>
      <c r="Y304" s="441"/>
      <c r="Z304" s="441"/>
      <c r="AA304" s="441"/>
      <c r="AB304" s="441"/>
      <c r="AC304" s="441"/>
      <c r="AD304" s="441"/>
      <c r="AE304" s="441"/>
      <c r="AF304" s="441"/>
      <c r="AG304" s="441"/>
      <c r="AH304" s="441"/>
      <c r="AI304" s="441"/>
    </row>
    <row r="305" spans="1:35" ht="8.85" customHeight="1">
      <c r="A305" s="211"/>
      <c r="B305" s="211"/>
      <c r="C305" s="211"/>
      <c r="D305" s="211"/>
      <c r="E305" s="211"/>
      <c r="F305" s="211"/>
      <c r="G305" s="211"/>
      <c r="H305" s="211"/>
      <c r="I305" s="211"/>
      <c r="U305" s="436"/>
      <c r="V305" s="435"/>
      <c r="W305"/>
      <c r="X305" s="441"/>
      <c r="Y305" s="441"/>
      <c r="Z305" s="441"/>
      <c r="AA305" s="441"/>
      <c r="AB305" s="441"/>
      <c r="AC305" s="441"/>
      <c r="AD305" s="441"/>
      <c r="AE305" s="441"/>
      <c r="AF305" s="441"/>
      <c r="AG305" s="441"/>
      <c r="AH305" s="441"/>
      <c r="AI305" s="441"/>
    </row>
    <row r="306" spans="1:35" ht="8.85" customHeight="1">
      <c r="A306" s="211"/>
      <c r="B306" s="211"/>
      <c r="C306" s="211"/>
      <c r="D306" s="211"/>
      <c r="E306" s="211"/>
      <c r="F306" s="211"/>
      <c r="G306" s="211"/>
      <c r="H306" s="211"/>
      <c r="I306" s="211"/>
      <c r="U306" s="436"/>
      <c r="V306" s="435"/>
      <c r="W306"/>
      <c r="X306" s="441"/>
      <c r="Y306" s="441"/>
      <c r="Z306" s="441"/>
      <c r="AA306" s="441"/>
      <c r="AB306" s="441"/>
      <c r="AC306" s="441"/>
      <c r="AD306" s="441"/>
      <c r="AE306" s="441"/>
      <c r="AF306" s="441"/>
      <c r="AG306" s="441"/>
      <c r="AH306" s="441"/>
      <c r="AI306" s="441"/>
    </row>
    <row r="307" spans="1:35" ht="8.85" customHeight="1">
      <c r="A307" s="211"/>
      <c r="B307" s="211"/>
      <c r="C307" s="211"/>
      <c r="D307" s="211"/>
      <c r="E307" s="211"/>
      <c r="F307" s="211"/>
      <c r="G307" s="211"/>
      <c r="H307" s="211"/>
      <c r="I307" s="211"/>
      <c r="U307" s="436"/>
      <c r="V307" s="435"/>
      <c r="W307"/>
      <c r="X307" s="441"/>
      <c r="Y307" s="441"/>
      <c r="Z307" s="441"/>
      <c r="AA307" s="441"/>
      <c r="AB307" s="441"/>
      <c r="AC307" s="441"/>
      <c r="AD307" s="441"/>
      <c r="AE307" s="441"/>
      <c r="AF307" s="441"/>
      <c r="AG307" s="441"/>
      <c r="AH307" s="441"/>
      <c r="AI307" s="441"/>
    </row>
    <row r="308" spans="1:35" ht="8.85" customHeight="1">
      <c r="A308" s="211"/>
      <c r="B308" s="211"/>
      <c r="C308" s="211"/>
      <c r="D308" s="211"/>
      <c r="E308" s="211"/>
      <c r="F308" s="211"/>
      <c r="G308" s="211"/>
      <c r="H308" s="211"/>
      <c r="I308" s="211"/>
      <c r="U308" s="436"/>
      <c r="V308" s="435"/>
      <c r="W308"/>
      <c r="X308" s="441"/>
      <c r="Y308" s="441"/>
      <c r="Z308" s="441"/>
      <c r="AA308" s="441"/>
      <c r="AB308" s="441"/>
      <c r="AC308" s="441"/>
      <c r="AD308" s="441"/>
      <c r="AE308" s="441"/>
      <c r="AF308" s="441"/>
      <c r="AG308" s="441"/>
      <c r="AH308" s="441"/>
      <c r="AI308" s="441"/>
    </row>
    <row r="309" spans="1:35" ht="8.85" customHeight="1">
      <c r="A309" s="211"/>
      <c r="B309" s="211"/>
      <c r="C309" s="211"/>
      <c r="D309" s="211"/>
      <c r="E309" s="211"/>
      <c r="F309" s="211"/>
      <c r="G309" s="211"/>
      <c r="H309" s="211"/>
      <c r="I309" s="211"/>
      <c r="U309" s="436"/>
      <c r="V309" s="435"/>
      <c r="W309"/>
      <c r="X309" s="441"/>
      <c r="Y309" s="441"/>
      <c r="Z309" s="441"/>
      <c r="AA309" s="441"/>
      <c r="AB309" s="441"/>
      <c r="AC309" s="441"/>
      <c r="AD309" s="441"/>
      <c r="AE309" s="441"/>
      <c r="AF309" s="441"/>
      <c r="AG309" s="441"/>
      <c r="AH309" s="441"/>
      <c r="AI309" s="441"/>
    </row>
    <row r="310" spans="1:35" ht="8.85" customHeight="1">
      <c r="A310" s="211"/>
      <c r="B310" s="211"/>
      <c r="C310" s="211"/>
      <c r="D310" s="211"/>
      <c r="E310" s="211"/>
      <c r="F310" s="211"/>
      <c r="G310" s="211"/>
      <c r="H310" s="211"/>
      <c r="I310" s="211"/>
      <c r="U310" s="436"/>
      <c r="V310" s="435"/>
      <c r="W310"/>
      <c r="X310" s="441"/>
      <c r="Y310" s="441"/>
      <c r="Z310" s="441"/>
      <c r="AA310" s="441"/>
      <c r="AB310" s="441"/>
      <c r="AC310" s="441"/>
      <c r="AD310" s="441"/>
      <c r="AE310" s="441"/>
      <c r="AF310" s="441"/>
      <c r="AG310" s="441"/>
      <c r="AH310" s="441"/>
      <c r="AI310" s="441"/>
    </row>
    <row r="311" spans="1:35" ht="8.85" customHeight="1">
      <c r="A311" s="211"/>
      <c r="B311" s="211"/>
      <c r="C311" s="211"/>
      <c r="D311" s="211"/>
      <c r="E311" s="211"/>
      <c r="F311" s="211"/>
      <c r="G311" s="211"/>
      <c r="H311" s="211"/>
      <c r="I311" s="211"/>
      <c r="U311" s="436"/>
      <c r="V311" s="435"/>
      <c r="W311"/>
      <c r="X311" s="441"/>
      <c r="Y311" s="441"/>
      <c r="Z311" s="441"/>
      <c r="AA311" s="441"/>
      <c r="AB311" s="441"/>
      <c r="AC311" s="441"/>
      <c r="AD311" s="441"/>
      <c r="AE311" s="441"/>
      <c r="AF311" s="441"/>
      <c r="AG311" s="441"/>
      <c r="AH311" s="441"/>
      <c r="AI311" s="441"/>
    </row>
    <row r="312" spans="1:35" ht="8.85" customHeight="1">
      <c r="A312" s="211"/>
      <c r="B312" s="211"/>
      <c r="C312" s="211"/>
      <c r="D312" s="211"/>
      <c r="E312" s="211"/>
      <c r="F312" s="211"/>
      <c r="G312" s="211"/>
      <c r="H312" s="211"/>
      <c r="I312" s="211"/>
      <c r="U312" s="436"/>
      <c r="V312" s="435"/>
      <c r="W312"/>
      <c r="X312" s="441"/>
      <c r="Y312" s="441"/>
      <c r="Z312" s="441"/>
      <c r="AA312" s="441"/>
      <c r="AB312" s="441"/>
      <c r="AC312" s="441"/>
      <c r="AD312" s="441"/>
      <c r="AE312" s="441"/>
      <c r="AF312" s="441"/>
      <c r="AG312" s="441"/>
      <c r="AH312" s="441"/>
      <c r="AI312" s="441"/>
    </row>
    <row r="313" spans="1:35" ht="8.85" customHeight="1">
      <c r="A313" s="211"/>
      <c r="B313" s="211"/>
      <c r="C313" s="211"/>
      <c r="D313" s="211"/>
      <c r="E313" s="211"/>
      <c r="F313" s="211"/>
      <c r="G313" s="211"/>
      <c r="H313" s="211"/>
      <c r="I313" s="211"/>
      <c r="U313" s="436"/>
      <c r="V313" s="435"/>
      <c r="W313"/>
      <c r="X313" s="441"/>
      <c r="Y313" s="441"/>
      <c r="Z313" s="441"/>
      <c r="AA313" s="441"/>
      <c r="AB313" s="441"/>
      <c r="AC313" s="441"/>
      <c r="AD313" s="441"/>
      <c r="AE313" s="441"/>
      <c r="AF313" s="441"/>
      <c r="AG313" s="441"/>
      <c r="AH313" s="441"/>
      <c r="AI313" s="441"/>
    </row>
    <row r="314" spans="1:35" ht="8.85" customHeight="1">
      <c r="A314" s="211"/>
      <c r="B314" s="211"/>
      <c r="C314" s="211"/>
      <c r="D314" s="211"/>
      <c r="E314" s="211"/>
      <c r="F314" s="211"/>
      <c r="G314" s="211"/>
      <c r="H314" s="211"/>
      <c r="I314" s="211"/>
      <c r="U314" s="436"/>
      <c r="V314" s="435"/>
      <c r="W314"/>
      <c r="X314" s="441"/>
      <c r="Y314" s="441"/>
      <c r="Z314" s="441"/>
      <c r="AA314" s="441"/>
      <c r="AB314" s="441"/>
      <c r="AC314" s="441"/>
      <c r="AD314" s="441"/>
      <c r="AE314" s="441"/>
      <c r="AF314" s="441"/>
      <c r="AG314" s="441"/>
      <c r="AH314" s="441"/>
      <c r="AI314" s="441"/>
    </row>
    <row r="315" spans="1:35" ht="8.85" customHeight="1">
      <c r="A315" s="211"/>
      <c r="B315" s="211"/>
      <c r="C315" s="211"/>
      <c r="D315" s="211"/>
      <c r="E315" s="211"/>
      <c r="F315" s="211"/>
      <c r="G315" s="211"/>
      <c r="H315" s="211"/>
      <c r="I315" s="211"/>
      <c r="U315" s="436"/>
      <c r="V315" s="435"/>
      <c r="W315"/>
      <c r="X315" s="441"/>
      <c r="Y315" s="441"/>
      <c r="Z315" s="441"/>
      <c r="AA315" s="441"/>
      <c r="AB315" s="441"/>
      <c r="AC315" s="441"/>
      <c r="AD315" s="441"/>
      <c r="AE315" s="441"/>
      <c r="AF315" s="441"/>
      <c r="AG315" s="441"/>
      <c r="AH315" s="441"/>
      <c r="AI315" s="441"/>
    </row>
    <row r="316" spans="1:35" ht="8.85" customHeight="1">
      <c r="A316" s="211"/>
      <c r="B316" s="211"/>
      <c r="C316" s="211"/>
      <c r="D316" s="211"/>
      <c r="E316" s="211"/>
      <c r="F316" s="211"/>
      <c r="G316" s="211"/>
      <c r="H316" s="211"/>
      <c r="I316" s="211"/>
      <c r="U316" s="436"/>
      <c r="V316" s="435"/>
      <c r="W316"/>
      <c r="X316" s="441"/>
      <c r="Y316" s="441"/>
      <c r="Z316" s="441"/>
      <c r="AA316" s="441"/>
      <c r="AB316" s="441"/>
      <c r="AC316" s="441"/>
      <c r="AD316" s="441"/>
      <c r="AE316" s="441"/>
      <c r="AF316" s="441"/>
      <c r="AG316" s="441"/>
      <c r="AH316" s="441"/>
      <c r="AI316" s="441"/>
    </row>
    <row r="317" spans="1:35" ht="8.85" customHeight="1">
      <c r="A317" s="211"/>
      <c r="B317" s="211"/>
      <c r="C317" s="211"/>
      <c r="D317" s="211"/>
      <c r="E317" s="211"/>
      <c r="F317" s="211"/>
      <c r="G317" s="211"/>
      <c r="H317" s="211"/>
      <c r="I317" s="211"/>
      <c r="U317" s="436"/>
      <c r="V317" s="435"/>
      <c r="W317"/>
      <c r="X317" s="441"/>
      <c r="Y317" s="441"/>
      <c r="Z317" s="441"/>
      <c r="AA317" s="441"/>
      <c r="AB317" s="441"/>
      <c r="AC317" s="441"/>
      <c r="AD317" s="441"/>
      <c r="AE317" s="441"/>
      <c r="AF317" s="441"/>
      <c r="AG317" s="441"/>
      <c r="AH317" s="441"/>
      <c r="AI317" s="441"/>
    </row>
    <row r="318" spans="1:35" ht="8.85" customHeight="1">
      <c r="U318" s="436"/>
      <c r="V318" s="435"/>
      <c r="W318"/>
      <c r="X318" s="441"/>
      <c r="Y318" s="441"/>
      <c r="Z318" s="441"/>
      <c r="AA318" s="441"/>
      <c r="AB318" s="441"/>
      <c r="AC318" s="441"/>
      <c r="AD318" s="441"/>
      <c r="AE318" s="441"/>
      <c r="AF318" s="441"/>
      <c r="AG318" s="441"/>
      <c r="AH318" s="441"/>
      <c r="AI318" s="441"/>
    </row>
    <row r="319" spans="1:35" ht="8.85" customHeight="1">
      <c r="U319" s="436"/>
      <c r="V319" s="435"/>
      <c r="W319"/>
      <c r="X319" s="441"/>
      <c r="Y319" s="441"/>
      <c r="Z319" s="441"/>
      <c r="AA319" s="441"/>
      <c r="AB319" s="441"/>
      <c r="AC319" s="441"/>
      <c r="AD319" s="441"/>
      <c r="AE319" s="441"/>
      <c r="AF319" s="441"/>
      <c r="AG319" s="441"/>
      <c r="AH319" s="441"/>
      <c r="AI319" s="441"/>
    </row>
    <row r="320" spans="1:35" ht="8.85" customHeight="1">
      <c r="U320" s="436"/>
      <c r="V320" s="435"/>
      <c r="W320"/>
      <c r="X320" s="441"/>
      <c r="Y320" s="441"/>
      <c r="Z320" s="441"/>
      <c r="AA320" s="441"/>
      <c r="AB320" s="441"/>
      <c r="AC320" s="441"/>
      <c r="AD320" s="441"/>
      <c r="AE320" s="441"/>
      <c r="AF320" s="441"/>
      <c r="AG320" s="441"/>
      <c r="AH320" s="441"/>
      <c r="AI320" s="441"/>
    </row>
    <row r="321" spans="21:35" ht="8.85" customHeight="1">
      <c r="U321" s="436"/>
      <c r="V321" s="435"/>
      <c r="W321"/>
      <c r="X321" s="441"/>
      <c r="Y321" s="441"/>
      <c r="Z321" s="441"/>
      <c r="AA321" s="441"/>
      <c r="AB321" s="441"/>
      <c r="AC321" s="441"/>
      <c r="AD321" s="441"/>
      <c r="AE321" s="441"/>
      <c r="AF321" s="441"/>
      <c r="AG321" s="441"/>
      <c r="AH321" s="441"/>
      <c r="AI321" s="441"/>
    </row>
    <row r="322" spans="21:35" ht="8.85" customHeight="1">
      <c r="U322" s="436"/>
      <c r="V322" s="435"/>
      <c r="W322"/>
      <c r="X322" s="441"/>
      <c r="Y322" s="441"/>
      <c r="Z322" s="441"/>
      <c r="AA322" s="441"/>
      <c r="AB322" s="441"/>
      <c r="AC322" s="441"/>
      <c r="AD322" s="441"/>
      <c r="AE322" s="441"/>
      <c r="AF322" s="441"/>
      <c r="AG322" s="441"/>
      <c r="AH322" s="441"/>
      <c r="AI322" s="441"/>
    </row>
    <row r="323" spans="21:35" ht="8.85" customHeight="1">
      <c r="U323" s="436"/>
      <c r="V323" s="435"/>
      <c r="W323"/>
      <c r="X323" s="441"/>
      <c r="Y323" s="441"/>
      <c r="Z323" s="441"/>
      <c r="AA323" s="441"/>
      <c r="AB323" s="441"/>
      <c r="AC323" s="441"/>
      <c r="AD323" s="441"/>
      <c r="AE323" s="441"/>
      <c r="AF323" s="441"/>
      <c r="AG323" s="441"/>
      <c r="AH323" s="441"/>
      <c r="AI323" s="441"/>
    </row>
    <row r="324" spans="21:35" ht="8.85" customHeight="1">
      <c r="U324" s="436"/>
      <c r="V324" s="435"/>
      <c r="W324"/>
      <c r="X324" s="441"/>
      <c r="Y324" s="441"/>
      <c r="Z324" s="441"/>
      <c r="AA324" s="441"/>
      <c r="AB324" s="441"/>
      <c r="AC324" s="441"/>
      <c r="AD324" s="441"/>
      <c r="AE324" s="441"/>
      <c r="AF324" s="441"/>
      <c r="AG324" s="441"/>
      <c r="AH324" s="441"/>
      <c r="AI324" s="441"/>
    </row>
    <row r="325" spans="21:35" ht="8.85" customHeight="1">
      <c r="U325" s="436"/>
      <c r="V325" s="435"/>
      <c r="W325"/>
      <c r="X325" s="441"/>
      <c r="Y325" s="441"/>
      <c r="Z325" s="441"/>
      <c r="AA325" s="441"/>
      <c r="AB325" s="441"/>
      <c r="AC325" s="441"/>
      <c r="AD325" s="441"/>
      <c r="AE325" s="441"/>
      <c r="AF325" s="441"/>
      <c r="AG325" s="441"/>
      <c r="AH325" s="441"/>
      <c r="AI325" s="441"/>
    </row>
    <row r="326" spans="21:35" ht="8.85" customHeight="1">
      <c r="U326" s="436"/>
      <c r="V326" s="435"/>
      <c r="W326"/>
      <c r="X326" s="441"/>
      <c r="Y326" s="441"/>
      <c r="Z326" s="441"/>
      <c r="AA326" s="441"/>
      <c r="AB326" s="441"/>
      <c r="AC326" s="441"/>
      <c r="AD326" s="441"/>
      <c r="AE326" s="441"/>
      <c r="AF326" s="441"/>
      <c r="AG326" s="441"/>
      <c r="AH326" s="441"/>
      <c r="AI326" s="441"/>
    </row>
    <row r="327" spans="21:35" ht="8.85" customHeight="1">
      <c r="U327" s="436"/>
      <c r="V327" s="435"/>
      <c r="W327"/>
      <c r="X327" s="441"/>
      <c r="Y327" s="441"/>
      <c r="Z327" s="441"/>
      <c r="AA327" s="441"/>
      <c r="AB327" s="441"/>
      <c r="AC327" s="441"/>
      <c r="AD327" s="441"/>
      <c r="AE327" s="441"/>
      <c r="AF327" s="441"/>
      <c r="AG327" s="441"/>
      <c r="AH327" s="441"/>
      <c r="AI327" s="441"/>
    </row>
    <row r="328" spans="21:35" ht="8.85" customHeight="1">
      <c r="U328" s="436"/>
      <c r="V328" s="435"/>
      <c r="W328"/>
      <c r="X328" s="441"/>
      <c r="Y328" s="441"/>
      <c r="Z328" s="441"/>
      <c r="AA328" s="441"/>
      <c r="AB328" s="441"/>
      <c r="AC328" s="441"/>
      <c r="AD328" s="441"/>
      <c r="AE328" s="441"/>
      <c r="AF328" s="441"/>
      <c r="AG328" s="441"/>
      <c r="AH328" s="441"/>
      <c r="AI328" s="441"/>
    </row>
    <row r="329" spans="21:35" ht="8.85" customHeight="1">
      <c r="U329" s="436"/>
      <c r="V329" s="435"/>
      <c r="W329"/>
      <c r="X329" s="441"/>
      <c r="Y329" s="441"/>
      <c r="Z329" s="441"/>
      <c r="AA329" s="441"/>
      <c r="AB329" s="441"/>
      <c r="AC329" s="441"/>
      <c r="AD329" s="441"/>
      <c r="AE329" s="441"/>
      <c r="AF329" s="441"/>
      <c r="AG329" s="441"/>
      <c r="AH329" s="441"/>
      <c r="AI329" s="441"/>
    </row>
    <row r="330" spans="21:35" ht="8.85" customHeight="1">
      <c r="U330" s="436"/>
      <c r="V330" s="435"/>
      <c r="W330"/>
      <c r="X330" s="441"/>
      <c r="Y330" s="441"/>
      <c r="Z330" s="441"/>
      <c r="AA330" s="441"/>
      <c r="AB330" s="441"/>
      <c r="AC330" s="441"/>
      <c r="AD330" s="441"/>
      <c r="AE330" s="441"/>
      <c r="AF330" s="441"/>
      <c r="AG330" s="441"/>
      <c r="AH330" s="441"/>
      <c r="AI330" s="441"/>
    </row>
    <row r="331" spans="21:35" ht="8.85" customHeight="1">
      <c r="U331" s="436"/>
      <c r="V331" s="435"/>
      <c r="W331"/>
      <c r="X331" s="441"/>
      <c r="Y331" s="441"/>
      <c r="Z331" s="441"/>
      <c r="AA331" s="441"/>
      <c r="AB331" s="441"/>
      <c r="AC331" s="441"/>
      <c r="AD331" s="441"/>
      <c r="AE331" s="441"/>
      <c r="AF331" s="441"/>
      <c r="AG331" s="441"/>
      <c r="AH331" s="441"/>
      <c r="AI331" s="441"/>
    </row>
    <row r="332" spans="21:35" ht="8.85" customHeight="1">
      <c r="U332" s="436"/>
      <c r="V332" s="435"/>
      <c r="W332"/>
      <c r="X332" s="441"/>
      <c r="Y332" s="441"/>
      <c r="Z332" s="441"/>
      <c r="AA332" s="441"/>
      <c r="AB332" s="441"/>
      <c r="AC332" s="441"/>
      <c r="AD332" s="441"/>
      <c r="AE332" s="441"/>
      <c r="AF332" s="441"/>
      <c r="AG332" s="441"/>
      <c r="AH332" s="441"/>
      <c r="AI332" s="441"/>
    </row>
    <row r="333" spans="21:35" ht="8.85" customHeight="1">
      <c r="U333" s="436"/>
      <c r="V333" s="435"/>
      <c r="W333"/>
      <c r="X333" s="441"/>
      <c r="Y333" s="441"/>
      <c r="Z333" s="441"/>
      <c r="AA333" s="441"/>
      <c r="AB333" s="441"/>
      <c r="AC333" s="441"/>
      <c r="AD333" s="441"/>
      <c r="AE333" s="441"/>
      <c r="AF333" s="441"/>
      <c r="AG333" s="441"/>
      <c r="AH333" s="441"/>
      <c r="AI333" s="441"/>
    </row>
    <row r="334" spans="21:35" ht="8.85" customHeight="1">
      <c r="U334" s="436"/>
      <c r="V334" s="435"/>
      <c r="W334"/>
      <c r="X334" s="441"/>
      <c r="Y334" s="441"/>
      <c r="Z334" s="441"/>
      <c r="AA334" s="441"/>
      <c r="AB334" s="441"/>
      <c r="AC334" s="441"/>
      <c r="AD334" s="441"/>
      <c r="AE334" s="441"/>
      <c r="AF334" s="441"/>
      <c r="AG334" s="441"/>
      <c r="AH334" s="441"/>
      <c r="AI334" s="441"/>
    </row>
    <row r="335" spans="21:35" ht="8.85" customHeight="1">
      <c r="U335" s="436"/>
      <c r="V335" s="435"/>
      <c r="W335"/>
      <c r="X335" s="441"/>
      <c r="Y335" s="441"/>
      <c r="Z335" s="441"/>
      <c r="AA335" s="441"/>
      <c r="AB335" s="441"/>
      <c r="AC335" s="441"/>
      <c r="AD335" s="441"/>
      <c r="AE335" s="441"/>
      <c r="AF335" s="441"/>
      <c r="AG335" s="441"/>
      <c r="AH335" s="441"/>
      <c r="AI335" s="441"/>
    </row>
    <row r="336" spans="21:35" ht="8.85" customHeight="1">
      <c r="U336" s="436"/>
      <c r="V336" s="435"/>
      <c r="W336"/>
      <c r="X336" s="441"/>
      <c r="Y336" s="441"/>
      <c r="Z336" s="441"/>
      <c r="AA336" s="441"/>
      <c r="AB336" s="441"/>
      <c r="AC336" s="441"/>
      <c r="AD336" s="441"/>
      <c r="AE336" s="441"/>
      <c r="AF336" s="441"/>
      <c r="AG336" s="441"/>
      <c r="AH336" s="441"/>
      <c r="AI336" s="441"/>
    </row>
    <row r="337" spans="21:35" ht="8.85" customHeight="1">
      <c r="U337" s="436"/>
      <c r="V337" s="435"/>
      <c r="W337"/>
      <c r="X337" s="441"/>
      <c r="Y337" s="441"/>
      <c r="Z337" s="441"/>
      <c r="AA337" s="441"/>
      <c r="AB337" s="441"/>
      <c r="AC337" s="441"/>
      <c r="AD337" s="441"/>
      <c r="AE337" s="441"/>
      <c r="AF337" s="441"/>
      <c r="AG337" s="441"/>
      <c r="AH337" s="441"/>
      <c r="AI337" s="441"/>
    </row>
    <row r="338" spans="21:35" ht="8.85" customHeight="1">
      <c r="U338" s="436"/>
      <c r="V338" s="435"/>
      <c r="W338"/>
      <c r="X338" s="441"/>
      <c r="Y338" s="441"/>
      <c r="Z338" s="441"/>
      <c r="AA338" s="441"/>
      <c r="AB338" s="441"/>
      <c r="AC338" s="441"/>
      <c r="AD338" s="441"/>
      <c r="AE338" s="441"/>
      <c r="AF338" s="441"/>
      <c r="AG338" s="441"/>
      <c r="AH338" s="441"/>
      <c r="AI338" s="441"/>
    </row>
    <row r="339" spans="21:35" ht="8.85" customHeight="1">
      <c r="U339" s="436"/>
      <c r="V339" s="435"/>
      <c r="W339"/>
      <c r="X339" s="441"/>
      <c r="Y339" s="441"/>
      <c r="Z339" s="441"/>
      <c r="AA339" s="441"/>
      <c r="AB339" s="441"/>
      <c r="AC339" s="441"/>
      <c r="AD339" s="441"/>
      <c r="AE339" s="441"/>
      <c r="AF339" s="441"/>
      <c r="AG339" s="441"/>
      <c r="AH339" s="441"/>
      <c r="AI339" s="441"/>
    </row>
    <row r="340" spans="21:35" ht="8.85" customHeight="1">
      <c r="U340" s="436"/>
      <c r="V340" s="435"/>
      <c r="W340"/>
      <c r="X340" s="441"/>
      <c r="Y340" s="441"/>
      <c r="Z340" s="441"/>
      <c r="AA340" s="441"/>
      <c r="AB340" s="441"/>
      <c r="AC340" s="441"/>
      <c r="AD340" s="441"/>
      <c r="AE340" s="441"/>
      <c r="AF340" s="441"/>
      <c r="AG340" s="441"/>
      <c r="AH340" s="441"/>
      <c r="AI340" s="441"/>
    </row>
    <row r="341" spans="21:35" ht="8.85" customHeight="1">
      <c r="U341" s="436"/>
      <c r="V341" s="435"/>
      <c r="W341"/>
      <c r="X341" s="441"/>
      <c r="Y341" s="441"/>
      <c r="Z341" s="441"/>
      <c r="AA341" s="441"/>
      <c r="AB341" s="441"/>
      <c r="AC341" s="441"/>
      <c r="AD341" s="441"/>
      <c r="AE341" s="441"/>
      <c r="AF341" s="441"/>
      <c r="AG341" s="441"/>
      <c r="AH341" s="441"/>
      <c r="AI341" s="441"/>
    </row>
    <row r="342" spans="21:35" ht="8.85" customHeight="1">
      <c r="U342" s="436"/>
      <c r="V342" s="435"/>
      <c r="W342"/>
      <c r="X342" s="441"/>
      <c r="Y342" s="441"/>
      <c r="Z342" s="441"/>
      <c r="AA342" s="441"/>
      <c r="AB342" s="441"/>
      <c r="AC342" s="441"/>
      <c r="AD342" s="441"/>
      <c r="AE342" s="441"/>
      <c r="AF342" s="441"/>
      <c r="AG342" s="441"/>
      <c r="AH342" s="441"/>
      <c r="AI342" s="441"/>
    </row>
    <row r="343" spans="21:35" ht="8.85" customHeight="1">
      <c r="U343" s="436"/>
      <c r="V343" s="435"/>
      <c r="W343"/>
      <c r="X343" s="441"/>
      <c r="Y343" s="441"/>
      <c r="Z343" s="441"/>
      <c r="AA343" s="441"/>
      <c r="AB343" s="441"/>
      <c r="AC343" s="441"/>
      <c r="AD343" s="441"/>
      <c r="AE343" s="441"/>
      <c r="AF343" s="441"/>
      <c r="AG343" s="441"/>
      <c r="AH343" s="441"/>
      <c r="AI343" s="441"/>
    </row>
    <row r="344" spans="21:35" ht="8.85" customHeight="1">
      <c r="U344" s="436"/>
      <c r="V344" s="435"/>
      <c r="W344"/>
      <c r="X344" s="441"/>
      <c r="Y344" s="441"/>
      <c r="Z344" s="441"/>
      <c r="AA344" s="441"/>
      <c r="AB344" s="441"/>
      <c r="AC344" s="441"/>
      <c r="AD344" s="441"/>
      <c r="AE344" s="441"/>
      <c r="AF344" s="441"/>
      <c r="AG344" s="441"/>
      <c r="AH344" s="441"/>
      <c r="AI344" s="441"/>
    </row>
    <row r="345" spans="21:35" ht="8.85" customHeight="1">
      <c r="U345" s="436"/>
      <c r="V345" s="435"/>
      <c r="W345"/>
      <c r="X345" s="441"/>
      <c r="Y345" s="441"/>
      <c r="Z345" s="441"/>
      <c r="AA345" s="441"/>
      <c r="AB345" s="441"/>
      <c r="AC345" s="441"/>
      <c r="AD345" s="441"/>
      <c r="AE345" s="441"/>
      <c r="AF345" s="441"/>
      <c r="AG345" s="441"/>
      <c r="AH345" s="441"/>
      <c r="AI345" s="441"/>
    </row>
    <row r="346" spans="21:35" ht="8.85" customHeight="1">
      <c r="U346" s="436"/>
      <c r="V346" s="435"/>
      <c r="W346"/>
      <c r="X346" s="441"/>
      <c r="Y346" s="441"/>
      <c r="Z346" s="441"/>
      <c r="AA346" s="441"/>
      <c r="AB346" s="441"/>
      <c r="AC346" s="441"/>
      <c r="AD346" s="441"/>
      <c r="AE346" s="441"/>
      <c r="AF346" s="441"/>
      <c r="AG346" s="441"/>
      <c r="AH346" s="441"/>
      <c r="AI346" s="441"/>
    </row>
    <row r="347" spans="21:35" ht="8.85" customHeight="1">
      <c r="U347" s="436"/>
      <c r="V347" s="435"/>
      <c r="W347"/>
      <c r="X347" s="441"/>
      <c r="Y347" s="441"/>
      <c r="Z347" s="441"/>
      <c r="AA347" s="441"/>
      <c r="AB347" s="441"/>
      <c r="AC347" s="441"/>
      <c r="AD347" s="441"/>
      <c r="AE347" s="441"/>
      <c r="AF347" s="441"/>
      <c r="AG347" s="441"/>
      <c r="AH347" s="441"/>
      <c r="AI347" s="441"/>
    </row>
    <row r="348" spans="21:35" ht="8.85" customHeight="1">
      <c r="U348" s="436"/>
      <c r="V348" s="435"/>
      <c r="W348"/>
      <c r="X348" s="441"/>
      <c r="Y348" s="441"/>
      <c r="Z348" s="441"/>
      <c r="AA348" s="441"/>
      <c r="AB348" s="441"/>
      <c r="AC348" s="441"/>
      <c r="AD348" s="441"/>
      <c r="AE348" s="441"/>
      <c r="AF348" s="441"/>
      <c r="AG348" s="441"/>
      <c r="AH348" s="441"/>
      <c r="AI348" s="441"/>
    </row>
    <row r="349" spans="21:35" ht="8.85" customHeight="1">
      <c r="U349" s="436"/>
      <c r="V349" s="435"/>
      <c r="W349"/>
      <c r="X349" s="441"/>
      <c r="Y349" s="441"/>
      <c r="Z349" s="441"/>
      <c r="AA349" s="441"/>
      <c r="AB349" s="441"/>
      <c r="AC349" s="441"/>
      <c r="AD349" s="441"/>
      <c r="AE349" s="441"/>
      <c r="AF349" s="441"/>
      <c r="AG349" s="441"/>
      <c r="AH349" s="441"/>
      <c r="AI349" s="441"/>
    </row>
    <row r="350" spans="21:35" ht="8.85" customHeight="1">
      <c r="U350" s="436"/>
      <c r="V350" s="435"/>
      <c r="W350"/>
      <c r="X350" s="441"/>
      <c r="Y350" s="441"/>
      <c r="Z350" s="441"/>
      <c r="AA350" s="441"/>
      <c r="AB350" s="441"/>
      <c r="AC350" s="441"/>
      <c r="AD350" s="441"/>
      <c r="AE350" s="441"/>
      <c r="AF350" s="441"/>
      <c r="AG350" s="441"/>
      <c r="AH350" s="441"/>
      <c r="AI350" s="441"/>
    </row>
    <row r="351" spans="21:35" ht="8.85" customHeight="1">
      <c r="U351" s="436"/>
      <c r="V351" s="435"/>
      <c r="W351"/>
      <c r="X351" s="441"/>
      <c r="Y351" s="441"/>
      <c r="Z351" s="441"/>
      <c r="AA351" s="441"/>
      <c r="AB351" s="441"/>
      <c r="AC351" s="441"/>
      <c r="AD351" s="441"/>
      <c r="AE351" s="441"/>
      <c r="AF351" s="441"/>
      <c r="AG351" s="441"/>
      <c r="AH351" s="441"/>
      <c r="AI351" s="441"/>
    </row>
    <row r="352" spans="21:35" ht="8.85" customHeight="1">
      <c r="U352" s="436"/>
      <c r="V352" s="435"/>
      <c r="W352"/>
      <c r="X352" s="442"/>
      <c r="Y352" s="442"/>
      <c r="Z352" s="442"/>
      <c r="AA352" s="442"/>
      <c r="AB352" s="442"/>
      <c r="AC352" s="442"/>
      <c r="AD352" s="442"/>
      <c r="AE352" s="442"/>
      <c r="AF352" s="442"/>
      <c r="AG352" s="442"/>
      <c r="AH352" s="442"/>
      <c r="AI352" s="442"/>
    </row>
    <row r="353" spans="21:35" ht="8.85" customHeight="1">
      <c r="U353" s="436"/>
      <c r="V353" s="435"/>
      <c r="W353"/>
      <c r="X353" s="442"/>
      <c r="Y353" s="442"/>
      <c r="Z353" s="442"/>
      <c r="AA353" s="442"/>
      <c r="AB353" s="442"/>
      <c r="AC353" s="442"/>
      <c r="AD353" s="442"/>
      <c r="AE353" s="442"/>
      <c r="AF353" s="442"/>
      <c r="AG353" s="442"/>
      <c r="AH353" s="442"/>
      <c r="AI353" s="442"/>
    </row>
    <row r="354" spans="21:35" ht="8.85" customHeight="1">
      <c r="U354" s="436"/>
      <c r="V354" s="435"/>
      <c r="W354"/>
      <c r="X354" s="442"/>
      <c r="Y354" s="442"/>
      <c r="Z354" s="442"/>
      <c r="AA354" s="442"/>
      <c r="AB354" s="442"/>
      <c r="AC354" s="442"/>
      <c r="AD354" s="442"/>
      <c r="AE354" s="442"/>
      <c r="AF354" s="442"/>
      <c r="AG354" s="442"/>
      <c r="AH354" s="442"/>
      <c r="AI354" s="442"/>
    </row>
    <row r="355" spans="21:35" ht="8.85" customHeight="1">
      <c r="U355" s="436"/>
      <c r="V355" s="435"/>
      <c r="W355"/>
      <c r="X355" s="442"/>
      <c r="Y355" s="442"/>
      <c r="Z355" s="442"/>
      <c r="AA355" s="442"/>
      <c r="AB355" s="442"/>
      <c r="AC355" s="442"/>
      <c r="AD355" s="442"/>
      <c r="AE355" s="442"/>
      <c r="AF355" s="442"/>
      <c r="AG355" s="442"/>
      <c r="AH355" s="442"/>
      <c r="AI355" s="442"/>
    </row>
    <row r="356" spans="21:35" ht="8.85" customHeight="1">
      <c r="U356" s="436"/>
      <c r="V356" s="435"/>
      <c r="W356"/>
      <c r="X356" s="442"/>
      <c r="Y356" s="442"/>
      <c r="Z356" s="442"/>
      <c r="AA356" s="442"/>
      <c r="AB356" s="442"/>
      <c r="AC356" s="442"/>
      <c r="AD356" s="442"/>
      <c r="AE356" s="442"/>
      <c r="AF356" s="442"/>
      <c r="AG356" s="442"/>
      <c r="AH356" s="442"/>
      <c r="AI356" s="442"/>
    </row>
    <row r="357" spans="21:35" ht="8.85" customHeight="1">
      <c r="U357" s="436"/>
      <c r="V357" s="435"/>
      <c r="W357"/>
      <c r="X357" s="442"/>
      <c r="Y357" s="442"/>
      <c r="Z357" s="442"/>
      <c r="AA357" s="442"/>
      <c r="AB357" s="442"/>
      <c r="AC357" s="442"/>
      <c r="AD357" s="442"/>
      <c r="AE357" s="442"/>
      <c r="AF357" s="442"/>
      <c r="AG357" s="442"/>
      <c r="AH357" s="442"/>
      <c r="AI357" s="442"/>
    </row>
    <row r="358" spans="21:35" ht="8.85" customHeight="1">
      <c r="U358" s="436"/>
      <c r="V358" s="435"/>
      <c r="W358"/>
      <c r="X358" s="442"/>
      <c r="Y358" s="442"/>
      <c r="Z358" s="442"/>
      <c r="AA358" s="442"/>
      <c r="AB358" s="442"/>
      <c r="AC358" s="442"/>
      <c r="AD358" s="442"/>
      <c r="AE358" s="442"/>
      <c r="AF358" s="442"/>
      <c r="AG358" s="442"/>
      <c r="AH358" s="442"/>
      <c r="AI358" s="442"/>
    </row>
    <row r="359" spans="21:35" ht="8.85" customHeight="1">
      <c r="U359" s="436"/>
      <c r="V359" s="435"/>
      <c r="W359"/>
      <c r="X359" s="442"/>
      <c r="Y359" s="442"/>
      <c r="Z359" s="442"/>
      <c r="AA359" s="442"/>
      <c r="AB359" s="442"/>
      <c r="AC359" s="442"/>
      <c r="AD359" s="442"/>
      <c r="AE359" s="442"/>
      <c r="AF359" s="442"/>
      <c r="AG359" s="442"/>
      <c r="AH359" s="442"/>
      <c r="AI359" s="442"/>
    </row>
    <row r="360" spans="21:35" ht="8.85" customHeight="1">
      <c r="U360" s="436"/>
      <c r="V360" s="435"/>
      <c r="W360"/>
      <c r="X360" s="442"/>
      <c r="Y360" s="442"/>
      <c r="Z360" s="442"/>
      <c r="AA360" s="442"/>
      <c r="AB360" s="442"/>
      <c r="AC360" s="442"/>
      <c r="AD360" s="442"/>
      <c r="AE360" s="442"/>
      <c r="AF360" s="442"/>
      <c r="AG360" s="442"/>
      <c r="AH360" s="442"/>
      <c r="AI360" s="442"/>
    </row>
    <row r="361" spans="21:35" ht="8.85" customHeight="1">
      <c r="U361" s="436"/>
      <c r="V361" s="435"/>
      <c r="W361"/>
      <c r="X361" s="442"/>
      <c r="Y361" s="442"/>
      <c r="Z361" s="442"/>
      <c r="AA361" s="442"/>
      <c r="AB361" s="442"/>
      <c r="AC361" s="442"/>
      <c r="AD361" s="442"/>
      <c r="AE361" s="442"/>
      <c r="AF361" s="442"/>
      <c r="AG361" s="442"/>
      <c r="AH361" s="442"/>
      <c r="AI361" s="442"/>
    </row>
    <row r="362" spans="21:35" ht="8.85" customHeight="1">
      <c r="U362" s="436"/>
      <c r="V362" s="435"/>
      <c r="W362"/>
      <c r="X362" s="442"/>
      <c r="Y362" s="442"/>
      <c r="Z362" s="442"/>
      <c r="AA362" s="442"/>
      <c r="AB362" s="442"/>
      <c r="AC362" s="442"/>
      <c r="AD362" s="442"/>
      <c r="AE362" s="442"/>
      <c r="AF362" s="442"/>
      <c r="AG362" s="442"/>
      <c r="AH362" s="442"/>
      <c r="AI362" s="442"/>
    </row>
    <row r="363" spans="21:35" ht="8.85" customHeight="1">
      <c r="U363" s="436"/>
      <c r="V363" s="435"/>
      <c r="W363"/>
      <c r="X363" s="442"/>
      <c r="Y363" s="442"/>
      <c r="Z363" s="442"/>
      <c r="AA363" s="442"/>
      <c r="AB363" s="442"/>
      <c r="AC363" s="442"/>
      <c r="AD363" s="442"/>
      <c r="AE363" s="442"/>
      <c r="AF363" s="442"/>
      <c r="AG363" s="442"/>
      <c r="AH363" s="442"/>
      <c r="AI363" s="442"/>
    </row>
    <row r="364" spans="21:35" ht="12.75">
      <c r="U364" s="436"/>
      <c r="V364" s="435"/>
      <c r="W364"/>
      <c r="X364" s="442"/>
      <c r="Y364" s="442"/>
      <c r="Z364" s="442"/>
      <c r="AA364" s="442"/>
      <c r="AB364" s="442"/>
      <c r="AC364" s="442"/>
      <c r="AD364" s="442"/>
      <c r="AE364" s="442"/>
      <c r="AF364" s="442"/>
      <c r="AG364" s="442"/>
      <c r="AH364" s="442"/>
      <c r="AI364" s="442"/>
    </row>
    <row r="365" spans="21:35" ht="12.75">
      <c r="U365" s="436"/>
      <c r="V365" s="435"/>
      <c r="W365"/>
      <c r="X365" s="442"/>
      <c r="Y365" s="442"/>
      <c r="Z365" s="442"/>
      <c r="AA365" s="442"/>
      <c r="AB365" s="442"/>
      <c r="AC365" s="442"/>
      <c r="AD365" s="442"/>
      <c r="AE365" s="442"/>
      <c r="AF365" s="442"/>
      <c r="AG365" s="442"/>
      <c r="AH365" s="442"/>
      <c r="AI365" s="442"/>
    </row>
    <row r="366" spans="21:35" ht="12.75">
      <c r="U366" s="436"/>
      <c r="V366" s="435"/>
      <c r="W366"/>
      <c r="X366" s="442"/>
      <c r="Y366" s="442"/>
      <c r="Z366" s="442"/>
      <c r="AA366" s="442"/>
      <c r="AB366" s="442"/>
      <c r="AC366" s="442"/>
      <c r="AD366" s="442"/>
      <c r="AE366" s="442"/>
      <c r="AF366" s="442"/>
      <c r="AG366" s="442"/>
      <c r="AH366" s="442"/>
      <c r="AI366" s="442"/>
    </row>
    <row r="367" spans="21:35" ht="12.75">
      <c r="U367" s="436"/>
      <c r="V367" s="435"/>
      <c r="W367"/>
      <c r="X367" s="442"/>
      <c r="Y367" s="442"/>
      <c r="Z367" s="442"/>
      <c r="AA367" s="442"/>
      <c r="AB367" s="442"/>
      <c r="AC367" s="442"/>
      <c r="AD367" s="442"/>
      <c r="AE367" s="442"/>
      <c r="AF367" s="442"/>
      <c r="AG367" s="442"/>
      <c r="AH367" s="442"/>
      <c r="AI367" s="442"/>
    </row>
    <row r="368" spans="21:35" ht="12.75">
      <c r="U368" s="436"/>
      <c r="V368" s="435"/>
      <c r="W368"/>
      <c r="X368" s="442"/>
      <c r="Y368" s="442"/>
      <c r="Z368" s="442"/>
      <c r="AA368" s="442"/>
      <c r="AB368" s="442"/>
      <c r="AC368" s="442"/>
      <c r="AD368" s="442"/>
      <c r="AE368" s="442"/>
      <c r="AF368" s="442"/>
      <c r="AG368" s="442"/>
      <c r="AH368" s="442"/>
      <c r="AI368" s="442"/>
    </row>
    <row r="369" spans="21:35" ht="12.75">
      <c r="U369" s="436"/>
      <c r="V369" s="435"/>
      <c r="W369"/>
      <c r="X369" s="442"/>
      <c r="Y369" s="442"/>
      <c r="Z369" s="442"/>
      <c r="AA369" s="442"/>
      <c r="AB369" s="442"/>
      <c r="AC369" s="442"/>
      <c r="AD369" s="442"/>
      <c r="AE369" s="442"/>
      <c r="AF369" s="442"/>
      <c r="AG369" s="442"/>
      <c r="AH369" s="442"/>
      <c r="AI369" s="442"/>
    </row>
    <row r="370" spans="21:35" ht="12.75">
      <c r="U370" s="436"/>
      <c r="V370" s="435"/>
      <c r="W370"/>
      <c r="X370" s="442"/>
      <c r="Y370" s="442"/>
      <c r="Z370" s="442"/>
      <c r="AA370" s="442"/>
      <c r="AB370" s="442"/>
      <c r="AC370" s="442"/>
      <c r="AD370" s="442"/>
      <c r="AE370" s="442"/>
      <c r="AF370" s="442"/>
      <c r="AG370" s="442"/>
      <c r="AH370" s="442"/>
      <c r="AI370" s="442"/>
    </row>
    <row r="371" spans="21:35" ht="12.75">
      <c r="U371" s="436"/>
      <c r="V371" s="435"/>
      <c r="W371"/>
      <c r="X371" s="442"/>
      <c r="Y371" s="442"/>
      <c r="Z371" s="442"/>
      <c r="AA371" s="442"/>
      <c r="AB371" s="442"/>
      <c r="AC371" s="442"/>
      <c r="AD371" s="442"/>
      <c r="AE371" s="442"/>
      <c r="AF371" s="442"/>
      <c r="AG371" s="442"/>
      <c r="AH371" s="442"/>
      <c r="AI371" s="442"/>
    </row>
    <row r="372" spans="21:35" ht="12.75">
      <c r="U372" s="436"/>
      <c r="V372" s="435"/>
      <c r="W372"/>
      <c r="X372" s="442"/>
      <c r="Y372" s="442"/>
      <c r="Z372" s="442"/>
      <c r="AA372" s="442"/>
      <c r="AB372" s="442"/>
      <c r="AC372" s="442"/>
      <c r="AD372" s="442"/>
      <c r="AE372" s="442"/>
      <c r="AF372" s="442"/>
      <c r="AG372" s="442"/>
      <c r="AH372" s="442"/>
      <c r="AI372" s="442"/>
    </row>
    <row r="373" spans="21:35" ht="12.75">
      <c r="U373" s="436"/>
      <c r="V373" s="435"/>
      <c r="W373"/>
      <c r="X373" s="442"/>
      <c r="Y373" s="442"/>
      <c r="Z373" s="442"/>
      <c r="AA373" s="442"/>
      <c r="AB373" s="442"/>
      <c r="AC373" s="442"/>
      <c r="AD373" s="442"/>
      <c r="AE373" s="442"/>
      <c r="AF373" s="442"/>
      <c r="AG373" s="442"/>
      <c r="AH373" s="442"/>
      <c r="AI373" s="442"/>
    </row>
    <row r="374" spans="21:35" ht="12.75">
      <c r="U374" s="436"/>
      <c r="V374" s="435"/>
      <c r="W374"/>
      <c r="X374" s="442"/>
      <c r="Y374" s="442"/>
      <c r="Z374" s="442"/>
      <c r="AA374" s="442"/>
      <c r="AB374" s="442"/>
      <c r="AC374" s="442"/>
      <c r="AD374" s="442"/>
      <c r="AE374" s="442"/>
      <c r="AF374" s="442"/>
      <c r="AG374" s="442"/>
      <c r="AH374" s="442"/>
      <c r="AI374" s="442"/>
    </row>
    <row r="375" spans="21:35" ht="12.75">
      <c r="U375" s="436"/>
      <c r="V375" s="435"/>
      <c r="W375"/>
      <c r="X375" s="442"/>
      <c r="Y375" s="442"/>
      <c r="Z375" s="442"/>
      <c r="AA375" s="442"/>
      <c r="AB375" s="442"/>
      <c r="AC375" s="442"/>
      <c r="AD375" s="442"/>
      <c r="AE375" s="442"/>
      <c r="AF375" s="442"/>
      <c r="AG375" s="442"/>
      <c r="AH375" s="442"/>
      <c r="AI375" s="442"/>
    </row>
    <row r="376" spans="21:35" ht="12.75">
      <c r="U376" s="436"/>
      <c r="V376" s="435"/>
      <c r="W376"/>
      <c r="X376" s="442"/>
      <c r="Y376" s="442"/>
      <c r="Z376" s="442"/>
      <c r="AA376" s="442"/>
      <c r="AB376" s="442"/>
      <c r="AC376" s="442"/>
      <c r="AD376" s="442"/>
      <c r="AE376" s="442"/>
      <c r="AF376" s="442"/>
      <c r="AG376" s="442"/>
      <c r="AH376" s="442"/>
      <c r="AI376" s="442"/>
    </row>
    <row r="377" spans="21:35" ht="12.75">
      <c r="U377" s="436"/>
      <c r="V377" s="435"/>
      <c r="W377"/>
      <c r="X377" s="442"/>
      <c r="Y377" s="442"/>
      <c r="Z377" s="442"/>
      <c r="AA377" s="442"/>
      <c r="AB377" s="442"/>
      <c r="AC377" s="442"/>
      <c r="AD377" s="442"/>
      <c r="AE377" s="442"/>
      <c r="AF377" s="442"/>
      <c r="AG377" s="442"/>
      <c r="AH377" s="442"/>
      <c r="AI377" s="442"/>
    </row>
    <row r="378" spans="21:35" ht="12.75">
      <c r="U378" s="436"/>
      <c r="V378" s="435"/>
      <c r="W378"/>
      <c r="X378" s="443"/>
      <c r="Y378" s="443"/>
      <c r="Z378" s="443"/>
      <c r="AA378" s="443"/>
      <c r="AB378" s="443"/>
      <c r="AC378" s="443"/>
      <c r="AD378" s="443"/>
      <c r="AE378" s="443"/>
      <c r="AF378" s="443"/>
      <c r="AG378" s="443"/>
      <c r="AH378" s="443"/>
      <c r="AI378" s="443"/>
    </row>
    <row r="379" spans="21:35" ht="12.75">
      <c r="U379" s="436"/>
      <c r="V379" s="435"/>
      <c r="W379"/>
      <c r="X379" s="443"/>
      <c r="Y379" s="443"/>
      <c r="Z379" s="443"/>
      <c r="AA379" s="443"/>
      <c r="AB379" s="443"/>
      <c r="AC379" s="443"/>
      <c r="AD379" s="443"/>
      <c r="AE379" s="443"/>
      <c r="AF379" s="443"/>
      <c r="AG379" s="443"/>
      <c r="AH379" s="443"/>
      <c r="AI379" s="443"/>
    </row>
    <row r="380" spans="21:35" ht="12.75">
      <c r="U380" s="436"/>
      <c r="V380" s="435"/>
      <c r="W380"/>
      <c r="X380" s="443"/>
      <c r="Y380" s="443"/>
      <c r="Z380" s="443"/>
      <c r="AA380" s="443"/>
      <c r="AB380" s="443"/>
      <c r="AC380" s="443"/>
      <c r="AD380" s="443"/>
      <c r="AE380" s="443"/>
      <c r="AF380" s="443"/>
      <c r="AG380" s="443"/>
      <c r="AH380" s="443"/>
      <c r="AI380" s="443"/>
    </row>
    <row r="381" spans="21:35" ht="12.75">
      <c r="U381" s="436"/>
      <c r="V381" s="435"/>
      <c r="W381"/>
      <c r="X381" s="443"/>
      <c r="Y381" s="443"/>
      <c r="Z381" s="443"/>
      <c r="AA381" s="443"/>
      <c r="AB381" s="443"/>
      <c r="AC381" s="443"/>
      <c r="AD381" s="443"/>
      <c r="AE381" s="443"/>
      <c r="AF381" s="443"/>
      <c r="AG381" s="443"/>
      <c r="AH381" s="443"/>
      <c r="AI381" s="443"/>
    </row>
    <row r="382" spans="21:35" ht="12.75">
      <c r="U382" s="436"/>
      <c r="V382" s="435"/>
      <c r="W382"/>
      <c r="X382" s="443"/>
      <c r="Y382" s="443"/>
      <c r="Z382" s="443"/>
      <c r="AA382" s="443"/>
      <c r="AB382" s="443"/>
      <c r="AC382" s="443"/>
      <c r="AD382" s="443"/>
      <c r="AE382" s="443"/>
      <c r="AF382" s="443"/>
      <c r="AG382" s="443"/>
      <c r="AH382" s="443"/>
      <c r="AI382" s="443"/>
    </row>
    <row r="383" spans="21:35" ht="12.75">
      <c r="U383" s="436"/>
      <c r="V383" s="435"/>
      <c r="W383"/>
      <c r="X383" s="443"/>
      <c r="Y383" s="443"/>
      <c r="Z383" s="443"/>
      <c r="AA383" s="443"/>
      <c r="AB383" s="443"/>
      <c r="AC383" s="443"/>
      <c r="AD383" s="443"/>
      <c r="AE383" s="443"/>
      <c r="AF383" s="443"/>
      <c r="AG383" s="443"/>
      <c r="AH383" s="443"/>
      <c r="AI383" s="443"/>
    </row>
    <row r="384" spans="21:35" ht="12.75">
      <c r="U384" s="436"/>
      <c r="V384" s="435"/>
      <c r="W384"/>
      <c r="X384" s="443"/>
      <c r="Y384" s="443"/>
      <c r="Z384" s="443"/>
      <c r="AA384" s="443"/>
      <c r="AB384" s="443"/>
      <c r="AC384" s="443"/>
      <c r="AD384" s="443"/>
      <c r="AE384" s="443"/>
      <c r="AF384" s="443"/>
      <c r="AG384" s="443"/>
      <c r="AH384" s="443"/>
      <c r="AI384" s="443"/>
    </row>
    <row r="385" spans="21:35" ht="12.75">
      <c r="U385" s="436"/>
      <c r="V385" s="435"/>
      <c r="W385"/>
      <c r="X385" s="443"/>
      <c r="Y385" s="443"/>
      <c r="Z385" s="443"/>
      <c r="AA385" s="443"/>
      <c r="AB385" s="443"/>
      <c r="AC385" s="443"/>
      <c r="AD385" s="443"/>
      <c r="AE385" s="443"/>
      <c r="AF385" s="443"/>
      <c r="AG385" s="443"/>
      <c r="AH385" s="443"/>
      <c r="AI385" s="443"/>
    </row>
    <row r="386" spans="21:35" ht="12.75">
      <c r="U386" s="436"/>
      <c r="V386" s="435"/>
      <c r="W386"/>
      <c r="X386" s="443"/>
      <c r="Y386" s="443"/>
      <c r="Z386" s="443"/>
      <c r="AA386" s="443"/>
      <c r="AB386" s="443"/>
      <c r="AC386" s="443"/>
      <c r="AD386" s="443"/>
      <c r="AE386" s="443"/>
      <c r="AF386" s="443"/>
      <c r="AG386" s="443"/>
      <c r="AH386" s="443"/>
      <c r="AI386" s="443"/>
    </row>
    <row r="387" spans="21:35" ht="12.75">
      <c r="U387" s="436"/>
      <c r="V387" s="435"/>
      <c r="W387"/>
      <c r="X387" s="443"/>
      <c r="Y387" s="443"/>
      <c r="Z387" s="443"/>
      <c r="AA387" s="443"/>
      <c r="AB387" s="443"/>
      <c r="AC387" s="443"/>
      <c r="AD387" s="443"/>
      <c r="AE387" s="443"/>
      <c r="AF387" s="443"/>
      <c r="AG387" s="443"/>
      <c r="AH387" s="443"/>
      <c r="AI387" s="443"/>
    </row>
    <row r="388" spans="21:35" ht="12.75">
      <c r="U388" s="436"/>
      <c r="V388" s="435"/>
      <c r="W388"/>
      <c r="X388" s="443"/>
      <c r="Y388" s="443"/>
      <c r="Z388" s="443"/>
      <c r="AA388" s="443"/>
      <c r="AB388" s="443"/>
      <c r="AC388" s="443"/>
      <c r="AD388" s="443"/>
      <c r="AE388" s="443"/>
      <c r="AF388" s="443"/>
      <c r="AG388" s="443"/>
      <c r="AH388" s="443"/>
      <c r="AI388" s="443"/>
    </row>
    <row r="389" spans="21:35" ht="12.75">
      <c r="U389" s="436"/>
      <c r="V389" s="435"/>
      <c r="W389"/>
      <c r="X389" s="443"/>
      <c r="Y389" s="443"/>
      <c r="Z389" s="443"/>
      <c r="AA389" s="443"/>
      <c r="AB389" s="443"/>
      <c r="AC389" s="443"/>
      <c r="AD389" s="443"/>
      <c r="AE389" s="443"/>
      <c r="AF389" s="443"/>
      <c r="AG389" s="443"/>
      <c r="AH389" s="443"/>
      <c r="AI389" s="443"/>
    </row>
    <row r="390" spans="21:35" ht="12.75">
      <c r="U390" s="436"/>
      <c r="V390" s="435"/>
      <c r="W390"/>
      <c r="X390" s="443"/>
      <c r="Y390" s="443"/>
      <c r="Z390" s="443"/>
      <c r="AA390" s="443"/>
      <c r="AB390" s="443"/>
      <c r="AC390" s="443"/>
      <c r="AD390" s="443"/>
      <c r="AE390" s="443"/>
      <c r="AF390" s="443"/>
      <c r="AG390" s="443"/>
      <c r="AH390" s="443"/>
      <c r="AI390" s="443"/>
    </row>
    <row r="391" spans="21:35" ht="12.75">
      <c r="U391" s="436"/>
      <c r="V391" s="435"/>
      <c r="W391"/>
      <c r="X391" s="443"/>
      <c r="Y391" s="443"/>
      <c r="Z391" s="443"/>
      <c r="AA391" s="443"/>
      <c r="AB391" s="443"/>
      <c r="AC391" s="443"/>
      <c r="AD391" s="443"/>
      <c r="AE391" s="443"/>
      <c r="AF391" s="443"/>
      <c r="AG391" s="443"/>
      <c r="AH391" s="443"/>
      <c r="AI391" s="443"/>
    </row>
    <row r="392" spans="21:35" ht="12.75">
      <c r="U392" s="436"/>
      <c r="V392" s="435"/>
      <c r="W392"/>
      <c r="X392" s="443"/>
      <c r="Y392" s="443"/>
      <c r="Z392" s="443"/>
      <c r="AA392" s="443"/>
      <c r="AB392" s="443"/>
      <c r="AC392" s="443"/>
      <c r="AD392" s="443"/>
      <c r="AE392" s="443"/>
      <c r="AF392" s="443"/>
      <c r="AG392" s="443"/>
      <c r="AH392" s="443"/>
      <c r="AI392" s="443"/>
    </row>
    <row r="393" spans="21:35" ht="12.75">
      <c r="U393" s="436"/>
      <c r="V393" s="435"/>
      <c r="W393"/>
      <c r="X393" s="443"/>
      <c r="Y393" s="443"/>
      <c r="Z393" s="443"/>
      <c r="AA393" s="443"/>
      <c r="AB393" s="443"/>
      <c r="AC393" s="443"/>
      <c r="AD393" s="443"/>
      <c r="AE393" s="443"/>
      <c r="AF393" s="443"/>
      <c r="AG393" s="443"/>
      <c r="AH393" s="443"/>
      <c r="AI393" s="443"/>
    </row>
    <row r="394" spans="21:35" ht="12.75">
      <c r="U394" s="436"/>
      <c r="V394" s="435"/>
      <c r="W394"/>
      <c r="X394" s="443"/>
      <c r="Y394" s="443"/>
      <c r="Z394" s="443"/>
      <c r="AA394" s="443"/>
      <c r="AB394" s="443"/>
      <c r="AC394" s="443"/>
      <c r="AD394" s="443"/>
      <c r="AE394" s="443"/>
      <c r="AF394" s="443"/>
      <c r="AG394" s="443"/>
      <c r="AH394" s="443"/>
      <c r="AI394" s="443"/>
    </row>
    <row r="395" spans="21:35" ht="12.75">
      <c r="U395" s="436"/>
      <c r="V395" s="435"/>
      <c r="W395"/>
      <c r="X395" s="443"/>
      <c r="Y395" s="443"/>
      <c r="Z395" s="443"/>
      <c r="AA395" s="443"/>
      <c r="AB395" s="443"/>
      <c r="AC395" s="443"/>
      <c r="AD395" s="443"/>
      <c r="AE395" s="443"/>
      <c r="AF395" s="443"/>
      <c r="AG395" s="443"/>
      <c r="AH395" s="443"/>
      <c r="AI395" s="443"/>
    </row>
    <row r="396" spans="21:35" ht="12.75">
      <c r="U396" s="436"/>
      <c r="V396" s="435"/>
      <c r="W396"/>
      <c r="X396" s="443"/>
      <c r="Y396" s="443"/>
      <c r="Z396" s="443"/>
      <c r="AA396" s="443"/>
      <c r="AB396" s="443"/>
      <c r="AC396" s="443"/>
      <c r="AD396" s="443"/>
      <c r="AE396" s="443"/>
      <c r="AF396" s="443"/>
      <c r="AG396" s="443"/>
      <c r="AH396" s="443"/>
      <c r="AI396" s="443"/>
    </row>
    <row r="397" spans="21:35" ht="12.75">
      <c r="U397" s="436"/>
      <c r="V397" s="435"/>
      <c r="W397"/>
      <c r="X397" s="443"/>
      <c r="Y397" s="443"/>
      <c r="Z397" s="443"/>
      <c r="AA397" s="443"/>
      <c r="AB397" s="443"/>
      <c r="AC397" s="443"/>
      <c r="AD397" s="443"/>
      <c r="AE397" s="443"/>
      <c r="AF397" s="443"/>
      <c r="AG397" s="443"/>
      <c r="AH397" s="443"/>
      <c r="AI397" s="443"/>
    </row>
    <row r="398" spans="21:35" ht="12.75">
      <c r="U398" s="436"/>
      <c r="V398" s="435"/>
      <c r="W398"/>
      <c r="X398" s="443"/>
      <c r="Y398" s="443"/>
      <c r="Z398" s="443"/>
      <c r="AA398" s="443"/>
      <c r="AB398" s="443"/>
      <c r="AC398" s="443"/>
      <c r="AD398" s="443"/>
      <c r="AE398" s="443"/>
      <c r="AF398" s="443"/>
      <c r="AG398" s="443"/>
      <c r="AH398" s="443"/>
      <c r="AI398" s="443"/>
    </row>
    <row r="399" spans="21:35" ht="12.75">
      <c r="U399" s="436"/>
      <c r="V399" s="435"/>
      <c r="W399"/>
      <c r="X399" s="443"/>
      <c r="Y399" s="443"/>
      <c r="Z399" s="443"/>
      <c r="AA399" s="443"/>
      <c r="AB399" s="443"/>
      <c r="AC399" s="443"/>
      <c r="AD399" s="443"/>
      <c r="AE399" s="443"/>
      <c r="AF399" s="443"/>
      <c r="AG399" s="443"/>
      <c r="AH399" s="443"/>
      <c r="AI399" s="443"/>
    </row>
    <row r="400" spans="21:35" ht="12.75">
      <c r="U400" s="436"/>
      <c r="V400" s="435"/>
      <c r="W400"/>
      <c r="X400" s="443"/>
      <c r="Y400" s="443"/>
      <c r="Z400" s="443"/>
      <c r="AA400" s="443"/>
      <c r="AB400" s="443"/>
      <c r="AC400" s="443"/>
      <c r="AD400" s="443"/>
      <c r="AE400" s="443"/>
      <c r="AF400" s="443"/>
      <c r="AG400" s="443"/>
      <c r="AH400" s="443"/>
      <c r="AI400" s="443"/>
    </row>
    <row r="401" spans="21:35" ht="12.75">
      <c r="U401" s="436"/>
      <c r="V401" s="435"/>
      <c r="W401"/>
      <c r="X401" s="443"/>
      <c r="Y401" s="443"/>
      <c r="Z401" s="443"/>
      <c r="AA401" s="443"/>
      <c r="AB401" s="443"/>
      <c r="AC401" s="443"/>
      <c r="AD401" s="443"/>
      <c r="AE401" s="443"/>
      <c r="AF401" s="443"/>
      <c r="AG401" s="443"/>
      <c r="AH401" s="443"/>
      <c r="AI401" s="443"/>
    </row>
    <row r="402" spans="21:35" ht="12.75">
      <c r="U402" s="436"/>
      <c r="V402" s="435"/>
      <c r="W402"/>
      <c r="X402" s="443"/>
      <c r="Y402" s="443"/>
      <c r="Z402" s="443"/>
      <c r="AA402" s="443"/>
      <c r="AB402" s="443"/>
      <c r="AC402" s="443"/>
      <c r="AD402" s="443"/>
      <c r="AE402" s="443"/>
      <c r="AF402" s="443"/>
      <c r="AG402" s="443"/>
      <c r="AH402" s="443"/>
      <c r="AI402" s="443"/>
    </row>
    <row r="403" spans="21:35" ht="12.75">
      <c r="U403" s="436"/>
      <c r="V403" s="435"/>
      <c r="W403"/>
      <c r="X403" s="443"/>
      <c r="Y403" s="443"/>
      <c r="Z403" s="443"/>
      <c r="AA403" s="443"/>
      <c r="AB403" s="443"/>
      <c r="AC403" s="443"/>
      <c r="AD403" s="443"/>
      <c r="AE403" s="443"/>
      <c r="AF403" s="443"/>
      <c r="AG403" s="443"/>
      <c r="AH403" s="443"/>
      <c r="AI403" s="443"/>
    </row>
    <row r="404" spans="21:35" ht="12.75">
      <c r="U404" s="436"/>
      <c r="V404" s="435"/>
      <c r="W404"/>
      <c r="X404" s="443"/>
      <c r="Y404" s="443"/>
      <c r="Z404" s="443"/>
      <c r="AA404" s="443"/>
      <c r="AB404" s="443"/>
      <c r="AC404" s="443"/>
      <c r="AD404" s="443"/>
      <c r="AE404" s="443"/>
      <c r="AF404" s="443"/>
      <c r="AG404" s="443"/>
      <c r="AH404" s="443"/>
      <c r="AI404" s="443"/>
    </row>
    <row r="405" spans="21:35" ht="12.75">
      <c r="U405" s="436"/>
      <c r="V405" s="435"/>
      <c r="W405"/>
      <c r="X405" s="443"/>
      <c r="Y405" s="443"/>
      <c r="Z405" s="443"/>
      <c r="AA405" s="443"/>
      <c r="AB405" s="443"/>
      <c r="AC405" s="443"/>
      <c r="AD405" s="443"/>
      <c r="AE405" s="443"/>
      <c r="AF405" s="443"/>
      <c r="AG405" s="443"/>
      <c r="AH405" s="443"/>
      <c r="AI405" s="443"/>
    </row>
    <row r="406" spans="21:35" ht="12.75">
      <c r="U406" s="436"/>
      <c r="V406" s="435"/>
      <c r="W406"/>
      <c r="X406" s="443"/>
      <c r="Y406" s="443"/>
      <c r="Z406" s="443"/>
      <c r="AA406" s="443"/>
      <c r="AB406" s="443"/>
      <c r="AC406" s="443"/>
      <c r="AD406" s="443"/>
      <c r="AE406" s="443"/>
      <c r="AF406" s="443"/>
      <c r="AG406" s="443"/>
      <c r="AH406" s="443"/>
      <c r="AI406" s="443"/>
    </row>
    <row r="407" spans="21:35" ht="12.75">
      <c r="U407" s="436"/>
      <c r="V407" s="435"/>
      <c r="W407"/>
      <c r="X407" s="443"/>
      <c r="Y407" s="443"/>
      <c r="Z407" s="443"/>
      <c r="AA407" s="443"/>
      <c r="AB407" s="443"/>
      <c r="AC407" s="443"/>
      <c r="AD407" s="443"/>
      <c r="AE407" s="443"/>
      <c r="AF407" s="443"/>
      <c r="AG407" s="443"/>
      <c r="AH407" s="443"/>
      <c r="AI407" s="443"/>
    </row>
    <row r="408" spans="21:35" ht="12.75">
      <c r="U408" s="436"/>
      <c r="V408" s="435"/>
      <c r="W408"/>
      <c r="X408" s="443"/>
      <c r="Y408" s="443"/>
      <c r="Z408" s="443"/>
      <c r="AA408" s="443"/>
      <c r="AB408" s="443"/>
      <c r="AC408" s="443"/>
      <c r="AD408" s="443"/>
      <c r="AE408" s="443"/>
      <c r="AF408" s="443"/>
      <c r="AG408" s="443"/>
      <c r="AH408" s="443"/>
      <c r="AI408" s="443"/>
    </row>
    <row r="409" spans="21:35" ht="12.75">
      <c r="U409" s="436"/>
      <c r="V409" s="435"/>
      <c r="W409"/>
      <c r="X409" s="443"/>
      <c r="Y409" s="443"/>
      <c r="Z409" s="443"/>
      <c r="AA409" s="443"/>
      <c r="AB409" s="443"/>
      <c r="AC409" s="443"/>
      <c r="AD409" s="443"/>
      <c r="AE409" s="443"/>
      <c r="AF409" s="443"/>
      <c r="AG409" s="443"/>
      <c r="AH409" s="443"/>
      <c r="AI409" s="443"/>
    </row>
    <row r="410" spans="21:35" ht="12.75">
      <c r="U410" s="436"/>
      <c r="V410" s="435"/>
      <c r="W410"/>
      <c r="X410" s="443"/>
      <c r="Y410" s="443"/>
      <c r="Z410" s="443"/>
      <c r="AA410" s="443"/>
      <c r="AB410" s="443"/>
      <c r="AC410" s="443"/>
      <c r="AD410" s="443"/>
      <c r="AE410" s="443"/>
      <c r="AF410" s="443"/>
      <c r="AG410" s="443"/>
      <c r="AH410" s="443"/>
      <c r="AI410" s="443"/>
    </row>
    <row r="411" spans="21:35" ht="12.75">
      <c r="U411" s="436"/>
      <c r="V411" s="435"/>
      <c r="W411"/>
      <c r="X411" s="443"/>
      <c r="Y411" s="443"/>
      <c r="Z411" s="443"/>
      <c r="AA411" s="443"/>
      <c r="AB411" s="443"/>
      <c r="AC411" s="443"/>
      <c r="AD411" s="443"/>
      <c r="AE411" s="443"/>
      <c r="AF411" s="443"/>
      <c r="AG411" s="443"/>
      <c r="AH411" s="443"/>
      <c r="AI411" s="443"/>
    </row>
    <row r="412" spans="21:35" ht="12.75">
      <c r="U412" s="436"/>
      <c r="V412" s="435"/>
      <c r="W412"/>
      <c r="X412" s="443"/>
      <c r="Y412" s="443"/>
      <c r="Z412" s="443"/>
      <c r="AA412" s="443"/>
      <c r="AB412" s="443"/>
      <c r="AC412" s="443"/>
      <c r="AD412" s="443"/>
      <c r="AE412" s="443"/>
      <c r="AF412" s="443"/>
      <c r="AG412" s="443"/>
      <c r="AH412" s="443"/>
      <c r="AI412" s="443"/>
    </row>
    <row r="413" spans="21:35" ht="12.75">
      <c r="U413" s="436"/>
      <c r="V413" s="435"/>
      <c r="W413"/>
      <c r="X413" s="443"/>
      <c r="Y413" s="443"/>
      <c r="Z413" s="443"/>
      <c r="AA413" s="443"/>
      <c r="AB413" s="443"/>
      <c r="AC413" s="443"/>
      <c r="AD413" s="443"/>
      <c r="AE413" s="443"/>
      <c r="AF413" s="443"/>
      <c r="AG413" s="443"/>
      <c r="AH413" s="443"/>
      <c r="AI413" s="443"/>
    </row>
    <row r="414" spans="21:35" ht="12.75">
      <c r="U414" s="436"/>
      <c r="V414" s="435"/>
      <c r="W414"/>
      <c r="X414" s="443"/>
      <c r="Y414" s="443"/>
      <c r="Z414" s="443"/>
      <c r="AA414" s="443"/>
      <c r="AB414" s="443"/>
      <c r="AC414" s="443"/>
      <c r="AD414" s="443"/>
      <c r="AE414" s="443"/>
      <c r="AF414" s="443"/>
      <c r="AG414" s="443"/>
      <c r="AH414" s="443"/>
      <c r="AI414" s="443"/>
    </row>
    <row r="415" spans="21:35" ht="12.75">
      <c r="U415" s="436"/>
      <c r="V415" s="435"/>
      <c r="W415"/>
      <c r="X415" s="443"/>
      <c r="Y415" s="443"/>
      <c r="Z415" s="443"/>
      <c r="AA415" s="443"/>
      <c r="AB415" s="443"/>
      <c r="AC415" s="443"/>
      <c r="AD415" s="443"/>
      <c r="AE415" s="443"/>
      <c r="AF415" s="443"/>
      <c r="AG415" s="443"/>
      <c r="AH415" s="443"/>
      <c r="AI415" s="443"/>
    </row>
    <row r="416" spans="21:35" ht="12.75">
      <c r="U416" s="436"/>
      <c r="V416" s="435"/>
      <c r="W416"/>
      <c r="X416" s="443"/>
      <c r="Y416" s="443"/>
      <c r="Z416" s="443"/>
      <c r="AA416" s="443"/>
      <c r="AB416" s="443"/>
      <c r="AC416" s="443"/>
      <c r="AD416" s="443"/>
      <c r="AE416" s="443"/>
      <c r="AF416" s="443"/>
      <c r="AG416" s="443"/>
      <c r="AH416" s="443"/>
      <c r="AI416" s="443"/>
    </row>
    <row r="417" spans="21:35" ht="12.75">
      <c r="U417" s="436"/>
      <c r="V417" s="435"/>
      <c r="W417"/>
      <c r="X417" s="443"/>
      <c r="Y417" s="443"/>
      <c r="Z417" s="443"/>
      <c r="AA417" s="443"/>
      <c r="AB417" s="443"/>
      <c r="AC417" s="443"/>
      <c r="AD417" s="443"/>
      <c r="AE417" s="443"/>
      <c r="AF417" s="443"/>
      <c r="AG417" s="443"/>
      <c r="AH417" s="443"/>
      <c r="AI417" s="443"/>
    </row>
    <row r="418" spans="21:35" ht="12.75">
      <c r="U418" s="436"/>
      <c r="V418" s="435"/>
      <c r="W418"/>
      <c r="X418" s="443"/>
      <c r="Y418" s="443"/>
      <c r="Z418" s="443"/>
      <c r="AA418" s="443"/>
      <c r="AB418" s="443"/>
      <c r="AC418" s="443"/>
      <c r="AD418" s="443"/>
      <c r="AE418" s="443"/>
      <c r="AF418" s="443"/>
      <c r="AG418" s="443"/>
      <c r="AH418" s="443"/>
      <c r="AI418" s="443"/>
    </row>
    <row r="419" spans="21:35" ht="12.75">
      <c r="U419" s="436"/>
      <c r="V419" s="435"/>
      <c r="W419"/>
      <c r="X419" s="443"/>
      <c r="Y419" s="443"/>
      <c r="Z419" s="443"/>
      <c r="AA419" s="443"/>
      <c r="AB419" s="443"/>
      <c r="AC419" s="443"/>
      <c r="AD419" s="443"/>
      <c r="AE419" s="443"/>
      <c r="AF419" s="443"/>
      <c r="AG419" s="443"/>
      <c r="AH419" s="443"/>
      <c r="AI419" s="443"/>
    </row>
    <row r="420" spans="21:35" ht="12.75">
      <c r="U420" s="436"/>
      <c r="V420" s="435"/>
      <c r="W420"/>
      <c r="X420" s="443"/>
      <c r="Y420" s="443"/>
      <c r="Z420" s="443"/>
      <c r="AA420" s="443"/>
      <c r="AB420" s="443"/>
      <c r="AC420" s="443"/>
      <c r="AD420" s="443"/>
      <c r="AE420" s="443"/>
      <c r="AF420" s="443"/>
      <c r="AG420" s="443"/>
      <c r="AH420" s="443"/>
      <c r="AI420" s="443"/>
    </row>
    <row r="421" spans="21:35" ht="12.75">
      <c r="U421" s="436"/>
      <c r="V421" s="435"/>
      <c r="W421"/>
      <c r="X421" s="443"/>
      <c r="Y421" s="443"/>
      <c r="Z421" s="443"/>
      <c r="AA421" s="443"/>
      <c r="AB421" s="443"/>
      <c r="AC421" s="443"/>
      <c r="AD421" s="443"/>
      <c r="AE421" s="443"/>
      <c r="AF421" s="443"/>
      <c r="AG421" s="443"/>
      <c r="AH421" s="443"/>
      <c r="AI421" s="443"/>
    </row>
    <row r="422" spans="21:35" ht="12.75">
      <c r="U422" s="436"/>
      <c r="V422" s="435"/>
      <c r="W422"/>
      <c r="X422" s="443"/>
      <c r="Y422" s="443"/>
      <c r="Z422" s="443"/>
      <c r="AA422" s="443"/>
      <c r="AB422" s="443"/>
      <c r="AC422" s="443"/>
      <c r="AD422" s="443"/>
      <c r="AE422" s="443"/>
      <c r="AF422" s="443"/>
      <c r="AG422" s="443"/>
      <c r="AH422" s="443"/>
      <c r="AI422" s="443"/>
    </row>
    <row r="423" spans="21:35" ht="12.75">
      <c r="U423" s="436"/>
      <c r="V423" s="435"/>
      <c r="W423"/>
      <c r="X423" s="443"/>
      <c r="Y423" s="443"/>
      <c r="Z423" s="443"/>
      <c r="AA423" s="443"/>
      <c r="AB423" s="443"/>
      <c r="AC423" s="443"/>
      <c r="AD423" s="443"/>
      <c r="AE423" s="443"/>
      <c r="AF423" s="443"/>
      <c r="AG423" s="443"/>
      <c r="AH423" s="443"/>
      <c r="AI423" s="443"/>
    </row>
    <row r="424" spans="21:35" ht="12.75">
      <c r="U424" s="436"/>
      <c r="V424" s="435"/>
      <c r="W424"/>
      <c r="X424" s="443"/>
      <c r="Y424" s="443"/>
      <c r="Z424" s="443"/>
      <c r="AA424" s="443"/>
      <c r="AB424" s="443"/>
      <c r="AC424" s="443"/>
      <c r="AD424" s="443"/>
      <c r="AE424" s="443"/>
      <c r="AF424" s="443"/>
      <c r="AG424" s="443"/>
      <c r="AH424" s="443"/>
      <c r="AI424" s="443"/>
    </row>
    <row r="425" spans="21:35" ht="12.75">
      <c r="U425" s="436"/>
      <c r="V425" s="435"/>
      <c r="W425"/>
      <c r="X425" s="443"/>
      <c r="Y425" s="443"/>
      <c r="Z425" s="443"/>
      <c r="AA425" s="443"/>
      <c r="AB425" s="443"/>
      <c r="AC425" s="443"/>
      <c r="AD425" s="443"/>
      <c r="AE425" s="443"/>
      <c r="AF425" s="443"/>
      <c r="AG425" s="443"/>
      <c r="AH425" s="443"/>
      <c r="AI425" s="443"/>
    </row>
    <row r="426" spans="21:35" ht="12.75">
      <c r="U426" s="436"/>
      <c r="V426" s="435"/>
      <c r="W426"/>
      <c r="X426" s="443"/>
      <c r="Y426" s="443"/>
      <c r="Z426" s="443"/>
      <c r="AA426" s="443"/>
      <c r="AB426" s="443"/>
      <c r="AC426" s="443"/>
      <c r="AD426" s="443"/>
      <c r="AE426" s="443"/>
      <c r="AF426" s="443"/>
      <c r="AG426" s="443"/>
      <c r="AH426" s="443"/>
      <c r="AI426" s="443"/>
    </row>
    <row r="427" spans="21:35" ht="12.75">
      <c r="U427" s="436"/>
      <c r="V427" s="435"/>
      <c r="W427"/>
      <c r="X427" s="443"/>
      <c r="Y427" s="443"/>
      <c r="Z427" s="443"/>
      <c r="AA427" s="443"/>
      <c r="AB427" s="443"/>
      <c r="AC427" s="443"/>
      <c r="AD427" s="443"/>
      <c r="AE427" s="443"/>
      <c r="AF427" s="443"/>
      <c r="AG427" s="443"/>
      <c r="AH427" s="443"/>
      <c r="AI427" s="443"/>
    </row>
    <row r="428" spans="21:35" ht="12.75">
      <c r="U428" s="436"/>
      <c r="V428" s="435"/>
      <c r="W428"/>
      <c r="X428" s="443"/>
      <c r="Y428" s="443"/>
      <c r="Z428" s="443"/>
      <c r="AA428" s="443"/>
      <c r="AB428" s="443"/>
      <c r="AC428" s="443"/>
      <c r="AD428" s="443"/>
      <c r="AE428" s="443"/>
      <c r="AF428" s="443"/>
      <c r="AG428" s="443"/>
      <c r="AH428" s="443"/>
      <c r="AI428" s="443"/>
    </row>
    <row r="429" spans="21:35" ht="13.5" thickBot="1">
      <c r="U429" s="436"/>
      <c r="V429" s="435"/>
      <c r="W429"/>
      <c r="X429" s="443"/>
      <c r="Y429" s="443"/>
      <c r="Z429" s="443"/>
      <c r="AA429" s="443"/>
      <c r="AB429" s="443"/>
      <c r="AC429" s="443"/>
      <c r="AD429" s="443"/>
      <c r="AE429" s="443"/>
      <c r="AF429" s="443"/>
      <c r="AG429" s="443"/>
      <c r="AH429" s="443"/>
      <c r="AI429" s="443"/>
    </row>
    <row r="430" spans="21:35" ht="12.75">
      <c r="U430" s="435"/>
      <c r="V430" s="444"/>
      <c r="W430"/>
      <c r="X430" s="445"/>
      <c r="Y430" s="445"/>
      <c r="Z430" s="445"/>
      <c r="AA430" s="445"/>
      <c r="AB430" s="445"/>
      <c r="AC430" s="445"/>
      <c r="AD430" s="445"/>
      <c r="AE430" s="445"/>
      <c r="AF430" s="445"/>
      <c r="AG430" s="445"/>
      <c r="AH430" s="445"/>
      <c r="AI430" s="445"/>
    </row>
    <row r="431" spans="21:35" ht="12.75">
      <c r="U431" s="436"/>
      <c r="V431" s="435"/>
      <c r="W431"/>
      <c r="X431" s="445"/>
      <c r="Y431" s="445"/>
      <c r="Z431" s="445"/>
      <c r="AA431" s="445"/>
      <c r="AB431" s="445"/>
      <c r="AC431" s="445"/>
      <c r="AD431" s="445"/>
      <c r="AE431" s="445"/>
      <c r="AF431" s="445"/>
      <c r="AG431" s="445"/>
      <c r="AH431" s="445"/>
      <c r="AI431" s="445"/>
    </row>
    <row r="432" spans="21:35" ht="12.75">
      <c r="U432" s="436"/>
      <c r="V432" s="435"/>
      <c r="W432"/>
      <c r="X432" s="445"/>
      <c r="Y432" s="445"/>
      <c r="Z432" s="445"/>
      <c r="AA432" s="445"/>
      <c r="AB432" s="445"/>
      <c r="AC432" s="445"/>
      <c r="AD432" s="445"/>
      <c r="AE432" s="445"/>
      <c r="AF432" s="445"/>
      <c r="AG432" s="445"/>
      <c r="AH432" s="445"/>
      <c r="AI432" s="445"/>
    </row>
    <row r="433" spans="21:35" ht="12.75">
      <c r="U433" s="436"/>
      <c r="V433" s="435"/>
      <c r="W433"/>
      <c r="X433" s="445"/>
      <c r="Y433" s="445"/>
      <c r="Z433" s="445"/>
      <c r="AA433" s="445"/>
      <c r="AB433" s="445"/>
      <c r="AC433" s="445"/>
      <c r="AD433" s="445"/>
      <c r="AE433" s="445"/>
      <c r="AF433" s="445"/>
      <c r="AG433" s="445"/>
      <c r="AH433" s="445"/>
      <c r="AI433" s="445"/>
    </row>
    <row r="434" spans="21:35" ht="12.75">
      <c r="U434" s="436"/>
      <c r="V434" s="435"/>
      <c r="W434"/>
      <c r="X434" s="445"/>
      <c r="Y434" s="445"/>
      <c r="Z434" s="445"/>
      <c r="AA434" s="445"/>
      <c r="AB434" s="445"/>
      <c r="AC434" s="445"/>
      <c r="AD434" s="445"/>
      <c r="AE434" s="445"/>
      <c r="AF434" s="445"/>
      <c r="AG434" s="445"/>
      <c r="AH434" s="445"/>
      <c r="AI434" s="445"/>
    </row>
    <row r="435" spans="21:35" ht="12.75">
      <c r="U435" s="436"/>
      <c r="V435" s="435"/>
      <c r="W435"/>
      <c r="X435" s="445"/>
      <c r="Y435" s="445"/>
      <c r="Z435" s="445"/>
      <c r="AA435" s="445"/>
      <c r="AB435" s="445"/>
      <c r="AC435" s="445"/>
      <c r="AD435" s="445"/>
      <c r="AE435" s="445"/>
      <c r="AF435" s="445"/>
      <c r="AG435" s="445"/>
      <c r="AH435" s="445"/>
      <c r="AI435" s="445"/>
    </row>
    <row r="436" spans="21:35" ht="12.75">
      <c r="U436" s="436"/>
      <c r="V436" s="435"/>
      <c r="W436"/>
      <c r="X436" s="445"/>
      <c r="Y436" s="445"/>
      <c r="Z436" s="445"/>
      <c r="AA436" s="445"/>
      <c r="AB436" s="445"/>
      <c r="AC436" s="445"/>
      <c r="AD436" s="445"/>
      <c r="AE436" s="445"/>
      <c r="AF436" s="445"/>
      <c r="AG436" s="445"/>
      <c r="AH436" s="445"/>
      <c r="AI436" s="445"/>
    </row>
    <row r="437" spans="21:35" ht="12.75">
      <c r="U437" s="436"/>
      <c r="V437" s="435"/>
      <c r="W437"/>
      <c r="X437" s="445"/>
      <c r="Y437" s="445"/>
      <c r="Z437" s="445"/>
      <c r="AA437" s="445"/>
      <c r="AB437" s="445"/>
      <c r="AC437" s="445"/>
      <c r="AD437" s="445"/>
      <c r="AE437" s="445"/>
      <c r="AF437" s="445"/>
      <c r="AG437" s="445"/>
      <c r="AH437" s="445"/>
      <c r="AI437" s="445"/>
    </row>
    <row r="438" spans="21:35" ht="12.75">
      <c r="U438" s="436"/>
      <c r="V438" s="435"/>
      <c r="W438"/>
      <c r="X438" s="445"/>
      <c r="Y438" s="445"/>
      <c r="Z438" s="445"/>
      <c r="AA438" s="445"/>
      <c r="AB438" s="445"/>
      <c r="AC438" s="445"/>
      <c r="AD438" s="445"/>
      <c r="AE438" s="445"/>
      <c r="AF438" s="445"/>
      <c r="AG438" s="445"/>
      <c r="AH438" s="445"/>
      <c r="AI438" s="445"/>
    </row>
    <row r="439" spans="21:35" ht="12.75">
      <c r="U439" s="436"/>
      <c r="V439" s="435"/>
      <c r="W439"/>
      <c r="X439" s="445"/>
      <c r="Y439" s="445"/>
      <c r="Z439" s="445"/>
      <c r="AA439" s="445"/>
      <c r="AB439" s="445"/>
      <c r="AC439" s="445"/>
      <c r="AD439" s="445"/>
      <c r="AE439" s="445"/>
      <c r="AF439" s="445"/>
      <c r="AG439" s="445"/>
      <c r="AH439" s="445"/>
      <c r="AI439" s="445"/>
    </row>
    <row r="440" spans="21:35" ht="12.75">
      <c r="U440" s="436"/>
      <c r="V440" s="435"/>
      <c r="W440"/>
      <c r="X440" s="445"/>
      <c r="Y440" s="445"/>
      <c r="Z440" s="445"/>
      <c r="AA440" s="445"/>
      <c r="AB440" s="445"/>
      <c r="AC440" s="445"/>
      <c r="AD440" s="445"/>
      <c r="AE440" s="445"/>
      <c r="AF440" s="445"/>
      <c r="AG440" s="445"/>
      <c r="AH440" s="445"/>
      <c r="AI440" s="445"/>
    </row>
    <row r="441" spans="21:35" ht="12.75">
      <c r="U441" s="436"/>
      <c r="V441" s="435"/>
      <c r="W441"/>
      <c r="X441" s="445"/>
      <c r="Y441" s="445"/>
      <c r="Z441" s="445"/>
      <c r="AA441" s="445"/>
      <c r="AB441" s="445"/>
      <c r="AC441" s="445"/>
      <c r="AD441" s="445"/>
      <c r="AE441" s="445"/>
      <c r="AF441" s="445"/>
      <c r="AG441" s="445"/>
      <c r="AH441" s="445"/>
      <c r="AI441" s="445"/>
    </row>
    <row r="442" spans="21:35" ht="12.75">
      <c r="U442" s="436"/>
      <c r="V442" s="435"/>
      <c r="W442"/>
      <c r="X442" s="445"/>
      <c r="Y442" s="445"/>
      <c r="Z442" s="445"/>
      <c r="AA442" s="445"/>
      <c r="AB442" s="445"/>
      <c r="AC442" s="445"/>
      <c r="AD442" s="445"/>
      <c r="AE442" s="445"/>
      <c r="AF442" s="445"/>
      <c r="AG442" s="445"/>
      <c r="AH442" s="445"/>
      <c r="AI442" s="445"/>
    </row>
    <row r="443" spans="21:35" ht="12.75">
      <c r="U443" s="436"/>
      <c r="V443" s="435"/>
      <c r="W443"/>
      <c r="X443" s="445"/>
      <c r="Y443" s="445"/>
      <c r="Z443" s="445"/>
      <c r="AA443" s="445"/>
      <c r="AB443" s="445"/>
      <c r="AC443" s="445"/>
      <c r="AD443" s="445"/>
      <c r="AE443" s="445"/>
      <c r="AF443" s="445"/>
      <c r="AG443" s="445"/>
      <c r="AH443" s="445"/>
      <c r="AI443" s="445"/>
    </row>
    <row r="444" spans="21:35" ht="12.75">
      <c r="U444" s="436"/>
      <c r="V444" s="435"/>
      <c r="W444"/>
      <c r="X444" s="445"/>
      <c r="Y444" s="445"/>
      <c r="Z444" s="445"/>
      <c r="AA444" s="445"/>
      <c r="AB444" s="445"/>
      <c r="AC444" s="445"/>
      <c r="AD444" s="445"/>
      <c r="AE444" s="445"/>
      <c r="AF444" s="446"/>
      <c r="AG444" s="445"/>
      <c r="AH444" s="445"/>
      <c r="AI444" s="445"/>
    </row>
    <row r="445" spans="21:35" ht="12.75">
      <c r="U445" s="436"/>
      <c r="V445" s="435"/>
      <c r="W445"/>
      <c r="X445" s="445"/>
      <c r="Y445" s="445"/>
      <c r="Z445" s="445"/>
      <c r="AA445" s="445"/>
      <c r="AB445" s="445"/>
      <c r="AC445" s="445"/>
      <c r="AD445" s="445"/>
      <c r="AE445" s="445"/>
      <c r="AF445" s="445"/>
      <c r="AG445" s="445"/>
      <c r="AH445" s="445"/>
      <c r="AI445" s="445"/>
    </row>
    <row r="446" spans="21:35" ht="12.75">
      <c r="U446" s="436"/>
      <c r="V446" s="435"/>
      <c r="W446"/>
      <c r="X446" s="445"/>
      <c r="Y446" s="445"/>
      <c r="Z446" s="445"/>
      <c r="AA446" s="445"/>
      <c r="AB446" s="445"/>
      <c r="AC446" s="445"/>
      <c r="AD446" s="445"/>
      <c r="AE446" s="445"/>
      <c r="AF446" s="445"/>
      <c r="AG446" s="445"/>
      <c r="AH446" s="445"/>
      <c r="AI446" s="445"/>
    </row>
    <row r="447" spans="21:35" ht="12.75">
      <c r="U447" s="436"/>
      <c r="V447" s="435"/>
      <c r="W447"/>
      <c r="X447" s="445"/>
      <c r="Y447" s="445"/>
      <c r="Z447" s="445"/>
      <c r="AA447" s="445"/>
      <c r="AB447" s="445"/>
      <c r="AC447" s="445"/>
      <c r="AD447" s="445"/>
      <c r="AE447" s="445"/>
      <c r="AF447" s="445"/>
      <c r="AG447" s="445"/>
      <c r="AH447" s="445"/>
      <c r="AI447" s="445"/>
    </row>
    <row r="448" spans="21:35" ht="12.75">
      <c r="U448" s="436"/>
      <c r="V448" s="435"/>
      <c r="W448"/>
      <c r="X448" s="445"/>
      <c r="Y448" s="445"/>
      <c r="Z448" s="445"/>
      <c r="AA448" s="445"/>
      <c r="AB448" s="445"/>
      <c r="AC448" s="445"/>
      <c r="AD448" s="445"/>
      <c r="AE448" s="445"/>
      <c r="AF448" s="445"/>
      <c r="AG448" s="445"/>
      <c r="AH448" s="445"/>
      <c r="AI448" s="445"/>
    </row>
    <row r="449" spans="21:35" ht="12.75">
      <c r="U449" s="436"/>
      <c r="V449" s="435"/>
      <c r="W449"/>
      <c r="X449" s="445"/>
      <c r="Y449" s="445"/>
      <c r="Z449" s="445"/>
      <c r="AA449" s="445"/>
      <c r="AB449" s="445"/>
      <c r="AC449" s="445"/>
      <c r="AD449" s="445"/>
      <c r="AE449" s="445"/>
      <c r="AF449" s="445"/>
      <c r="AG449" s="445"/>
      <c r="AH449" s="445"/>
      <c r="AI449" s="445"/>
    </row>
    <row r="450" spans="21:35" ht="12.75">
      <c r="U450" s="436"/>
      <c r="V450" s="435"/>
      <c r="W450"/>
      <c r="X450" s="445"/>
      <c r="Y450" s="445"/>
      <c r="Z450" s="445"/>
      <c r="AA450" s="445"/>
      <c r="AB450" s="445"/>
      <c r="AC450" s="445"/>
      <c r="AD450" s="445"/>
      <c r="AE450" s="445"/>
      <c r="AF450" s="445"/>
      <c r="AG450" s="445"/>
      <c r="AH450" s="445"/>
      <c r="AI450" s="445"/>
    </row>
    <row r="451" spans="21:35" ht="12.75">
      <c r="U451" s="436"/>
      <c r="V451" s="435"/>
      <c r="W451"/>
      <c r="X451" s="445"/>
      <c r="Y451" s="445"/>
      <c r="Z451" s="445"/>
      <c r="AA451" s="445"/>
      <c r="AB451" s="445"/>
      <c r="AC451" s="445"/>
      <c r="AD451" s="445"/>
      <c r="AE451" s="445"/>
      <c r="AF451" s="445"/>
      <c r="AG451" s="445"/>
      <c r="AH451" s="445"/>
      <c r="AI451" s="445"/>
    </row>
    <row r="452" spans="21:35" ht="12.75">
      <c r="U452" s="436"/>
      <c r="V452" s="435"/>
      <c r="W452"/>
      <c r="X452" s="445"/>
      <c r="Y452" s="445"/>
      <c r="Z452" s="445"/>
      <c r="AA452" s="445"/>
      <c r="AB452" s="445"/>
      <c r="AC452" s="445"/>
      <c r="AD452" s="445"/>
      <c r="AE452" s="445"/>
      <c r="AF452" s="445"/>
      <c r="AG452" s="445"/>
      <c r="AH452" s="445"/>
      <c r="AI452" s="445"/>
    </row>
    <row r="453" spans="21:35" ht="12.75">
      <c r="U453" s="436"/>
      <c r="V453" s="435"/>
      <c r="W453"/>
      <c r="X453" s="445"/>
      <c r="Y453" s="445"/>
      <c r="Z453" s="445"/>
      <c r="AA453" s="445"/>
      <c r="AB453" s="445"/>
      <c r="AC453" s="445"/>
      <c r="AD453" s="445"/>
      <c r="AE453" s="445"/>
      <c r="AF453" s="445"/>
      <c r="AG453" s="445"/>
      <c r="AH453" s="445"/>
      <c r="AI453" s="445"/>
    </row>
    <row r="454" spans="21:35" ht="12.75">
      <c r="U454" s="436"/>
      <c r="V454" s="435"/>
      <c r="W454"/>
      <c r="X454" s="445"/>
      <c r="Y454" s="445"/>
      <c r="Z454" s="445"/>
      <c r="AA454" s="445"/>
      <c r="AB454" s="445"/>
      <c r="AC454" s="445"/>
      <c r="AD454" s="445"/>
      <c r="AE454" s="445"/>
      <c r="AF454" s="445"/>
      <c r="AG454" s="445"/>
      <c r="AH454" s="445"/>
      <c r="AI454" s="445"/>
    </row>
    <row r="455" spans="21:35" ht="12.75">
      <c r="U455" s="436"/>
      <c r="V455" s="435"/>
      <c r="W455"/>
      <c r="X455" s="445"/>
      <c r="Y455" s="445"/>
      <c r="Z455" s="445"/>
      <c r="AA455" s="445"/>
      <c r="AB455" s="445"/>
      <c r="AC455" s="445"/>
      <c r="AD455" s="445"/>
      <c r="AE455" s="445"/>
      <c r="AF455" s="445"/>
      <c r="AG455" s="445"/>
      <c r="AH455" s="445"/>
      <c r="AI455" s="445"/>
    </row>
    <row r="456" spans="21:35" ht="12.75">
      <c r="U456" s="436"/>
      <c r="V456" s="435"/>
      <c r="W456"/>
      <c r="X456" s="445"/>
      <c r="Y456" s="445"/>
      <c r="Z456" s="445"/>
      <c r="AA456" s="445"/>
      <c r="AB456" s="445"/>
      <c r="AC456" s="445"/>
      <c r="AD456" s="445"/>
      <c r="AE456" s="445"/>
      <c r="AF456" s="445"/>
      <c r="AG456" s="445"/>
      <c r="AH456" s="445"/>
      <c r="AI456" s="445"/>
    </row>
    <row r="457" spans="21:35" ht="12.75">
      <c r="U457" s="436"/>
      <c r="V457" s="435"/>
      <c r="W457"/>
      <c r="X457" s="445"/>
      <c r="Y457" s="445"/>
      <c r="Z457" s="445"/>
      <c r="AA457" s="445"/>
      <c r="AB457" s="445"/>
      <c r="AC457" s="445"/>
      <c r="AD457" s="445"/>
      <c r="AE457" s="445"/>
      <c r="AF457" s="445"/>
      <c r="AG457" s="445"/>
      <c r="AH457" s="445"/>
      <c r="AI457" s="445"/>
    </row>
    <row r="458" spans="21:35" ht="12.75">
      <c r="U458" s="436"/>
      <c r="V458" s="435"/>
      <c r="W458"/>
      <c r="X458" s="445"/>
      <c r="Y458" s="445"/>
      <c r="Z458" s="445"/>
      <c r="AA458" s="445"/>
      <c r="AB458" s="445"/>
      <c r="AC458" s="445"/>
      <c r="AD458" s="445"/>
      <c r="AE458" s="445"/>
      <c r="AF458" s="445"/>
      <c r="AG458" s="445"/>
      <c r="AH458" s="445"/>
      <c r="AI458" s="445"/>
    </row>
    <row r="459" spans="21:35" ht="12.75">
      <c r="U459" s="436"/>
      <c r="V459" s="435"/>
      <c r="W459"/>
      <c r="X459" s="445"/>
      <c r="Y459" s="445"/>
      <c r="Z459" s="445"/>
      <c r="AA459" s="445"/>
      <c r="AB459" s="445"/>
      <c r="AC459" s="445"/>
      <c r="AD459" s="445"/>
      <c r="AE459" s="445"/>
      <c r="AF459" s="445"/>
      <c r="AG459" s="445"/>
      <c r="AH459" s="445"/>
      <c r="AI459" s="445"/>
    </row>
    <row r="460" spans="21:35" ht="12.75">
      <c r="U460" s="436"/>
      <c r="V460" s="435"/>
      <c r="W460"/>
      <c r="X460" s="445"/>
      <c r="Y460" s="445"/>
      <c r="Z460" s="445"/>
      <c r="AA460" s="445"/>
      <c r="AB460" s="445"/>
      <c r="AC460" s="445"/>
      <c r="AD460" s="445"/>
      <c r="AE460" s="445"/>
      <c r="AF460" s="445"/>
      <c r="AG460" s="445"/>
      <c r="AH460" s="445"/>
      <c r="AI460" s="445"/>
    </row>
    <row r="461" spans="21:35" ht="12.75">
      <c r="U461" s="436"/>
      <c r="V461" s="435"/>
      <c r="W461"/>
      <c r="X461" s="445"/>
      <c r="Y461" s="445"/>
      <c r="Z461" s="445"/>
      <c r="AA461" s="445"/>
      <c r="AB461" s="445"/>
      <c r="AC461" s="445"/>
      <c r="AD461" s="445"/>
      <c r="AE461" s="445"/>
      <c r="AF461" s="445"/>
      <c r="AG461" s="445"/>
      <c r="AH461" s="445"/>
      <c r="AI461" s="445"/>
    </row>
    <row r="462" spans="21:35" ht="12.75">
      <c r="U462" s="436"/>
      <c r="V462" s="435"/>
      <c r="W462"/>
      <c r="X462" s="445"/>
      <c r="Y462" s="445"/>
      <c r="Z462" s="445"/>
      <c r="AA462" s="445"/>
      <c r="AB462" s="445"/>
      <c r="AC462" s="445"/>
      <c r="AD462" s="445"/>
      <c r="AE462" s="445"/>
      <c r="AF462" s="445"/>
      <c r="AG462" s="445"/>
      <c r="AH462" s="445"/>
      <c r="AI462" s="445"/>
    </row>
    <row r="463" spans="21:35" ht="12.75">
      <c r="U463" s="436"/>
      <c r="V463" s="435"/>
      <c r="W463"/>
      <c r="X463" s="445"/>
      <c r="Y463" s="445"/>
      <c r="Z463" s="445"/>
      <c r="AA463" s="445"/>
      <c r="AB463" s="445"/>
      <c r="AC463" s="445"/>
      <c r="AD463" s="445"/>
      <c r="AE463" s="445"/>
      <c r="AF463" s="445"/>
      <c r="AG463" s="445"/>
      <c r="AH463" s="445"/>
      <c r="AI463" s="445"/>
    </row>
    <row r="464" spans="21:35" ht="12.75">
      <c r="U464" s="436"/>
      <c r="V464" s="435"/>
      <c r="W464"/>
      <c r="X464" s="445"/>
      <c r="Y464" s="445"/>
      <c r="Z464" s="445"/>
      <c r="AA464" s="445"/>
      <c r="AB464" s="445"/>
      <c r="AC464" s="445"/>
      <c r="AD464" s="445"/>
      <c r="AE464" s="445"/>
      <c r="AF464" s="445"/>
      <c r="AG464" s="445"/>
      <c r="AH464" s="445"/>
      <c r="AI464" s="445"/>
    </row>
    <row r="465" spans="21:35" ht="12.75">
      <c r="U465" s="436"/>
      <c r="V465" s="435"/>
      <c r="W465"/>
      <c r="X465" s="445"/>
      <c r="Y465" s="445"/>
      <c r="Z465" s="445"/>
      <c r="AA465" s="445"/>
      <c r="AB465" s="445"/>
      <c r="AC465" s="445"/>
      <c r="AD465" s="445"/>
      <c r="AE465" s="445"/>
      <c r="AF465" s="445"/>
      <c r="AG465" s="445"/>
      <c r="AH465" s="445"/>
      <c r="AI465" s="445"/>
    </row>
    <row r="466" spans="21:35" ht="12.75">
      <c r="U466" s="436"/>
      <c r="V466" s="435"/>
      <c r="W466"/>
      <c r="X466" s="445"/>
      <c r="Y466" s="445"/>
      <c r="Z466" s="445"/>
      <c r="AA466" s="445"/>
      <c r="AB466" s="445"/>
      <c r="AC466" s="445"/>
      <c r="AD466" s="445"/>
      <c r="AE466" s="445"/>
      <c r="AF466" s="445"/>
      <c r="AG466" s="445"/>
      <c r="AH466" s="445"/>
      <c r="AI466" s="445"/>
    </row>
    <row r="467" spans="21:35" ht="12.75">
      <c r="U467" s="436"/>
      <c r="V467" s="435"/>
      <c r="W467"/>
      <c r="X467" s="445"/>
      <c r="Y467" s="445"/>
      <c r="Z467" s="445"/>
      <c r="AA467" s="445"/>
      <c r="AB467" s="445"/>
      <c r="AC467" s="445"/>
      <c r="AD467" s="445"/>
      <c r="AE467" s="445"/>
      <c r="AF467" s="445"/>
      <c r="AG467" s="445"/>
      <c r="AH467" s="445"/>
      <c r="AI467" s="445"/>
    </row>
    <row r="468" spans="21:35" ht="12.75">
      <c r="U468" s="436"/>
      <c r="V468" s="435"/>
      <c r="W468"/>
      <c r="X468" s="445"/>
      <c r="Y468" s="445"/>
      <c r="Z468" s="445"/>
      <c r="AA468" s="445"/>
      <c r="AB468" s="445"/>
      <c r="AC468" s="445"/>
      <c r="AD468" s="445"/>
      <c r="AE468" s="445"/>
      <c r="AF468" s="445"/>
      <c r="AG468" s="445"/>
      <c r="AH468" s="445"/>
      <c r="AI468" s="445"/>
    </row>
    <row r="469" spans="21:35" ht="12.75">
      <c r="U469" s="436"/>
      <c r="V469" s="435"/>
      <c r="W469"/>
      <c r="X469" s="445"/>
      <c r="Y469" s="445"/>
      <c r="Z469" s="445"/>
      <c r="AA469" s="445"/>
      <c r="AB469" s="445"/>
      <c r="AC469" s="445"/>
      <c r="AD469" s="445"/>
      <c r="AE469" s="445"/>
      <c r="AF469" s="445"/>
      <c r="AG469" s="445"/>
      <c r="AH469" s="445"/>
      <c r="AI469" s="445"/>
    </row>
    <row r="470" spans="21:35" ht="12.75">
      <c r="U470" s="436"/>
      <c r="V470" s="435"/>
      <c r="W470"/>
      <c r="X470" s="445"/>
      <c r="Y470" s="445"/>
      <c r="Z470" s="445"/>
      <c r="AA470" s="445"/>
      <c r="AB470" s="445"/>
      <c r="AC470" s="445"/>
      <c r="AD470" s="445"/>
      <c r="AE470" s="445"/>
      <c r="AF470" s="445"/>
      <c r="AG470" s="445"/>
      <c r="AH470" s="445"/>
      <c r="AI470" s="445"/>
    </row>
    <row r="471" spans="21:35" ht="12.75">
      <c r="U471" s="436"/>
      <c r="V471" s="435"/>
      <c r="W471"/>
      <c r="X471" s="445"/>
      <c r="Y471" s="445"/>
      <c r="Z471" s="445"/>
      <c r="AA471" s="445"/>
      <c r="AB471" s="445"/>
      <c r="AC471" s="445"/>
      <c r="AD471" s="445"/>
      <c r="AE471" s="445"/>
      <c r="AF471" s="445"/>
      <c r="AG471" s="445"/>
      <c r="AH471" s="445"/>
      <c r="AI471" s="445"/>
    </row>
    <row r="472" spans="21:35" ht="12.75">
      <c r="U472" s="436"/>
      <c r="V472" s="435"/>
      <c r="W472"/>
      <c r="X472" s="445"/>
      <c r="Y472" s="445"/>
      <c r="Z472" s="445"/>
      <c r="AA472" s="445"/>
      <c r="AB472" s="445"/>
      <c r="AC472" s="445"/>
      <c r="AD472" s="445"/>
      <c r="AE472" s="445"/>
      <c r="AF472" s="445"/>
      <c r="AG472" s="445"/>
      <c r="AH472" s="445"/>
      <c r="AI472" s="445"/>
    </row>
    <row r="473" spans="21:35" ht="12.75">
      <c r="U473" s="436"/>
      <c r="V473" s="435"/>
      <c r="W473"/>
      <c r="X473" s="445"/>
      <c r="Y473" s="445"/>
      <c r="Z473" s="445"/>
      <c r="AA473" s="445"/>
      <c r="AB473" s="445"/>
      <c r="AC473" s="445"/>
      <c r="AD473" s="445"/>
      <c r="AE473" s="445"/>
      <c r="AF473" s="445"/>
      <c r="AG473" s="445"/>
      <c r="AH473" s="445"/>
      <c r="AI473" s="445"/>
    </row>
    <row r="474" spans="21:35" ht="12.75">
      <c r="U474" s="436"/>
      <c r="V474" s="435"/>
      <c r="W474"/>
      <c r="X474" s="445"/>
      <c r="Y474" s="445"/>
      <c r="Z474" s="445"/>
      <c r="AA474" s="445"/>
      <c r="AB474" s="445"/>
      <c r="AC474" s="445"/>
      <c r="AD474" s="445"/>
      <c r="AE474" s="445"/>
      <c r="AF474" s="445"/>
      <c r="AG474" s="445"/>
      <c r="AH474" s="445"/>
      <c r="AI474" s="445"/>
    </row>
    <row r="475" spans="21:35" ht="12.75">
      <c r="U475" s="436"/>
      <c r="V475" s="435"/>
      <c r="W475"/>
      <c r="X475" s="445"/>
      <c r="Y475" s="445"/>
      <c r="Z475" s="445"/>
      <c r="AA475" s="445"/>
      <c r="AB475" s="445"/>
      <c r="AC475" s="445"/>
      <c r="AD475" s="445"/>
      <c r="AE475" s="445"/>
      <c r="AF475" s="445"/>
      <c r="AG475" s="445"/>
      <c r="AH475" s="445"/>
      <c r="AI475" s="445"/>
    </row>
    <row r="476" spans="21:35" ht="12.75">
      <c r="U476" s="436"/>
      <c r="V476" s="435"/>
      <c r="W476"/>
      <c r="X476" s="445"/>
      <c r="Y476" s="445"/>
      <c r="Z476" s="445"/>
      <c r="AA476" s="445"/>
      <c r="AB476" s="445"/>
      <c r="AC476" s="445"/>
      <c r="AD476" s="445"/>
      <c r="AE476" s="445"/>
      <c r="AF476" s="445"/>
      <c r="AG476" s="445"/>
      <c r="AH476" s="445"/>
      <c r="AI476" s="445"/>
    </row>
    <row r="477" spans="21:35" ht="12.75">
      <c r="U477" s="436"/>
      <c r="V477" s="435"/>
      <c r="W477"/>
      <c r="X477" s="445"/>
      <c r="Y477" s="445"/>
      <c r="Z477" s="445"/>
      <c r="AA477" s="445"/>
      <c r="AB477" s="445"/>
      <c r="AC477" s="445"/>
      <c r="AD477" s="445"/>
      <c r="AE477" s="445"/>
      <c r="AF477" s="445"/>
      <c r="AG477" s="445"/>
      <c r="AH477" s="445"/>
      <c r="AI477" s="445"/>
    </row>
    <row r="478" spans="21:35" ht="12.75">
      <c r="U478" s="436"/>
      <c r="V478" s="435"/>
      <c r="W478"/>
      <c r="X478" s="445"/>
      <c r="Y478" s="445"/>
      <c r="Z478" s="445"/>
      <c r="AA478" s="445"/>
      <c r="AB478" s="445"/>
      <c r="AC478" s="445"/>
      <c r="AD478" s="445"/>
      <c r="AE478" s="445"/>
      <c r="AF478" s="445"/>
      <c r="AG478" s="445"/>
      <c r="AH478" s="445"/>
      <c r="AI478" s="445"/>
    </row>
    <row r="479" spans="21:35" ht="12.75">
      <c r="U479" s="436"/>
      <c r="V479" s="435"/>
      <c r="W479"/>
      <c r="X479" s="445"/>
      <c r="Y479" s="445"/>
      <c r="Z479" s="445"/>
      <c r="AA479" s="445"/>
      <c r="AB479" s="445"/>
      <c r="AC479" s="445"/>
      <c r="AD479" s="445"/>
      <c r="AE479" s="445"/>
      <c r="AF479" s="445"/>
      <c r="AG479" s="445"/>
      <c r="AH479" s="445"/>
      <c r="AI479" s="445"/>
    </row>
    <row r="480" spans="21:35" ht="12.75">
      <c r="U480" s="436"/>
      <c r="V480" s="435"/>
      <c r="W480"/>
      <c r="X480" s="445"/>
      <c r="Y480" s="445"/>
      <c r="Z480" s="445"/>
      <c r="AA480" s="445"/>
      <c r="AB480" s="445"/>
      <c r="AC480" s="445"/>
      <c r="AD480" s="445"/>
      <c r="AE480" s="445"/>
      <c r="AF480" s="445"/>
      <c r="AG480" s="445"/>
      <c r="AH480" s="445"/>
      <c r="AI480" s="445"/>
    </row>
    <row r="481" spans="21:35" ht="13.5" thickBot="1">
      <c r="U481" s="436"/>
      <c r="V481" s="435"/>
      <c r="W481"/>
      <c r="X481" s="445"/>
      <c r="Y481" s="445"/>
      <c r="Z481" s="445"/>
      <c r="AA481" s="445"/>
      <c r="AB481" s="445"/>
      <c r="AC481" s="445"/>
      <c r="AD481" s="445"/>
      <c r="AE481" s="445"/>
      <c r="AF481" s="445"/>
      <c r="AG481" s="445"/>
      <c r="AH481" s="445"/>
      <c r="AI481" s="445"/>
    </row>
    <row r="482" spans="21:35" ht="12.75">
      <c r="U482" s="435"/>
      <c r="V482" s="444"/>
      <c r="W482"/>
      <c r="X482" s="447"/>
      <c r="Y482" s="447"/>
      <c r="Z482" s="447"/>
      <c r="AA482" s="447"/>
      <c r="AB482" s="447"/>
      <c r="AC482" s="447"/>
      <c r="AD482" s="447"/>
      <c r="AE482" s="447"/>
      <c r="AF482" s="448"/>
      <c r="AG482" s="447"/>
      <c r="AH482" s="447"/>
      <c r="AI482" s="447"/>
    </row>
    <row r="483" spans="21:35" ht="12.75">
      <c r="U483" s="436"/>
      <c r="V483" s="435"/>
      <c r="W483"/>
      <c r="X483" s="447"/>
      <c r="Y483" s="447"/>
      <c r="Z483" s="447"/>
      <c r="AA483" s="447"/>
      <c r="AB483" s="447"/>
      <c r="AC483" s="447"/>
      <c r="AD483" s="447"/>
      <c r="AE483" s="447"/>
      <c r="AF483" s="448"/>
      <c r="AG483" s="447"/>
      <c r="AH483" s="447"/>
      <c r="AI483" s="447"/>
    </row>
    <row r="484" spans="21:35" ht="12.75">
      <c r="U484" s="436"/>
      <c r="V484" s="435"/>
      <c r="W484"/>
      <c r="X484" s="447"/>
      <c r="Y484" s="447"/>
      <c r="Z484" s="447"/>
      <c r="AA484" s="447"/>
      <c r="AB484" s="447"/>
      <c r="AC484" s="447"/>
      <c r="AD484" s="447"/>
      <c r="AE484" s="447"/>
      <c r="AF484" s="448"/>
      <c r="AG484" s="447"/>
      <c r="AH484" s="447"/>
      <c r="AI484" s="447"/>
    </row>
    <row r="485" spans="21:35" ht="12.75">
      <c r="U485" s="436"/>
      <c r="V485" s="435"/>
      <c r="W485"/>
      <c r="X485" s="447"/>
      <c r="Y485" s="447"/>
      <c r="Z485" s="447"/>
      <c r="AA485" s="447"/>
      <c r="AB485" s="447"/>
      <c r="AC485" s="447"/>
      <c r="AD485" s="447"/>
      <c r="AE485" s="447"/>
      <c r="AF485" s="448"/>
      <c r="AG485" s="447"/>
      <c r="AH485" s="447"/>
      <c r="AI485" s="447"/>
    </row>
    <row r="486" spans="21:35" ht="12.75">
      <c r="U486" s="436"/>
      <c r="V486" s="435"/>
      <c r="W486"/>
      <c r="X486" s="447"/>
      <c r="Y486" s="447"/>
      <c r="Z486" s="447"/>
      <c r="AA486" s="447"/>
      <c r="AB486" s="447"/>
      <c r="AC486" s="447"/>
      <c r="AD486" s="447"/>
      <c r="AE486" s="447"/>
      <c r="AF486" s="448"/>
      <c r="AG486" s="447"/>
      <c r="AH486" s="447"/>
      <c r="AI486" s="447"/>
    </row>
    <row r="487" spans="21:35" ht="12.75">
      <c r="U487" s="436"/>
      <c r="V487" s="435"/>
      <c r="W487"/>
      <c r="X487" s="447"/>
      <c r="Y487" s="447"/>
      <c r="Z487" s="447"/>
      <c r="AA487" s="447"/>
      <c r="AB487" s="447"/>
      <c r="AC487" s="447"/>
      <c r="AD487" s="447"/>
      <c r="AE487" s="447"/>
      <c r="AF487" s="448"/>
      <c r="AG487" s="447"/>
      <c r="AH487" s="447"/>
      <c r="AI487" s="447"/>
    </row>
    <row r="488" spans="21:35" ht="12.75">
      <c r="U488" s="436"/>
      <c r="V488" s="435"/>
      <c r="W488"/>
      <c r="X488" s="447"/>
      <c r="Y488" s="447"/>
      <c r="Z488" s="447"/>
      <c r="AA488" s="447"/>
      <c r="AB488" s="447"/>
      <c r="AC488" s="447"/>
      <c r="AD488" s="447"/>
      <c r="AE488" s="447"/>
      <c r="AF488" s="448"/>
      <c r="AG488" s="447"/>
      <c r="AH488" s="447"/>
      <c r="AI488" s="447"/>
    </row>
    <row r="489" spans="21:35" ht="12.75">
      <c r="U489" s="436"/>
      <c r="V489" s="435"/>
      <c r="W489"/>
      <c r="X489" s="447"/>
      <c r="Y489" s="447"/>
      <c r="Z489" s="447"/>
      <c r="AA489" s="447"/>
      <c r="AB489" s="447"/>
      <c r="AC489" s="447"/>
      <c r="AD489" s="447"/>
      <c r="AE489" s="447"/>
      <c r="AF489" s="448"/>
      <c r="AG489" s="447"/>
      <c r="AH489" s="447"/>
      <c r="AI489" s="447"/>
    </row>
    <row r="490" spans="21:35" ht="12.75">
      <c r="U490" s="436"/>
      <c r="V490" s="435"/>
      <c r="W490"/>
      <c r="X490" s="447"/>
      <c r="Y490" s="447"/>
      <c r="Z490" s="447"/>
      <c r="AA490" s="447"/>
      <c r="AB490" s="447"/>
      <c r="AC490" s="447"/>
      <c r="AD490" s="447"/>
      <c r="AE490" s="447"/>
      <c r="AF490" s="448"/>
      <c r="AG490" s="447"/>
      <c r="AH490" s="447"/>
      <c r="AI490" s="447"/>
    </row>
    <row r="491" spans="21:35" ht="12.75">
      <c r="U491" s="436"/>
      <c r="V491" s="435"/>
      <c r="W491"/>
      <c r="X491" s="447"/>
      <c r="Y491" s="447"/>
      <c r="Z491" s="447"/>
      <c r="AA491" s="447"/>
      <c r="AB491" s="447"/>
      <c r="AC491" s="447"/>
      <c r="AD491" s="447"/>
      <c r="AE491" s="447"/>
      <c r="AF491" s="448"/>
      <c r="AG491" s="447"/>
      <c r="AH491" s="447"/>
      <c r="AI491" s="447"/>
    </row>
    <row r="492" spans="21:35" ht="12.75">
      <c r="U492" s="436"/>
      <c r="V492" s="435"/>
      <c r="W492"/>
      <c r="X492" s="447"/>
      <c r="Y492" s="447"/>
      <c r="Z492" s="447"/>
      <c r="AA492" s="447"/>
      <c r="AB492" s="447"/>
      <c r="AC492" s="447"/>
      <c r="AD492" s="447"/>
      <c r="AE492" s="447"/>
      <c r="AF492" s="448"/>
      <c r="AG492" s="447"/>
      <c r="AH492" s="447"/>
      <c r="AI492" s="447"/>
    </row>
    <row r="493" spans="21:35" ht="12.75">
      <c r="U493" s="436"/>
      <c r="V493" s="435"/>
      <c r="W493"/>
      <c r="X493" s="447"/>
      <c r="Y493" s="447"/>
      <c r="Z493" s="447"/>
      <c r="AA493" s="447"/>
      <c r="AB493" s="447"/>
      <c r="AC493" s="447"/>
      <c r="AD493" s="447"/>
      <c r="AE493" s="447"/>
      <c r="AF493" s="448"/>
      <c r="AG493" s="447"/>
      <c r="AH493" s="447"/>
      <c r="AI493" s="447"/>
    </row>
    <row r="494" spans="21:35" ht="12.75">
      <c r="U494" s="436"/>
      <c r="V494" s="435"/>
      <c r="W494"/>
      <c r="X494" s="447"/>
      <c r="Y494" s="447"/>
      <c r="Z494" s="447"/>
      <c r="AA494" s="447"/>
      <c r="AB494" s="447"/>
      <c r="AC494" s="447"/>
      <c r="AD494" s="447"/>
      <c r="AE494" s="447"/>
      <c r="AF494" s="447"/>
      <c r="AG494" s="447"/>
      <c r="AH494" s="447"/>
      <c r="AI494" s="447"/>
    </row>
    <row r="495" spans="21:35" ht="12.75">
      <c r="U495" s="436"/>
      <c r="V495" s="435"/>
      <c r="W495"/>
      <c r="X495" s="447"/>
      <c r="Y495" s="447"/>
      <c r="Z495" s="447"/>
      <c r="AA495" s="447"/>
      <c r="AB495" s="447"/>
      <c r="AC495" s="447"/>
      <c r="AD495" s="447"/>
      <c r="AE495" s="447"/>
      <c r="AF495" s="447"/>
      <c r="AG495" s="447"/>
      <c r="AH495" s="447"/>
      <c r="AI495" s="447"/>
    </row>
    <row r="496" spans="21:35" ht="12.75">
      <c r="U496" s="436"/>
      <c r="V496" s="435"/>
      <c r="W496"/>
      <c r="X496" s="447"/>
      <c r="Y496" s="447"/>
      <c r="Z496" s="447"/>
      <c r="AA496" s="447"/>
      <c r="AB496" s="447"/>
      <c r="AC496" s="447"/>
      <c r="AD496" s="447"/>
      <c r="AE496" s="447"/>
      <c r="AF496" s="447"/>
      <c r="AG496" s="447"/>
      <c r="AH496" s="447"/>
      <c r="AI496" s="447"/>
    </row>
    <row r="497" spans="21:35" ht="12.75">
      <c r="U497" s="436"/>
      <c r="V497" s="435"/>
      <c r="W497"/>
      <c r="X497" s="447"/>
      <c r="Y497" s="447"/>
      <c r="Z497" s="447"/>
      <c r="AA497" s="447"/>
      <c r="AB497" s="447"/>
      <c r="AC497" s="447"/>
      <c r="AD497" s="447"/>
      <c r="AE497" s="447"/>
      <c r="AF497" s="447"/>
      <c r="AG497" s="447"/>
      <c r="AH497" s="447"/>
      <c r="AI497" s="447"/>
    </row>
    <row r="498" spans="21:35" ht="12.75">
      <c r="U498" s="436"/>
      <c r="V498" s="435"/>
      <c r="W498"/>
      <c r="X498" s="447"/>
      <c r="Y498" s="447"/>
      <c r="Z498" s="447"/>
      <c r="AA498" s="447"/>
      <c r="AB498" s="447"/>
      <c r="AC498" s="447"/>
      <c r="AD498" s="447"/>
      <c r="AE498" s="447"/>
      <c r="AF498" s="447"/>
      <c r="AG498" s="447"/>
      <c r="AH498" s="447"/>
      <c r="AI498" s="447"/>
    </row>
    <row r="499" spans="21:35" ht="12.75">
      <c r="U499" s="436"/>
      <c r="V499" s="435"/>
      <c r="W499"/>
      <c r="X499" s="447"/>
      <c r="Y499" s="447"/>
      <c r="Z499" s="447"/>
      <c r="AA499" s="447"/>
      <c r="AB499" s="447"/>
      <c r="AC499" s="447"/>
      <c r="AD499" s="447"/>
      <c r="AE499" s="447"/>
      <c r="AF499" s="447"/>
      <c r="AG499" s="447"/>
      <c r="AH499" s="447"/>
      <c r="AI499" s="447"/>
    </row>
    <row r="500" spans="21:35" ht="12.75">
      <c r="U500" s="436"/>
      <c r="V500" s="435"/>
      <c r="W500"/>
      <c r="X500" s="447"/>
      <c r="Y500" s="447"/>
      <c r="Z500" s="447"/>
      <c r="AA500" s="447"/>
      <c r="AB500" s="447"/>
      <c r="AC500" s="447"/>
      <c r="AD500" s="447"/>
      <c r="AE500" s="447"/>
      <c r="AF500" s="447"/>
      <c r="AG500" s="447"/>
      <c r="AH500" s="447"/>
      <c r="AI500" s="447"/>
    </row>
    <row r="501" spans="21:35" ht="12.75">
      <c r="U501" s="436"/>
      <c r="V501" s="435"/>
      <c r="W501"/>
      <c r="X501" s="447"/>
      <c r="Y501" s="447"/>
      <c r="Z501" s="447"/>
      <c r="AA501" s="447"/>
      <c r="AB501" s="447"/>
      <c r="AC501" s="447"/>
      <c r="AD501" s="447"/>
      <c r="AE501" s="447"/>
      <c r="AF501" s="447"/>
      <c r="AG501" s="447"/>
      <c r="AH501" s="447"/>
      <c r="AI501" s="447"/>
    </row>
    <row r="502" spans="21:35" ht="12.75">
      <c r="U502" s="436"/>
      <c r="V502" s="435"/>
      <c r="W502"/>
      <c r="X502" s="447"/>
      <c r="Y502" s="447"/>
      <c r="Z502" s="447"/>
      <c r="AA502" s="447"/>
      <c r="AB502" s="447"/>
      <c r="AC502" s="447"/>
      <c r="AD502" s="447"/>
      <c r="AE502" s="447"/>
      <c r="AF502" s="447"/>
      <c r="AG502" s="447"/>
      <c r="AH502" s="447"/>
      <c r="AI502" s="447"/>
    </row>
    <row r="503" spans="21:35" ht="12.75">
      <c r="U503" s="436"/>
      <c r="V503" s="435"/>
      <c r="W503"/>
      <c r="X503" s="447"/>
      <c r="Y503" s="447"/>
      <c r="Z503" s="447"/>
      <c r="AA503" s="447"/>
      <c r="AB503" s="447"/>
      <c r="AC503" s="447"/>
      <c r="AD503" s="447"/>
      <c r="AE503" s="447"/>
      <c r="AF503" s="447"/>
      <c r="AG503" s="447"/>
      <c r="AH503" s="447"/>
      <c r="AI503" s="447"/>
    </row>
    <row r="504" spans="21:35" ht="12.75">
      <c r="U504" s="436"/>
      <c r="V504" s="435"/>
      <c r="W504"/>
      <c r="X504" s="447"/>
      <c r="Y504" s="447"/>
      <c r="Z504" s="447"/>
      <c r="AA504" s="447"/>
      <c r="AB504" s="447"/>
      <c r="AC504" s="447"/>
      <c r="AD504" s="447"/>
      <c r="AE504" s="447"/>
      <c r="AF504" s="447"/>
      <c r="AG504" s="447"/>
      <c r="AH504" s="447"/>
      <c r="AI504" s="447"/>
    </row>
    <row r="505" spans="21:35" ht="12.75">
      <c r="U505" s="436"/>
      <c r="V505" s="435"/>
      <c r="W505"/>
      <c r="X505" s="447"/>
      <c r="Y505" s="447"/>
      <c r="Z505" s="447"/>
      <c r="AA505" s="447"/>
      <c r="AB505" s="447"/>
      <c r="AC505" s="447"/>
      <c r="AD505" s="447"/>
      <c r="AE505" s="447"/>
      <c r="AF505" s="447"/>
      <c r="AG505" s="447"/>
      <c r="AH505" s="447"/>
      <c r="AI505" s="447"/>
    </row>
    <row r="506" spans="21:35" ht="12.75">
      <c r="U506" s="436"/>
      <c r="V506" s="435"/>
      <c r="W506"/>
      <c r="X506" s="447"/>
      <c r="Y506" s="447"/>
      <c r="Z506" s="447"/>
      <c r="AA506" s="447"/>
      <c r="AB506" s="447"/>
      <c r="AC506" s="447"/>
      <c r="AD506" s="447"/>
      <c r="AE506" s="447"/>
      <c r="AF506" s="447"/>
      <c r="AG506" s="447"/>
      <c r="AH506" s="447"/>
      <c r="AI506" s="447"/>
    </row>
    <row r="507" spans="21:35" ht="12.75">
      <c r="U507" s="436"/>
      <c r="V507" s="435"/>
      <c r="W507"/>
      <c r="X507" s="447"/>
      <c r="Y507" s="447"/>
      <c r="Z507" s="447"/>
      <c r="AA507" s="447"/>
      <c r="AB507" s="447"/>
      <c r="AC507" s="447"/>
      <c r="AD507" s="447"/>
      <c r="AE507" s="447"/>
      <c r="AF507" s="447"/>
      <c r="AG507" s="447"/>
      <c r="AH507" s="447"/>
      <c r="AI507" s="447"/>
    </row>
    <row r="508" spans="21:35" ht="12.75">
      <c r="U508" s="436"/>
      <c r="V508" s="435"/>
      <c r="W508"/>
      <c r="X508" s="447"/>
      <c r="Y508" s="447"/>
      <c r="Z508" s="447"/>
      <c r="AA508" s="447"/>
      <c r="AB508" s="447"/>
      <c r="AC508" s="447"/>
      <c r="AD508" s="447"/>
      <c r="AE508" s="447"/>
      <c r="AF508" s="447"/>
      <c r="AG508" s="447"/>
      <c r="AH508" s="449"/>
      <c r="AI508" s="447"/>
    </row>
    <row r="509" spans="21:35" ht="12.75">
      <c r="U509" s="436"/>
      <c r="V509" s="435"/>
      <c r="W509"/>
      <c r="X509" s="447"/>
      <c r="Y509" s="447"/>
      <c r="Z509" s="447"/>
      <c r="AA509" s="447"/>
      <c r="AB509" s="447"/>
      <c r="AC509" s="447"/>
      <c r="AD509" s="447"/>
      <c r="AE509" s="447"/>
      <c r="AF509" s="447"/>
      <c r="AG509" s="447"/>
      <c r="AH509" s="447"/>
      <c r="AI509" s="447"/>
    </row>
    <row r="510" spans="21:35" ht="12.75">
      <c r="U510" s="436"/>
      <c r="V510" s="435"/>
      <c r="W510"/>
      <c r="X510" s="447"/>
      <c r="Y510" s="447"/>
      <c r="Z510" s="447"/>
      <c r="AA510" s="447"/>
      <c r="AB510" s="447"/>
      <c r="AC510" s="447"/>
      <c r="AD510" s="447"/>
      <c r="AE510" s="447"/>
      <c r="AF510" s="447"/>
      <c r="AG510" s="447"/>
      <c r="AH510" s="447"/>
      <c r="AI510" s="447"/>
    </row>
    <row r="511" spans="21:35" ht="12.75">
      <c r="U511" s="436"/>
      <c r="V511" s="435"/>
      <c r="W511"/>
      <c r="X511" s="447"/>
      <c r="Y511" s="447"/>
      <c r="Z511" s="447"/>
      <c r="AA511" s="447"/>
      <c r="AB511" s="447"/>
      <c r="AC511" s="447"/>
      <c r="AD511" s="447"/>
      <c r="AE511" s="447"/>
      <c r="AF511" s="447"/>
      <c r="AG511" s="447"/>
      <c r="AH511" s="447"/>
      <c r="AI511" s="447"/>
    </row>
    <row r="512" spans="21:35" ht="12.75">
      <c r="U512" s="436"/>
      <c r="V512" s="435"/>
      <c r="W512"/>
      <c r="X512" s="447"/>
      <c r="Y512" s="447"/>
      <c r="Z512" s="447"/>
      <c r="AA512" s="447"/>
      <c r="AB512" s="447"/>
      <c r="AC512" s="447"/>
      <c r="AD512" s="447"/>
      <c r="AE512" s="447"/>
      <c r="AF512" s="447"/>
      <c r="AG512" s="447"/>
      <c r="AH512" s="447"/>
      <c r="AI512" s="447"/>
    </row>
    <row r="513" spans="21:35" ht="12.75">
      <c r="U513" s="436"/>
      <c r="V513" s="435"/>
      <c r="W513"/>
      <c r="X513" s="447"/>
      <c r="Y513" s="447"/>
      <c r="Z513" s="447"/>
      <c r="AA513" s="447"/>
      <c r="AB513" s="447"/>
      <c r="AC513" s="447"/>
      <c r="AD513" s="447"/>
      <c r="AE513" s="447"/>
      <c r="AF513" s="447"/>
      <c r="AG513" s="447"/>
      <c r="AH513" s="447"/>
      <c r="AI513" s="447"/>
    </row>
    <row r="514" spans="21:35" ht="12.75">
      <c r="U514" s="436"/>
      <c r="V514" s="435"/>
      <c r="W514"/>
      <c r="X514" s="447"/>
      <c r="Y514" s="447"/>
      <c r="Z514" s="447"/>
      <c r="AA514" s="447"/>
      <c r="AB514" s="447"/>
      <c r="AC514" s="447"/>
      <c r="AD514" s="447"/>
      <c r="AE514" s="447"/>
      <c r="AF514" s="447"/>
      <c r="AG514" s="447"/>
      <c r="AH514" s="447"/>
      <c r="AI514" s="447"/>
    </row>
    <row r="515" spans="21:35" ht="12.75">
      <c r="U515" s="436"/>
      <c r="V515" s="435"/>
      <c r="W515"/>
      <c r="X515" s="447"/>
      <c r="Y515" s="447"/>
      <c r="Z515" s="447"/>
      <c r="AA515" s="447"/>
      <c r="AB515" s="447"/>
      <c r="AC515" s="447"/>
      <c r="AD515" s="447"/>
      <c r="AE515" s="447"/>
      <c r="AF515" s="447"/>
      <c r="AG515" s="447"/>
      <c r="AH515" s="447"/>
      <c r="AI515" s="447"/>
    </row>
    <row r="516" spans="21:35" ht="12.75">
      <c r="U516" s="436"/>
      <c r="V516" s="435"/>
      <c r="W516"/>
      <c r="X516" s="447"/>
      <c r="Y516" s="447"/>
      <c r="Z516" s="447"/>
      <c r="AA516" s="447"/>
      <c r="AB516" s="447"/>
      <c r="AC516" s="447"/>
      <c r="AD516" s="447"/>
      <c r="AE516" s="447"/>
      <c r="AF516" s="447"/>
      <c r="AG516" s="447"/>
      <c r="AH516" s="447"/>
      <c r="AI516" s="447"/>
    </row>
    <row r="517" spans="21:35" ht="12.75">
      <c r="U517" s="436"/>
      <c r="V517" s="435"/>
      <c r="W517"/>
      <c r="X517" s="447"/>
      <c r="Y517" s="447"/>
      <c r="Z517" s="447"/>
      <c r="AA517" s="447"/>
      <c r="AB517" s="447"/>
      <c r="AC517" s="447"/>
      <c r="AD517" s="447"/>
      <c r="AE517" s="447"/>
      <c r="AF517" s="447"/>
      <c r="AG517" s="447"/>
      <c r="AH517" s="447"/>
      <c r="AI517" s="447"/>
    </row>
    <row r="518" spans="21:35" ht="12.75">
      <c r="U518" s="436"/>
      <c r="V518" s="435"/>
      <c r="W518"/>
      <c r="X518" s="447"/>
      <c r="Y518" s="447"/>
      <c r="Z518" s="447"/>
      <c r="AA518" s="447"/>
      <c r="AB518" s="447"/>
      <c r="AC518" s="447"/>
      <c r="AD518" s="447"/>
      <c r="AE518" s="447"/>
      <c r="AF518" s="447"/>
      <c r="AG518" s="447"/>
      <c r="AH518" s="447"/>
      <c r="AI518" s="447"/>
    </row>
    <row r="519" spans="21:35" ht="12.75">
      <c r="U519" s="436"/>
      <c r="V519" s="435"/>
      <c r="W519"/>
      <c r="X519" s="447"/>
      <c r="Y519" s="447"/>
      <c r="Z519" s="447"/>
      <c r="AA519" s="447"/>
      <c r="AB519" s="447"/>
      <c r="AC519" s="447"/>
      <c r="AD519" s="447"/>
      <c r="AE519" s="447"/>
      <c r="AF519" s="447"/>
      <c r="AG519" s="447"/>
      <c r="AH519" s="447"/>
      <c r="AI519" s="447"/>
    </row>
    <row r="520" spans="21:35" ht="12.75">
      <c r="U520" s="436"/>
      <c r="V520" s="435"/>
      <c r="W520"/>
      <c r="X520" s="447"/>
      <c r="Y520" s="447"/>
      <c r="Z520" s="447"/>
      <c r="AA520" s="447"/>
      <c r="AB520" s="447"/>
      <c r="AC520" s="447"/>
      <c r="AD520" s="447"/>
      <c r="AE520" s="447"/>
      <c r="AF520" s="447"/>
      <c r="AG520" s="447"/>
      <c r="AH520" s="447"/>
      <c r="AI520" s="447"/>
    </row>
    <row r="521" spans="21:35" ht="12.75">
      <c r="U521" s="436"/>
      <c r="V521" s="435"/>
      <c r="W521"/>
      <c r="X521" s="447"/>
      <c r="Y521" s="447"/>
      <c r="Z521" s="447"/>
      <c r="AA521" s="447"/>
      <c r="AB521" s="447"/>
      <c r="AC521" s="447"/>
      <c r="AD521" s="447"/>
      <c r="AE521" s="447"/>
      <c r="AF521" s="447"/>
      <c r="AG521" s="447"/>
      <c r="AH521" s="447"/>
      <c r="AI521" s="447"/>
    </row>
    <row r="522" spans="21:35" ht="12.75">
      <c r="U522" s="436"/>
      <c r="V522" s="435"/>
      <c r="W522"/>
      <c r="X522" s="447"/>
      <c r="Y522" s="447"/>
      <c r="Z522" s="447"/>
      <c r="AA522" s="447"/>
      <c r="AB522" s="447"/>
      <c r="AC522" s="447"/>
      <c r="AD522" s="447"/>
      <c r="AE522" s="447"/>
      <c r="AF522" s="447"/>
      <c r="AG522" s="447"/>
      <c r="AH522" s="447"/>
      <c r="AI522" s="447"/>
    </row>
    <row r="523" spans="21:35" ht="12.75">
      <c r="U523" s="436"/>
      <c r="V523" s="435"/>
      <c r="W523"/>
      <c r="X523" s="447"/>
      <c r="Y523" s="447"/>
      <c r="Z523" s="447"/>
      <c r="AA523" s="447"/>
      <c r="AB523" s="447"/>
      <c r="AC523" s="447"/>
      <c r="AD523" s="447"/>
      <c r="AE523" s="447"/>
      <c r="AF523" s="447"/>
      <c r="AG523" s="447"/>
      <c r="AH523" s="447"/>
      <c r="AI523" s="447"/>
    </row>
    <row r="524" spans="21:35" ht="12.75">
      <c r="U524" s="436"/>
      <c r="V524" s="435"/>
      <c r="W524"/>
      <c r="X524" s="447"/>
      <c r="Y524" s="447"/>
      <c r="Z524" s="447"/>
      <c r="AA524" s="447"/>
      <c r="AB524" s="447"/>
      <c r="AC524" s="447"/>
      <c r="AD524" s="447"/>
      <c r="AE524" s="447"/>
      <c r="AF524" s="447"/>
      <c r="AG524" s="447"/>
      <c r="AH524" s="447"/>
      <c r="AI524" s="447"/>
    </row>
    <row r="525" spans="21:35" ht="12.75">
      <c r="U525" s="436"/>
      <c r="V525" s="435"/>
      <c r="W525"/>
      <c r="X525" s="447"/>
      <c r="Y525" s="447"/>
      <c r="Z525" s="447"/>
      <c r="AA525" s="447"/>
      <c r="AB525" s="447"/>
      <c r="AC525" s="447"/>
      <c r="AD525" s="447"/>
      <c r="AE525" s="447"/>
      <c r="AF525" s="447"/>
      <c r="AG525" s="447"/>
      <c r="AH525" s="447"/>
      <c r="AI525" s="447"/>
    </row>
    <row r="526" spans="21:35" ht="12.75">
      <c r="U526" s="436"/>
      <c r="V526" s="435"/>
      <c r="W526"/>
      <c r="X526" s="447"/>
      <c r="Y526" s="447"/>
      <c r="Z526" s="447"/>
      <c r="AA526" s="447"/>
      <c r="AB526" s="447"/>
      <c r="AC526" s="447"/>
      <c r="AD526" s="447"/>
      <c r="AE526" s="447"/>
      <c r="AF526" s="447"/>
      <c r="AG526" s="447"/>
      <c r="AH526" s="447"/>
      <c r="AI526" s="447"/>
    </row>
    <row r="527" spans="21:35" ht="12.75">
      <c r="U527" s="436"/>
      <c r="V527" s="435"/>
      <c r="W527"/>
      <c r="X527" s="447"/>
      <c r="Y527" s="447"/>
      <c r="Z527" s="447"/>
      <c r="AA527" s="447"/>
      <c r="AB527" s="447"/>
      <c r="AC527" s="447"/>
      <c r="AD527" s="447"/>
      <c r="AE527" s="447"/>
      <c r="AF527" s="447"/>
      <c r="AG527" s="447"/>
      <c r="AH527" s="447"/>
      <c r="AI527" s="447"/>
    </row>
    <row r="528" spans="21:35" ht="12.75">
      <c r="U528" s="436"/>
      <c r="V528" s="435"/>
      <c r="W528"/>
      <c r="X528" s="447"/>
      <c r="Y528" s="447"/>
      <c r="Z528" s="447"/>
      <c r="AA528" s="447"/>
      <c r="AB528" s="447"/>
      <c r="AC528" s="447"/>
      <c r="AD528" s="447"/>
      <c r="AE528" s="447"/>
      <c r="AF528" s="447"/>
      <c r="AG528" s="447"/>
      <c r="AH528" s="447"/>
      <c r="AI528" s="447"/>
    </row>
    <row r="529" spans="21:35" ht="12.75">
      <c r="U529" s="436"/>
      <c r="V529" s="435"/>
      <c r="W529"/>
      <c r="X529" s="447"/>
      <c r="Y529" s="447"/>
      <c r="Z529" s="447"/>
      <c r="AA529" s="447"/>
      <c r="AB529" s="447"/>
      <c r="AC529" s="447"/>
      <c r="AD529" s="447"/>
      <c r="AE529" s="447"/>
      <c r="AF529" s="447"/>
      <c r="AG529" s="447"/>
      <c r="AH529" s="447"/>
      <c r="AI529" s="447"/>
    </row>
    <row r="530" spans="21:35" ht="12.75">
      <c r="U530" s="436"/>
      <c r="V530" s="435"/>
      <c r="W530"/>
      <c r="X530" s="447"/>
      <c r="Y530" s="447"/>
      <c r="Z530" s="447"/>
      <c r="AA530" s="447"/>
      <c r="AB530" s="447"/>
      <c r="AC530" s="447"/>
      <c r="AD530" s="447"/>
      <c r="AE530" s="447"/>
      <c r="AF530" s="447"/>
      <c r="AG530" s="447"/>
      <c r="AH530" s="447"/>
      <c r="AI530" s="447"/>
    </row>
    <row r="531" spans="21:35" ht="12.75">
      <c r="U531" s="436"/>
      <c r="V531" s="435"/>
      <c r="W531"/>
      <c r="X531" s="447"/>
      <c r="Y531" s="447"/>
      <c r="Z531" s="447"/>
      <c r="AA531" s="447"/>
      <c r="AB531" s="447"/>
      <c r="AC531" s="447"/>
      <c r="AD531" s="447"/>
      <c r="AE531" s="447"/>
      <c r="AF531" s="447"/>
      <c r="AG531" s="447"/>
      <c r="AH531" s="447"/>
      <c r="AI531" s="447"/>
    </row>
    <row r="532" spans="21:35" ht="12.75">
      <c r="U532" s="436"/>
      <c r="V532" s="435"/>
      <c r="W532"/>
      <c r="X532" s="447"/>
      <c r="Y532" s="447"/>
      <c r="Z532" s="447"/>
      <c r="AA532" s="447"/>
      <c r="AB532" s="447"/>
      <c r="AC532" s="447"/>
      <c r="AD532" s="447"/>
      <c r="AE532" s="447"/>
      <c r="AF532" s="447"/>
      <c r="AG532" s="447"/>
      <c r="AH532" s="447"/>
      <c r="AI532" s="447"/>
    </row>
    <row r="533" spans="21:35" ht="13.5" thickBot="1">
      <c r="U533" s="435"/>
      <c r="V533" s="435"/>
      <c r="W533"/>
      <c r="X533" s="447"/>
      <c r="Y533" s="447"/>
      <c r="Z533" s="447"/>
      <c r="AA533" s="447"/>
      <c r="AB533" s="447"/>
      <c r="AC533" s="447"/>
      <c r="AD533" s="447"/>
      <c r="AE533" s="447"/>
      <c r="AF533" s="447"/>
      <c r="AG533" s="447"/>
      <c r="AH533" s="447"/>
      <c r="AI533" s="447"/>
    </row>
    <row r="534" spans="21:35" ht="12.75">
      <c r="U534" s="435"/>
      <c r="V534" s="444"/>
      <c r="W534"/>
      <c r="X534" s="450"/>
      <c r="Y534" s="450"/>
      <c r="Z534" s="450"/>
      <c r="AA534" s="450"/>
      <c r="AB534" s="450"/>
      <c r="AC534" s="450"/>
      <c r="AD534" s="450"/>
      <c r="AE534" s="450"/>
      <c r="AF534" s="450"/>
      <c r="AG534" s="450"/>
      <c r="AH534" s="450"/>
      <c r="AI534" s="450"/>
    </row>
    <row r="535" spans="21:35" ht="12.75">
      <c r="U535" s="436"/>
      <c r="V535" s="435"/>
      <c r="W535"/>
      <c r="X535" s="450"/>
      <c r="Y535" s="450"/>
      <c r="Z535" s="450"/>
      <c r="AA535" s="450"/>
      <c r="AB535" s="450"/>
      <c r="AC535" s="450"/>
      <c r="AD535" s="450"/>
      <c r="AE535" s="450"/>
      <c r="AF535" s="450"/>
      <c r="AG535" s="450"/>
      <c r="AH535" s="450"/>
      <c r="AI535" s="450"/>
    </row>
    <row r="536" spans="21:35" ht="12.75">
      <c r="U536" s="436"/>
      <c r="V536" s="435"/>
      <c r="W536"/>
      <c r="X536" s="450"/>
      <c r="Y536" s="450"/>
      <c r="Z536" s="450"/>
      <c r="AA536" s="450"/>
      <c r="AB536" s="450"/>
      <c r="AC536" s="450"/>
      <c r="AD536" s="450"/>
      <c r="AE536" s="450"/>
      <c r="AF536" s="450"/>
      <c r="AG536" s="450"/>
      <c r="AH536" s="450"/>
      <c r="AI536" s="450"/>
    </row>
    <row r="537" spans="21:35" ht="12.75">
      <c r="U537" s="436"/>
      <c r="V537" s="435"/>
      <c r="W537"/>
      <c r="X537" s="450"/>
      <c r="Y537" s="450"/>
      <c r="Z537" s="450"/>
      <c r="AA537" s="450"/>
      <c r="AB537" s="450"/>
      <c r="AC537" s="450"/>
      <c r="AD537" s="450"/>
      <c r="AE537" s="450"/>
      <c r="AF537" s="450"/>
      <c r="AG537" s="450"/>
      <c r="AH537" s="450"/>
      <c r="AI537" s="450"/>
    </row>
    <row r="538" spans="21:35" ht="12.75">
      <c r="U538" s="436"/>
      <c r="V538" s="435"/>
      <c r="W538"/>
      <c r="X538" s="450"/>
      <c r="Y538" s="450"/>
      <c r="Z538" s="450"/>
      <c r="AA538" s="450"/>
      <c r="AB538" s="450"/>
      <c r="AC538" s="450"/>
      <c r="AD538" s="450"/>
      <c r="AE538" s="450"/>
      <c r="AF538" s="450"/>
      <c r="AG538" s="450"/>
      <c r="AH538" s="450"/>
      <c r="AI538" s="450"/>
    </row>
    <row r="539" spans="21:35" ht="12.75">
      <c r="U539" s="436"/>
      <c r="V539" s="435"/>
      <c r="W539"/>
      <c r="X539" s="450"/>
      <c r="Y539" s="450"/>
      <c r="Z539" s="450"/>
      <c r="AA539" s="450"/>
      <c r="AB539" s="450"/>
      <c r="AC539" s="450"/>
      <c r="AD539" s="450"/>
      <c r="AE539" s="450"/>
      <c r="AF539" s="450"/>
      <c r="AG539" s="450"/>
      <c r="AH539" s="450"/>
      <c r="AI539" s="450"/>
    </row>
    <row r="540" spans="21:35" ht="12.75">
      <c r="U540" s="436"/>
      <c r="V540" s="435"/>
      <c r="W540"/>
      <c r="X540" s="450"/>
      <c r="Y540" s="450"/>
      <c r="Z540" s="450"/>
      <c r="AA540" s="450"/>
      <c r="AB540" s="450"/>
      <c r="AC540" s="450"/>
      <c r="AD540" s="450"/>
      <c r="AE540" s="450"/>
      <c r="AF540" s="450"/>
      <c r="AG540" s="450"/>
      <c r="AH540" s="450"/>
      <c r="AI540" s="450"/>
    </row>
    <row r="541" spans="21:35" ht="12.75">
      <c r="U541" s="436"/>
      <c r="V541" s="435"/>
      <c r="W541"/>
      <c r="X541" s="450"/>
      <c r="Y541" s="450"/>
      <c r="Z541" s="450"/>
      <c r="AA541" s="450"/>
      <c r="AB541" s="450"/>
      <c r="AC541" s="450"/>
      <c r="AD541" s="450"/>
      <c r="AE541" s="450"/>
      <c r="AF541" s="450"/>
      <c r="AG541" s="450"/>
      <c r="AH541" s="450"/>
      <c r="AI541" s="450"/>
    </row>
    <row r="542" spans="21:35" ht="12.75">
      <c r="U542" s="436"/>
      <c r="V542" s="435"/>
      <c r="W542"/>
      <c r="X542" s="450"/>
      <c r="Y542" s="450"/>
      <c r="Z542" s="450"/>
      <c r="AA542" s="450"/>
      <c r="AB542" s="450"/>
      <c r="AC542" s="450"/>
      <c r="AD542" s="450"/>
      <c r="AE542" s="450"/>
      <c r="AF542" s="450"/>
      <c r="AG542" s="450"/>
      <c r="AH542" s="450"/>
      <c r="AI542" s="450"/>
    </row>
    <row r="543" spans="21:35" ht="12.75">
      <c r="U543" s="436"/>
      <c r="V543" s="435"/>
      <c r="W543"/>
      <c r="X543" s="450"/>
      <c r="Y543" s="450"/>
      <c r="Z543" s="450"/>
      <c r="AA543" s="450"/>
      <c r="AB543" s="450"/>
      <c r="AC543" s="450"/>
      <c r="AD543" s="450"/>
      <c r="AE543" s="450"/>
      <c r="AF543" s="450"/>
      <c r="AG543" s="450"/>
      <c r="AH543" s="450"/>
      <c r="AI543" s="450"/>
    </row>
    <row r="544" spans="21:35" ht="12.75">
      <c r="U544" s="436"/>
      <c r="V544" s="435"/>
      <c r="W544"/>
      <c r="X544" s="450"/>
      <c r="Y544" s="450"/>
      <c r="Z544" s="450"/>
      <c r="AA544" s="450"/>
      <c r="AB544" s="450"/>
      <c r="AC544" s="450"/>
      <c r="AD544" s="450"/>
      <c r="AE544" s="450"/>
      <c r="AF544" s="450"/>
      <c r="AG544" s="450"/>
      <c r="AH544" s="450"/>
      <c r="AI544" s="450"/>
    </row>
    <row r="545" spans="21:35" ht="12.75">
      <c r="U545" s="436"/>
      <c r="V545" s="435"/>
      <c r="W545"/>
      <c r="X545" s="450"/>
      <c r="Y545" s="450"/>
      <c r="Z545" s="450"/>
      <c r="AA545" s="450"/>
      <c r="AB545" s="450"/>
      <c r="AC545" s="450"/>
      <c r="AD545" s="450"/>
      <c r="AE545" s="450"/>
      <c r="AF545" s="450"/>
      <c r="AG545" s="450"/>
      <c r="AH545" s="450"/>
      <c r="AI545" s="450"/>
    </row>
    <row r="546" spans="21:35" ht="12.75">
      <c r="U546" s="436"/>
      <c r="V546" s="435"/>
      <c r="W546"/>
      <c r="X546" s="450"/>
      <c r="Y546" s="450"/>
      <c r="Z546" s="450"/>
      <c r="AA546" s="450"/>
      <c r="AB546" s="450"/>
      <c r="AC546" s="450"/>
      <c r="AD546" s="450"/>
      <c r="AE546" s="450"/>
      <c r="AF546" s="450"/>
      <c r="AG546" s="450"/>
      <c r="AH546" s="450"/>
      <c r="AI546" s="450"/>
    </row>
    <row r="547" spans="21:35" ht="12.75">
      <c r="U547" s="436"/>
      <c r="V547" s="435"/>
      <c r="W547"/>
      <c r="X547" s="450"/>
      <c r="Y547" s="450"/>
      <c r="Z547" s="450"/>
      <c r="AA547" s="450"/>
      <c r="AB547" s="450"/>
      <c r="AC547" s="450"/>
      <c r="AD547" s="450"/>
      <c r="AE547" s="450"/>
      <c r="AF547" s="450"/>
      <c r="AG547" s="450"/>
      <c r="AH547" s="450"/>
      <c r="AI547" s="450"/>
    </row>
    <row r="548" spans="21:35" ht="12.75">
      <c r="U548" s="436"/>
      <c r="V548" s="435"/>
      <c r="W548"/>
      <c r="X548" s="450"/>
      <c r="Y548" s="450"/>
      <c r="Z548" s="450"/>
      <c r="AA548" s="450"/>
      <c r="AB548" s="450"/>
      <c r="AC548" s="450"/>
      <c r="AD548" s="450"/>
      <c r="AE548" s="450"/>
      <c r="AF548" s="450"/>
      <c r="AG548" s="450"/>
      <c r="AH548" s="450"/>
      <c r="AI548" s="450"/>
    </row>
    <row r="549" spans="21:35" ht="12.75">
      <c r="U549" s="436"/>
      <c r="V549" s="435"/>
      <c r="W549"/>
      <c r="X549" s="450"/>
      <c r="Y549" s="450"/>
      <c r="Z549" s="450"/>
      <c r="AA549" s="450"/>
      <c r="AB549" s="450"/>
      <c r="AC549" s="450"/>
      <c r="AD549" s="450"/>
      <c r="AE549" s="450"/>
      <c r="AF549" s="450"/>
      <c r="AG549" s="450"/>
      <c r="AH549" s="450"/>
      <c r="AI549" s="450"/>
    </row>
    <row r="550" spans="21:35" ht="12.75">
      <c r="U550" s="436"/>
      <c r="V550" s="435"/>
      <c r="W550"/>
      <c r="X550" s="450"/>
      <c r="Y550" s="450"/>
      <c r="Z550" s="450"/>
      <c r="AA550" s="450"/>
      <c r="AB550" s="450"/>
      <c r="AC550" s="450"/>
      <c r="AD550" s="450"/>
      <c r="AE550" s="450"/>
      <c r="AF550" s="450"/>
      <c r="AG550" s="450"/>
      <c r="AH550" s="450"/>
      <c r="AI550" s="450"/>
    </row>
    <row r="551" spans="21:35" ht="12.75">
      <c r="U551" s="436"/>
      <c r="V551" s="435"/>
      <c r="W551"/>
      <c r="X551" s="450"/>
      <c r="Y551" s="450"/>
      <c r="Z551" s="450"/>
      <c r="AA551" s="450"/>
      <c r="AB551" s="450"/>
      <c r="AC551" s="450"/>
      <c r="AD551" s="450"/>
      <c r="AE551" s="450"/>
      <c r="AF551" s="450"/>
      <c r="AG551" s="450"/>
      <c r="AH551" s="450"/>
      <c r="AI551" s="450"/>
    </row>
    <row r="552" spans="21:35" ht="12.75">
      <c r="U552" s="436"/>
      <c r="V552" s="435"/>
      <c r="W552"/>
      <c r="X552" s="450"/>
      <c r="Y552" s="450"/>
      <c r="Z552" s="450"/>
      <c r="AA552" s="450"/>
      <c r="AB552" s="450"/>
      <c r="AC552" s="450"/>
      <c r="AD552" s="450"/>
      <c r="AE552" s="450"/>
      <c r="AF552" s="450"/>
      <c r="AG552" s="450"/>
      <c r="AH552" s="450"/>
      <c r="AI552" s="450"/>
    </row>
    <row r="553" spans="21:35" ht="12.75">
      <c r="U553" s="436"/>
      <c r="V553" s="435"/>
      <c r="W553"/>
      <c r="X553" s="450"/>
      <c r="Y553" s="450"/>
      <c r="Z553" s="450"/>
      <c r="AA553" s="450"/>
      <c r="AB553" s="450"/>
      <c r="AC553" s="450"/>
      <c r="AD553" s="450"/>
      <c r="AE553" s="450"/>
      <c r="AF553" s="450"/>
      <c r="AG553" s="450"/>
      <c r="AH553" s="450"/>
      <c r="AI553" s="450"/>
    </row>
    <row r="554" spans="21:35" ht="12.75">
      <c r="U554" s="436"/>
      <c r="V554" s="435"/>
      <c r="W554"/>
      <c r="X554" s="450"/>
      <c r="Y554" s="450"/>
      <c r="Z554" s="450"/>
      <c r="AA554" s="450"/>
      <c r="AB554" s="450"/>
      <c r="AC554" s="450"/>
      <c r="AD554" s="450"/>
      <c r="AE554" s="450"/>
      <c r="AF554" s="450"/>
      <c r="AG554" s="450"/>
      <c r="AH554" s="450"/>
      <c r="AI554" s="450"/>
    </row>
    <row r="555" spans="21:35" ht="12.75">
      <c r="U555" s="436"/>
      <c r="V555" s="435"/>
      <c r="W555"/>
      <c r="X555" s="450"/>
      <c r="Y555" s="450"/>
      <c r="Z555" s="450"/>
      <c r="AA555" s="450"/>
      <c r="AB555" s="450"/>
      <c r="AC555" s="450"/>
      <c r="AD555" s="450"/>
      <c r="AE555" s="450"/>
      <c r="AF555" s="450"/>
      <c r="AG555" s="450"/>
      <c r="AH555" s="450"/>
      <c r="AI555" s="450"/>
    </row>
    <row r="556" spans="21:35" ht="12.75">
      <c r="U556" s="436"/>
      <c r="V556" s="435"/>
      <c r="W556"/>
      <c r="X556" s="450"/>
      <c r="Y556" s="450"/>
      <c r="Z556" s="450"/>
      <c r="AA556" s="450"/>
      <c r="AB556" s="450"/>
      <c r="AC556" s="450"/>
      <c r="AD556" s="450"/>
      <c r="AE556" s="450"/>
      <c r="AF556" s="450"/>
      <c r="AG556" s="450"/>
      <c r="AH556" s="450"/>
      <c r="AI556" s="450"/>
    </row>
    <row r="557" spans="21:35" ht="12.75">
      <c r="U557" s="436"/>
      <c r="V557" s="435"/>
      <c r="W557"/>
      <c r="X557" s="450"/>
      <c r="Y557" s="450"/>
      <c r="Z557" s="450"/>
      <c r="AA557" s="450"/>
      <c r="AB557" s="450"/>
      <c r="AC557" s="450"/>
      <c r="AD557" s="450"/>
      <c r="AE557" s="450"/>
      <c r="AF557" s="450"/>
      <c r="AG557" s="450"/>
      <c r="AH557" s="450"/>
      <c r="AI557" s="450"/>
    </row>
    <row r="558" spans="21:35" ht="12.75">
      <c r="U558" s="436"/>
      <c r="V558" s="435"/>
      <c r="W558"/>
      <c r="X558" s="450"/>
      <c r="Y558" s="450"/>
      <c r="Z558" s="450"/>
      <c r="AA558" s="450"/>
      <c r="AB558" s="450"/>
      <c r="AC558" s="450"/>
      <c r="AD558" s="450"/>
      <c r="AE558" s="450"/>
      <c r="AF558" s="450"/>
      <c r="AG558" s="450"/>
      <c r="AH558" s="450"/>
      <c r="AI558" s="450"/>
    </row>
    <row r="559" spans="21:35" ht="12.75">
      <c r="U559" s="436"/>
      <c r="V559" s="435"/>
      <c r="W559"/>
      <c r="X559" s="450"/>
      <c r="Y559" s="450"/>
      <c r="Z559" s="450"/>
      <c r="AA559" s="450"/>
      <c r="AB559" s="450"/>
      <c r="AC559" s="450"/>
      <c r="AD559" s="450"/>
      <c r="AE559" s="450"/>
      <c r="AF559" s="450"/>
      <c r="AG559" s="450"/>
      <c r="AH559" s="450"/>
      <c r="AI559" s="450"/>
    </row>
    <row r="560" spans="21:35" ht="12.75">
      <c r="U560" s="436"/>
      <c r="V560" s="435"/>
      <c r="W560"/>
      <c r="X560" s="450"/>
      <c r="Y560" s="450"/>
      <c r="Z560" s="450"/>
      <c r="AA560" s="450"/>
      <c r="AB560" s="450"/>
      <c r="AC560" s="451"/>
      <c r="AD560" s="450"/>
      <c r="AE560" s="450"/>
      <c r="AF560" s="450"/>
      <c r="AG560" s="450"/>
      <c r="AH560" s="450"/>
      <c r="AI560" s="450"/>
    </row>
    <row r="561" spans="21:35" ht="12.75">
      <c r="U561" s="436"/>
      <c r="V561" s="435"/>
      <c r="W561"/>
      <c r="X561" s="452"/>
      <c r="Y561" s="453"/>
      <c r="Z561" s="453"/>
      <c r="AA561" s="453"/>
      <c r="AB561" s="453"/>
      <c r="AC561" s="451"/>
      <c r="AD561" s="453"/>
      <c r="AE561" s="453"/>
      <c r="AF561" s="454"/>
      <c r="AG561" s="453"/>
      <c r="AH561" s="453"/>
      <c r="AI561" s="455"/>
    </row>
    <row r="562" spans="21:35" ht="12.75">
      <c r="U562" s="436"/>
      <c r="V562" s="435"/>
      <c r="W562"/>
      <c r="X562" s="452"/>
      <c r="Y562" s="453"/>
      <c r="Z562" s="453"/>
      <c r="AA562" s="453"/>
      <c r="AB562" s="453"/>
      <c r="AC562" s="451"/>
      <c r="AD562" s="453"/>
      <c r="AE562" s="453"/>
      <c r="AF562" s="454"/>
      <c r="AG562" s="453"/>
      <c r="AH562" s="453"/>
      <c r="AI562" s="455"/>
    </row>
    <row r="563" spans="21:35" ht="12.75">
      <c r="U563" s="436"/>
      <c r="V563" s="435"/>
      <c r="W563"/>
      <c r="X563" s="452"/>
      <c r="Y563" s="453"/>
      <c r="Z563" s="453"/>
      <c r="AA563" s="453"/>
      <c r="AB563" s="453"/>
      <c r="AC563" s="451"/>
      <c r="AD563" s="453"/>
      <c r="AE563" s="453"/>
      <c r="AF563" s="454"/>
      <c r="AG563" s="453"/>
      <c r="AH563" s="453"/>
      <c r="AI563" s="455"/>
    </row>
    <row r="564" spans="21:35" ht="12.75">
      <c r="U564" s="436"/>
      <c r="V564" s="435"/>
      <c r="W564"/>
      <c r="X564" s="452"/>
      <c r="Y564" s="453"/>
      <c r="Z564" s="453"/>
      <c r="AA564" s="453"/>
      <c r="AB564" s="453"/>
      <c r="AC564" s="451"/>
      <c r="AD564" s="453"/>
      <c r="AE564" s="453"/>
      <c r="AF564" s="454"/>
      <c r="AG564" s="453"/>
      <c r="AH564" s="453"/>
      <c r="AI564" s="455"/>
    </row>
    <row r="565" spans="21:35" ht="12.75">
      <c r="U565" s="436"/>
      <c r="V565" s="435"/>
      <c r="W565"/>
      <c r="X565" s="452"/>
      <c r="Y565" s="453"/>
      <c r="Z565" s="453"/>
      <c r="AA565" s="453"/>
      <c r="AB565" s="453"/>
      <c r="AC565" s="451"/>
      <c r="AD565" s="453"/>
      <c r="AE565" s="453"/>
      <c r="AF565" s="454"/>
      <c r="AG565" s="453"/>
      <c r="AH565" s="453"/>
      <c r="AI565" s="455"/>
    </row>
    <row r="566" spans="21:35" ht="12.75">
      <c r="U566" s="436"/>
      <c r="V566" s="435"/>
      <c r="W566"/>
      <c r="X566" s="452"/>
      <c r="Y566" s="453"/>
      <c r="Z566" s="453"/>
      <c r="AA566" s="453"/>
      <c r="AB566" s="453"/>
      <c r="AC566" s="451"/>
      <c r="AD566" s="453"/>
      <c r="AE566" s="453"/>
      <c r="AF566" s="454"/>
      <c r="AG566" s="453"/>
      <c r="AH566" s="453"/>
      <c r="AI566" s="455"/>
    </row>
    <row r="567" spans="21:35" ht="12.75">
      <c r="U567" s="436"/>
      <c r="V567" s="435"/>
      <c r="W567"/>
      <c r="X567" s="452"/>
      <c r="Y567" s="453"/>
      <c r="Z567" s="453"/>
      <c r="AA567" s="453"/>
      <c r="AB567" s="453"/>
      <c r="AC567" s="451"/>
      <c r="AD567" s="453"/>
      <c r="AE567" s="453"/>
      <c r="AF567" s="454"/>
      <c r="AG567" s="453"/>
      <c r="AH567" s="453"/>
      <c r="AI567" s="455"/>
    </row>
    <row r="568" spans="21:35" ht="12.75">
      <c r="U568" s="436"/>
      <c r="V568" s="435"/>
      <c r="W568"/>
      <c r="X568" s="452"/>
      <c r="Y568" s="453"/>
      <c r="Z568" s="453"/>
      <c r="AA568" s="453"/>
      <c r="AB568" s="453"/>
      <c r="AC568" s="451"/>
      <c r="AD568" s="453"/>
      <c r="AE568" s="453"/>
      <c r="AF568" s="454"/>
      <c r="AG568" s="453"/>
      <c r="AH568" s="453"/>
      <c r="AI568" s="455"/>
    </row>
    <row r="569" spans="21:35" ht="12.75">
      <c r="U569" s="436"/>
      <c r="V569" s="435"/>
      <c r="W569"/>
      <c r="X569" s="452"/>
      <c r="Y569" s="452"/>
      <c r="Z569" s="452"/>
      <c r="AA569" s="452"/>
      <c r="AB569" s="452"/>
      <c r="AC569" s="451"/>
      <c r="AD569" s="452"/>
      <c r="AE569" s="452"/>
      <c r="AF569" s="452"/>
      <c r="AG569" s="452"/>
      <c r="AH569" s="452"/>
      <c r="AI569" s="452"/>
    </row>
    <row r="570" spans="21:35" ht="12.75">
      <c r="U570" s="436"/>
      <c r="V570" s="435"/>
      <c r="W570"/>
      <c r="X570" s="452"/>
      <c r="Y570" s="452"/>
      <c r="Z570" s="452"/>
      <c r="AA570" s="452"/>
      <c r="AB570" s="452"/>
      <c r="AC570" s="451"/>
      <c r="AD570" s="452"/>
      <c r="AE570" s="452"/>
      <c r="AF570" s="452"/>
      <c r="AG570" s="452"/>
      <c r="AH570" s="452"/>
      <c r="AI570" s="452"/>
    </row>
    <row r="571" spans="21:35" ht="12.75">
      <c r="U571" s="436"/>
      <c r="V571" s="435"/>
      <c r="W571"/>
      <c r="X571" s="452"/>
      <c r="Y571" s="452"/>
      <c r="Z571" s="452"/>
      <c r="AA571" s="452"/>
      <c r="AB571" s="452"/>
      <c r="AC571" s="451"/>
      <c r="AD571" s="452"/>
      <c r="AE571" s="452"/>
      <c r="AF571" s="452"/>
      <c r="AG571" s="452"/>
      <c r="AH571" s="452"/>
      <c r="AI571" s="452"/>
    </row>
    <row r="572" spans="21:35" ht="12.75">
      <c r="U572" s="436"/>
      <c r="V572" s="435"/>
      <c r="W572"/>
      <c r="X572" s="452"/>
      <c r="Y572" s="452"/>
      <c r="Z572" s="452"/>
      <c r="AA572" s="452"/>
      <c r="AB572" s="452"/>
      <c r="AC572" s="451"/>
      <c r="AD572" s="452"/>
      <c r="AE572" s="452"/>
      <c r="AF572" s="452"/>
      <c r="AG572" s="452"/>
      <c r="AH572" s="452"/>
      <c r="AI572" s="452"/>
    </row>
    <row r="573" spans="21:35" ht="12.75">
      <c r="U573" s="436"/>
      <c r="V573" s="435"/>
      <c r="W573"/>
      <c r="X573" s="452"/>
      <c r="Y573" s="452"/>
      <c r="Z573" s="452"/>
      <c r="AA573" s="452"/>
      <c r="AB573" s="452"/>
      <c r="AC573" s="451"/>
      <c r="AD573" s="452"/>
      <c r="AE573" s="452"/>
      <c r="AF573" s="452"/>
      <c r="AG573" s="452"/>
      <c r="AH573" s="452"/>
      <c r="AI573" s="452"/>
    </row>
    <row r="574" spans="21:35" ht="12.75">
      <c r="U574" s="436"/>
      <c r="V574" s="435"/>
      <c r="W574"/>
      <c r="X574" s="452"/>
      <c r="Y574" s="452"/>
      <c r="Z574" s="452"/>
      <c r="AA574" s="452"/>
      <c r="AB574" s="452"/>
      <c r="AC574" s="451"/>
      <c r="AD574" s="452"/>
      <c r="AE574" s="452"/>
      <c r="AF574" s="452"/>
      <c r="AG574" s="452"/>
      <c r="AH574" s="452"/>
      <c r="AI574" s="452"/>
    </row>
    <row r="575" spans="21:35" ht="12.75">
      <c r="U575" s="436"/>
      <c r="V575" s="435"/>
      <c r="W575"/>
      <c r="X575" s="452"/>
      <c r="Y575" s="452"/>
      <c r="Z575" s="452"/>
      <c r="AA575" s="452"/>
      <c r="AB575" s="452"/>
      <c r="AC575" s="451"/>
      <c r="AD575" s="452"/>
      <c r="AE575" s="452"/>
      <c r="AF575" s="452"/>
      <c r="AG575" s="452"/>
      <c r="AH575" s="452"/>
      <c r="AI575" s="452"/>
    </row>
    <row r="576" spans="21:35" ht="12.75">
      <c r="U576" s="436"/>
      <c r="V576" s="435"/>
      <c r="W576"/>
      <c r="X576" s="452"/>
      <c r="Y576" s="452"/>
      <c r="Z576" s="452"/>
      <c r="AA576" s="452"/>
      <c r="AB576" s="452"/>
      <c r="AC576" s="451"/>
      <c r="AD576" s="452"/>
      <c r="AE576" s="452"/>
      <c r="AF576" s="452"/>
      <c r="AG576" s="452"/>
      <c r="AH576" s="452"/>
      <c r="AI576" s="452"/>
    </row>
    <row r="577" spans="21:35" ht="12.75">
      <c r="U577" s="436"/>
      <c r="V577" s="435"/>
      <c r="W577"/>
      <c r="X577" s="452"/>
      <c r="Y577" s="452"/>
      <c r="Z577" s="452"/>
      <c r="AA577" s="452"/>
      <c r="AB577" s="452"/>
      <c r="AC577" s="451"/>
      <c r="AD577" s="452"/>
      <c r="AE577" s="452"/>
      <c r="AF577" s="452"/>
      <c r="AG577" s="452"/>
      <c r="AH577" s="452"/>
      <c r="AI577" s="452"/>
    </row>
    <row r="578" spans="21:35" ht="12.75">
      <c r="U578" s="436"/>
      <c r="V578" s="435"/>
      <c r="W578"/>
      <c r="X578" s="452"/>
      <c r="Y578" s="452"/>
      <c r="Z578" s="452"/>
      <c r="AA578" s="452"/>
      <c r="AB578" s="452"/>
      <c r="AC578" s="451"/>
      <c r="AD578" s="452"/>
      <c r="AE578" s="452"/>
      <c r="AF578" s="452"/>
      <c r="AG578" s="452"/>
      <c r="AH578" s="452"/>
      <c r="AI578" s="452"/>
    </row>
    <row r="579" spans="21:35" ht="12.75">
      <c r="U579" s="436"/>
      <c r="V579" s="435"/>
      <c r="W579"/>
      <c r="X579" s="452"/>
      <c r="Y579" s="452"/>
      <c r="Z579" s="452"/>
      <c r="AA579" s="452"/>
      <c r="AB579" s="452"/>
      <c r="AC579" s="451"/>
      <c r="AD579" s="452"/>
      <c r="AE579" s="452"/>
      <c r="AF579" s="452"/>
      <c r="AG579" s="452"/>
      <c r="AH579" s="452"/>
      <c r="AI579" s="452"/>
    </row>
    <row r="580" spans="21:35" ht="12.75">
      <c r="U580" s="436"/>
      <c r="V580" s="435"/>
      <c r="W580"/>
      <c r="X580" s="452"/>
      <c r="Y580" s="452"/>
      <c r="Z580" s="452"/>
      <c r="AA580" s="452"/>
      <c r="AB580" s="452"/>
      <c r="AC580" s="451"/>
      <c r="AD580" s="452"/>
      <c r="AE580" s="452"/>
      <c r="AF580" s="452"/>
      <c r="AG580" s="452"/>
      <c r="AH580" s="452"/>
      <c r="AI580" s="452"/>
    </row>
    <row r="581" spans="21:35" ht="12.75">
      <c r="U581" s="436"/>
      <c r="V581" s="435"/>
      <c r="W581"/>
      <c r="X581" s="452"/>
      <c r="Y581" s="452"/>
      <c r="Z581" s="452"/>
      <c r="AA581" s="452"/>
      <c r="AB581" s="452"/>
      <c r="AC581" s="451"/>
      <c r="AD581" s="452"/>
      <c r="AE581" s="452"/>
      <c r="AF581" s="452"/>
      <c r="AG581" s="452"/>
      <c r="AH581" s="452"/>
      <c r="AI581" s="452"/>
    </row>
    <row r="582" spans="21:35" ht="12.75">
      <c r="U582" s="436"/>
      <c r="V582" s="435"/>
      <c r="W582"/>
      <c r="X582" s="452"/>
      <c r="Y582" s="452"/>
      <c r="Z582" s="452"/>
      <c r="AA582" s="452"/>
      <c r="AB582" s="452"/>
      <c r="AC582" s="451"/>
      <c r="AD582" s="452"/>
      <c r="AE582" s="452"/>
      <c r="AF582" s="452"/>
      <c r="AG582" s="452"/>
      <c r="AH582" s="452"/>
      <c r="AI582" s="452"/>
    </row>
    <row r="583" spans="21:35" ht="12.75">
      <c r="U583" s="436"/>
      <c r="V583" s="435"/>
      <c r="W583"/>
      <c r="X583" s="452"/>
      <c r="Y583" s="452"/>
      <c r="Z583" s="452"/>
      <c r="AA583" s="452"/>
      <c r="AB583" s="452"/>
      <c r="AC583" s="451"/>
      <c r="AD583" s="452"/>
      <c r="AE583" s="452"/>
      <c r="AF583" s="452"/>
      <c r="AG583" s="452"/>
      <c r="AH583" s="452"/>
      <c r="AI583" s="452"/>
    </row>
    <row r="584" spans="21:35" ht="12.75">
      <c r="U584" s="436"/>
      <c r="V584" s="435"/>
      <c r="W584"/>
      <c r="X584" s="452"/>
      <c r="Y584" s="452"/>
      <c r="Z584" s="452"/>
      <c r="AA584" s="452"/>
      <c r="AB584" s="452"/>
      <c r="AC584" s="451"/>
      <c r="AD584" s="452"/>
      <c r="AE584" s="452"/>
      <c r="AF584" s="452"/>
      <c r="AG584" s="452"/>
      <c r="AH584" s="452"/>
      <c r="AI584" s="452"/>
    </row>
    <row r="585" spans="21:35" ht="12.75">
      <c r="U585" s="436"/>
      <c r="V585" s="435"/>
      <c r="W585"/>
      <c r="X585" s="452"/>
      <c r="Y585" s="452"/>
      <c r="Z585" s="452"/>
      <c r="AA585" s="452"/>
      <c r="AB585" s="452"/>
      <c r="AC585" s="451"/>
      <c r="AD585" s="452"/>
      <c r="AE585" s="452"/>
      <c r="AF585" s="452"/>
      <c r="AG585" s="452"/>
      <c r="AH585" s="452"/>
      <c r="AI585" s="452"/>
    </row>
    <row r="586" spans="21:35" ht="13.5" thickBot="1">
      <c r="U586" s="435"/>
      <c r="V586" s="435"/>
      <c r="W586"/>
      <c r="X586" s="452"/>
      <c r="Y586" s="452"/>
      <c r="Z586" s="452"/>
      <c r="AA586" s="452"/>
      <c r="AB586" s="452"/>
      <c r="AC586" s="451"/>
      <c r="AD586" s="452"/>
      <c r="AE586" s="452"/>
      <c r="AF586" s="452"/>
      <c r="AG586" s="452"/>
      <c r="AH586" s="452"/>
      <c r="AI586" s="452"/>
    </row>
    <row r="587" spans="21:35" ht="12.75">
      <c r="U587" s="435"/>
      <c r="V587" s="444"/>
      <c r="W587"/>
      <c r="X587" s="452"/>
      <c r="Y587" s="452"/>
      <c r="Z587" s="452"/>
      <c r="AA587" s="452"/>
      <c r="AB587" s="452"/>
      <c r="AC587" s="451"/>
      <c r="AD587" s="452"/>
      <c r="AE587" s="452"/>
      <c r="AF587" s="452"/>
      <c r="AG587" s="452"/>
      <c r="AH587" s="452"/>
      <c r="AI587" s="452"/>
    </row>
    <row r="588" spans="21:35" ht="12.75">
      <c r="U588" s="436"/>
      <c r="V588" s="435"/>
      <c r="W588"/>
      <c r="X588" s="452"/>
      <c r="Y588" s="452"/>
      <c r="Z588" s="452"/>
      <c r="AA588" s="452"/>
      <c r="AB588" s="452"/>
      <c r="AC588" s="451"/>
      <c r="AD588" s="452"/>
      <c r="AE588" s="452"/>
      <c r="AF588" s="452"/>
      <c r="AG588" s="452"/>
      <c r="AH588" s="452"/>
      <c r="AI588" s="452"/>
    </row>
    <row r="589" spans="21:35" ht="12.75">
      <c r="U589" s="436"/>
      <c r="V589" s="435"/>
      <c r="W589"/>
      <c r="X589" s="452"/>
      <c r="Y589" s="452"/>
      <c r="Z589" s="452"/>
      <c r="AA589" s="452"/>
      <c r="AB589" s="452"/>
      <c r="AC589" s="451"/>
      <c r="AD589" s="452"/>
      <c r="AE589" s="452"/>
      <c r="AF589" s="452"/>
      <c r="AG589" s="452"/>
      <c r="AH589" s="452"/>
      <c r="AI589" s="452"/>
    </row>
    <row r="590" spans="21:35" ht="12.75">
      <c r="U590" s="436"/>
      <c r="V590" s="435"/>
      <c r="W590"/>
      <c r="X590" s="452"/>
      <c r="Y590" s="452"/>
      <c r="Z590" s="452"/>
      <c r="AA590" s="452"/>
      <c r="AB590" s="452"/>
      <c r="AC590" s="451"/>
      <c r="AD590" s="452"/>
      <c r="AE590" s="452"/>
      <c r="AF590" s="452"/>
      <c r="AG590" s="452"/>
      <c r="AH590" s="452"/>
      <c r="AI590" s="452"/>
    </row>
    <row r="591" spans="21:35" ht="12.75">
      <c r="U591" s="436"/>
      <c r="V591" s="435"/>
      <c r="W591"/>
      <c r="X591" s="452"/>
      <c r="Y591" s="452"/>
      <c r="Z591" s="452"/>
      <c r="AA591" s="452"/>
      <c r="AB591" s="452"/>
      <c r="AC591" s="451"/>
      <c r="AD591" s="452"/>
      <c r="AE591" s="452"/>
      <c r="AF591" s="452"/>
      <c r="AG591" s="452"/>
      <c r="AH591" s="452"/>
      <c r="AI591" s="452"/>
    </row>
    <row r="592" spans="21:35" ht="12.75">
      <c r="U592" s="436"/>
      <c r="V592" s="435"/>
      <c r="W592"/>
      <c r="X592" s="452"/>
      <c r="Y592" s="452"/>
      <c r="Z592" s="452"/>
      <c r="AA592" s="452"/>
      <c r="AB592" s="452"/>
      <c r="AC592" s="451"/>
      <c r="AD592" s="452"/>
      <c r="AE592" s="452"/>
      <c r="AF592" s="452"/>
      <c r="AG592" s="452"/>
      <c r="AH592" s="452"/>
      <c r="AI592" s="452"/>
    </row>
    <row r="593" spans="21:35" ht="12.75">
      <c r="U593" s="436"/>
      <c r="V593" s="435"/>
      <c r="W593"/>
      <c r="X593" s="452"/>
      <c r="Y593" s="452"/>
      <c r="Z593" s="452"/>
      <c r="AA593" s="452"/>
      <c r="AB593" s="452"/>
      <c r="AC593" s="451"/>
      <c r="AD593" s="452"/>
      <c r="AE593" s="452"/>
      <c r="AF593" s="452"/>
      <c r="AG593" s="452"/>
      <c r="AH593" s="452"/>
      <c r="AI593" s="452"/>
    </row>
    <row r="594" spans="21:35" ht="12.75">
      <c r="U594" s="436"/>
      <c r="V594" s="435"/>
      <c r="W594"/>
      <c r="X594" s="452"/>
      <c r="Y594" s="452"/>
      <c r="Z594" s="452"/>
      <c r="AA594" s="452"/>
      <c r="AB594" s="452"/>
      <c r="AC594" s="451"/>
      <c r="AD594" s="452"/>
      <c r="AE594" s="452"/>
      <c r="AF594" s="452"/>
      <c r="AG594" s="452"/>
      <c r="AH594" s="452"/>
      <c r="AI594" s="452"/>
    </row>
    <row r="595" spans="21:35" ht="12.75">
      <c r="U595" s="436"/>
      <c r="V595" s="435"/>
      <c r="W595"/>
      <c r="X595" s="452"/>
      <c r="Y595" s="452"/>
      <c r="Z595" s="452"/>
      <c r="AA595" s="452"/>
      <c r="AB595" s="452"/>
      <c r="AC595" s="451"/>
      <c r="AD595" s="452"/>
      <c r="AE595" s="452"/>
      <c r="AF595" s="452"/>
      <c r="AG595" s="452"/>
      <c r="AH595" s="452"/>
      <c r="AI595" s="452"/>
    </row>
    <row r="596" spans="21:35" ht="12.75">
      <c r="U596" s="436"/>
      <c r="V596" s="435"/>
      <c r="W596"/>
      <c r="X596" s="452"/>
      <c r="Y596" s="452"/>
      <c r="Z596" s="452"/>
      <c r="AA596" s="452"/>
      <c r="AB596" s="452"/>
      <c r="AC596" s="451"/>
      <c r="AD596" s="452"/>
      <c r="AE596" s="452"/>
      <c r="AF596" s="452"/>
      <c r="AG596" s="452"/>
      <c r="AH596" s="452"/>
      <c r="AI596" s="452"/>
    </row>
    <row r="597" spans="21:35" ht="12.75">
      <c r="U597" s="436"/>
      <c r="V597" s="435"/>
      <c r="W597"/>
      <c r="X597" s="452"/>
      <c r="Y597" s="452"/>
      <c r="Z597" s="452"/>
      <c r="AA597" s="452"/>
      <c r="AB597" s="452"/>
      <c r="AC597" s="451"/>
      <c r="AD597" s="452"/>
      <c r="AE597" s="452"/>
      <c r="AF597" s="452"/>
      <c r="AG597" s="452"/>
      <c r="AH597" s="452"/>
      <c r="AI597" s="452"/>
    </row>
    <row r="598" spans="21:35" ht="12.75">
      <c r="U598" s="436"/>
      <c r="V598" s="435"/>
      <c r="W598"/>
      <c r="X598" s="452"/>
      <c r="Y598" s="452"/>
      <c r="Z598" s="452"/>
      <c r="AA598" s="452"/>
      <c r="AB598" s="452"/>
      <c r="AC598" s="451"/>
      <c r="AD598" s="452"/>
      <c r="AE598" s="452"/>
      <c r="AF598" s="452"/>
      <c r="AG598" s="452"/>
      <c r="AH598" s="452"/>
      <c r="AI598" s="452"/>
    </row>
    <row r="599" spans="21:35" ht="12.75">
      <c r="U599" s="436"/>
      <c r="V599" s="435"/>
      <c r="W599"/>
      <c r="X599" s="452"/>
      <c r="Y599" s="452"/>
      <c r="Z599" s="452"/>
      <c r="AA599" s="452"/>
      <c r="AB599" s="452"/>
      <c r="AC599" s="451"/>
      <c r="AD599" s="452"/>
      <c r="AE599" s="452"/>
      <c r="AF599" s="452"/>
      <c r="AG599" s="452"/>
      <c r="AH599" s="452"/>
      <c r="AI599" s="452"/>
    </row>
    <row r="600" spans="21:35" ht="12.75">
      <c r="U600" s="436"/>
      <c r="V600" s="435"/>
      <c r="W600"/>
      <c r="X600" s="452"/>
      <c r="Y600" s="452"/>
      <c r="Z600" s="452"/>
      <c r="AA600" s="452"/>
      <c r="AB600" s="452"/>
      <c r="AC600" s="451"/>
      <c r="AD600" s="452"/>
      <c r="AE600" s="452"/>
      <c r="AF600" s="452"/>
      <c r="AG600" s="452"/>
      <c r="AH600" s="452"/>
      <c r="AI600" s="452"/>
    </row>
    <row r="601" spans="21:35" ht="12.75">
      <c r="U601" s="436"/>
      <c r="V601" s="435"/>
      <c r="W601"/>
      <c r="X601" s="452"/>
      <c r="Y601" s="452"/>
      <c r="Z601" s="452"/>
      <c r="AA601" s="452"/>
      <c r="AB601" s="452"/>
      <c r="AC601" s="451"/>
      <c r="AD601" s="452"/>
      <c r="AE601" s="452"/>
      <c r="AF601" s="452"/>
      <c r="AG601" s="452"/>
      <c r="AH601" s="452"/>
      <c r="AI601" s="452"/>
    </row>
    <row r="602" spans="21:35" ht="12.75">
      <c r="U602" s="436"/>
      <c r="V602" s="435"/>
      <c r="W602"/>
      <c r="X602" s="452"/>
      <c r="Y602" s="452"/>
      <c r="Z602" s="452"/>
      <c r="AA602" s="452"/>
      <c r="AB602" s="452"/>
      <c r="AC602" s="451"/>
      <c r="AD602" s="452"/>
      <c r="AE602" s="452"/>
      <c r="AF602" s="452"/>
      <c r="AG602" s="452"/>
      <c r="AH602" s="452"/>
      <c r="AI602" s="452"/>
    </row>
    <row r="603" spans="21:35" ht="12.75">
      <c r="U603" s="436"/>
      <c r="V603" s="435"/>
      <c r="W603"/>
      <c r="X603" s="452"/>
      <c r="Y603" s="452"/>
      <c r="Z603" s="452"/>
      <c r="AA603" s="452"/>
      <c r="AB603" s="452"/>
      <c r="AC603" s="451"/>
      <c r="AD603" s="452"/>
      <c r="AE603" s="452"/>
      <c r="AF603" s="452"/>
      <c r="AG603" s="452"/>
      <c r="AH603" s="452"/>
      <c r="AI603" s="452"/>
    </row>
    <row r="604" spans="21:35" ht="12.75">
      <c r="U604" s="436"/>
      <c r="V604" s="435"/>
      <c r="W604"/>
      <c r="X604" s="452"/>
      <c r="Y604" s="452"/>
      <c r="Z604" s="452"/>
      <c r="AA604" s="452"/>
      <c r="AB604" s="452"/>
      <c r="AC604" s="451"/>
      <c r="AD604" s="452"/>
      <c r="AE604" s="452"/>
      <c r="AF604" s="452"/>
      <c r="AG604" s="452"/>
      <c r="AH604" s="452"/>
      <c r="AI604" s="452"/>
    </row>
    <row r="605" spans="21:35" ht="12.75">
      <c r="U605" s="436"/>
      <c r="V605" s="435"/>
      <c r="W605"/>
      <c r="X605" s="452"/>
      <c r="Y605" s="452"/>
      <c r="Z605" s="452"/>
      <c r="AA605" s="452"/>
      <c r="AB605" s="452"/>
      <c r="AC605" s="451"/>
      <c r="AD605" s="452"/>
      <c r="AE605" s="452"/>
      <c r="AF605" s="452"/>
      <c r="AG605" s="452"/>
      <c r="AH605" s="452"/>
      <c r="AI605" s="452"/>
    </row>
    <row r="606" spans="21:35" ht="12.75">
      <c r="U606" s="436"/>
      <c r="V606" s="435"/>
      <c r="W606"/>
      <c r="X606" s="452"/>
      <c r="Y606" s="452"/>
      <c r="Z606" s="452"/>
      <c r="AA606" s="452"/>
      <c r="AB606" s="452"/>
      <c r="AC606" s="451"/>
      <c r="AD606" s="452"/>
      <c r="AE606" s="452"/>
      <c r="AF606" s="452"/>
      <c r="AG606" s="452"/>
      <c r="AH606" s="452"/>
      <c r="AI606" s="452"/>
    </row>
    <row r="607" spans="21:35" ht="12.75">
      <c r="U607" s="436"/>
      <c r="V607" s="435"/>
      <c r="W607"/>
      <c r="X607" s="452"/>
      <c r="Y607" s="452"/>
      <c r="Z607" s="452"/>
      <c r="AA607" s="452"/>
      <c r="AB607" s="452"/>
      <c r="AC607" s="451"/>
      <c r="AD607" s="452"/>
      <c r="AE607" s="452"/>
      <c r="AF607" s="452"/>
      <c r="AG607" s="452"/>
      <c r="AH607" s="452"/>
      <c r="AI607" s="452"/>
    </row>
    <row r="608" spans="21:35" ht="12.75">
      <c r="U608" s="436"/>
      <c r="V608" s="435"/>
      <c r="W608"/>
      <c r="X608" s="452"/>
      <c r="Y608" s="452"/>
      <c r="Z608" s="452"/>
      <c r="AA608" s="452"/>
      <c r="AB608" s="452"/>
      <c r="AC608" s="451"/>
      <c r="AD608" s="452"/>
      <c r="AE608" s="452"/>
      <c r="AF608" s="452"/>
      <c r="AG608" s="452"/>
      <c r="AH608" s="452"/>
      <c r="AI608" s="452"/>
    </row>
    <row r="609" spans="21:35" ht="12.75">
      <c r="U609" s="436"/>
      <c r="V609" s="435"/>
      <c r="W609"/>
      <c r="X609" s="452"/>
      <c r="Y609" s="452"/>
      <c r="Z609" s="452"/>
      <c r="AA609" s="452"/>
      <c r="AB609" s="452"/>
      <c r="AC609" s="451"/>
      <c r="AD609" s="452"/>
      <c r="AE609" s="452"/>
      <c r="AF609" s="452"/>
      <c r="AG609" s="452"/>
      <c r="AH609" s="452"/>
      <c r="AI609" s="452"/>
    </row>
    <row r="610" spans="21:35" ht="12.75">
      <c r="U610" s="436"/>
      <c r="V610" s="435"/>
      <c r="W610"/>
      <c r="X610" s="452"/>
      <c r="Y610" s="452"/>
      <c r="Z610" s="452"/>
      <c r="AA610" s="452"/>
      <c r="AB610" s="452"/>
      <c r="AC610" s="451"/>
      <c r="AD610" s="452"/>
      <c r="AE610" s="452"/>
      <c r="AF610" s="452"/>
      <c r="AG610" s="452"/>
      <c r="AH610" s="452"/>
      <c r="AI610" s="452"/>
    </row>
    <row r="611" spans="21:35" ht="12.75">
      <c r="U611" s="436"/>
      <c r="V611" s="435"/>
      <c r="W611"/>
      <c r="X611" s="452"/>
      <c r="Y611" s="452"/>
      <c r="Z611" s="452"/>
      <c r="AA611" s="452"/>
      <c r="AB611" s="452"/>
      <c r="AC611" s="451"/>
      <c r="AD611" s="452"/>
      <c r="AE611" s="452"/>
      <c r="AF611" s="452"/>
      <c r="AG611" s="452"/>
      <c r="AH611" s="452"/>
      <c r="AI611" s="452"/>
    </row>
    <row r="612" spans="21:35" ht="12.75">
      <c r="U612" s="436"/>
      <c r="V612" s="435"/>
      <c r="W612"/>
      <c r="X612" s="452"/>
      <c r="Y612" s="452"/>
      <c r="Z612" s="452"/>
      <c r="AA612" s="452"/>
      <c r="AB612" s="452"/>
      <c r="AC612" s="451"/>
      <c r="AD612" s="452"/>
      <c r="AE612" s="452"/>
      <c r="AF612" s="452"/>
      <c r="AG612" s="452"/>
      <c r="AH612" s="452"/>
      <c r="AI612" s="452"/>
    </row>
    <row r="613" spans="21:35" ht="12.75">
      <c r="U613" s="436"/>
      <c r="V613" s="435"/>
      <c r="W613"/>
      <c r="X613" s="452"/>
      <c r="Y613" s="452"/>
      <c r="Z613" s="452"/>
      <c r="AA613" s="452"/>
      <c r="AB613" s="452"/>
      <c r="AC613" s="451"/>
      <c r="AD613" s="452"/>
      <c r="AE613" s="452"/>
      <c r="AF613" s="452"/>
      <c r="AG613" s="452"/>
      <c r="AH613" s="452"/>
      <c r="AI613" s="452"/>
    </row>
    <row r="614" spans="21:35" ht="12.75">
      <c r="U614" s="436"/>
      <c r="V614" s="435"/>
      <c r="W614"/>
      <c r="X614" s="452"/>
      <c r="Y614" s="452"/>
      <c r="Z614" s="452"/>
      <c r="AA614" s="452"/>
      <c r="AB614" s="452"/>
      <c r="AC614" s="451"/>
      <c r="AD614" s="452"/>
      <c r="AE614" s="452"/>
      <c r="AF614" s="452"/>
      <c r="AG614" s="452"/>
      <c r="AH614" s="452"/>
      <c r="AI614" s="452"/>
    </row>
    <row r="615" spans="21:35" ht="12.75">
      <c r="U615" s="436"/>
      <c r="V615" s="435"/>
      <c r="W615"/>
      <c r="X615" s="452"/>
      <c r="Y615" s="452"/>
      <c r="Z615" s="452"/>
      <c r="AA615" s="452"/>
      <c r="AB615" s="452"/>
      <c r="AC615" s="451"/>
      <c r="AD615" s="452"/>
      <c r="AE615" s="452"/>
      <c r="AF615" s="452"/>
      <c r="AG615" s="452"/>
      <c r="AH615" s="452"/>
      <c r="AI615" s="452"/>
    </row>
    <row r="616" spans="21:35" ht="12.75">
      <c r="U616" s="436"/>
      <c r="V616" s="435"/>
      <c r="W616"/>
      <c r="X616" s="452"/>
      <c r="Y616" s="452"/>
      <c r="Z616" s="452"/>
      <c r="AA616" s="452"/>
      <c r="AB616" s="452"/>
      <c r="AC616" s="451"/>
      <c r="AD616" s="452"/>
      <c r="AE616" s="452"/>
      <c r="AF616" s="452"/>
      <c r="AG616" s="452"/>
      <c r="AH616" s="452"/>
      <c r="AI616" s="452"/>
    </row>
    <row r="617" spans="21:35" ht="12.75">
      <c r="U617" s="436"/>
      <c r="V617" s="435"/>
      <c r="W617"/>
      <c r="X617" s="452"/>
      <c r="Y617" s="452"/>
      <c r="Z617" s="452"/>
      <c r="AA617" s="452"/>
      <c r="AB617" s="452"/>
      <c r="AC617" s="451"/>
      <c r="AD617" s="452"/>
      <c r="AE617" s="452"/>
      <c r="AF617" s="452"/>
      <c r="AG617" s="452"/>
      <c r="AH617" s="452"/>
      <c r="AI617" s="452"/>
    </row>
    <row r="618" spans="21:35" ht="12.75">
      <c r="U618" s="436"/>
      <c r="V618" s="435"/>
      <c r="W618"/>
      <c r="X618" s="452"/>
      <c r="Y618" s="452"/>
      <c r="Z618" s="452"/>
      <c r="AA618" s="452"/>
      <c r="AB618" s="452"/>
      <c r="AC618" s="451"/>
      <c r="AD618" s="452"/>
      <c r="AE618" s="452"/>
      <c r="AF618" s="452"/>
      <c r="AG618" s="452"/>
      <c r="AH618" s="452"/>
      <c r="AI618" s="452"/>
    </row>
    <row r="619" spans="21:35" ht="12.75">
      <c r="U619" s="436"/>
      <c r="V619" s="435"/>
      <c r="W619"/>
      <c r="X619" s="452"/>
      <c r="Y619" s="452"/>
      <c r="Z619" s="452"/>
      <c r="AA619" s="452"/>
      <c r="AB619" s="452"/>
      <c r="AC619" s="451"/>
      <c r="AD619" s="452"/>
      <c r="AE619" s="452"/>
      <c r="AF619" s="452"/>
      <c r="AG619" s="452"/>
      <c r="AH619" s="452"/>
      <c r="AI619" s="452"/>
    </row>
    <row r="620" spans="21:35" ht="12.75">
      <c r="U620" s="436"/>
      <c r="V620" s="435"/>
      <c r="W620"/>
      <c r="X620" s="452"/>
      <c r="Y620" s="452"/>
      <c r="Z620" s="452"/>
      <c r="AA620" s="452"/>
      <c r="AB620" s="452"/>
      <c r="AC620" s="451"/>
      <c r="AD620" s="452"/>
      <c r="AE620" s="452"/>
      <c r="AF620" s="452"/>
      <c r="AG620" s="452"/>
      <c r="AH620" s="452"/>
      <c r="AI620" s="452"/>
    </row>
    <row r="621" spans="21:35" ht="12.75">
      <c r="U621" s="436"/>
      <c r="V621" s="435"/>
      <c r="W621"/>
      <c r="X621" s="452"/>
      <c r="Y621" s="452"/>
      <c r="Z621" s="452"/>
      <c r="AA621" s="452"/>
      <c r="AB621" s="452"/>
      <c r="AC621" s="451"/>
      <c r="AD621" s="452"/>
      <c r="AE621" s="452"/>
      <c r="AF621" s="452"/>
      <c r="AG621" s="452"/>
      <c r="AH621" s="452"/>
      <c r="AI621" s="452"/>
    </row>
    <row r="622" spans="21:35" ht="12.75">
      <c r="U622" s="436"/>
      <c r="V622" s="435"/>
      <c r="W622"/>
      <c r="X622" s="456"/>
      <c r="Y622" s="456"/>
      <c r="Z622" s="456"/>
      <c r="AA622" s="456"/>
      <c r="AB622" s="456"/>
      <c r="AC622" s="457"/>
      <c r="AD622" s="456"/>
      <c r="AE622" s="456"/>
      <c r="AF622" s="452"/>
      <c r="AG622" s="456"/>
      <c r="AH622" s="456"/>
      <c r="AI622" s="458"/>
    </row>
    <row r="623" spans="21:35" ht="12.75">
      <c r="U623" s="436"/>
      <c r="V623" s="435"/>
      <c r="W623"/>
      <c r="X623" s="456"/>
      <c r="Y623" s="456"/>
      <c r="Z623" s="456"/>
      <c r="AA623" s="456"/>
      <c r="AB623" s="456"/>
      <c r="AC623" s="457"/>
      <c r="AD623" s="456"/>
      <c r="AE623" s="456"/>
      <c r="AF623" s="452"/>
      <c r="AG623" s="456"/>
      <c r="AH623" s="456"/>
      <c r="AI623" s="458"/>
    </row>
    <row r="624" spans="21:35" ht="12.75">
      <c r="U624" s="436"/>
      <c r="V624" s="435"/>
      <c r="W624"/>
      <c r="X624" s="456"/>
      <c r="Y624" s="456"/>
      <c r="Z624" s="456"/>
      <c r="AA624" s="456"/>
      <c r="AB624" s="456"/>
      <c r="AC624" s="457"/>
      <c r="AD624" s="456"/>
      <c r="AE624" s="456"/>
      <c r="AF624" s="452"/>
      <c r="AG624" s="456"/>
      <c r="AH624" s="456"/>
      <c r="AI624" s="458"/>
    </row>
    <row r="625" spans="21:35" ht="12.75">
      <c r="U625" s="436"/>
      <c r="V625" s="435"/>
      <c r="W625"/>
      <c r="X625" s="456"/>
      <c r="Y625" s="456"/>
      <c r="Z625" s="456"/>
      <c r="AA625" s="456"/>
      <c r="AB625" s="456"/>
      <c r="AC625" s="457"/>
      <c r="AD625" s="456"/>
      <c r="AE625" s="456"/>
      <c r="AF625" s="452"/>
      <c r="AG625" s="456"/>
      <c r="AH625" s="456"/>
      <c r="AI625" s="458"/>
    </row>
    <row r="626" spans="21:35" ht="12.75">
      <c r="U626" s="436"/>
      <c r="V626" s="435"/>
      <c r="W626"/>
      <c r="X626" s="456"/>
      <c r="Y626" s="456"/>
      <c r="Z626" s="456"/>
      <c r="AA626" s="456"/>
      <c r="AB626" s="456"/>
      <c r="AC626" s="459"/>
      <c r="AD626" s="456"/>
      <c r="AE626" s="456"/>
      <c r="AF626" s="456"/>
      <c r="AG626" s="456"/>
      <c r="AH626" s="456"/>
      <c r="AI626" s="458"/>
    </row>
    <row r="627" spans="21:35" ht="12.75">
      <c r="U627" s="436"/>
      <c r="V627" s="435"/>
      <c r="W627"/>
      <c r="X627" s="456"/>
      <c r="Y627" s="456"/>
      <c r="Z627" s="456"/>
      <c r="AA627" s="456"/>
      <c r="AB627" s="456"/>
      <c r="AC627" s="459"/>
      <c r="AD627" s="456"/>
      <c r="AE627" s="456"/>
      <c r="AF627" s="456"/>
      <c r="AG627" s="456"/>
      <c r="AH627" s="456"/>
      <c r="AI627" s="458"/>
    </row>
    <row r="628" spans="21:35" ht="12.75">
      <c r="U628" s="436"/>
      <c r="V628" s="435"/>
      <c r="W628"/>
      <c r="X628" s="456"/>
      <c r="Y628" s="456"/>
      <c r="Z628" s="456"/>
      <c r="AA628" s="456"/>
      <c r="AB628" s="456"/>
      <c r="AC628" s="459"/>
      <c r="AD628" s="456"/>
      <c r="AE628" s="456"/>
      <c r="AF628" s="456"/>
      <c r="AG628" s="456"/>
      <c r="AH628" s="456"/>
      <c r="AI628" s="458"/>
    </row>
    <row r="629" spans="21:35" ht="12.75">
      <c r="U629" s="436"/>
      <c r="V629" s="435"/>
      <c r="W629"/>
      <c r="X629" s="456"/>
      <c r="Y629" s="456"/>
      <c r="Z629" s="456"/>
      <c r="AA629" s="456"/>
      <c r="AB629" s="456"/>
      <c r="AC629" s="459"/>
      <c r="AD629" s="456"/>
      <c r="AE629" s="456"/>
      <c r="AF629" s="456"/>
      <c r="AG629" s="456"/>
      <c r="AH629" s="456"/>
      <c r="AI629" s="458"/>
    </row>
    <row r="630" spans="21:35" ht="12.75">
      <c r="U630" s="436"/>
      <c r="V630" s="435"/>
      <c r="W630"/>
      <c r="X630" s="456"/>
      <c r="Y630" s="456"/>
      <c r="Z630" s="456"/>
      <c r="AA630" s="456"/>
      <c r="AB630" s="456"/>
      <c r="AC630" s="459"/>
      <c r="AD630" s="460"/>
      <c r="AE630" s="460"/>
      <c r="AF630" s="456"/>
      <c r="AG630" s="456"/>
      <c r="AH630" s="456"/>
      <c r="AI630" s="458"/>
    </row>
    <row r="631" spans="21:35" ht="12.75">
      <c r="U631" s="436"/>
      <c r="V631" s="435"/>
      <c r="W631"/>
      <c r="X631" s="456"/>
      <c r="Y631" s="456"/>
      <c r="Z631" s="456"/>
      <c r="AA631" s="456"/>
      <c r="AB631" s="456"/>
      <c r="AC631" s="459"/>
      <c r="AD631" s="460"/>
      <c r="AE631" s="460"/>
      <c r="AF631" s="456"/>
      <c r="AG631" s="456"/>
      <c r="AH631" s="456"/>
      <c r="AI631" s="458"/>
    </row>
    <row r="632" spans="21:35" ht="12.75">
      <c r="U632" s="436"/>
      <c r="V632" s="435"/>
      <c r="W632"/>
      <c r="X632" s="456"/>
      <c r="Y632" s="456"/>
      <c r="Z632" s="456"/>
      <c r="AA632" s="460"/>
      <c r="AB632" s="460"/>
      <c r="AC632" s="459"/>
      <c r="AD632" s="460"/>
      <c r="AE632" s="460"/>
      <c r="AF632" s="460"/>
      <c r="AG632" s="456"/>
      <c r="AH632" s="456"/>
      <c r="AI632" s="458"/>
    </row>
    <row r="633" spans="21:35" ht="12.75">
      <c r="U633" s="436"/>
      <c r="V633" s="435"/>
      <c r="W633"/>
      <c r="X633" s="456"/>
      <c r="Y633" s="456"/>
      <c r="Z633" s="456"/>
      <c r="AA633" s="456"/>
      <c r="AB633" s="456"/>
      <c r="AC633" s="459"/>
      <c r="AD633" s="460"/>
      <c r="AE633" s="460"/>
      <c r="AF633" s="456"/>
      <c r="AG633" s="456"/>
      <c r="AH633" s="456"/>
      <c r="AI633" s="458"/>
    </row>
    <row r="634" spans="21:35" ht="12.75">
      <c r="U634" s="436"/>
      <c r="V634" s="435"/>
      <c r="W634"/>
      <c r="X634" s="456"/>
      <c r="Y634" s="456"/>
      <c r="Z634" s="456"/>
      <c r="AA634" s="456"/>
      <c r="AB634" s="456"/>
      <c r="AC634" s="459"/>
      <c r="AD634" s="460"/>
      <c r="AE634" s="460"/>
      <c r="AF634" s="456"/>
      <c r="AG634" s="456"/>
      <c r="AH634" s="456"/>
      <c r="AI634" s="458"/>
    </row>
    <row r="635" spans="21:35" ht="12.75">
      <c r="U635" s="436"/>
      <c r="V635" s="435"/>
      <c r="W635"/>
      <c r="X635" s="452"/>
      <c r="Y635" s="452"/>
      <c r="Z635" s="452"/>
      <c r="AA635" s="452"/>
      <c r="AB635" s="452"/>
      <c r="AC635" s="451"/>
      <c r="AD635" s="452"/>
      <c r="AE635" s="452"/>
      <c r="AF635" s="452"/>
      <c r="AG635" s="452"/>
      <c r="AH635" s="452"/>
      <c r="AI635" s="452"/>
    </row>
    <row r="636" spans="21:35" ht="12.75">
      <c r="U636" s="436"/>
      <c r="V636" s="435"/>
      <c r="W636"/>
      <c r="X636" s="452"/>
      <c r="Y636" s="452"/>
      <c r="Z636" s="452"/>
      <c r="AA636" s="452"/>
      <c r="AB636" s="452"/>
      <c r="AC636" s="451"/>
      <c r="AD636" s="452"/>
      <c r="AE636" s="452"/>
      <c r="AF636" s="452"/>
      <c r="AG636" s="452"/>
      <c r="AH636" s="452"/>
      <c r="AI636" s="452"/>
    </row>
    <row r="637" spans="21:35" ht="12.75">
      <c r="U637" s="436"/>
      <c r="V637" s="435"/>
      <c r="W637"/>
      <c r="X637" s="452"/>
      <c r="Y637" s="452"/>
      <c r="Z637" s="452"/>
      <c r="AA637" s="452"/>
      <c r="AB637" s="452"/>
      <c r="AC637" s="451"/>
      <c r="AD637" s="452"/>
      <c r="AE637" s="452"/>
      <c r="AF637" s="452"/>
      <c r="AG637" s="452"/>
      <c r="AH637" s="452"/>
      <c r="AI637" s="452"/>
    </row>
    <row r="638" spans="21:35" ht="12.75">
      <c r="U638" s="464"/>
      <c r="V638" s="435"/>
      <c r="W638"/>
      <c r="X638" s="452"/>
      <c r="Y638" s="452"/>
      <c r="Z638" s="452"/>
      <c r="AA638" s="452"/>
      <c r="AB638" s="452"/>
      <c r="AC638" s="451"/>
      <c r="AD638" s="452"/>
      <c r="AE638" s="452"/>
      <c r="AF638" s="452"/>
      <c r="AG638" s="452"/>
      <c r="AH638" s="452"/>
      <c r="AI638" s="452"/>
    </row>
  </sheetData>
  <mergeCells count="2">
    <mergeCell ref="A3:I3"/>
    <mergeCell ref="B6:C6"/>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BF638"/>
  <sheetViews>
    <sheetView view="pageBreakPreview" zoomScale="70" zoomScaleNormal="100" zoomScaleSheetLayoutView="70" zoomScalePageLayoutView="70" workbookViewId="0"/>
  </sheetViews>
  <sheetFormatPr defaultRowHeight="11.25"/>
  <cols>
    <col min="1" max="1" width="36" style="145" customWidth="1"/>
    <col min="2" max="2" width="16.5" style="145" customWidth="1"/>
    <col min="3" max="3" width="16.1640625" style="145"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10.6640625" style="145" bestFit="1" customWidth="1"/>
    <col min="16" max="16" width="9.33203125" style="145"/>
    <col min="17" max="17" width="14.33203125" style="145" customWidth="1"/>
    <col min="18" max="18" width="12" style="145" customWidth="1"/>
    <col min="19" max="35" width="9.33203125" style="145"/>
    <col min="37" max="16384" width="9.33203125" style="145"/>
  </cols>
  <sheetData>
    <row r="1" spans="1:58" ht="14.1" customHeight="1">
      <c r="A1" s="204"/>
      <c r="B1" s="205"/>
      <c r="C1" s="205"/>
      <c r="D1" s="205"/>
      <c r="E1" s="205"/>
      <c r="F1" s="205"/>
      <c r="G1" s="206"/>
      <c r="H1" s="206"/>
      <c r="I1" s="207"/>
      <c r="J1" s="207"/>
      <c r="K1" s="144"/>
    </row>
    <row r="2" spans="1:58" ht="14.1" customHeight="1">
      <c r="A2" s="208"/>
      <c r="B2" s="209"/>
      <c r="C2" s="209"/>
      <c r="D2" s="209"/>
      <c r="E2" s="209"/>
      <c r="F2" s="209"/>
      <c r="G2" s="210"/>
      <c r="H2" s="210"/>
      <c r="I2" s="210"/>
      <c r="J2" s="210"/>
      <c r="K2" s="147"/>
    </row>
    <row r="3" spans="1:58" ht="14.1" customHeight="1">
      <c r="A3" s="208"/>
      <c r="B3" s="209"/>
      <c r="C3" s="209"/>
      <c r="D3" s="209"/>
      <c r="E3" s="209"/>
      <c r="F3" s="209"/>
      <c r="G3" s="210"/>
      <c r="H3" s="210"/>
      <c r="I3" s="210"/>
      <c r="J3" s="210"/>
      <c r="K3" s="147"/>
    </row>
    <row r="4" spans="1:58" ht="24" customHeight="1">
      <c r="A4" s="538"/>
      <c r="B4" s="538"/>
      <c r="C4" s="538"/>
      <c r="D4" s="538"/>
      <c r="E4" s="538"/>
      <c r="F4" s="538"/>
      <c r="G4" s="538"/>
      <c r="H4" s="538"/>
      <c r="I4" s="538"/>
      <c r="J4" s="213"/>
      <c r="K4" s="148"/>
    </row>
    <row r="5" spans="1:58" ht="15.95" customHeight="1">
      <c r="A5" s="211"/>
      <c r="B5" s="212"/>
      <c r="C5" s="214"/>
      <c r="D5" s="215"/>
      <c r="E5" s="215"/>
      <c r="F5" s="213"/>
      <c r="G5" s="216"/>
      <c r="H5" s="216"/>
      <c r="I5" s="217"/>
      <c r="J5" s="213"/>
      <c r="K5" s="148"/>
      <c r="V5" s="435"/>
      <c r="W5"/>
      <c r="X5" s="436"/>
      <c r="Y5" s="436"/>
      <c r="Z5" s="436"/>
      <c r="AA5" s="436"/>
      <c r="AB5" s="436"/>
      <c r="AC5" s="436"/>
      <c r="AD5" s="436"/>
      <c r="AE5" s="436"/>
      <c r="AF5" s="436"/>
      <c r="AG5" s="436"/>
      <c r="AH5" s="436"/>
      <c r="AI5" s="436"/>
    </row>
    <row r="6" spans="1:58" ht="45.75" customHeight="1">
      <c r="A6" s="211"/>
      <c r="B6" s="841"/>
      <c r="C6" s="841"/>
      <c r="D6" s="842"/>
      <c r="E6" s="842"/>
      <c r="F6" s="213"/>
      <c r="G6" s="216"/>
      <c r="H6" s="216"/>
      <c r="I6" s="217"/>
      <c r="J6" s="213"/>
      <c r="K6" s="149"/>
      <c r="V6" s="435" t="s">
        <v>202</v>
      </c>
      <c r="W6"/>
      <c r="X6" s="436"/>
      <c r="Y6" s="436"/>
      <c r="Z6" s="436"/>
      <c r="AA6" s="436"/>
      <c r="AB6" s="436"/>
      <c r="AC6" s="436" t="s">
        <v>203</v>
      </c>
      <c r="AD6" s="436"/>
      <c r="AE6" s="436"/>
      <c r="AF6" s="436"/>
      <c r="AG6" s="436"/>
      <c r="AH6" s="436"/>
      <c r="AI6" s="436"/>
    </row>
    <row r="7" spans="1:58" ht="14.25" customHeight="1">
      <c r="A7" s="211"/>
      <c r="B7" s="843"/>
      <c r="C7" s="844"/>
      <c r="D7" s="843"/>
      <c r="E7" s="843"/>
      <c r="F7" s="213"/>
      <c r="G7" s="216"/>
      <c r="H7" s="216"/>
      <c r="I7" s="217"/>
      <c r="J7" s="213"/>
      <c r="K7" s="150"/>
      <c r="V7" s="435"/>
      <c r="W7"/>
      <c r="X7" s="437"/>
      <c r="Y7" s="437"/>
      <c r="Z7" s="437"/>
      <c r="AA7" s="437"/>
      <c r="AB7" s="437"/>
      <c r="AC7" s="437"/>
      <c r="AD7" s="437"/>
      <c r="AE7" s="437"/>
      <c r="AF7" s="437"/>
      <c r="AG7" s="437"/>
      <c r="AH7" s="437"/>
      <c r="AI7" s="437"/>
    </row>
    <row r="8" spans="1:58" ht="14.25" customHeight="1" thickBot="1">
      <c r="A8" s="211"/>
      <c r="B8" s="843"/>
      <c r="C8" s="844"/>
      <c r="D8" s="843"/>
      <c r="E8" s="843"/>
      <c r="F8" s="213"/>
      <c r="G8" s="216"/>
      <c r="H8" s="216"/>
      <c r="I8" s="217"/>
      <c r="J8" s="213"/>
      <c r="K8" s="151"/>
      <c r="V8" s="438" t="s">
        <v>204</v>
      </c>
      <c r="W8" s="439"/>
      <c r="X8" s="440" t="s">
        <v>205</v>
      </c>
      <c r="Y8" s="440" t="s">
        <v>206</v>
      </c>
      <c r="Z8" s="440" t="s">
        <v>207</v>
      </c>
      <c r="AA8" s="440" t="s">
        <v>208</v>
      </c>
      <c r="AB8" s="440" t="s">
        <v>209</v>
      </c>
      <c r="AC8" s="440" t="s">
        <v>210</v>
      </c>
      <c r="AD8" s="440" t="s">
        <v>211</v>
      </c>
      <c r="AE8" s="440" t="s">
        <v>212</v>
      </c>
      <c r="AF8" s="440" t="s">
        <v>213</v>
      </c>
      <c r="AG8" s="440" t="s">
        <v>214</v>
      </c>
      <c r="AH8" s="440" t="s">
        <v>215</v>
      </c>
      <c r="AI8" s="440" t="s">
        <v>177</v>
      </c>
      <c r="AO8" s="466" t="s">
        <v>217</v>
      </c>
    </row>
    <row r="9" spans="1:58" ht="14.25" customHeight="1">
      <c r="A9" s="211"/>
      <c r="B9" s="843"/>
      <c r="C9" s="844"/>
      <c r="D9" s="843"/>
      <c r="E9" s="843"/>
      <c r="F9" s="213"/>
      <c r="G9" s="216"/>
      <c r="H9" s="216"/>
      <c r="I9" s="217"/>
      <c r="J9" s="213"/>
      <c r="K9" s="151"/>
      <c r="U9" s="464">
        <v>2014</v>
      </c>
      <c r="V9" s="444">
        <v>1</v>
      </c>
      <c r="W9"/>
      <c r="X9" s="461">
        <v>45.814286095755399</v>
      </c>
      <c r="Y9" s="461">
        <v>104.61314283098464</v>
      </c>
      <c r="Z9" s="461">
        <v>31.571999686104871</v>
      </c>
      <c r="AA9" s="461">
        <v>17.96414253</v>
      </c>
      <c r="AB9" s="461">
        <v>11.870428698403462</v>
      </c>
      <c r="AC9" s="462">
        <v>299.47557503836458</v>
      </c>
      <c r="AD9" s="461">
        <v>98.19285714285715</v>
      </c>
      <c r="AE9" s="461">
        <v>24.754285948617071</v>
      </c>
      <c r="AF9" s="461">
        <v>14.002857208251942</v>
      </c>
      <c r="AG9" s="461">
        <v>4.2468571322304829</v>
      </c>
      <c r="AH9" s="461">
        <v>341.09000069754433</v>
      </c>
      <c r="AI9" s="461">
        <v>107.01071384974837</v>
      </c>
      <c r="AO9" s="466" t="s">
        <v>218</v>
      </c>
      <c r="AW9" s="466" t="s">
        <v>219</v>
      </c>
      <c r="BC9" s="477" t="s">
        <v>220</v>
      </c>
    </row>
    <row r="10" spans="1:58" ht="14.25" customHeight="1">
      <c r="A10" s="211"/>
      <c r="B10" s="843"/>
      <c r="C10" s="844"/>
      <c r="D10" s="843"/>
      <c r="E10" s="843"/>
      <c r="F10" s="213"/>
      <c r="G10" s="216"/>
      <c r="H10" s="216"/>
      <c r="I10" s="217"/>
      <c r="J10" s="213"/>
      <c r="K10" s="152"/>
      <c r="U10" s="436"/>
      <c r="V10" s="435"/>
      <c r="W10"/>
      <c r="X10" s="494">
        <v>57.100000108991324</v>
      </c>
      <c r="Y10" s="494">
        <v>101.16556985037651</v>
      </c>
      <c r="Z10" s="494">
        <v>18.800000054495627</v>
      </c>
      <c r="AA10" s="494">
        <v>18.098571368626171</v>
      </c>
      <c r="AB10" s="494">
        <v>13.948571205139114</v>
      </c>
      <c r="AC10" s="451">
        <v>381.51428222656199</v>
      </c>
      <c r="AD10" s="494">
        <v>193.07428414480972</v>
      </c>
      <c r="AE10" s="494">
        <v>29.882857186453634</v>
      </c>
      <c r="AF10" s="494">
        <v>14.230000087193057</v>
      </c>
      <c r="AG10" s="494">
        <v>2.1289999825613801</v>
      </c>
      <c r="AH10" s="494">
        <v>258.36142839704183</v>
      </c>
      <c r="AI10" s="494">
        <v>87.34771401541569</v>
      </c>
      <c r="AP10" s="467">
        <v>2014</v>
      </c>
      <c r="AQ10" s="467">
        <v>2015</v>
      </c>
      <c r="AR10" s="467">
        <v>2016</v>
      </c>
      <c r="AS10" s="467">
        <v>2017</v>
      </c>
      <c r="AX10" s="467">
        <v>2014</v>
      </c>
      <c r="AY10" s="467">
        <v>2015</v>
      </c>
      <c r="AZ10" s="467">
        <v>2016</v>
      </c>
      <c r="BA10" s="467">
        <v>2017</v>
      </c>
      <c r="BC10" s="467">
        <v>2014</v>
      </c>
      <c r="BD10" s="467">
        <v>2015</v>
      </c>
      <c r="BE10" s="467">
        <v>2016</v>
      </c>
      <c r="BF10" s="467">
        <v>2017</v>
      </c>
    </row>
    <row r="11" spans="1:58" ht="14.25" customHeight="1">
      <c r="A11" s="211"/>
      <c r="B11" s="843"/>
      <c r="C11" s="844"/>
      <c r="D11" s="843"/>
      <c r="E11" s="843"/>
      <c r="F11" s="213"/>
      <c r="G11" s="216"/>
      <c r="H11" s="216"/>
      <c r="I11" s="217"/>
      <c r="J11" s="213"/>
      <c r="K11" s="156"/>
      <c r="N11" s="430"/>
      <c r="O11" s="430"/>
      <c r="P11" s="430"/>
      <c r="Q11" s="433"/>
      <c r="R11" s="433"/>
      <c r="U11" s="436"/>
      <c r="V11" s="435"/>
      <c r="W11"/>
      <c r="X11" s="494">
        <v>82.4</v>
      </c>
      <c r="Y11" s="494">
        <v>111.64</v>
      </c>
      <c r="Z11" s="494">
        <v>24.53</v>
      </c>
      <c r="AA11" s="494">
        <v>25.12</v>
      </c>
      <c r="AB11" s="494">
        <v>21.56</v>
      </c>
      <c r="AC11" s="451">
        <v>431.35</v>
      </c>
      <c r="AD11" s="494">
        <v>173.3</v>
      </c>
      <c r="AE11" s="494">
        <v>37.090000000000003</v>
      </c>
      <c r="AF11" s="494">
        <v>19.02</v>
      </c>
      <c r="AG11" s="494">
        <v>5.39</v>
      </c>
      <c r="AH11" s="494">
        <v>372.98</v>
      </c>
      <c r="AI11" s="494">
        <v>113.44</v>
      </c>
      <c r="AO11" s="475">
        <v>1</v>
      </c>
      <c r="AP11" s="452">
        <v>133.74</v>
      </c>
      <c r="AQ11" s="452">
        <v>120.986000061035</v>
      </c>
      <c r="AR11" s="468">
        <v>138.54</v>
      </c>
      <c r="AS11" s="145">
        <v>93.1</v>
      </c>
      <c r="AW11" s="475">
        <v>1</v>
      </c>
      <c r="AX11" s="452">
        <v>111.015998840332</v>
      </c>
      <c r="AY11" s="452">
        <v>98.037002563476506</v>
      </c>
      <c r="AZ11" s="468">
        <v>119.86</v>
      </c>
      <c r="BA11" s="145">
        <v>27.56</v>
      </c>
      <c r="BB11" s="475">
        <v>1</v>
      </c>
      <c r="BC11" s="455">
        <v>176.68799662590013</v>
      </c>
      <c r="BD11" s="453">
        <v>77.525999411940418</v>
      </c>
      <c r="BE11" s="471">
        <v>150.22999999999999</v>
      </c>
      <c r="BF11" s="145">
        <v>122.1960018</v>
      </c>
    </row>
    <row r="12" spans="1:58" ht="14.25" customHeight="1">
      <c r="A12" s="211"/>
      <c r="B12" s="843"/>
      <c r="C12" s="844"/>
      <c r="D12" s="843"/>
      <c r="E12" s="843"/>
      <c r="F12" s="213"/>
      <c r="G12" s="216"/>
      <c r="H12" s="216"/>
      <c r="I12" s="217"/>
      <c r="J12" s="213"/>
      <c r="K12" s="156"/>
      <c r="N12" s="430"/>
      <c r="O12" s="430"/>
      <c r="P12" s="430"/>
      <c r="Q12" s="433"/>
      <c r="R12" s="433"/>
      <c r="U12" s="436"/>
      <c r="V12" s="435">
        <v>4</v>
      </c>
      <c r="W12"/>
      <c r="X12" s="494">
        <v>61.07</v>
      </c>
      <c r="Y12" s="494">
        <v>95.39</v>
      </c>
      <c r="Z12" s="494">
        <v>19.45</v>
      </c>
      <c r="AA12" s="494">
        <v>17.23</v>
      </c>
      <c r="AB12" s="494">
        <v>15.99</v>
      </c>
      <c r="AC12" s="451">
        <v>273.22000000000003</v>
      </c>
      <c r="AD12" s="494">
        <v>127.94</v>
      </c>
      <c r="AE12" s="494">
        <v>28.03</v>
      </c>
      <c r="AF12" s="494">
        <v>19.78</v>
      </c>
      <c r="AG12" s="494">
        <v>2.48</v>
      </c>
      <c r="AH12" s="494">
        <v>269.07</v>
      </c>
      <c r="AI12" s="494">
        <v>134.16999999999999</v>
      </c>
      <c r="AO12" s="475">
        <v>2</v>
      </c>
      <c r="AP12" s="452">
        <v>140.50399780000001</v>
      </c>
      <c r="AQ12" s="452">
        <v>137.12399291992099</v>
      </c>
      <c r="AR12" s="468">
        <v>140.53</v>
      </c>
      <c r="AS12" s="145">
        <v>93.1</v>
      </c>
      <c r="AW12" s="475">
        <v>2</v>
      </c>
      <c r="AX12" s="452">
        <v>111.015998840332</v>
      </c>
      <c r="AY12" s="452">
        <v>126.60299682617099</v>
      </c>
      <c r="AZ12" s="468">
        <v>113.21</v>
      </c>
      <c r="BA12" s="145">
        <v>36.590000000000003</v>
      </c>
      <c r="BB12" s="475">
        <v>2</v>
      </c>
      <c r="BC12" s="455">
        <v>192.07700252532933</v>
      </c>
      <c r="BD12" s="453">
        <v>78.785000398754988</v>
      </c>
      <c r="BE12" s="471">
        <v>145.21</v>
      </c>
      <c r="BF12" s="145">
        <v>136.53500080000001</v>
      </c>
    </row>
    <row r="13" spans="1:58" ht="14.25" customHeight="1">
      <c r="A13" s="211"/>
      <c r="B13" s="843"/>
      <c r="C13" s="844"/>
      <c r="D13" s="843"/>
      <c r="E13" s="843"/>
      <c r="F13" s="213"/>
      <c r="G13" s="216"/>
      <c r="H13" s="216"/>
      <c r="I13" s="217"/>
      <c r="J13" s="213"/>
      <c r="K13" s="156"/>
      <c r="N13" s="430"/>
      <c r="O13" s="430"/>
      <c r="P13" s="430"/>
      <c r="Q13" s="433"/>
      <c r="R13" s="433"/>
      <c r="U13" s="435"/>
      <c r="V13" s="435"/>
      <c r="W13"/>
      <c r="X13" s="494">
        <v>62.75</v>
      </c>
      <c r="Y13" s="494">
        <v>103.58</v>
      </c>
      <c r="Z13" s="494">
        <v>14.62</v>
      </c>
      <c r="AA13" s="494">
        <v>17.52</v>
      </c>
      <c r="AB13" s="494">
        <v>15.91</v>
      </c>
      <c r="AC13" s="451">
        <v>360.15</v>
      </c>
      <c r="AD13" s="494">
        <v>172</v>
      </c>
      <c r="AE13" s="494">
        <v>34.06</v>
      </c>
      <c r="AF13" s="494">
        <v>16.795000000000002</v>
      </c>
      <c r="AG13" s="494">
        <v>1.3140000000000001</v>
      </c>
      <c r="AH13" s="494">
        <v>373.63</v>
      </c>
      <c r="AI13" s="494">
        <v>134.30000000000001</v>
      </c>
      <c r="AO13" s="475">
        <v>3</v>
      </c>
      <c r="AP13" s="452">
        <v>140.5</v>
      </c>
      <c r="AQ13" s="452">
        <v>137.12399291992099</v>
      </c>
      <c r="AR13" s="468">
        <v>140.53</v>
      </c>
      <c r="AS13" s="145">
        <v>98.74</v>
      </c>
      <c r="AW13" s="475">
        <v>3</v>
      </c>
      <c r="AX13" s="452">
        <v>152.07</v>
      </c>
      <c r="AY13" s="452">
        <v>147.34800720214801</v>
      </c>
      <c r="AZ13" s="468">
        <v>117.64</v>
      </c>
      <c r="BA13" s="145">
        <v>63.18</v>
      </c>
      <c r="BB13" s="475">
        <v>3</v>
      </c>
      <c r="BC13" s="455">
        <v>234.58800000000002</v>
      </c>
      <c r="BD13" s="453">
        <v>76.62799982726554</v>
      </c>
      <c r="BE13" s="471">
        <v>143.88</v>
      </c>
      <c r="BF13" s="145">
        <v>170.80799959999999</v>
      </c>
    </row>
    <row r="14" spans="1:58" ht="14.25" customHeight="1">
      <c r="A14" s="211"/>
      <c r="B14" s="843"/>
      <c r="C14" s="844"/>
      <c r="D14" s="843"/>
      <c r="E14" s="843"/>
      <c r="F14" s="213"/>
      <c r="G14" s="216"/>
      <c r="H14" s="216"/>
      <c r="I14" s="217"/>
      <c r="J14" s="213"/>
      <c r="K14" s="156"/>
      <c r="N14" s="430"/>
      <c r="O14" s="430"/>
      <c r="P14" s="430"/>
      <c r="Q14" s="433"/>
      <c r="R14" s="433"/>
      <c r="U14" s="435"/>
      <c r="V14" s="435"/>
      <c r="W14"/>
      <c r="X14" s="494">
        <v>71.03</v>
      </c>
      <c r="Y14" s="494">
        <v>145.91</v>
      </c>
      <c r="Z14" s="494">
        <v>15.904999999999999</v>
      </c>
      <c r="AA14" s="494">
        <v>18.044</v>
      </c>
      <c r="AB14" s="494">
        <v>14.96</v>
      </c>
      <c r="AC14" s="451">
        <v>369.98</v>
      </c>
      <c r="AD14" s="494">
        <v>175.17</v>
      </c>
      <c r="AE14" s="494">
        <v>43.62</v>
      </c>
      <c r="AF14" s="494">
        <v>14.701000000000001</v>
      </c>
      <c r="AG14" s="494">
        <v>1.1140000000000001</v>
      </c>
      <c r="AH14" s="494">
        <v>404.34</v>
      </c>
      <c r="AI14" s="494">
        <v>129.29</v>
      </c>
      <c r="AO14" s="475">
        <v>4</v>
      </c>
      <c r="AP14" s="452">
        <v>163.19800000000001</v>
      </c>
      <c r="AQ14" s="452">
        <v>150.91200256347599</v>
      </c>
      <c r="AR14" s="468">
        <v>137.44</v>
      </c>
      <c r="AS14" s="145">
        <v>98.74</v>
      </c>
      <c r="AW14" s="475">
        <v>4</v>
      </c>
      <c r="AX14" s="452">
        <v>203.96</v>
      </c>
      <c r="AY14" s="452">
        <v>161.61799619999999</v>
      </c>
      <c r="AZ14" s="468">
        <v>117.64</v>
      </c>
      <c r="BA14" s="145">
        <v>113.21</v>
      </c>
      <c r="BB14" s="475">
        <v>4</v>
      </c>
      <c r="BC14" s="455">
        <v>232.04400016784652</v>
      </c>
      <c r="BD14" s="453">
        <v>82.207001742533564</v>
      </c>
      <c r="BE14" s="471">
        <v>139.38200000000001</v>
      </c>
      <c r="BF14" s="145">
        <v>186.38500020000001</v>
      </c>
    </row>
    <row r="15" spans="1:58" ht="14.25" customHeight="1">
      <c r="A15" s="211"/>
      <c r="B15" s="843"/>
      <c r="C15" s="844"/>
      <c r="D15" s="843"/>
      <c r="E15" s="843"/>
      <c r="F15" s="213"/>
      <c r="G15" s="216"/>
      <c r="H15" s="216"/>
      <c r="I15" s="217"/>
      <c r="J15" s="213"/>
      <c r="K15" s="156"/>
      <c r="N15" s="430"/>
      <c r="O15" s="434"/>
      <c r="P15" s="430"/>
      <c r="Q15" s="433"/>
      <c r="R15" s="433"/>
      <c r="U15" s="435"/>
      <c r="V15" s="435"/>
      <c r="W15"/>
      <c r="X15" s="494">
        <v>79.42857142857136</v>
      </c>
      <c r="Y15" s="494">
        <v>146.2477155412943</v>
      </c>
      <c r="Z15" s="494">
        <v>34.528000150408026</v>
      </c>
      <c r="AA15" s="494">
        <v>19.531571524483784</v>
      </c>
      <c r="AB15" s="494">
        <v>16.602428981235999</v>
      </c>
      <c r="AC15" s="451">
        <v>362.92442975725425</v>
      </c>
      <c r="AD15" s="494">
        <v>172.78000313895041</v>
      </c>
      <c r="AE15" s="494">
        <v>37.718571254185221</v>
      </c>
      <c r="AF15" s="494">
        <v>12.252857208251928</v>
      </c>
      <c r="AG15" s="494">
        <v>1.0977142708642085</v>
      </c>
      <c r="AH15" s="494">
        <v>396.4942801339281</v>
      </c>
      <c r="AI15" s="494">
        <v>108.11000061035121</v>
      </c>
      <c r="AO15" s="475">
        <v>5</v>
      </c>
      <c r="AP15" s="452">
        <v>163.19800000000001</v>
      </c>
      <c r="AQ15" s="452">
        <v>150.91200256347599</v>
      </c>
      <c r="AR15" s="468">
        <v>137.44</v>
      </c>
      <c r="AS15" s="145">
        <v>125.15</v>
      </c>
      <c r="AW15" s="475">
        <v>5</v>
      </c>
      <c r="AX15" s="452">
        <v>235.55</v>
      </c>
      <c r="AY15" s="452">
        <v>191.21299743652301</v>
      </c>
      <c r="AZ15" s="468">
        <v>133.43</v>
      </c>
      <c r="BA15" s="145">
        <v>156.82</v>
      </c>
      <c r="BB15" s="475">
        <v>5</v>
      </c>
      <c r="BC15" s="455">
        <v>229.71699501037588</v>
      </c>
      <c r="BD15" s="453">
        <v>99.395001649856425</v>
      </c>
      <c r="BE15" s="471">
        <v>135.79099489999999</v>
      </c>
      <c r="BF15" s="145">
        <v>204.80799870000001</v>
      </c>
    </row>
    <row r="16" spans="1:58" ht="14.25" customHeight="1">
      <c r="A16" s="211"/>
      <c r="B16" s="843"/>
      <c r="C16" s="844"/>
      <c r="D16" s="843"/>
      <c r="E16" s="843"/>
      <c r="F16" s="213"/>
      <c r="G16" s="216"/>
      <c r="H16" s="216"/>
      <c r="I16" s="217"/>
      <c r="J16" s="213"/>
      <c r="K16" s="156"/>
      <c r="U16" s="435"/>
      <c r="V16" s="435">
        <v>8</v>
      </c>
      <c r="W16"/>
      <c r="X16" s="494">
        <v>95.671427045549564</v>
      </c>
      <c r="Y16" s="494">
        <v>310.30528479999998</v>
      </c>
      <c r="Z16" s="494">
        <v>123.4721418</v>
      </c>
      <c r="AA16" s="494">
        <v>21.873999999999999</v>
      </c>
      <c r="AB16" s="494">
        <v>19.75271429</v>
      </c>
      <c r="AC16" s="451">
        <v>428.29571529999998</v>
      </c>
      <c r="AD16" s="494">
        <v>191.44571139999999</v>
      </c>
      <c r="AE16" s="494">
        <v>49.187142510000001</v>
      </c>
      <c r="AF16" s="494">
        <v>12.017142979999999</v>
      </c>
      <c r="AG16" s="494">
        <v>1.644428577</v>
      </c>
      <c r="AH16" s="494">
        <v>277.80142869999997</v>
      </c>
      <c r="AI16" s="494">
        <v>81.150284900000003</v>
      </c>
      <c r="AO16" s="475">
        <v>6</v>
      </c>
      <c r="AP16" s="452">
        <v>163.19800000000001</v>
      </c>
      <c r="AQ16" s="452">
        <v>170.628005981445</v>
      </c>
      <c r="AR16" s="468">
        <v>137.44</v>
      </c>
      <c r="AW16" s="475">
        <v>6</v>
      </c>
      <c r="AX16" s="452">
        <v>257.39999999999998</v>
      </c>
      <c r="AY16" s="452">
        <v>216.95199584960901</v>
      </c>
      <c r="AZ16" s="468">
        <v>159.21</v>
      </c>
      <c r="BB16" s="475">
        <v>6</v>
      </c>
      <c r="BC16" s="455">
        <v>228.29300178527819</v>
      </c>
      <c r="BD16" s="453">
        <v>122.14100027084339</v>
      </c>
      <c r="BE16" s="471">
        <v>150.04800030000001</v>
      </c>
    </row>
    <row r="17" spans="1:57" ht="14.25" customHeight="1">
      <c r="A17" s="211"/>
      <c r="B17" s="843"/>
      <c r="C17" s="844"/>
      <c r="D17" s="843"/>
      <c r="E17" s="843"/>
      <c r="F17" s="213"/>
      <c r="G17" s="216"/>
      <c r="H17" s="216"/>
      <c r="I17" s="217"/>
      <c r="J17" s="213"/>
      <c r="K17" s="156"/>
      <c r="U17" s="435"/>
      <c r="V17" s="435"/>
      <c r="W17"/>
      <c r="X17" s="494">
        <v>101.84</v>
      </c>
      <c r="Y17" s="494">
        <v>232.7</v>
      </c>
      <c r="Z17" s="494">
        <v>127.05</v>
      </c>
      <c r="AA17" s="494">
        <v>25.35</v>
      </c>
      <c r="AB17" s="494">
        <v>21.95</v>
      </c>
      <c r="AC17" s="451">
        <v>383.16</v>
      </c>
      <c r="AD17" s="494">
        <v>140.93</v>
      </c>
      <c r="AE17" s="494">
        <v>38.619999999999997</v>
      </c>
      <c r="AF17" s="494">
        <v>12</v>
      </c>
      <c r="AG17" s="494">
        <v>1.43</v>
      </c>
      <c r="AH17" s="494">
        <v>179.2</v>
      </c>
      <c r="AI17" s="494">
        <v>58.33</v>
      </c>
      <c r="AO17" s="475">
        <v>7</v>
      </c>
      <c r="AP17" s="452">
        <v>180.73800659179599</v>
      </c>
      <c r="AQ17" s="452">
        <v>170.628005981445</v>
      </c>
      <c r="AR17" s="468">
        <v>151.05000000000001</v>
      </c>
      <c r="AW17" s="475">
        <v>7</v>
      </c>
      <c r="AX17" s="452">
        <v>300.037994384765</v>
      </c>
      <c r="AY17" s="452">
        <v>240.95399475097599</v>
      </c>
      <c r="AZ17" s="468">
        <v>186.18</v>
      </c>
      <c r="BB17" s="475">
        <v>7</v>
      </c>
      <c r="BC17" s="455">
        <v>224.18200111389126</v>
      </c>
      <c r="BD17" s="453">
        <v>164.75300073623634</v>
      </c>
      <c r="BE17" s="471">
        <v>174.31999970000001</v>
      </c>
    </row>
    <row r="18" spans="1:57" ht="14.25" customHeight="1">
      <c r="A18" s="211"/>
      <c r="B18" s="843"/>
      <c r="C18" s="844"/>
      <c r="D18" s="843"/>
      <c r="E18" s="843"/>
      <c r="F18" s="213"/>
      <c r="G18" s="216"/>
      <c r="H18" s="216"/>
      <c r="I18" s="217"/>
      <c r="J18" s="213"/>
      <c r="K18" s="167"/>
      <c r="U18" s="435"/>
      <c r="V18" s="435"/>
      <c r="W18"/>
      <c r="X18" s="494">
        <v>111.7285712</v>
      </c>
      <c r="Y18" s="494">
        <v>313.02366640000002</v>
      </c>
      <c r="Z18" s="494">
        <v>102.4850019</v>
      </c>
      <c r="AA18" s="494">
        <v>32.583857129999998</v>
      </c>
      <c r="AB18" s="494">
        <v>16.16099998</v>
      </c>
      <c r="AC18" s="451">
        <v>557.40757099999996</v>
      </c>
      <c r="AD18" s="494">
        <v>175.57571630000001</v>
      </c>
      <c r="AE18" s="494">
        <v>47.68142864</v>
      </c>
      <c r="AF18" s="494">
        <v>12.001428600000001</v>
      </c>
      <c r="AG18" s="494">
        <v>1.4118571280000001</v>
      </c>
      <c r="AH18" s="494">
        <v>158.30857409999999</v>
      </c>
      <c r="AI18" s="494">
        <v>48.130142759999998</v>
      </c>
      <c r="AO18" s="475">
        <v>8</v>
      </c>
      <c r="AP18" s="452">
        <v>199.62100219999999</v>
      </c>
      <c r="AQ18" s="452">
        <v>170.628005981445</v>
      </c>
      <c r="AR18" s="468">
        <v>151.05000000000001</v>
      </c>
      <c r="AW18" s="475">
        <v>8</v>
      </c>
      <c r="AX18" s="452">
        <v>326.67999270000001</v>
      </c>
      <c r="AY18" s="452">
        <v>240.95399475097599</v>
      </c>
      <c r="AZ18" s="468">
        <v>206.54</v>
      </c>
      <c r="BB18" s="475">
        <v>8</v>
      </c>
      <c r="BC18" s="455">
        <v>220.41400382999998</v>
      </c>
      <c r="BD18" s="453">
        <v>173.15699958801241</v>
      </c>
      <c r="BE18" s="471">
        <v>262.93500039999998</v>
      </c>
    </row>
    <row r="19" spans="1:57" ht="14.25" customHeight="1">
      <c r="A19" s="211"/>
      <c r="B19" s="843"/>
      <c r="C19" s="844"/>
      <c r="D19" s="843"/>
      <c r="E19" s="843"/>
      <c r="F19" s="213"/>
      <c r="G19" s="216"/>
      <c r="H19" s="216"/>
      <c r="I19" s="217"/>
      <c r="J19" s="213"/>
      <c r="K19" s="167"/>
      <c r="U19" s="435"/>
      <c r="V19" s="435"/>
      <c r="W19"/>
      <c r="X19" s="494">
        <v>107.21428571428528</v>
      </c>
      <c r="Y19" s="494">
        <v>264.70640258789024</v>
      </c>
      <c r="Z19" s="494">
        <v>100.62920074462855</v>
      </c>
      <c r="AA19" s="494">
        <v>35.707000187465077</v>
      </c>
      <c r="AB19" s="494">
        <v>20.230571338108572</v>
      </c>
      <c r="AC19" s="451">
        <v>738.35199846540127</v>
      </c>
      <c r="AD19" s="494">
        <v>222.98999895368257</v>
      </c>
      <c r="AE19" s="494">
        <v>58.7428567068917</v>
      </c>
      <c r="AF19" s="494">
        <v>11.715714318411687</v>
      </c>
      <c r="AG19" s="494">
        <v>1.4087142603737945</v>
      </c>
      <c r="AH19" s="494">
        <v>187.32428414480987</v>
      </c>
      <c r="AI19" s="494">
        <v>66.01142992292128</v>
      </c>
      <c r="AO19" s="475">
        <v>9</v>
      </c>
      <c r="AP19" s="452">
        <v>199.62100219999999</v>
      </c>
      <c r="AQ19" s="452">
        <v>185.25</v>
      </c>
      <c r="AR19" s="468">
        <v>165.01</v>
      </c>
      <c r="AW19" s="475">
        <v>9</v>
      </c>
      <c r="AX19" s="452">
        <v>332.71</v>
      </c>
      <c r="AY19" s="452">
        <v>274.18798828125</v>
      </c>
      <c r="AZ19" s="468">
        <v>240.95</v>
      </c>
      <c r="BB19" s="475">
        <v>9</v>
      </c>
      <c r="BC19" s="455">
        <v>218.33100054931617</v>
      </c>
      <c r="BD19" s="453">
        <v>186.28200244903536</v>
      </c>
      <c r="BE19" s="471">
        <v>279.08800120000001</v>
      </c>
    </row>
    <row r="20" spans="1:57" ht="14.25" customHeight="1">
      <c r="A20" s="211"/>
      <c r="B20" s="843"/>
      <c r="C20" s="844"/>
      <c r="D20" s="843"/>
      <c r="E20" s="843"/>
      <c r="F20" s="213"/>
      <c r="G20" s="216"/>
      <c r="H20" s="216"/>
      <c r="I20" s="217"/>
      <c r="J20" s="213"/>
      <c r="K20" s="173"/>
      <c r="U20" s="435"/>
      <c r="V20" s="435">
        <v>12</v>
      </c>
      <c r="W20"/>
      <c r="X20" s="494">
        <v>105.2142846</v>
      </c>
      <c r="Y20" s="494">
        <v>260.1815709</v>
      </c>
      <c r="Z20" s="494">
        <v>165.7174268</v>
      </c>
      <c r="AA20" s="494">
        <v>31.82685661</v>
      </c>
      <c r="AB20" s="494">
        <v>9.8735712600000003</v>
      </c>
      <c r="AC20" s="451">
        <v>531.9642857</v>
      </c>
      <c r="AD20" s="494">
        <v>193.36714169999999</v>
      </c>
      <c r="AE20" s="494">
        <v>60.019999910000003</v>
      </c>
      <c r="AF20" s="494">
        <v>11.001428600000001</v>
      </c>
      <c r="AG20" s="494">
        <v>1.3644285709999999</v>
      </c>
      <c r="AH20" s="494">
        <v>215.06571310000001</v>
      </c>
      <c r="AI20" s="494">
        <v>62.787142070000002</v>
      </c>
      <c r="AO20" s="475">
        <v>10</v>
      </c>
      <c r="AP20" s="452">
        <v>199.62100219999999</v>
      </c>
      <c r="AQ20" s="452">
        <v>185.25</v>
      </c>
      <c r="AR20" s="468">
        <v>165.01</v>
      </c>
      <c r="AW20" s="475">
        <v>10</v>
      </c>
      <c r="AX20" s="452">
        <v>332.70800780000002</v>
      </c>
      <c r="AY20" s="452">
        <v>288.45</v>
      </c>
      <c r="AZ20" s="468">
        <v>279.86</v>
      </c>
      <c r="BB20" s="475">
        <v>10</v>
      </c>
      <c r="BC20" s="455">
        <v>215.62899492000003</v>
      </c>
      <c r="BD20" s="453">
        <v>223.25000000000003</v>
      </c>
      <c r="BE20" s="471">
        <v>283.7940006</v>
      </c>
    </row>
    <row r="21" spans="1:57" s="174" customFormat="1" ht="14.25" customHeight="1">
      <c r="A21" s="266"/>
      <c r="B21" s="843"/>
      <c r="C21" s="844"/>
      <c r="D21" s="843"/>
      <c r="E21" s="843"/>
      <c r="F21" s="213"/>
      <c r="G21" s="216"/>
      <c r="H21" s="216"/>
      <c r="I21" s="217"/>
      <c r="J21" s="213"/>
      <c r="K21" s="167"/>
      <c r="U21" s="435"/>
      <c r="V21" s="435"/>
      <c r="W21"/>
      <c r="X21" s="494">
        <v>85.84</v>
      </c>
      <c r="Y21" s="494">
        <v>163.47999999999999</v>
      </c>
      <c r="Z21" s="494">
        <v>81.83</v>
      </c>
      <c r="AA21" s="494">
        <v>24.225000000000001</v>
      </c>
      <c r="AB21" s="494">
        <v>10.32</v>
      </c>
      <c r="AC21" s="451">
        <v>277.75099999999998</v>
      </c>
      <c r="AD21" s="494">
        <v>132.26300000000001</v>
      </c>
      <c r="AE21" s="494">
        <v>35.963999999999999</v>
      </c>
      <c r="AF21" s="494">
        <v>10.43</v>
      </c>
      <c r="AG21" s="494">
        <v>1.35</v>
      </c>
      <c r="AH21" s="494">
        <v>145.36000000000001</v>
      </c>
      <c r="AI21" s="494">
        <v>49.43</v>
      </c>
      <c r="AO21" s="475">
        <v>11</v>
      </c>
      <c r="AP21" s="452">
        <v>218.65400695800699</v>
      </c>
      <c r="AQ21" s="452">
        <v>203.9</v>
      </c>
      <c r="AR21" s="468">
        <v>186.45</v>
      </c>
      <c r="AW21" s="475">
        <v>11</v>
      </c>
      <c r="AX21" s="452">
        <v>363.43499755859301</v>
      </c>
      <c r="AY21" s="452">
        <v>311.77999999999997</v>
      </c>
      <c r="AZ21" s="468">
        <v>308.83</v>
      </c>
      <c r="BB21" s="475">
        <v>11</v>
      </c>
      <c r="BC21" s="455">
        <v>222.04299736022926</v>
      </c>
      <c r="BD21" s="453">
        <v>237.42999999999998</v>
      </c>
      <c r="BE21" s="471">
        <v>286.24</v>
      </c>
    </row>
    <row r="22" spans="1:57" s="174" customFormat="1" ht="14.25" customHeight="1">
      <c r="A22" s="266"/>
      <c r="B22" s="843"/>
      <c r="C22" s="844"/>
      <c r="D22" s="843"/>
      <c r="E22" s="843"/>
      <c r="F22" s="213"/>
      <c r="G22" s="216"/>
      <c r="H22" s="216"/>
      <c r="I22" s="217"/>
      <c r="J22" s="213"/>
      <c r="K22" s="167"/>
      <c r="U22" s="435"/>
      <c r="V22" s="435"/>
      <c r="W22"/>
      <c r="X22" s="494">
        <v>60.343000000000004</v>
      </c>
      <c r="Y22" s="494">
        <v>101.372</v>
      </c>
      <c r="Z22" s="494">
        <v>38.957999999999998</v>
      </c>
      <c r="AA22" s="494">
        <v>17.963999999999999</v>
      </c>
      <c r="AB22" s="494">
        <v>11.87</v>
      </c>
      <c r="AC22" s="451">
        <v>251.89099999999999</v>
      </c>
      <c r="AD22" s="494">
        <v>209.01</v>
      </c>
      <c r="AE22" s="494">
        <v>24.754000000000001</v>
      </c>
      <c r="AF22" s="494">
        <v>9.0090000000000003</v>
      </c>
      <c r="AG22" s="494">
        <v>1.3260000000000001</v>
      </c>
      <c r="AH22" s="494">
        <v>124.146</v>
      </c>
      <c r="AI22" s="494">
        <v>54.344000000000001</v>
      </c>
      <c r="AO22" s="475">
        <v>12</v>
      </c>
      <c r="AP22" s="452">
        <v>218.65400695800699</v>
      </c>
      <c r="AQ22" s="452">
        <v>203.9</v>
      </c>
      <c r="AR22" s="468">
        <v>186.45</v>
      </c>
      <c r="AW22" s="475">
        <v>12</v>
      </c>
      <c r="AX22" s="452">
        <v>404.84201050000001</v>
      </c>
      <c r="AY22" s="452">
        <v>314.74099731445301</v>
      </c>
      <c r="AZ22" s="468">
        <v>308.83</v>
      </c>
      <c r="BB22" s="475">
        <v>12</v>
      </c>
      <c r="BC22" s="455">
        <v>222.46699903000001</v>
      </c>
      <c r="BD22" s="453">
        <v>259.42500019073447</v>
      </c>
      <c r="BE22" s="471">
        <v>285.0129948</v>
      </c>
    </row>
    <row r="23" spans="1:57" s="174" customFormat="1" ht="14.25" customHeight="1">
      <c r="A23" s="266"/>
      <c r="B23" s="843"/>
      <c r="C23" s="844"/>
      <c r="D23" s="843"/>
      <c r="E23" s="843"/>
      <c r="F23" s="213"/>
      <c r="G23" s="216"/>
      <c r="H23" s="216"/>
      <c r="I23" s="217"/>
      <c r="J23" s="213"/>
      <c r="K23" s="167"/>
      <c r="U23" s="435"/>
      <c r="V23" s="435"/>
      <c r="W23"/>
      <c r="X23" s="494">
        <v>45.5</v>
      </c>
      <c r="Y23" s="494">
        <v>86.66</v>
      </c>
      <c r="Z23" s="494">
        <v>30.167999999999999</v>
      </c>
      <c r="AA23" s="494">
        <v>15.83</v>
      </c>
      <c r="AB23" s="494">
        <v>10.039999999999999</v>
      </c>
      <c r="AC23" s="451">
        <v>183.58199999999999</v>
      </c>
      <c r="AD23" s="494">
        <v>95.99</v>
      </c>
      <c r="AE23" s="494">
        <v>26.423999999999999</v>
      </c>
      <c r="AF23" s="494">
        <v>9</v>
      </c>
      <c r="AG23" s="494">
        <v>1.319</v>
      </c>
      <c r="AH23" s="494">
        <v>97.190700000000007</v>
      </c>
      <c r="AI23" s="494">
        <v>41.814</v>
      </c>
      <c r="AO23" s="475">
        <v>13</v>
      </c>
      <c r="AP23" s="452">
        <v>220.94</v>
      </c>
      <c r="AQ23" s="452">
        <v>221.62</v>
      </c>
      <c r="AR23" s="468">
        <v>195.65</v>
      </c>
      <c r="AW23" s="475">
        <v>13</v>
      </c>
      <c r="AX23" s="452">
        <v>395.14</v>
      </c>
      <c r="AY23" s="452">
        <v>323.68</v>
      </c>
      <c r="AZ23" s="468">
        <v>308.83</v>
      </c>
      <c r="BB23" s="475">
        <v>13</v>
      </c>
      <c r="BC23" s="455">
        <v>220.64399999999998</v>
      </c>
      <c r="BD23" s="453">
        <v>263.17400000000004</v>
      </c>
      <c r="BE23" s="471">
        <v>279.9690008</v>
      </c>
    </row>
    <row r="24" spans="1:57" s="174" customFormat="1" ht="14.25" customHeight="1">
      <c r="A24" s="266"/>
      <c r="B24" s="843"/>
      <c r="C24" s="844"/>
      <c r="D24" s="843"/>
      <c r="E24" s="843"/>
      <c r="F24" s="213"/>
      <c r="G24" s="216"/>
      <c r="H24" s="216"/>
      <c r="I24" s="217"/>
      <c r="J24" s="213"/>
      <c r="K24" s="167"/>
      <c r="U24" s="435"/>
      <c r="V24" s="435">
        <v>16</v>
      </c>
      <c r="W24"/>
      <c r="X24" s="494">
        <v>43.256999999999998</v>
      </c>
      <c r="Y24" s="494">
        <v>82.16</v>
      </c>
      <c r="Z24" s="494">
        <v>40.76</v>
      </c>
      <c r="AA24" s="494">
        <v>15.3</v>
      </c>
      <c r="AB24" s="494">
        <v>9.1</v>
      </c>
      <c r="AC24" s="451">
        <v>155.88999999999999</v>
      </c>
      <c r="AD24" s="494">
        <v>89.72</v>
      </c>
      <c r="AE24" s="494">
        <v>20.83</v>
      </c>
      <c r="AF24" s="494">
        <v>9</v>
      </c>
      <c r="AG24" s="494">
        <v>1.3069999999999999</v>
      </c>
      <c r="AH24" s="494">
        <v>89.46</v>
      </c>
      <c r="AI24" s="494">
        <v>33.630000000000003</v>
      </c>
      <c r="AO24" s="475">
        <v>14</v>
      </c>
      <c r="AP24" s="452">
        <v>220.94</v>
      </c>
      <c r="AQ24" s="452">
        <v>221.62</v>
      </c>
      <c r="AR24" s="468">
        <v>195.65</v>
      </c>
      <c r="AW24" s="475">
        <v>14</v>
      </c>
      <c r="AX24" s="452">
        <v>376</v>
      </c>
      <c r="AY24" s="452">
        <v>323.68</v>
      </c>
      <c r="AZ24" s="468">
        <v>302.95999999999998</v>
      </c>
      <c r="BB24" s="475">
        <v>14</v>
      </c>
      <c r="BC24" s="455">
        <v>223.27600000000001</v>
      </c>
      <c r="BD24" s="453">
        <v>268.62</v>
      </c>
      <c r="BE24" s="471">
        <v>286.5410023</v>
      </c>
    </row>
    <row r="25" spans="1:57" s="174" customFormat="1" ht="14.25" customHeight="1">
      <c r="A25" s="266"/>
      <c r="B25" s="843"/>
      <c r="C25" s="844"/>
      <c r="D25" s="843"/>
      <c r="E25" s="843"/>
      <c r="F25" s="213"/>
      <c r="G25" s="216"/>
      <c r="H25" s="216"/>
      <c r="I25" s="217"/>
      <c r="J25" s="213"/>
      <c r="K25" s="167"/>
      <c r="U25" s="435"/>
      <c r="V25" s="435"/>
      <c r="W25"/>
      <c r="X25" s="494">
        <v>50.91</v>
      </c>
      <c r="Y25" s="494">
        <v>97.92</v>
      </c>
      <c r="Z25" s="494">
        <v>50.25</v>
      </c>
      <c r="AA25" s="494">
        <v>15.52</v>
      </c>
      <c r="AB25" s="494">
        <v>9.36</v>
      </c>
      <c r="AC25" s="451">
        <v>166.41</v>
      </c>
      <c r="AD25" s="494">
        <v>101.72</v>
      </c>
      <c r="AE25" s="494">
        <v>23.6</v>
      </c>
      <c r="AF25" s="494">
        <v>9.0057144165039045</v>
      </c>
      <c r="AG25" s="494">
        <v>1.42</v>
      </c>
      <c r="AH25" s="494">
        <v>99.16</v>
      </c>
      <c r="AI25" s="494">
        <v>32.46</v>
      </c>
      <c r="AO25" s="475">
        <v>15</v>
      </c>
      <c r="AP25" s="452">
        <v>221.99</v>
      </c>
      <c r="AQ25" s="452">
        <v>226.28</v>
      </c>
      <c r="AR25" s="468">
        <v>201.94</v>
      </c>
      <c r="AW25" s="475">
        <v>15</v>
      </c>
      <c r="AX25" s="452">
        <v>363.43</v>
      </c>
      <c r="AY25" s="452">
        <v>335.74</v>
      </c>
      <c r="AZ25" s="468">
        <v>311.77999999999997</v>
      </c>
      <c r="BB25" s="475">
        <v>15</v>
      </c>
      <c r="BC25" s="455">
        <v>222.00500000000002</v>
      </c>
      <c r="BD25" s="453">
        <v>278.94</v>
      </c>
      <c r="BE25" s="471">
        <v>288.78499979999998</v>
      </c>
    </row>
    <row r="26" spans="1:57" s="174" customFormat="1" ht="14.25" customHeight="1">
      <c r="A26" s="266"/>
      <c r="B26" s="843"/>
      <c r="C26" s="844"/>
      <c r="D26" s="843"/>
      <c r="E26" s="843"/>
      <c r="F26" s="236"/>
      <c r="G26" s="236"/>
      <c r="H26" s="236"/>
      <c r="I26" s="236"/>
      <c r="J26" s="261"/>
      <c r="K26" s="167"/>
      <c r="U26" s="435"/>
      <c r="V26" s="435"/>
      <c r="W26"/>
      <c r="X26" s="494">
        <v>60.1</v>
      </c>
      <c r="Y26" s="494">
        <v>118.21</v>
      </c>
      <c r="Z26" s="494">
        <v>88.1</v>
      </c>
      <c r="AA26" s="494">
        <v>15.59</v>
      </c>
      <c r="AB26" s="494">
        <v>8.8000000000000007</v>
      </c>
      <c r="AC26" s="451">
        <v>178.05</v>
      </c>
      <c r="AD26" s="494">
        <v>95.81</v>
      </c>
      <c r="AE26" s="494">
        <v>22.27</v>
      </c>
      <c r="AF26" s="494">
        <v>9.0057144165039045</v>
      </c>
      <c r="AG26" s="494">
        <v>1.2150000000000001</v>
      </c>
      <c r="AH26" s="494">
        <v>71.319999999999993</v>
      </c>
      <c r="AI26" s="494">
        <v>32.46</v>
      </c>
      <c r="AO26" s="475">
        <v>16</v>
      </c>
      <c r="AP26" s="452">
        <v>221.99</v>
      </c>
      <c r="AQ26" s="452">
        <v>226.28</v>
      </c>
      <c r="AR26" s="468">
        <v>201.94</v>
      </c>
      <c r="AW26" s="475">
        <v>16</v>
      </c>
      <c r="AX26" s="452">
        <v>347.95</v>
      </c>
      <c r="AY26" s="452">
        <v>329.68899540000001</v>
      </c>
      <c r="AZ26" s="468">
        <v>320.69</v>
      </c>
      <c r="BB26" s="475">
        <v>16</v>
      </c>
      <c r="BC26" s="455">
        <v>223.80200000000002</v>
      </c>
      <c r="BD26" s="453">
        <v>283.35699175000002</v>
      </c>
      <c r="BE26" s="471">
        <v>293.26400000000001</v>
      </c>
    </row>
    <row r="27" spans="1:57" s="174" customFormat="1" ht="14.25" customHeight="1">
      <c r="A27" s="266"/>
      <c r="B27" s="843"/>
      <c r="C27" s="844"/>
      <c r="D27" s="843"/>
      <c r="E27" s="843"/>
      <c r="F27" s="236"/>
      <c r="G27" s="236"/>
      <c r="H27" s="236"/>
      <c r="I27" s="236"/>
      <c r="J27" s="261"/>
      <c r="K27" s="167"/>
      <c r="U27" s="435"/>
      <c r="V27" s="435"/>
      <c r="W27"/>
      <c r="X27" s="494">
        <v>51.714286260000002</v>
      </c>
      <c r="Y27" s="494">
        <v>91.569599909999994</v>
      </c>
      <c r="Z27" s="494">
        <v>109.7940002</v>
      </c>
      <c r="AA27" s="494">
        <v>14.470856939999999</v>
      </c>
      <c r="AB27" s="494">
        <v>7.7015714649999998</v>
      </c>
      <c r="AC27" s="451">
        <v>158.61442779999999</v>
      </c>
      <c r="AD27" s="494">
        <v>86.274285449999994</v>
      </c>
      <c r="AE27" s="494">
        <v>20.1857139</v>
      </c>
      <c r="AF27" s="494">
        <v>9</v>
      </c>
      <c r="AG27" s="494">
        <v>1.3400000160000001</v>
      </c>
      <c r="AH27" s="494">
        <v>61.869286670000001</v>
      </c>
      <c r="AI27" s="494">
        <v>18.350000380000001</v>
      </c>
      <c r="AO27" s="475">
        <v>17</v>
      </c>
      <c r="AP27" s="452">
        <v>225.06</v>
      </c>
      <c r="AQ27" s="452">
        <v>228.07400000000001</v>
      </c>
      <c r="AR27" s="468">
        <v>201.94</v>
      </c>
      <c r="AW27" s="475">
        <v>17</v>
      </c>
      <c r="AX27" s="452">
        <v>338.77</v>
      </c>
      <c r="AY27" s="452">
        <v>326.68</v>
      </c>
      <c r="AZ27" s="468">
        <v>326.68</v>
      </c>
      <c r="BB27" s="475">
        <v>17</v>
      </c>
      <c r="BC27" s="455">
        <v>217.49399757385231</v>
      </c>
      <c r="BD27" s="453">
        <v>293.363</v>
      </c>
      <c r="BE27" s="471">
        <v>292.87300069999998</v>
      </c>
    </row>
    <row r="28" spans="1:57" s="174" customFormat="1" ht="14.25" customHeight="1">
      <c r="A28" s="266"/>
      <c r="B28" s="843"/>
      <c r="C28" s="844"/>
      <c r="D28" s="843"/>
      <c r="E28" s="843"/>
      <c r="F28" s="236"/>
      <c r="G28" s="236"/>
      <c r="H28" s="236"/>
      <c r="I28" s="236"/>
      <c r="J28" s="261"/>
      <c r="K28" s="167"/>
      <c r="U28" s="435"/>
      <c r="V28" s="435">
        <v>20</v>
      </c>
      <c r="W28"/>
      <c r="X28" s="494">
        <v>37.44</v>
      </c>
      <c r="Y28" s="494">
        <v>67.650000000000006</v>
      </c>
      <c r="Z28" s="494">
        <v>77.853999999999999</v>
      </c>
      <c r="AA28" s="494">
        <v>12.94</v>
      </c>
      <c r="AB28" s="494">
        <v>5.64</v>
      </c>
      <c r="AC28" s="451">
        <v>121.72</v>
      </c>
      <c r="AD28" s="494">
        <v>79.86</v>
      </c>
      <c r="AE28" s="494">
        <v>19.373000000000001</v>
      </c>
      <c r="AF28" s="494">
        <v>9</v>
      </c>
      <c r="AG28" s="494">
        <v>1.355</v>
      </c>
      <c r="AH28" s="494">
        <v>62.061</v>
      </c>
      <c r="AI28" s="494">
        <v>16.739999999999998</v>
      </c>
      <c r="AO28" s="475">
        <v>18</v>
      </c>
      <c r="AP28" s="452">
        <v>225.06</v>
      </c>
      <c r="AQ28" s="452">
        <v>228.07400000000001</v>
      </c>
      <c r="AR28" s="468">
        <v>207.59</v>
      </c>
      <c r="AW28" s="475">
        <v>18</v>
      </c>
      <c r="AX28" s="452">
        <v>326.67999267578102</v>
      </c>
      <c r="AY28" s="452">
        <v>323.68</v>
      </c>
      <c r="AZ28" s="468">
        <v>314.74</v>
      </c>
      <c r="BB28" s="475">
        <v>18</v>
      </c>
      <c r="BC28" s="455">
        <v>213.5109978485107</v>
      </c>
      <c r="BD28" s="453">
        <v>295.185</v>
      </c>
      <c r="BE28" s="471">
        <v>289.06400009999999</v>
      </c>
    </row>
    <row r="29" spans="1:57" s="174" customFormat="1" ht="12.75">
      <c r="A29" s="219"/>
      <c r="B29" s="236"/>
      <c r="C29" s="236"/>
      <c r="D29" s="236"/>
      <c r="E29" s="236"/>
      <c r="F29" s="236"/>
      <c r="G29" s="236"/>
      <c r="H29" s="236"/>
      <c r="I29" s="236"/>
      <c r="J29" s="261"/>
      <c r="K29" s="167"/>
      <c r="U29" s="435"/>
      <c r="V29" s="435"/>
      <c r="W29"/>
      <c r="X29" s="494">
        <v>27.871428353445829</v>
      </c>
      <c r="Y29" s="494">
        <v>56.340142386300158</v>
      </c>
      <c r="Z29" s="494">
        <v>46.279857635497997</v>
      </c>
      <c r="AA29" s="494">
        <v>12.185285568237273</v>
      </c>
      <c r="AB29" s="494">
        <v>4.946999958583282</v>
      </c>
      <c r="AC29" s="451">
        <v>97.352142333984176</v>
      </c>
      <c r="AD29" s="494">
        <v>59.180000305175732</v>
      </c>
      <c r="AE29" s="494">
        <v>15.218571390424414</v>
      </c>
      <c r="AF29" s="494">
        <v>9.0042858123779261</v>
      </c>
      <c r="AG29" s="494">
        <v>1.5431428466524355</v>
      </c>
      <c r="AH29" s="494">
        <v>58.464999607631093</v>
      </c>
      <c r="AI29" s="494">
        <v>15.350000108991299</v>
      </c>
      <c r="AO29" s="475">
        <v>19</v>
      </c>
      <c r="AP29" s="452">
        <v>225.9400024</v>
      </c>
      <c r="AQ29" s="452">
        <v>229.173</v>
      </c>
      <c r="AR29" s="468">
        <v>207.59</v>
      </c>
      <c r="AW29" s="475">
        <v>19</v>
      </c>
      <c r="AX29" s="452">
        <v>326.67999270000001</v>
      </c>
      <c r="AY29" s="452">
        <v>317.71099853515602</v>
      </c>
      <c r="AZ29" s="468">
        <v>308.83</v>
      </c>
      <c r="BB29" s="475">
        <v>19</v>
      </c>
      <c r="BC29" s="455">
        <v>210.8809986</v>
      </c>
      <c r="BD29" s="453">
        <v>294.39800000000002</v>
      </c>
      <c r="BE29" s="471">
        <v>283.7310013</v>
      </c>
    </row>
    <row r="30" spans="1:57" s="174" customFormat="1" ht="12.75">
      <c r="A30" s="219"/>
      <c r="B30" s="236"/>
      <c r="C30" s="236"/>
      <c r="D30" s="236"/>
      <c r="E30" s="236"/>
      <c r="F30" s="236"/>
      <c r="G30" s="236"/>
      <c r="H30" s="236"/>
      <c r="I30" s="236"/>
      <c r="J30" s="261"/>
      <c r="K30" s="167"/>
      <c r="U30" s="435"/>
      <c r="V30" s="435"/>
      <c r="W30"/>
      <c r="X30" s="494">
        <v>22.73</v>
      </c>
      <c r="Y30" s="494">
        <v>42.3</v>
      </c>
      <c r="Z30" s="494">
        <v>27.998000000000001</v>
      </c>
      <c r="AA30" s="494">
        <v>11.54</v>
      </c>
      <c r="AB30" s="494">
        <v>4.165</v>
      </c>
      <c r="AC30" s="451">
        <v>85.36</v>
      </c>
      <c r="AD30" s="494">
        <v>45.05</v>
      </c>
      <c r="AE30" s="494">
        <v>12.23</v>
      </c>
      <c r="AF30" s="494">
        <v>9</v>
      </c>
      <c r="AG30" s="494">
        <v>1.57</v>
      </c>
      <c r="AH30" s="494">
        <v>45.284999999999997</v>
      </c>
      <c r="AI30" s="494">
        <v>15.35</v>
      </c>
      <c r="AO30" s="475">
        <v>20</v>
      </c>
      <c r="AP30" s="452">
        <v>225.9400024</v>
      </c>
      <c r="AQ30" s="452">
        <v>229.173</v>
      </c>
      <c r="AR30" s="468">
        <v>205.7</v>
      </c>
      <c r="AW30" s="475">
        <v>20</v>
      </c>
      <c r="AX30" s="452">
        <v>323.7</v>
      </c>
      <c r="AY30" s="452">
        <v>320.69100950000001</v>
      </c>
      <c r="AZ30" s="468">
        <v>308.8</v>
      </c>
      <c r="BB30" s="475">
        <v>20</v>
      </c>
      <c r="BC30" s="455">
        <v>207.37700241088851</v>
      </c>
      <c r="BD30" s="453">
        <v>292.23500059000003</v>
      </c>
      <c r="BE30" s="471">
        <v>278.89999999999998</v>
      </c>
    </row>
    <row r="31" spans="1:57" s="174" customFormat="1" ht="12.75">
      <c r="A31" s="219"/>
      <c r="B31" s="236"/>
      <c r="C31" s="236"/>
      <c r="D31" s="236"/>
      <c r="E31" s="236"/>
      <c r="F31" s="236"/>
      <c r="G31" s="236"/>
      <c r="H31" s="236"/>
      <c r="I31" s="236"/>
      <c r="J31" s="261"/>
      <c r="K31" s="167"/>
      <c r="U31" s="436"/>
      <c r="V31" s="435"/>
      <c r="W31"/>
      <c r="X31" s="494">
        <v>19.685714449999999</v>
      </c>
      <c r="Y31" s="494">
        <v>42.036570959999999</v>
      </c>
      <c r="Z31" s="494">
        <v>20.883000240000001</v>
      </c>
      <c r="AA31" s="494">
        <v>10.125571389999999</v>
      </c>
      <c r="AB31" s="494">
        <v>2.893857138</v>
      </c>
      <c r="AC31" s="451">
        <v>79.191714700000006</v>
      </c>
      <c r="AD31" s="494">
        <v>42.964286260000002</v>
      </c>
      <c r="AE31" s="494">
        <v>11.14142854</v>
      </c>
      <c r="AF31" s="494">
        <v>9.0013386860000004</v>
      </c>
      <c r="AG31" s="494">
        <v>1.7202857389999999</v>
      </c>
      <c r="AH31" s="494">
        <v>39.832142419999997</v>
      </c>
      <c r="AI31" s="494">
        <v>11.67585727</v>
      </c>
      <c r="AO31" s="475">
        <v>21</v>
      </c>
      <c r="AP31" s="452">
        <v>225.9400024</v>
      </c>
      <c r="AQ31" s="452">
        <v>229.173</v>
      </c>
      <c r="AR31" s="468">
        <v>205.7</v>
      </c>
      <c r="AW31" s="475">
        <v>21</v>
      </c>
      <c r="AX31" s="452">
        <v>314.74099731445301</v>
      </c>
      <c r="AY31" s="452">
        <v>314.7409973</v>
      </c>
      <c r="AZ31" s="468">
        <v>311.77999999999997</v>
      </c>
      <c r="BB31" s="475">
        <v>21</v>
      </c>
      <c r="BC31" s="455">
        <v>203.7669992446898</v>
      </c>
      <c r="BD31" s="453">
        <v>289.28499365999994</v>
      </c>
      <c r="BE31" s="471">
        <v>274.65599980000002</v>
      </c>
    </row>
    <row r="32" spans="1:57" s="174" customFormat="1" ht="12.75">
      <c r="A32" s="219"/>
      <c r="B32" s="236"/>
      <c r="C32" s="236"/>
      <c r="D32" s="236"/>
      <c r="E32" s="236"/>
      <c r="F32" s="236"/>
      <c r="G32" s="236"/>
      <c r="H32" s="236"/>
      <c r="I32" s="236"/>
      <c r="J32" s="261"/>
      <c r="K32" s="167"/>
      <c r="U32" s="436"/>
      <c r="V32" s="435">
        <v>24</v>
      </c>
      <c r="W32"/>
      <c r="X32" s="494">
        <v>18.34285736</v>
      </c>
      <c r="Y32" s="494">
        <v>37.365667340000002</v>
      </c>
      <c r="Z32" s="494">
        <v>16.6200002</v>
      </c>
      <c r="AA32" s="494">
        <v>9.6549998689999992</v>
      </c>
      <c r="AB32" s="494">
        <v>4.0768571920000003</v>
      </c>
      <c r="AC32" s="451">
        <v>77.282856530000004</v>
      </c>
      <c r="AD32" s="494">
        <v>48.352857319999998</v>
      </c>
      <c r="AE32" s="494">
        <v>11.87857151</v>
      </c>
      <c r="AF32" s="494">
        <v>9</v>
      </c>
      <c r="AG32" s="494">
        <v>1.7888571529999999</v>
      </c>
      <c r="AH32" s="494">
        <v>37.416428699999997</v>
      </c>
      <c r="AI32" s="494">
        <v>11.18857152</v>
      </c>
      <c r="AO32" s="475">
        <v>22</v>
      </c>
      <c r="AP32" s="452">
        <v>224.12</v>
      </c>
      <c r="AQ32" s="452">
        <v>227.72900390625</v>
      </c>
      <c r="AR32" s="468">
        <v>204.65</v>
      </c>
      <c r="AW32" s="475">
        <v>22</v>
      </c>
      <c r="AX32" s="452">
        <v>300.04000000000002</v>
      </c>
      <c r="AY32" s="452">
        <v>308.829986572265</v>
      </c>
      <c r="AZ32" s="468">
        <v>314.74</v>
      </c>
      <c r="BB32" s="475">
        <v>22</v>
      </c>
      <c r="BC32" s="455">
        <v>200.18000106811502</v>
      </c>
      <c r="BD32" s="453">
        <v>287.342002868652</v>
      </c>
      <c r="BE32" s="471">
        <v>269.74</v>
      </c>
    </row>
    <row r="33" spans="1:57" s="174" customFormat="1" ht="12.75">
      <c r="A33" s="219"/>
      <c r="B33" s="236"/>
      <c r="C33" s="236"/>
      <c r="D33" s="236"/>
      <c r="E33" s="236"/>
      <c r="F33" s="236"/>
      <c r="G33" s="236"/>
      <c r="H33" s="236"/>
      <c r="I33" s="236"/>
      <c r="J33" s="261"/>
      <c r="K33" s="167"/>
      <c r="U33" s="436"/>
      <c r="V33" s="435"/>
      <c r="W33"/>
      <c r="X33" s="494">
        <v>18.350000000000001</v>
      </c>
      <c r="Y33" s="494">
        <v>33.43</v>
      </c>
      <c r="Z33" s="494">
        <v>13.565</v>
      </c>
      <c r="AA33" s="494">
        <v>9.0500000000000007</v>
      </c>
      <c r="AB33" s="494">
        <v>3.68</v>
      </c>
      <c r="AC33" s="451">
        <v>78.992999999999995</v>
      </c>
      <c r="AD33" s="494">
        <v>35.799999999999997</v>
      </c>
      <c r="AE33" s="494">
        <v>10.18</v>
      </c>
      <c r="AF33" s="494">
        <v>9</v>
      </c>
      <c r="AG33" s="494">
        <v>1.89</v>
      </c>
      <c r="AH33" s="494">
        <v>35.86</v>
      </c>
      <c r="AI33" s="494">
        <v>11.34</v>
      </c>
      <c r="AO33" s="475">
        <v>23</v>
      </c>
      <c r="AP33" s="452">
        <v>224.12</v>
      </c>
      <c r="AQ33" s="452">
        <v>227.72900390625</v>
      </c>
      <c r="AR33" s="468">
        <v>204.65</v>
      </c>
      <c r="AW33" s="475">
        <v>23</v>
      </c>
      <c r="AX33" s="452">
        <v>297.12701420000002</v>
      </c>
      <c r="AY33" s="452">
        <v>311.78100000000001</v>
      </c>
      <c r="AZ33" s="468">
        <v>308.83</v>
      </c>
      <c r="BB33" s="475">
        <v>23</v>
      </c>
      <c r="BC33" s="455">
        <v>196.66499901</v>
      </c>
      <c r="BD33" s="453">
        <v>285.25799999999998</v>
      </c>
      <c r="BE33" s="471">
        <v>265.4609997</v>
      </c>
    </row>
    <row r="34" spans="1:57" s="174" customFormat="1" ht="12.75">
      <c r="A34" s="219"/>
      <c r="B34" s="236"/>
      <c r="C34" s="236"/>
      <c r="D34" s="236"/>
      <c r="E34" s="236"/>
      <c r="F34" s="236"/>
      <c r="G34" s="236"/>
      <c r="H34" s="236"/>
      <c r="I34" s="236"/>
      <c r="J34" s="261"/>
      <c r="K34" s="167"/>
      <c r="U34" s="436"/>
      <c r="V34" s="435"/>
      <c r="W34"/>
      <c r="X34" s="494">
        <v>17.23</v>
      </c>
      <c r="Y34" s="494">
        <v>32.89</v>
      </c>
      <c r="Z34" s="494">
        <v>12.42</v>
      </c>
      <c r="AA34" s="494">
        <v>8.61</v>
      </c>
      <c r="AB34" s="494">
        <v>2.5219999999999998</v>
      </c>
      <c r="AC34" s="451">
        <v>93.44</v>
      </c>
      <c r="AD34" s="494">
        <v>34.47</v>
      </c>
      <c r="AE34" s="494">
        <v>9.86</v>
      </c>
      <c r="AF34" s="494">
        <v>8.9860000000000007</v>
      </c>
      <c r="AG34" s="494">
        <v>1.47</v>
      </c>
      <c r="AH34" s="494">
        <v>35.03</v>
      </c>
      <c r="AI34" s="494">
        <v>10.78</v>
      </c>
      <c r="AO34" s="475">
        <v>24</v>
      </c>
      <c r="AP34" s="452">
        <v>217.49299619999999</v>
      </c>
      <c r="AQ34" s="452">
        <v>223.85</v>
      </c>
      <c r="AR34" s="468">
        <v>200.38</v>
      </c>
      <c r="AW34" s="475">
        <v>24</v>
      </c>
      <c r="AX34" s="452">
        <v>297.12701420000002</v>
      </c>
      <c r="AY34" s="452">
        <v>311.77999999999997</v>
      </c>
      <c r="AZ34" s="468">
        <v>300.04000000000002</v>
      </c>
      <c r="BB34" s="475">
        <v>24</v>
      </c>
      <c r="BC34" s="455">
        <v>194.99600025000001</v>
      </c>
      <c r="BD34" s="453">
        <v>281.64</v>
      </c>
      <c r="BE34" s="471">
        <v>261.10000000000002</v>
      </c>
    </row>
    <row r="35" spans="1:57" s="174" customFormat="1" ht="12.75">
      <c r="A35" s="219"/>
      <c r="B35" s="236"/>
      <c r="C35" s="236"/>
      <c r="D35" s="236"/>
      <c r="E35" s="236"/>
      <c r="F35" s="236"/>
      <c r="G35" s="236"/>
      <c r="H35" s="236"/>
      <c r="I35" s="236"/>
      <c r="J35" s="261"/>
      <c r="K35" s="167"/>
      <c r="U35" s="436"/>
      <c r="V35" s="435"/>
      <c r="W35"/>
      <c r="X35" s="494">
        <v>15.81</v>
      </c>
      <c r="Y35" s="494">
        <v>29.11</v>
      </c>
      <c r="Z35" s="494">
        <v>10.92</v>
      </c>
      <c r="AA35" s="494">
        <v>8.08</v>
      </c>
      <c r="AB35" s="494">
        <v>2.29</v>
      </c>
      <c r="AC35" s="451">
        <v>75.959999999999994</v>
      </c>
      <c r="AD35" s="494">
        <v>32.409999999999997</v>
      </c>
      <c r="AE35" s="494">
        <v>9.5500000000000007</v>
      </c>
      <c r="AF35" s="494">
        <v>9.0100000930000004</v>
      </c>
      <c r="AG35" s="494">
        <v>1.6</v>
      </c>
      <c r="AH35" s="494">
        <v>34.11</v>
      </c>
      <c r="AI35" s="494">
        <v>9.3800000000000008</v>
      </c>
      <c r="AO35" s="475">
        <v>25</v>
      </c>
      <c r="AP35" s="452">
        <v>217.49299619999999</v>
      </c>
      <c r="AQ35" s="452">
        <v>223.85</v>
      </c>
      <c r="AR35" s="468">
        <v>200.38</v>
      </c>
      <c r="AW35" s="475">
        <v>25</v>
      </c>
      <c r="AX35" s="452">
        <v>294.225006103515</v>
      </c>
      <c r="AY35" s="452">
        <v>308.83</v>
      </c>
      <c r="AZ35" s="468">
        <v>282.72000000000003</v>
      </c>
      <c r="BB35" s="475">
        <v>25</v>
      </c>
      <c r="BC35" s="455">
        <v>193.36700119018531</v>
      </c>
      <c r="BD35" s="453">
        <v>276.89499999999998</v>
      </c>
      <c r="BE35" s="471">
        <v>256.25999990000003</v>
      </c>
    </row>
    <row r="36" spans="1:57" s="174" customFormat="1" ht="12.75">
      <c r="A36" s="219"/>
      <c r="B36" s="236"/>
      <c r="C36" s="236"/>
      <c r="D36" s="236"/>
      <c r="E36" s="236"/>
      <c r="F36" s="236"/>
      <c r="G36" s="236"/>
      <c r="H36" s="236"/>
      <c r="I36" s="236"/>
      <c r="J36" s="261"/>
      <c r="K36" s="167"/>
      <c r="U36" s="436"/>
      <c r="V36" s="435">
        <v>28</v>
      </c>
      <c r="W36"/>
      <c r="X36" s="494">
        <v>14.83</v>
      </c>
      <c r="Y36" s="494">
        <v>26.72</v>
      </c>
      <c r="Z36" s="494">
        <v>8.65</v>
      </c>
      <c r="AA36" s="494">
        <v>8.27</v>
      </c>
      <c r="AB36" s="494">
        <v>11.83</v>
      </c>
      <c r="AC36" s="451">
        <v>95.68</v>
      </c>
      <c r="AD36" s="494">
        <v>27.36</v>
      </c>
      <c r="AE36" s="494">
        <v>8.51</v>
      </c>
      <c r="AF36" s="494">
        <v>9.0014286040000009</v>
      </c>
      <c r="AG36" s="494">
        <v>0.97099999999999997</v>
      </c>
      <c r="AH36" s="494">
        <v>33.92</v>
      </c>
      <c r="AI36" s="494">
        <v>7.82</v>
      </c>
      <c r="AO36" s="475">
        <v>26</v>
      </c>
      <c r="AP36" s="452">
        <v>210.53</v>
      </c>
      <c r="AQ36" s="452">
        <v>216.86000060000001</v>
      </c>
      <c r="AR36" s="468">
        <v>193.55</v>
      </c>
      <c r="AW36" s="475">
        <v>26</v>
      </c>
      <c r="AX36" s="452">
        <v>294.23</v>
      </c>
      <c r="AY36" s="452">
        <v>288.4509888</v>
      </c>
      <c r="AZ36" s="468">
        <v>262.95</v>
      </c>
      <c r="BB36" s="475">
        <v>26</v>
      </c>
      <c r="BC36" s="455">
        <v>190.59600123596181</v>
      </c>
      <c r="BD36" s="453">
        <v>272.34099963</v>
      </c>
      <c r="BE36" s="471">
        <v>252.54899979999999</v>
      </c>
    </row>
    <row r="37" spans="1:57" s="174" customFormat="1" ht="12.75">
      <c r="A37" s="219"/>
      <c r="B37" s="236"/>
      <c r="C37" s="236"/>
      <c r="D37" s="236"/>
      <c r="E37" s="236"/>
      <c r="F37" s="236"/>
      <c r="G37" s="236"/>
      <c r="H37" s="236"/>
      <c r="I37" s="236"/>
      <c r="J37" s="261"/>
      <c r="K37" s="167"/>
      <c r="U37" s="436"/>
      <c r="V37" s="435"/>
      <c r="W37"/>
      <c r="X37" s="494">
        <v>14.57142844</v>
      </c>
      <c r="Y37" s="494">
        <v>25.072999639999999</v>
      </c>
      <c r="Z37" s="494">
        <v>6.3326666359999999</v>
      </c>
      <c r="AA37" s="494">
        <v>7.9144286429999999</v>
      </c>
      <c r="AB37" s="494">
        <v>3.6995714730000002</v>
      </c>
      <c r="AC37" s="451">
        <v>98.174714219999998</v>
      </c>
      <c r="AD37" s="494">
        <v>31.010000229999999</v>
      </c>
      <c r="AE37" s="494">
        <v>8.7557142799999994</v>
      </c>
      <c r="AF37" s="494">
        <v>8.9985715319999997</v>
      </c>
      <c r="AG37" s="494">
        <v>1.6887143</v>
      </c>
      <c r="AH37" s="494">
        <v>34.240000039999998</v>
      </c>
      <c r="AI37" s="494">
        <v>6.7918571060000001</v>
      </c>
      <c r="AO37" s="475">
        <v>27</v>
      </c>
      <c r="AP37" s="452">
        <v>210.53</v>
      </c>
      <c r="AQ37" s="452">
        <v>216.86000060000001</v>
      </c>
      <c r="AR37" s="468">
        <v>193.55</v>
      </c>
      <c r="AW37" s="475">
        <v>27</v>
      </c>
      <c r="AX37" s="452">
        <v>285.58</v>
      </c>
      <c r="AY37" s="452">
        <v>265.74700000000001</v>
      </c>
      <c r="AZ37" s="468">
        <v>254.63</v>
      </c>
      <c r="BB37" s="475">
        <v>27</v>
      </c>
      <c r="BC37" s="455">
        <v>187.24</v>
      </c>
      <c r="BD37" s="453">
        <v>268.09899999999999</v>
      </c>
      <c r="BE37" s="471">
        <v>248.26700020000001</v>
      </c>
    </row>
    <row r="38" spans="1:57" s="174" customFormat="1" ht="12.75">
      <c r="A38" s="219"/>
      <c r="B38" s="236"/>
      <c r="C38" s="236"/>
      <c r="D38" s="236"/>
      <c r="E38" s="236"/>
      <c r="F38" s="236"/>
      <c r="G38" s="236"/>
      <c r="H38" s="236"/>
      <c r="I38" s="236"/>
      <c r="J38" s="261"/>
      <c r="K38" s="167"/>
      <c r="U38" s="436"/>
      <c r="V38" s="435"/>
      <c r="W38"/>
      <c r="X38" s="494">
        <v>14.83</v>
      </c>
      <c r="Y38" s="494">
        <v>24.52</v>
      </c>
      <c r="Z38" s="494">
        <v>9.15</v>
      </c>
      <c r="AA38" s="494">
        <v>7.45</v>
      </c>
      <c r="AB38" s="494">
        <v>2.5</v>
      </c>
      <c r="AC38" s="451">
        <v>88.82</v>
      </c>
      <c r="AD38" s="494">
        <v>46.76</v>
      </c>
      <c r="AE38" s="494">
        <v>13.59</v>
      </c>
      <c r="AF38" s="494">
        <v>9.01</v>
      </c>
      <c r="AG38" s="494">
        <v>1.46</v>
      </c>
      <c r="AH38" s="494">
        <v>33.86</v>
      </c>
      <c r="AI38" s="494">
        <v>6.13</v>
      </c>
      <c r="AO38" s="475">
        <v>28</v>
      </c>
      <c r="AP38" s="452">
        <v>201.54</v>
      </c>
      <c r="AQ38" s="469">
        <v>209.0310059</v>
      </c>
      <c r="AR38" s="468">
        <v>186.01</v>
      </c>
      <c r="AW38" s="475">
        <v>28</v>
      </c>
      <c r="AX38" s="452">
        <v>271.36</v>
      </c>
      <c r="AY38" s="469">
        <v>251.875</v>
      </c>
      <c r="AZ38" s="468">
        <v>240.95</v>
      </c>
      <c r="BB38" s="475">
        <v>28</v>
      </c>
      <c r="BC38" s="455">
        <v>183.3</v>
      </c>
      <c r="BD38" s="453">
        <v>262.15200039500002</v>
      </c>
      <c r="BE38" s="471">
        <v>243.86400219999999</v>
      </c>
    </row>
    <row r="39" spans="1:57" s="174" customFormat="1" ht="12.75">
      <c r="A39" s="219"/>
      <c r="B39" s="236"/>
      <c r="C39" s="236"/>
      <c r="D39" s="236"/>
      <c r="E39" s="236"/>
      <c r="F39" s="236"/>
      <c r="G39" s="236"/>
      <c r="H39" s="236"/>
      <c r="I39" s="236"/>
      <c r="J39" s="261"/>
      <c r="K39" s="167"/>
      <c r="U39" s="436"/>
      <c r="V39" s="435"/>
      <c r="W39"/>
      <c r="X39" s="494">
        <v>14.21</v>
      </c>
      <c r="Y39" s="494">
        <v>24.25</v>
      </c>
      <c r="Z39" s="494">
        <v>6.6790000000000003</v>
      </c>
      <c r="AA39" s="494">
        <v>7.25</v>
      </c>
      <c r="AB39" s="494">
        <v>2.2799999999999998</v>
      </c>
      <c r="AC39" s="451">
        <v>74.238</v>
      </c>
      <c r="AD39" s="494">
        <v>28.186</v>
      </c>
      <c r="AE39" s="494">
        <v>8.69</v>
      </c>
      <c r="AF39" s="494">
        <v>9</v>
      </c>
      <c r="AG39" s="494">
        <v>1.657</v>
      </c>
      <c r="AH39" s="494">
        <v>34.549999999999997</v>
      </c>
      <c r="AI39" s="494">
        <v>6.1909999999999998</v>
      </c>
      <c r="AO39" s="475">
        <v>29</v>
      </c>
      <c r="AP39" s="452">
        <v>201.54</v>
      </c>
      <c r="AQ39" s="452">
        <v>209.0310059</v>
      </c>
      <c r="AR39" s="468">
        <v>186.01</v>
      </c>
      <c r="AW39" s="475">
        <v>29</v>
      </c>
      <c r="AX39" s="452">
        <v>257.39498900000001</v>
      </c>
      <c r="AY39" s="452">
        <v>243.67</v>
      </c>
      <c r="AZ39" s="468">
        <v>227.52</v>
      </c>
      <c r="BB39" s="475">
        <v>29</v>
      </c>
      <c r="BC39" s="455">
        <v>179.71700196999998</v>
      </c>
      <c r="BD39" s="453">
        <v>257.23599999999999</v>
      </c>
      <c r="BE39" s="471">
        <v>239.07999989999999</v>
      </c>
    </row>
    <row r="40" spans="1:57" s="174" customFormat="1" ht="12.75">
      <c r="A40" s="219"/>
      <c r="B40" s="236"/>
      <c r="C40" s="236"/>
      <c r="D40" s="236"/>
      <c r="E40" s="236"/>
      <c r="F40" s="236"/>
      <c r="G40" s="236"/>
      <c r="H40" s="236"/>
      <c r="I40" s="236"/>
      <c r="J40" s="261"/>
      <c r="K40" s="167"/>
      <c r="U40" s="436"/>
      <c r="V40" s="435">
        <v>32</v>
      </c>
      <c r="W40"/>
      <c r="X40" s="494">
        <v>13.75</v>
      </c>
      <c r="Y40" s="494">
        <v>23.87</v>
      </c>
      <c r="Z40" s="494">
        <v>7.0711000000000004</v>
      </c>
      <c r="AA40" s="494">
        <v>7.14</v>
      </c>
      <c r="AB40" s="494">
        <v>2.4049999999999998</v>
      </c>
      <c r="AC40" s="451">
        <v>74.95</v>
      </c>
      <c r="AD40" s="494">
        <v>37.49</v>
      </c>
      <c r="AE40" s="494">
        <v>9.43</v>
      </c>
      <c r="AF40" s="494">
        <v>9</v>
      </c>
      <c r="AG40" s="494">
        <v>1.96</v>
      </c>
      <c r="AH40" s="494">
        <v>35.44</v>
      </c>
      <c r="AI40" s="494">
        <v>7.2</v>
      </c>
      <c r="AO40" s="475">
        <v>30</v>
      </c>
      <c r="AP40" s="452">
        <v>193.161</v>
      </c>
      <c r="AQ40" s="452">
        <v>200.79299926757801</v>
      </c>
      <c r="AR40" s="468">
        <v>186.01</v>
      </c>
      <c r="AW40" s="475">
        <v>30</v>
      </c>
      <c r="AX40" s="452">
        <v>243.67</v>
      </c>
      <c r="AY40" s="452">
        <v>235.552001953125</v>
      </c>
      <c r="AZ40" s="468">
        <v>216.95</v>
      </c>
      <c r="BB40" s="475">
        <v>30</v>
      </c>
      <c r="BC40" s="455">
        <v>174.89</v>
      </c>
      <c r="BD40" s="453">
        <v>252.71100044250457</v>
      </c>
      <c r="BE40" s="471">
        <v>234.25399680000001</v>
      </c>
    </row>
    <row r="41" spans="1:57" s="174" customFormat="1" ht="12.75">
      <c r="A41" s="219"/>
      <c r="B41" s="236"/>
      <c r="C41" s="236"/>
      <c r="D41" s="236"/>
      <c r="E41" s="236"/>
      <c r="F41" s="236"/>
      <c r="G41" s="236"/>
      <c r="H41" s="236"/>
      <c r="I41" s="236"/>
      <c r="J41" s="261"/>
      <c r="K41" s="167"/>
      <c r="U41" s="436"/>
      <c r="V41" s="435"/>
      <c r="W41"/>
      <c r="X41" s="494">
        <v>11.95714269</v>
      </c>
      <c r="Y41" s="494">
        <v>25.065999600000001</v>
      </c>
      <c r="Z41" s="494">
        <v>5.4663999560000001</v>
      </c>
      <c r="AA41" s="494">
        <v>6.382142816</v>
      </c>
      <c r="AB41" s="494">
        <v>2.1164286140000002</v>
      </c>
      <c r="AC41" s="451">
        <v>73.207855219999999</v>
      </c>
      <c r="AD41" s="494">
        <v>25.639999929999998</v>
      </c>
      <c r="AE41" s="494">
        <v>7.5885714120000003</v>
      </c>
      <c r="AF41" s="494">
        <v>9.0014286040000009</v>
      </c>
      <c r="AG41" s="494">
        <v>1.7461428299999999</v>
      </c>
      <c r="AH41" s="494">
        <v>33.949999669999997</v>
      </c>
      <c r="AI41" s="494">
        <v>6.3285714559999997</v>
      </c>
      <c r="AO41" s="475">
        <v>31</v>
      </c>
      <c r="AP41" s="452">
        <v>193.161</v>
      </c>
      <c r="AQ41" s="452">
        <v>200.79299926757801</v>
      </c>
      <c r="AR41" s="468">
        <v>178.58</v>
      </c>
      <c r="AW41" s="475">
        <v>31</v>
      </c>
      <c r="AX41" s="452">
        <v>230.18899999999999</v>
      </c>
      <c r="AY41" s="452">
        <v>224.8650055</v>
      </c>
      <c r="AZ41" s="468">
        <v>216.95</v>
      </c>
      <c r="BB41" s="475">
        <v>31</v>
      </c>
      <c r="BC41" s="455">
        <v>169.00100000000003</v>
      </c>
      <c r="BD41" s="453">
        <v>248.01899674799998</v>
      </c>
      <c r="BE41" s="471">
        <v>229.68000129999999</v>
      </c>
    </row>
    <row r="42" spans="1:57" s="174" customFormat="1" ht="12.75">
      <c r="A42" s="219"/>
      <c r="B42" s="236"/>
      <c r="C42" s="236"/>
      <c r="D42" s="236"/>
      <c r="E42" s="236"/>
      <c r="F42" s="236"/>
      <c r="G42" s="236"/>
      <c r="H42" s="236"/>
      <c r="I42" s="236"/>
      <c r="J42" s="261"/>
      <c r="K42" s="167"/>
      <c r="U42" s="465"/>
      <c r="V42" s="435"/>
      <c r="W42"/>
      <c r="X42" s="494">
        <v>11.43</v>
      </c>
      <c r="Y42" s="494">
        <v>27.59</v>
      </c>
      <c r="Z42" s="494">
        <v>6.8719999999999999</v>
      </c>
      <c r="AA42" s="494">
        <v>6.18</v>
      </c>
      <c r="AB42" s="494">
        <v>1.52</v>
      </c>
      <c r="AC42" s="451">
        <v>84.45</v>
      </c>
      <c r="AD42" s="494">
        <v>22.95</v>
      </c>
      <c r="AE42" s="494">
        <v>7.36</v>
      </c>
      <c r="AF42" s="494">
        <v>9</v>
      </c>
      <c r="AG42" s="494">
        <v>1.405</v>
      </c>
      <c r="AH42" s="494">
        <v>32.43</v>
      </c>
      <c r="AI42" s="494">
        <v>5.54</v>
      </c>
      <c r="AO42" s="475">
        <v>32</v>
      </c>
      <c r="AP42" s="452">
        <v>184.09</v>
      </c>
      <c r="AQ42" s="452">
        <v>200.79299926757801</v>
      </c>
      <c r="AR42" s="468">
        <v>178.58</v>
      </c>
      <c r="AW42" s="475">
        <v>32</v>
      </c>
      <c r="AX42" s="452">
        <v>211.73</v>
      </c>
      <c r="AY42" s="452">
        <v>219.58</v>
      </c>
      <c r="AZ42" s="468">
        <v>201.39</v>
      </c>
      <c r="BB42" s="475">
        <v>32</v>
      </c>
      <c r="BC42" s="455">
        <v>163.14900000000003</v>
      </c>
      <c r="BD42" s="453">
        <v>243.71</v>
      </c>
      <c r="BE42" s="471">
        <v>224.73799990000001</v>
      </c>
    </row>
    <row r="43" spans="1:57" s="174" customFormat="1" ht="12.75">
      <c r="A43" s="219"/>
      <c r="B43" s="236"/>
      <c r="C43" s="236"/>
      <c r="D43" s="236"/>
      <c r="E43" s="236"/>
      <c r="F43" s="236"/>
      <c r="G43" s="236"/>
      <c r="H43" s="236"/>
      <c r="I43" s="236"/>
      <c r="J43" s="261"/>
      <c r="K43" s="167"/>
      <c r="U43" s="465"/>
      <c r="V43" s="435"/>
      <c r="W43"/>
      <c r="X43" s="494">
        <v>10.93</v>
      </c>
      <c r="Y43" s="494">
        <v>23.33</v>
      </c>
      <c r="Z43" s="494">
        <v>8.67</v>
      </c>
      <c r="AA43" s="494">
        <v>6.87</v>
      </c>
      <c r="AB43" s="494">
        <v>1.75</v>
      </c>
      <c r="AC43" s="451">
        <v>66.38</v>
      </c>
      <c r="AD43" s="494">
        <v>33.82</v>
      </c>
      <c r="AE43" s="494">
        <v>8.41</v>
      </c>
      <c r="AF43" s="494">
        <v>9.73</v>
      </c>
      <c r="AG43" s="494">
        <v>1.58</v>
      </c>
      <c r="AH43" s="494">
        <v>32.56</v>
      </c>
      <c r="AI43" s="494">
        <v>5.39</v>
      </c>
      <c r="AO43" s="475">
        <v>33</v>
      </c>
      <c r="AP43" s="452">
        <v>184.09</v>
      </c>
      <c r="AQ43" s="452">
        <v>191.74600219999999</v>
      </c>
      <c r="AR43" s="468">
        <v>169.01</v>
      </c>
      <c r="AW43" s="475">
        <v>33</v>
      </c>
      <c r="AX43" s="452">
        <v>196.28300476074199</v>
      </c>
      <c r="AY43" s="452">
        <v>219.58000179999999</v>
      </c>
      <c r="AZ43" s="468">
        <v>193.74</v>
      </c>
      <c r="BB43" s="475">
        <v>33</v>
      </c>
      <c r="BC43" s="455">
        <v>157.27300170999999</v>
      </c>
      <c r="BD43" s="453">
        <v>239.4640045127899</v>
      </c>
      <c r="BE43" s="471">
        <v>219.0029984</v>
      </c>
    </row>
    <row r="44" spans="1:57" s="174" customFormat="1" ht="12.75">
      <c r="A44" s="219"/>
      <c r="B44" s="236"/>
      <c r="C44" s="236"/>
      <c r="D44" s="236"/>
      <c r="E44" s="236"/>
      <c r="F44" s="236"/>
      <c r="G44" s="236"/>
      <c r="H44" s="236"/>
      <c r="I44" s="236"/>
      <c r="J44" s="261"/>
      <c r="K44" s="167"/>
      <c r="U44" s="465"/>
      <c r="V44" s="435">
        <v>36</v>
      </c>
      <c r="W44"/>
      <c r="X44" s="494">
        <v>12.042999999999999</v>
      </c>
      <c r="Y44" s="494">
        <v>23.27</v>
      </c>
      <c r="Z44" s="494">
        <v>4.5250000000000004</v>
      </c>
      <c r="AA44" s="494">
        <v>7.29</v>
      </c>
      <c r="AB44" s="494">
        <v>1.9330000000000001</v>
      </c>
      <c r="AC44" s="451">
        <v>68.36</v>
      </c>
      <c r="AD44" s="494">
        <v>34.42</v>
      </c>
      <c r="AE44" s="494">
        <v>8.1</v>
      </c>
      <c r="AF44" s="494">
        <v>10.001428604125973</v>
      </c>
      <c r="AG44" s="494">
        <v>1.65</v>
      </c>
      <c r="AH44" s="494">
        <v>34.997999999999998</v>
      </c>
      <c r="AI44" s="494">
        <v>7.78</v>
      </c>
      <c r="AO44" s="475">
        <v>34</v>
      </c>
      <c r="AP44" s="452">
        <v>173.09</v>
      </c>
      <c r="AQ44" s="452">
        <v>191.74600219999999</v>
      </c>
      <c r="AR44" s="468">
        <v>169.01</v>
      </c>
      <c r="AW44" s="475">
        <v>34</v>
      </c>
      <c r="AX44" s="452">
        <v>183.68</v>
      </c>
      <c r="AY44" s="452">
        <v>201.39</v>
      </c>
      <c r="AZ44" s="468">
        <v>181.19</v>
      </c>
      <c r="BB44" s="475">
        <v>34</v>
      </c>
      <c r="BC44" s="455">
        <v>150.78400000000002</v>
      </c>
      <c r="BD44" s="453">
        <v>234.72000000000003</v>
      </c>
      <c r="BE44" s="471">
        <v>214.38699819999999</v>
      </c>
    </row>
    <row r="45" spans="1:57" s="174" customFormat="1" ht="12.75">
      <c r="A45" s="219"/>
      <c r="B45" s="236"/>
      <c r="C45" s="236"/>
      <c r="D45" s="236"/>
      <c r="E45" s="236"/>
      <c r="F45" s="236"/>
      <c r="G45" s="236"/>
      <c r="H45" s="236"/>
      <c r="I45" s="236"/>
      <c r="J45" s="261"/>
      <c r="K45" s="167"/>
      <c r="U45" s="436"/>
      <c r="V45" s="435"/>
      <c r="W45"/>
      <c r="X45" s="494">
        <v>13.52857154</v>
      </c>
      <c r="Y45" s="494">
        <v>29.391285759999999</v>
      </c>
      <c r="Z45" s="494">
        <v>9.8840000969999995</v>
      </c>
      <c r="AA45" s="494">
        <v>6.6374286920000003</v>
      </c>
      <c r="AB45" s="494">
        <v>1.8661428689999999</v>
      </c>
      <c r="AC45" s="451">
        <v>78.939430239999993</v>
      </c>
      <c r="AD45" s="494">
        <v>46.51857158</v>
      </c>
      <c r="AE45" s="494">
        <v>10.15857145</v>
      </c>
      <c r="AF45" s="494">
        <v>10.002857208251942</v>
      </c>
      <c r="AG45" s="494">
        <v>1.9098571369999999</v>
      </c>
      <c r="AH45" s="494">
        <v>34.97357178</v>
      </c>
      <c r="AI45" s="494">
        <v>10.643142770000001</v>
      </c>
      <c r="AO45" s="475">
        <v>35</v>
      </c>
      <c r="AP45" s="470">
        <v>173.09100341796801</v>
      </c>
      <c r="AQ45" s="452">
        <v>183.40100097656199</v>
      </c>
      <c r="AR45" s="468">
        <v>158.09</v>
      </c>
      <c r="AW45" s="475">
        <v>35</v>
      </c>
      <c r="AX45" s="452">
        <v>181.19</v>
      </c>
      <c r="AY45" s="470">
        <v>193.74299621582</v>
      </c>
      <c r="AZ45" s="468">
        <v>171.33</v>
      </c>
      <c r="BB45" s="475">
        <v>35</v>
      </c>
      <c r="BC45" s="455">
        <v>146.97999999999999</v>
      </c>
      <c r="BD45" s="453">
        <v>230.6710003662109</v>
      </c>
      <c r="BE45" s="471">
        <v>208.9500017</v>
      </c>
    </row>
    <row r="46" spans="1:57" s="174" customFormat="1" ht="12.75">
      <c r="A46" s="219"/>
      <c r="B46" s="236"/>
      <c r="C46" s="236"/>
      <c r="D46" s="236"/>
      <c r="E46" s="236"/>
      <c r="F46" s="236"/>
      <c r="G46" s="236"/>
      <c r="H46" s="236"/>
      <c r="I46" s="236"/>
      <c r="J46" s="261"/>
      <c r="K46" s="167"/>
      <c r="U46" s="436"/>
      <c r="V46" s="435"/>
      <c r="W46"/>
      <c r="X46" s="494">
        <v>13.86</v>
      </c>
      <c r="Y46" s="494">
        <v>30.785</v>
      </c>
      <c r="Z46" s="494">
        <v>17.64</v>
      </c>
      <c r="AA46" s="494">
        <v>6.62</v>
      </c>
      <c r="AB46" s="494">
        <v>1.052</v>
      </c>
      <c r="AC46" s="451">
        <v>96.09</v>
      </c>
      <c r="AD46" s="494">
        <v>69.19</v>
      </c>
      <c r="AE46" s="494">
        <v>12.37</v>
      </c>
      <c r="AF46" s="494">
        <v>10.005714416503887</v>
      </c>
      <c r="AG46" s="494">
        <v>1.93</v>
      </c>
      <c r="AH46" s="494">
        <v>34.840000000000003</v>
      </c>
      <c r="AI46" s="494">
        <v>11.66</v>
      </c>
      <c r="AO46" s="475">
        <v>36</v>
      </c>
      <c r="AP46" s="470">
        <v>173.09100341796801</v>
      </c>
      <c r="AQ46" s="452">
        <v>183.40100097656199</v>
      </c>
      <c r="AR46" s="468">
        <v>158.09</v>
      </c>
      <c r="AW46" s="475">
        <v>36</v>
      </c>
      <c r="AX46" s="452">
        <v>171.33</v>
      </c>
      <c r="AY46" s="470">
        <v>166.452</v>
      </c>
      <c r="AZ46" s="468">
        <v>164.03</v>
      </c>
      <c r="BB46" s="475">
        <v>36</v>
      </c>
      <c r="BC46" s="455">
        <v>143.34800000000001</v>
      </c>
      <c r="BD46" s="453">
        <v>225.39499950408924</v>
      </c>
      <c r="BE46" s="471">
        <v>202.97300150000001</v>
      </c>
    </row>
    <row r="47" spans="1:57" s="174" customFormat="1" ht="12.75">
      <c r="A47" s="219"/>
      <c r="B47" s="236"/>
      <c r="C47" s="236"/>
      <c r="D47" s="236"/>
      <c r="E47" s="236"/>
      <c r="F47" s="236"/>
      <c r="G47" s="236"/>
      <c r="H47" s="236"/>
      <c r="I47" s="236"/>
      <c r="J47" s="261"/>
      <c r="K47" s="167"/>
      <c r="U47" s="436"/>
      <c r="V47" s="435"/>
      <c r="W47"/>
      <c r="X47" s="494">
        <v>14.18571418</v>
      </c>
      <c r="Y47" s="494">
        <v>30.662142620000001</v>
      </c>
      <c r="Z47" s="494">
        <v>13.24114282</v>
      </c>
      <c r="AA47" s="494">
        <v>6.9254285949999996</v>
      </c>
      <c r="AB47" s="494">
        <v>2.1361428839999999</v>
      </c>
      <c r="AC47" s="451">
        <v>84.515142170000004</v>
      </c>
      <c r="AD47" s="494">
        <v>56.14428547</v>
      </c>
      <c r="AE47" s="494">
        <v>11.487142970000001</v>
      </c>
      <c r="AF47" s="494">
        <v>10.430000032697402</v>
      </c>
      <c r="AG47" s="494">
        <v>1.7737142699999999</v>
      </c>
      <c r="AH47" s="494">
        <v>35.98928506</v>
      </c>
      <c r="AI47" s="494">
        <v>9.1042857850000001</v>
      </c>
      <c r="AO47" s="475">
        <v>37</v>
      </c>
      <c r="AP47" s="452">
        <v>162.19599909999999</v>
      </c>
      <c r="AQ47" s="452">
        <v>172.60800169999999</v>
      </c>
      <c r="AR47" s="468">
        <v>147.07</v>
      </c>
      <c r="AW47" s="475">
        <v>37</v>
      </c>
      <c r="AX47" s="452">
        <v>164.02999879999999</v>
      </c>
      <c r="AY47" s="470">
        <v>149.70199579999999</v>
      </c>
      <c r="AZ47" s="468">
        <v>147.35</v>
      </c>
      <c r="BB47" s="475">
        <v>37</v>
      </c>
      <c r="BC47" s="455">
        <v>140.58200252899999</v>
      </c>
      <c r="BD47" s="453">
        <v>220.07399951934806</v>
      </c>
      <c r="BE47" s="471">
        <v>196.9500008</v>
      </c>
    </row>
    <row r="48" spans="1:57" s="174" customFormat="1" ht="12.75">
      <c r="A48" s="219"/>
      <c r="B48" s="236"/>
      <c r="C48" s="236"/>
      <c r="D48" s="236"/>
      <c r="E48" s="236"/>
      <c r="F48" s="236"/>
      <c r="G48" s="236"/>
      <c r="H48" s="236"/>
      <c r="I48" s="236"/>
      <c r="J48" s="261"/>
      <c r="K48" s="167"/>
      <c r="U48" s="436"/>
      <c r="V48" s="435">
        <v>40</v>
      </c>
      <c r="W48"/>
      <c r="X48" s="494">
        <v>15.34</v>
      </c>
      <c r="Y48" s="494">
        <v>36.380000000000003</v>
      </c>
      <c r="Z48" s="494">
        <v>20.43</v>
      </c>
      <c r="AA48" s="494">
        <v>7.16</v>
      </c>
      <c r="AB48" s="494">
        <v>3.28</v>
      </c>
      <c r="AC48" s="451">
        <v>86.83</v>
      </c>
      <c r="AD48" s="494">
        <v>51.57</v>
      </c>
      <c r="AE48" s="494">
        <v>10.36</v>
      </c>
      <c r="AF48" s="494">
        <v>11</v>
      </c>
      <c r="AG48" s="494">
        <v>1.33</v>
      </c>
      <c r="AH48" s="494">
        <v>50.04</v>
      </c>
      <c r="AI48" s="494">
        <v>10.39</v>
      </c>
      <c r="AO48" s="475">
        <v>38</v>
      </c>
      <c r="AP48" s="452">
        <v>162.19599909999999</v>
      </c>
      <c r="AQ48" s="452">
        <v>172.60800169999999</v>
      </c>
      <c r="AR48" s="468">
        <v>147.07</v>
      </c>
      <c r="AW48" s="475">
        <v>38</v>
      </c>
      <c r="AX48" s="452">
        <v>161.62</v>
      </c>
      <c r="AY48" s="470">
        <v>135.7250061</v>
      </c>
      <c r="AZ48" s="468">
        <v>131.15</v>
      </c>
      <c r="BB48" s="475">
        <v>38</v>
      </c>
      <c r="BC48" s="455">
        <v>134.738</v>
      </c>
      <c r="BD48" s="453">
        <v>215.42199704999999</v>
      </c>
      <c r="BE48" s="471">
        <v>190.7840042</v>
      </c>
    </row>
    <row r="49" spans="1:57" s="174" customFormat="1" ht="12.75">
      <c r="A49" s="219"/>
      <c r="B49" s="236"/>
      <c r="C49" s="236"/>
      <c r="D49" s="236"/>
      <c r="E49" s="236"/>
      <c r="F49" s="236"/>
      <c r="G49" s="236"/>
      <c r="H49" s="236"/>
      <c r="I49" s="236"/>
      <c r="J49" s="261"/>
      <c r="K49" s="167"/>
      <c r="U49" s="435"/>
      <c r="V49" s="435"/>
      <c r="W49"/>
      <c r="X49" s="494">
        <v>18.08571448</v>
      </c>
      <c r="Y49" s="494">
        <v>34.163285940000002</v>
      </c>
      <c r="Z49" s="494">
        <v>19.903143069999999</v>
      </c>
      <c r="AA49" s="494">
        <v>7.0011427739999998</v>
      </c>
      <c r="AB49" s="494">
        <v>2.2765714610000001</v>
      </c>
      <c r="AC49" s="451">
        <v>81.298714770000004</v>
      </c>
      <c r="AD49" s="494">
        <v>48.17428589</v>
      </c>
      <c r="AE49" s="494">
        <v>15.737142560000001</v>
      </c>
      <c r="AF49" s="494">
        <v>11.00857162</v>
      </c>
      <c r="AG49" s="494">
        <v>1.9857142990000001</v>
      </c>
      <c r="AH49" s="494">
        <v>39.686428069999998</v>
      </c>
      <c r="AI49" s="494">
        <v>8.1814286369999998</v>
      </c>
      <c r="AO49" s="475">
        <v>39</v>
      </c>
      <c r="AP49" s="452">
        <v>153.6340027</v>
      </c>
      <c r="AQ49" s="452">
        <v>172.60800170898401</v>
      </c>
      <c r="AR49" s="468">
        <v>139.11000000000001</v>
      </c>
      <c r="AW49" s="475">
        <v>39</v>
      </c>
      <c r="AX49" s="452">
        <v>145.00399780000001</v>
      </c>
      <c r="AY49" s="470">
        <v>126.6</v>
      </c>
      <c r="AZ49" s="468">
        <v>119.86</v>
      </c>
      <c r="BB49" s="475">
        <v>39</v>
      </c>
      <c r="BC49" s="455">
        <v>131.20699792900001</v>
      </c>
      <c r="BD49" s="453">
        <v>210.14099999999999</v>
      </c>
      <c r="BE49" s="471">
        <v>184.4409995</v>
      </c>
    </row>
    <row r="50" spans="1:57" s="174" customFormat="1" ht="12.75">
      <c r="A50" s="219"/>
      <c r="B50" s="236"/>
      <c r="C50" s="236"/>
      <c r="D50" s="236"/>
      <c r="E50" s="236"/>
      <c r="F50" s="236"/>
      <c r="G50" s="236"/>
      <c r="H50" s="236"/>
      <c r="I50" s="236"/>
      <c r="J50" s="261"/>
      <c r="K50" s="167"/>
      <c r="U50" s="435"/>
      <c r="V50" s="435"/>
      <c r="W50"/>
      <c r="X50" s="494">
        <v>18.91</v>
      </c>
      <c r="Y50" s="494">
        <v>40.36</v>
      </c>
      <c r="Z50" s="494">
        <v>14.79</v>
      </c>
      <c r="AA50" s="494">
        <v>7.86</v>
      </c>
      <c r="AB50" s="494">
        <v>2.39</v>
      </c>
      <c r="AC50" s="451">
        <v>97.4</v>
      </c>
      <c r="AD50" s="494">
        <v>49.42</v>
      </c>
      <c r="AE50" s="494">
        <v>10.9</v>
      </c>
      <c r="AF50" s="494">
        <v>11</v>
      </c>
      <c r="AG50" s="494">
        <v>1.57</v>
      </c>
      <c r="AH50" s="494">
        <v>37.29</v>
      </c>
      <c r="AI50" s="494">
        <v>8.73</v>
      </c>
      <c r="AO50" s="475">
        <v>40</v>
      </c>
      <c r="AP50" s="452">
        <v>153.6340027</v>
      </c>
      <c r="AQ50" s="452">
        <v>160.46600000000001</v>
      </c>
      <c r="AR50" s="468">
        <v>139.11000000000001</v>
      </c>
      <c r="AW50" s="475">
        <v>40</v>
      </c>
      <c r="AX50" s="452">
        <v>128.87</v>
      </c>
      <c r="AY50" s="452">
        <v>119.86</v>
      </c>
      <c r="AZ50" s="468">
        <v>119.86</v>
      </c>
      <c r="BB50" s="475">
        <v>40</v>
      </c>
      <c r="BC50" s="455">
        <v>128.13</v>
      </c>
      <c r="BD50" s="453">
        <v>206.839</v>
      </c>
      <c r="BE50" s="471">
        <v>177.93399909999999</v>
      </c>
    </row>
    <row r="51" spans="1:57" s="174" customFormat="1" ht="12.75">
      <c r="A51" s="219"/>
      <c r="B51" s="236"/>
      <c r="C51" s="236"/>
      <c r="D51" s="236"/>
      <c r="E51" s="236"/>
      <c r="F51" s="236"/>
      <c r="G51" s="236"/>
      <c r="H51" s="236"/>
      <c r="I51" s="236"/>
      <c r="J51" s="261"/>
      <c r="K51" s="167"/>
      <c r="U51" s="435"/>
      <c r="V51" s="435"/>
      <c r="W51"/>
      <c r="X51" s="494">
        <v>18.942856924874402</v>
      </c>
      <c r="Y51" s="494">
        <v>45.664857046944704</v>
      </c>
      <c r="Z51" s="494">
        <v>13.250000136239143</v>
      </c>
      <c r="AA51" s="494">
        <v>7.7904285703386531</v>
      </c>
      <c r="AB51" s="494">
        <v>2.0807142598288357</v>
      </c>
      <c r="AC51" s="451">
        <v>89.837426321847062</v>
      </c>
      <c r="AD51" s="494">
        <v>52.804285866873556</v>
      </c>
      <c r="AE51" s="494">
        <v>9.0100000926426418</v>
      </c>
      <c r="AF51" s="494">
        <v>11</v>
      </c>
      <c r="AG51" s="494">
        <v>1.8558571338653529</v>
      </c>
      <c r="AH51" s="494">
        <v>38.216427939278695</v>
      </c>
      <c r="AI51" s="494">
        <v>10.265714509146521</v>
      </c>
      <c r="AO51" s="475">
        <v>41</v>
      </c>
      <c r="AP51" s="452">
        <v>144.54400630000001</v>
      </c>
      <c r="AQ51" s="452">
        <v>148.89699999999999</v>
      </c>
      <c r="AR51" s="468">
        <v>139.11000000000001</v>
      </c>
      <c r="AW51" s="475">
        <v>41</v>
      </c>
      <c r="AX51" s="452">
        <v>113.2139969</v>
      </c>
      <c r="AY51" s="452">
        <v>108.82899999999999</v>
      </c>
      <c r="AZ51" s="468">
        <v>113.21</v>
      </c>
      <c r="BB51" s="475">
        <v>41</v>
      </c>
      <c r="BC51" s="455">
        <v>123.19800044700001</v>
      </c>
      <c r="BD51" s="453">
        <v>201.45299999999997</v>
      </c>
      <c r="BE51" s="471">
        <v>171.6890023</v>
      </c>
    </row>
    <row r="52" spans="1:57" s="174" customFormat="1" ht="12.75">
      <c r="A52" s="219"/>
      <c r="B52" s="236"/>
      <c r="C52" s="236"/>
      <c r="D52" s="236"/>
      <c r="E52" s="236"/>
      <c r="F52" s="236"/>
      <c r="G52" s="236"/>
      <c r="H52" s="236"/>
      <c r="I52" s="236"/>
      <c r="J52" s="261"/>
      <c r="K52" s="167"/>
      <c r="U52" s="435"/>
      <c r="V52" s="435">
        <v>44</v>
      </c>
      <c r="W52"/>
      <c r="X52" s="494">
        <v>15.77</v>
      </c>
      <c r="Y52" s="494">
        <v>39.85</v>
      </c>
      <c r="Z52" s="494">
        <v>16.07</v>
      </c>
      <c r="AA52" s="494">
        <v>7.52</v>
      </c>
      <c r="AB52" s="494">
        <v>2.48</v>
      </c>
      <c r="AC52" s="451">
        <v>80.75</v>
      </c>
      <c r="AD52" s="494">
        <v>47.38</v>
      </c>
      <c r="AE52" s="494">
        <v>11.62</v>
      </c>
      <c r="AF52" s="494">
        <v>10</v>
      </c>
      <c r="AG52" s="494">
        <v>1.298</v>
      </c>
      <c r="AH52" s="494">
        <v>34.799999999999997</v>
      </c>
      <c r="AI52" s="494">
        <v>9.2100000000000009</v>
      </c>
      <c r="AO52" s="475">
        <v>42</v>
      </c>
      <c r="AP52" s="452">
        <v>144.54400630000001</v>
      </c>
      <c r="AQ52" s="452">
        <v>148.89699999999999</v>
      </c>
      <c r="AR52" s="468">
        <v>128.35</v>
      </c>
      <c r="AW52" s="475">
        <v>42</v>
      </c>
      <c r="AX52" s="452">
        <v>117.64</v>
      </c>
      <c r="AY52" s="452">
        <v>98.04</v>
      </c>
      <c r="AZ52" s="468">
        <v>100.18</v>
      </c>
      <c r="BB52" s="475">
        <v>42</v>
      </c>
      <c r="BC52" s="455">
        <v>118.85000000000001</v>
      </c>
      <c r="BD52" s="453">
        <v>196.38000000000002</v>
      </c>
      <c r="BE52" s="471">
        <v>165.69499870000001</v>
      </c>
    </row>
    <row r="53" spans="1:57" s="174" customFormat="1" ht="12.75">
      <c r="A53" s="219"/>
      <c r="B53" s="236"/>
      <c r="C53" s="236"/>
      <c r="D53" s="236"/>
      <c r="E53" s="236"/>
      <c r="F53" s="236"/>
      <c r="G53" s="236"/>
      <c r="H53" s="236"/>
      <c r="I53" s="236"/>
      <c r="J53" s="261"/>
      <c r="K53" s="167"/>
      <c r="U53" s="435"/>
      <c r="V53" s="435"/>
      <c r="W53"/>
      <c r="X53" s="494">
        <v>23.728571479999999</v>
      </c>
      <c r="Y53" s="494">
        <v>61.090667089999997</v>
      </c>
      <c r="Z53" s="494">
        <v>38.42033386</v>
      </c>
      <c r="AA53" s="494">
        <v>8.9832856999999997</v>
      </c>
      <c r="AB53" s="494">
        <v>4.4537142860000003</v>
      </c>
      <c r="AC53" s="451">
        <v>83.839285709999999</v>
      </c>
      <c r="AD53" s="494">
        <v>47.64285769</v>
      </c>
      <c r="AE53" s="494">
        <v>13.18000003</v>
      </c>
      <c r="AF53" s="494">
        <v>10.001428600000001</v>
      </c>
      <c r="AG53" s="494">
        <v>1.2431428769999999</v>
      </c>
      <c r="AH53" s="494">
        <v>37.059285850000002</v>
      </c>
      <c r="AI53" s="494">
        <v>9.9271429609999995</v>
      </c>
      <c r="AO53" s="475">
        <v>43</v>
      </c>
      <c r="AP53" s="452">
        <v>133.50900268554599</v>
      </c>
      <c r="AQ53" s="452">
        <v>140.44499999999999</v>
      </c>
      <c r="AR53" s="468">
        <v>128.35</v>
      </c>
      <c r="AW53" s="475">
        <v>43</v>
      </c>
      <c r="AX53" s="452">
        <v>115.420997619628</v>
      </c>
      <c r="AY53" s="452">
        <v>102.325</v>
      </c>
      <c r="AZ53" s="468">
        <v>89.58</v>
      </c>
      <c r="BB53" s="475">
        <v>43</v>
      </c>
      <c r="BC53" s="455">
        <v>112.50799894332873</v>
      </c>
      <c r="BD53" s="453">
        <v>192.565</v>
      </c>
      <c r="BE53" s="471">
        <v>160.3979965</v>
      </c>
    </row>
    <row r="54" spans="1:57" s="174" customFormat="1" ht="12.75">
      <c r="A54" s="219"/>
      <c r="B54" s="236"/>
      <c r="C54" s="236"/>
      <c r="D54" s="236"/>
      <c r="E54" s="236"/>
      <c r="F54" s="236"/>
      <c r="G54" s="236"/>
      <c r="H54" s="236"/>
      <c r="I54" s="236"/>
      <c r="J54" s="261"/>
      <c r="K54" s="167"/>
      <c r="U54" s="435"/>
      <c r="V54" s="435"/>
      <c r="W54"/>
      <c r="X54" s="494">
        <v>30.528571810041125</v>
      </c>
      <c r="Y54" s="494">
        <v>77.433666865030759</v>
      </c>
      <c r="Z54" s="494">
        <v>23.011333147684685</v>
      </c>
      <c r="AA54" s="494">
        <v>10.47</v>
      </c>
      <c r="AB54" s="494">
        <v>8.2200000000000006</v>
      </c>
      <c r="AC54" s="451">
        <v>80.249285016741013</v>
      </c>
      <c r="AD54" s="494">
        <v>64.83</v>
      </c>
      <c r="AE54" s="494">
        <v>12.43</v>
      </c>
      <c r="AF54" s="494">
        <v>10.001428604125973</v>
      </c>
      <c r="AG54" s="494">
        <v>1.5007142850330841</v>
      </c>
      <c r="AH54" s="494">
        <v>36.905714307512518</v>
      </c>
      <c r="AI54" s="494">
        <v>10.785714285714255</v>
      </c>
      <c r="AO54" s="475">
        <v>44</v>
      </c>
      <c r="AP54" s="452">
        <v>133.50900268554599</v>
      </c>
      <c r="AQ54" s="452">
        <v>140.44499999999999</v>
      </c>
      <c r="AR54" s="174">
        <v>121.2</v>
      </c>
      <c r="AW54" s="475">
        <v>44</v>
      </c>
      <c r="AX54" s="452">
        <v>100.18</v>
      </c>
      <c r="AY54" s="452">
        <v>91.68</v>
      </c>
      <c r="AZ54" s="468">
        <v>75.16</v>
      </c>
      <c r="BB54" s="475">
        <v>44</v>
      </c>
      <c r="BC54" s="455">
        <v>108.26299999999999</v>
      </c>
      <c r="BD54" s="453">
        <v>187.09000000000003</v>
      </c>
      <c r="BE54" s="471">
        <v>154.79199919999999</v>
      </c>
    </row>
    <row r="55" spans="1:57" s="174" customFormat="1" ht="12.75">
      <c r="A55" s="219"/>
      <c r="B55" s="236"/>
      <c r="C55" s="236"/>
      <c r="D55" s="236"/>
      <c r="E55" s="236"/>
      <c r="F55" s="236"/>
      <c r="G55" s="236"/>
      <c r="H55" s="236"/>
      <c r="I55" s="236"/>
      <c r="J55" s="261"/>
      <c r="K55" s="167"/>
      <c r="U55" s="435"/>
      <c r="V55" s="435"/>
      <c r="W55"/>
      <c r="X55" s="494">
        <v>19.285699999999999</v>
      </c>
      <c r="Y55" s="494">
        <v>47.748571668352348</v>
      </c>
      <c r="Z55" s="494">
        <v>14.493142809186628</v>
      </c>
      <c r="AA55" s="494">
        <v>7.8201428140912697</v>
      </c>
      <c r="AB55" s="494">
        <v>2.3963000000000001</v>
      </c>
      <c r="AC55" s="451">
        <v>74.034999999999997</v>
      </c>
      <c r="AD55" s="494">
        <v>60.726999999999997</v>
      </c>
      <c r="AE55" s="494">
        <v>9.5739999999999998</v>
      </c>
      <c r="AF55" s="494">
        <v>10.001428604125966</v>
      </c>
      <c r="AG55" s="494">
        <v>1.2811428649084857</v>
      </c>
      <c r="AH55" s="494">
        <v>38.396000000000001</v>
      </c>
      <c r="AI55" s="494">
        <v>21.811399999999999</v>
      </c>
      <c r="AO55" s="475">
        <v>45</v>
      </c>
      <c r="AP55" s="452">
        <v>133.50900268554599</v>
      </c>
      <c r="AQ55" s="452">
        <v>134.84</v>
      </c>
      <c r="AR55" s="468">
        <v>121.2</v>
      </c>
      <c r="AW55" s="475">
        <v>45</v>
      </c>
      <c r="AX55" s="452">
        <v>83.341003420000007</v>
      </c>
      <c r="AY55" s="452">
        <v>79.23</v>
      </c>
      <c r="AZ55" s="468">
        <v>61.21</v>
      </c>
      <c r="BB55" s="475">
        <v>45</v>
      </c>
      <c r="BC55" s="455">
        <v>102.77400085399999</v>
      </c>
      <c r="BD55" s="453">
        <v>183.072</v>
      </c>
      <c r="BE55" s="471">
        <v>149.715</v>
      </c>
    </row>
    <row r="56" spans="1:57" s="174" customFormat="1" ht="12.75">
      <c r="A56" s="219"/>
      <c r="B56" s="236"/>
      <c r="C56" s="236"/>
      <c r="D56" s="236"/>
      <c r="E56" s="236"/>
      <c r="F56" s="236"/>
      <c r="G56" s="236"/>
      <c r="H56" s="236"/>
      <c r="I56" s="236"/>
      <c r="J56" s="261"/>
      <c r="K56" s="167"/>
      <c r="U56" s="435"/>
      <c r="V56" s="435">
        <v>48</v>
      </c>
      <c r="W56"/>
      <c r="X56" s="494">
        <v>18.57</v>
      </c>
      <c r="Y56" s="494">
        <v>56.05</v>
      </c>
      <c r="Z56" s="494">
        <v>23.31</v>
      </c>
      <c r="AA56" s="494">
        <v>7.5830000000000002</v>
      </c>
      <c r="AB56" s="494">
        <v>2.44</v>
      </c>
      <c r="AC56" s="451">
        <v>82.129000000000005</v>
      </c>
      <c r="AD56" s="494">
        <v>61.54</v>
      </c>
      <c r="AE56" s="494">
        <v>8.7200000000000006</v>
      </c>
      <c r="AF56" s="494">
        <v>9.7940000000000005</v>
      </c>
      <c r="AG56" s="494">
        <v>1.64</v>
      </c>
      <c r="AH56" s="494">
        <v>40.08</v>
      </c>
      <c r="AI56" s="494">
        <v>26.073</v>
      </c>
      <c r="AO56" s="475">
        <v>46</v>
      </c>
      <c r="AP56" s="452">
        <v>124.56</v>
      </c>
      <c r="AQ56" s="452">
        <v>134.84</v>
      </c>
      <c r="AR56" s="468">
        <v>112.14</v>
      </c>
      <c r="AW56" s="475">
        <v>46</v>
      </c>
      <c r="AX56" s="452">
        <v>73.136001586914006</v>
      </c>
      <c r="AY56" s="452">
        <v>81.28</v>
      </c>
      <c r="AZ56" s="468">
        <v>43.99</v>
      </c>
      <c r="BB56" s="475">
        <v>46</v>
      </c>
      <c r="BC56" s="455">
        <v>99.224143177270747</v>
      </c>
      <c r="BD56" s="453">
        <v>179.65</v>
      </c>
      <c r="BE56" s="471">
        <v>144.1180004</v>
      </c>
    </row>
    <row r="57" spans="1:57" s="174" customFormat="1" ht="12.75">
      <c r="A57" s="219"/>
      <c r="B57" s="236"/>
      <c r="C57" s="236"/>
      <c r="D57" s="236"/>
      <c r="E57" s="236"/>
      <c r="F57" s="236"/>
      <c r="G57" s="236"/>
      <c r="H57" s="236"/>
      <c r="I57" s="236"/>
      <c r="J57" s="261"/>
      <c r="K57" s="167"/>
      <c r="U57" s="435"/>
      <c r="V57" s="435"/>
      <c r="W57"/>
      <c r="X57" s="494">
        <v>31.86</v>
      </c>
      <c r="Y57" s="494">
        <v>78.91</v>
      </c>
      <c r="Z57" s="494">
        <v>47.94</v>
      </c>
      <c r="AA57" s="494">
        <v>10.81</v>
      </c>
      <c r="AB57" s="494">
        <v>4.71</v>
      </c>
      <c r="AC57" s="451">
        <v>105.09</v>
      </c>
      <c r="AD57" s="494">
        <v>83.95</v>
      </c>
      <c r="AE57" s="494">
        <v>18.13</v>
      </c>
      <c r="AF57" s="494">
        <v>10</v>
      </c>
      <c r="AG57" s="494">
        <v>1.615</v>
      </c>
      <c r="AH57" s="494">
        <v>50.85</v>
      </c>
      <c r="AI57" s="494">
        <v>25.96</v>
      </c>
      <c r="AO57" s="475">
        <v>47</v>
      </c>
      <c r="AP57" s="452">
        <v>124.56</v>
      </c>
      <c r="AQ57" s="452">
        <v>134.84</v>
      </c>
      <c r="AR57" s="468">
        <v>112.14</v>
      </c>
      <c r="AW57" s="475">
        <v>47</v>
      </c>
      <c r="AX57" s="452">
        <v>49.643001556396399</v>
      </c>
      <c r="AY57" s="452">
        <v>79.23</v>
      </c>
      <c r="AZ57" s="468">
        <v>25.78</v>
      </c>
      <c r="BB57" s="475">
        <v>47</v>
      </c>
      <c r="BC57" s="455">
        <v>98.391001403331657</v>
      </c>
      <c r="BD57" s="453">
        <v>174.434</v>
      </c>
      <c r="BE57" s="471">
        <v>138.82499809999999</v>
      </c>
    </row>
    <row r="58" spans="1:57" s="174" customFormat="1" ht="12.75">
      <c r="A58" s="219"/>
      <c r="B58" s="236"/>
      <c r="C58" s="236"/>
      <c r="D58" s="236"/>
      <c r="E58" s="236"/>
      <c r="F58" s="236"/>
      <c r="G58" s="236"/>
      <c r="H58" s="236"/>
      <c r="I58" s="236"/>
      <c r="J58" s="261"/>
      <c r="K58" s="167"/>
      <c r="U58" s="435"/>
      <c r="V58" s="435"/>
      <c r="W58"/>
      <c r="X58" s="494">
        <v>45.715000000000003</v>
      </c>
      <c r="Y58" s="494">
        <v>120.64</v>
      </c>
      <c r="Z58" s="494">
        <v>31.65</v>
      </c>
      <c r="AA58" s="494">
        <v>19.32</v>
      </c>
      <c r="AB58" s="494">
        <v>12.4</v>
      </c>
      <c r="AC58" s="451">
        <v>111.883</v>
      </c>
      <c r="AD58" s="494">
        <v>89.3</v>
      </c>
      <c r="AE58" s="494">
        <v>21.54</v>
      </c>
      <c r="AF58" s="494">
        <v>10</v>
      </c>
      <c r="AG58" s="494">
        <v>1.31</v>
      </c>
      <c r="AH58" s="494">
        <v>85.53</v>
      </c>
      <c r="AI58" s="494">
        <v>28.62</v>
      </c>
      <c r="AO58" s="475">
        <v>48</v>
      </c>
      <c r="AP58" s="452">
        <v>117.827</v>
      </c>
      <c r="AQ58" s="452">
        <v>134.15</v>
      </c>
      <c r="AR58" s="468">
        <v>101.14</v>
      </c>
      <c r="AW58" s="475">
        <v>48</v>
      </c>
      <c r="AX58" s="452">
        <v>45.865000000000002</v>
      </c>
      <c r="AY58" s="452">
        <v>79.23</v>
      </c>
      <c r="AZ58" s="468">
        <v>29.34</v>
      </c>
      <c r="BB58" s="475">
        <v>48</v>
      </c>
      <c r="BC58" s="455">
        <v>87.924999999999983</v>
      </c>
      <c r="BD58" s="453">
        <v>169.50000000000003</v>
      </c>
      <c r="BE58" s="471">
        <v>133.112999</v>
      </c>
    </row>
    <row r="59" spans="1:57" s="174" customFormat="1" ht="13.5">
      <c r="A59" s="219"/>
      <c r="B59" s="236"/>
      <c r="C59" s="236"/>
      <c r="D59" s="236"/>
      <c r="E59" s="236"/>
      <c r="F59" s="236"/>
      <c r="G59" s="236"/>
      <c r="H59" s="236"/>
      <c r="I59" s="236"/>
      <c r="J59" s="261"/>
      <c r="K59" s="167"/>
      <c r="U59" s="435"/>
      <c r="V59" s="435">
        <v>51</v>
      </c>
      <c r="W59"/>
      <c r="X59" s="494">
        <v>36.909999999999997</v>
      </c>
      <c r="Y59" s="494">
        <v>78.84</v>
      </c>
      <c r="Z59" s="494">
        <v>19.73</v>
      </c>
      <c r="AA59" s="494">
        <v>13.65</v>
      </c>
      <c r="AB59" s="494">
        <v>8.74</v>
      </c>
      <c r="AC59" s="451">
        <v>101.2</v>
      </c>
      <c r="AD59" s="494">
        <v>99.78</v>
      </c>
      <c r="AE59" s="494">
        <v>27.96</v>
      </c>
      <c r="AF59" s="494">
        <v>10</v>
      </c>
      <c r="AG59" s="494">
        <v>1.1399999999999999</v>
      </c>
      <c r="AH59" s="494">
        <v>116.12</v>
      </c>
      <c r="AI59" s="494">
        <v>54.8</v>
      </c>
      <c r="AO59" s="475">
        <v>49</v>
      </c>
      <c r="AP59" s="452">
        <v>117.827</v>
      </c>
      <c r="AQ59" s="452">
        <v>134.15</v>
      </c>
      <c r="AR59" s="468">
        <v>101.14</v>
      </c>
      <c r="AW59" s="475">
        <v>49</v>
      </c>
      <c r="AX59" s="476">
        <v>51.566714695521732</v>
      </c>
      <c r="AY59" s="452">
        <v>81.28</v>
      </c>
      <c r="AZ59" s="468">
        <v>34.76</v>
      </c>
      <c r="BB59" s="475">
        <v>49</v>
      </c>
      <c r="BC59" s="455">
        <v>85.033142868961448</v>
      </c>
      <c r="BD59" s="453">
        <v>164.72300000000001</v>
      </c>
      <c r="BE59" s="471">
        <v>128.37000269999999</v>
      </c>
    </row>
    <row r="60" spans="1:57" s="174" customFormat="1" ht="13.5" thickBot="1">
      <c r="A60" s="219"/>
      <c r="B60" s="236"/>
      <c r="C60" s="236"/>
      <c r="D60" s="236"/>
      <c r="E60" s="236"/>
      <c r="F60" s="236"/>
      <c r="G60" s="236"/>
      <c r="H60" s="236"/>
      <c r="I60" s="236"/>
      <c r="J60" s="261"/>
      <c r="K60" s="167"/>
      <c r="U60" s="435"/>
      <c r="V60" s="435"/>
      <c r="W60"/>
      <c r="X60" s="494">
        <v>68.171428680419893</v>
      </c>
      <c r="Y60" s="494">
        <v>173.24642835344551</v>
      </c>
      <c r="Z60" s="494">
        <v>46.748427799769779</v>
      </c>
      <c r="AA60" s="494">
        <v>20.258571216038241</v>
      </c>
      <c r="AB60" s="494">
        <v>16.477428436279258</v>
      </c>
      <c r="AC60" s="451">
        <v>183.30985913957815</v>
      </c>
      <c r="AD60" s="494">
        <v>150.62857273646728</v>
      </c>
      <c r="AE60" s="494">
        <v>44.407142639160142</v>
      </c>
      <c r="AF60" s="494">
        <v>10</v>
      </c>
      <c r="AG60" s="494">
        <v>1.2935714210782672</v>
      </c>
      <c r="AH60" s="494">
        <v>146.74785723004999</v>
      </c>
      <c r="AI60" s="494">
        <v>50.432856423514181</v>
      </c>
      <c r="AO60" s="475">
        <v>50</v>
      </c>
      <c r="AP60" s="452">
        <v>111.587</v>
      </c>
      <c r="AQ60" s="452">
        <v>128.977</v>
      </c>
      <c r="AR60" s="468">
        <v>96.75</v>
      </c>
      <c r="AW60" s="475">
        <v>50</v>
      </c>
      <c r="AX60" s="452">
        <v>69.12</v>
      </c>
      <c r="AY60" s="452">
        <v>69.123000000000005</v>
      </c>
      <c r="AZ60" s="468">
        <v>32.950000000000003</v>
      </c>
      <c r="BB60" s="475">
        <v>50</v>
      </c>
      <c r="BC60" s="455">
        <v>78.216999999999999</v>
      </c>
      <c r="BD60" s="453">
        <v>160.208</v>
      </c>
      <c r="BE60" s="471">
        <v>122.7149982</v>
      </c>
    </row>
    <row r="61" spans="1:57" s="174" customFormat="1" ht="12.75">
      <c r="A61" s="219"/>
      <c r="B61" s="236"/>
      <c r="C61" s="236"/>
      <c r="D61" s="236"/>
      <c r="E61" s="236"/>
      <c r="F61" s="236"/>
      <c r="G61" s="236"/>
      <c r="H61" s="236"/>
      <c r="I61" s="236"/>
      <c r="J61" s="261"/>
      <c r="K61" s="167"/>
      <c r="U61" s="464">
        <v>2015</v>
      </c>
      <c r="V61" s="444">
        <v>1</v>
      </c>
      <c r="W61">
        <v>1</v>
      </c>
      <c r="X61" s="494">
        <v>68.54285648890901</v>
      </c>
      <c r="Y61" s="494">
        <v>128.19599696568042</v>
      </c>
      <c r="Z61" s="494">
        <v>45.029000418526742</v>
      </c>
      <c r="AA61" s="494">
        <v>22.87971414838513</v>
      </c>
      <c r="AB61" s="494">
        <v>19.893999917166528</v>
      </c>
      <c r="AC61" s="451">
        <v>330.59428187778974</v>
      </c>
      <c r="AD61" s="494">
        <v>194.22142791748016</v>
      </c>
      <c r="AE61" s="494">
        <v>47.308570316859615</v>
      </c>
      <c r="AF61" s="494">
        <v>10.010000092642628</v>
      </c>
      <c r="AG61" s="494">
        <v>1.0784285579408874</v>
      </c>
      <c r="AH61" s="494">
        <v>183.91999816894503</v>
      </c>
      <c r="AI61" s="494">
        <v>92.277143205914939</v>
      </c>
      <c r="AO61" s="475">
        <v>51</v>
      </c>
      <c r="AP61" s="452">
        <v>111.587</v>
      </c>
      <c r="AQ61" s="452">
        <v>128.977</v>
      </c>
      <c r="AR61" s="468">
        <v>96.75</v>
      </c>
      <c r="AW61" s="475">
        <v>51</v>
      </c>
      <c r="AX61" s="452">
        <v>63.18</v>
      </c>
      <c r="AY61" s="452">
        <v>63.18</v>
      </c>
      <c r="AZ61" s="468">
        <v>25.78</v>
      </c>
      <c r="BB61" s="475">
        <v>51</v>
      </c>
      <c r="BC61" s="455">
        <v>74.797000000476842</v>
      </c>
      <c r="BD61" s="453">
        <v>157.54600000000002</v>
      </c>
      <c r="BE61" s="471">
        <v>120.156003</v>
      </c>
    </row>
    <row r="62" spans="1:57" s="174" customFormat="1" ht="12.75">
      <c r="A62" s="219"/>
      <c r="B62" s="236"/>
      <c r="C62" s="236"/>
      <c r="D62" s="236"/>
      <c r="E62" s="236"/>
      <c r="F62" s="236"/>
      <c r="G62" s="236"/>
      <c r="H62" s="236"/>
      <c r="I62" s="236"/>
      <c r="J62" s="261"/>
      <c r="K62" s="167"/>
      <c r="U62" s="435"/>
      <c r="V62" s="435"/>
      <c r="W62">
        <v>2</v>
      </c>
      <c r="X62" s="494">
        <v>49.685714176722875</v>
      </c>
      <c r="Y62" s="494">
        <v>96.163429260253665</v>
      </c>
      <c r="Z62" s="494">
        <v>43.363000052315797</v>
      </c>
      <c r="AA62" s="494">
        <v>14.161143030439073</v>
      </c>
      <c r="AB62" s="494">
        <v>11.166571480887255</v>
      </c>
      <c r="AC62" s="451">
        <v>214.08728681291797</v>
      </c>
      <c r="AD62" s="494">
        <v>138.71857234409842</v>
      </c>
      <c r="AE62" s="494">
        <v>33.982857295444987</v>
      </c>
      <c r="AF62" s="494">
        <v>9.4300000326974018</v>
      </c>
      <c r="AG62" s="494">
        <v>1.124142876693178</v>
      </c>
      <c r="AH62" s="494">
        <v>270.27856881277859</v>
      </c>
      <c r="AI62" s="494">
        <v>92.534285409109799</v>
      </c>
      <c r="AO62" s="475">
        <v>52</v>
      </c>
      <c r="AP62" s="452">
        <v>120.986000061035</v>
      </c>
      <c r="AQ62" s="452">
        <v>138.54</v>
      </c>
      <c r="AR62" s="468">
        <v>96.75</v>
      </c>
      <c r="AW62" s="475">
        <v>52</v>
      </c>
      <c r="AX62" s="452">
        <v>61.214000701904297</v>
      </c>
      <c r="AY62" s="452">
        <v>83.69</v>
      </c>
      <c r="AZ62" s="468">
        <v>22.26</v>
      </c>
      <c r="BB62" s="475">
        <v>52</v>
      </c>
      <c r="BC62" s="455">
        <v>74.148001715540829</v>
      </c>
      <c r="BD62" s="453">
        <v>154.74090000000001</v>
      </c>
      <c r="BE62" s="471">
        <v>116.128997</v>
      </c>
    </row>
    <row r="63" spans="1:57" s="174" customFormat="1" ht="12.75">
      <c r="A63" s="219"/>
      <c r="B63" s="236"/>
      <c r="C63" s="236"/>
      <c r="D63" s="236"/>
      <c r="E63" s="236"/>
      <c r="F63" s="236"/>
      <c r="G63" s="236"/>
      <c r="H63" s="236"/>
      <c r="I63" s="236"/>
      <c r="J63" s="261"/>
      <c r="K63" s="167"/>
      <c r="U63" s="435"/>
      <c r="V63" s="435"/>
      <c r="W63">
        <v>3</v>
      </c>
      <c r="X63" s="494">
        <v>63.18571363176612</v>
      </c>
      <c r="Y63" s="494">
        <v>170.70128413609078</v>
      </c>
      <c r="Z63" s="494">
        <v>71.775428771972571</v>
      </c>
      <c r="AA63" s="494">
        <v>13.84971414293557</v>
      </c>
      <c r="AB63" s="494">
        <v>9.8989998953682861</v>
      </c>
      <c r="AC63" s="451">
        <v>181.50271388462556</v>
      </c>
      <c r="AD63" s="494">
        <v>156.31142970493829</v>
      </c>
      <c r="AE63" s="494">
        <v>26.197142464773954</v>
      </c>
      <c r="AF63" s="494">
        <v>9</v>
      </c>
      <c r="AG63" s="494">
        <v>1.2850000006811924</v>
      </c>
      <c r="AH63" s="494">
        <v>324.18071855817436</v>
      </c>
      <c r="AI63" s="494">
        <v>77.014000483921535</v>
      </c>
      <c r="AO63" s="475">
        <v>53</v>
      </c>
      <c r="AP63" s="452"/>
      <c r="AQ63" s="452"/>
      <c r="AR63" s="468"/>
      <c r="AW63" s="475">
        <v>53</v>
      </c>
      <c r="BB63" s="475">
        <v>53</v>
      </c>
      <c r="BC63" s="455"/>
      <c r="BD63" s="453"/>
      <c r="BE63" s="471"/>
    </row>
    <row r="64" spans="1:57" s="174" customFormat="1" ht="12.75">
      <c r="A64" s="219"/>
      <c r="B64" s="236"/>
      <c r="C64" s="236"/>
      <c r="D64" s="236"/>
      <c r="E64" s="236"/>
      <c r="F64" s="236"/>
      <c r="G64" s="236"/>
      <c r="H64" s="236"/>
      <c r="I64" s="236"/>
      <c r="J64" s="261"/>
      <c r="K64" s="167"/>
      <c r="U64" s="435"/>
      <c r="V64" s="435">
        <v>4</v>
      </c>
      <c r="W64">
        <v>4</v>
      </c>
      <c r="X64" s="494">
        <v>92.357142857142819</v>
      </c>
      <c r="Y64" s="494">
        <v>159.75871276855426</v>
      </c>
      <c r="Z64" s="494">
        <v>123.43885803222614</v>
      </c>
      <c r="AA64" s="494">
        <v>23.090571539742559</v>
      </c>
      <c r="AB64" s="494">
        <v>17.496428762163383</v>
      </c>
      <c r="AC64" s="451">
        <v>321.27714320591474</v>
      </c>
      <c r="AD64" s="494">
        <v>188.44857134137786</v>
      </c>
      <c r="AE64" s="494">
        <v>42.578571592058424</v>
      </c>
      <c r="AF64" s="494">
        <v>9.0057144165039045</v>
      </c>
      <c r="AG64" s="494">
        <v>2.8518571853637655</v>
      </c>
      <c r="AH64" s="494">
        <v>226.1550009591233</v>
      </c>
      <c r="AI64" s="494">
        <v>82.329572405133788</v>
      </c>
      <c r="AP64" s="453"/>
      <c r="AQ64" s="453"/>
      <c r="AR64" s="471"/>
    </row>
    <row r="65" spans="1:44" s="174" customFormat="1" ht="12.75">
      <c r="A65" s="219"/>
      <c r="B65" s="236"/>
      <c r="C65" s="236"/>
      <c r="D65" s="236"/>
      <c r="E65" s="236"/>
      <c r="F65" s="236"/>
      <c r="G65" s="236"/>
      <c r="H65" s="236"/>
      <c r="I65" s="236"/>
      <c r="J65" s="261"/>
      <c r="K65" s="167"/>
      <c r="U65" s="435"/>
      <c r="V65" s="435"/>
      <c r="W65">
        <v>5</v>
      </c>
      <c r="X65" s="494">
        <v>89.485714503696826</v>
      </c>
      <c r="Y65" s="494">
        <v>175.85857282366015</v>
      </c>
      <c r="Z65" s="494">
        <v>98.794857025146186</v>
      </c>
      <c r="AA65" s="494">
        <v>20.899142946515727</v>
      </c>
      <c r="AB65" s="494">
        <v>18.429857390267454</v>
      </c>
      <c r="AC65" s="451">
        <v>327.06042698451427</v>
      </c>
      <c r="AD65" s="494">
        <v>191.91857365199442</v>
      </c>
      <c r="AE65" s="494">
        <v>47.517142159598151</v>
      </c>
      <c r="AF65" s="494">
        <v>9</v>
      </c>
      <c r="AG65" s="494">
        <v>6.0409999234335663</v>
      </c>
      <c r="AH65" s="494">
        <v>175.73643166678244</v>
      </c>
      <c r="AI65" s="494">
        <v>61.832857404436346</v>
      </c>
      <c r="AP65" s="472"/>
      <c r="AQ65" s="472"/>
      <c r="AR65" s="471"/>
    </row>
    <row r="66" spans="1:44" s="174" customFormat="1" ht="12.75">
      <c r="A66" s="219"/>
      <c r="B66" s="236"/>
      <c r="C66" s="236"/>
      <c r="D66" s="236"/>
      <c r="E66" s="236"/>
      <c r="F66" s="236"/>
      <c r="G66" s="236"/>
      <c r="H66" s="236"/>
      <c r="I66" s="236"/>
      <c r="J66" s="261"/>
      <c r="K66" s="167"/>
      <c r="U66" s="435"/>
      <c r="V66" s="435"/>
      <c r="W66">
        <v>6</v>
      </c>
      <c r="X66" s="494">
        <v>70.542857033865786</v>
      </c>
      <c r="Y66" s="494">
        <v>165.36414119175461</v>
      </c>
      <c r="Z66" s="494">
        <v>47.4197137015206</v>
      </c>
      <c r="AA66" s="494">
        <v>21.769857134137798</v>
      </c>
      <c r="AB66" s="494">
        <v>15.948999949863927</v>
      </c>
      <c r="AC66" s="451">
        <v>382.54914855956986</v>
      </c>
      <c r="AD66" s="494">
        <v>206.39285714285671</v>
      </c>
      <c r="AE66" s="494">
        <v>21.769857134137798</v>
      </c>
      <c r="AF66" s="494">
        <v>9</v>
      </c>
      <c r="AG66" s="494">
        <v>8.9162856510707265</v>
      </c>
      <c r="AH66" s="494">
        <v>124.30357033865756</v>
      </c>
      <c r="AI66" s="494">
        <v>71.741429465157537</v>
      </c>
      <c r="AP66" s="472"/>
      <c r="AQ66" s="472"/>
      <c r="AR66" s="468"/>
    </row>
    <row r="67" spans="1:44" s="174" customFormat="1" ht="12.75">
      <c r="A67" s="219"/>
      <c r="B67" s="236"/>
      <c r="C67" s="236"/>
      <c r="D67" s="236"/>
      <c r="E67" s="236"/>
      <c r="F67" s="236"/>
      <c r="G67" s="236"/>
      <c r="H67" s="236"/>
      <c r="I67" s="236"/>
      <c r="J67" s="261"/>
      <c r="K67" s="167"/>
      <c r="U67" s="435"/>
      <c r="V67" s="435"/>
      <c r="W67">
        <v>7</v>
      </c>
      <c r="X67" s="494">
        <v>74.442858014787944</v>
      </c>
      <c r="Y67" s="494">
        <v>115.832716805594</v>
      </c>
      <c r="Z67" s="494">
        <v>39.554857526506659</v>
      </c>
      <c r="AA67" s="494">
        <v>25.199285234723742</v>
      </c>
      <c r="AB67" s="494">
        <v>17.346428462437171</v>
      </c>
      <c r="AC67" s="451">
        <v>439.76600428989923</v>
      </c>
      <c r="AD67" s="494">
        <v>188.98428562709228</v>
      </c>
      <c r="AE67" s="494">
        <v>48.435713631766134</v>
      </c>
      <c r="AF67" s="494">
        <v>9.0028572082519513</v>
      </c>
      <c r="AG67" s="494">
        <v>14.150571210043733</v>
      </c>
      <c r="AH67" s="494">
        <v>311.82357134137811</v>
      </c>
      <c r="AI67" s="494">
        <v>78.088570186070001</v>
      </c>
      <c r="AP67" s="467"/>
      <c r="AQ67" s="467"/>
      <c r="AR67" s="467"/>
    </row>
    <row r="68" spans="1:44" s="174" customFormat="1" ht="12.75">
      <c r="A68" s="219"/>
      <c r="B68" s="236"/>
      <c r="C68" s="236"/>
      <c r="D68" s="236"/>
      <c r="E68" s="236"/>
      <c r="F68" s="236"/>
      <c r="G68" s="236"/>
      <c r="H68" s="236"/>
      <c r="I68" s="236"/>
      <c r="J68" s="261"/>
      <c r="K68" s="167"/>
      <c r="U68" s="435"/>
      <c r="V68" s="435">
        <v>8</v>
      </c>
      <c r="W68">
        <v>8</v>
      </c>
      <c r="X68" s="494">
        <v>57.657142639160107</v>
      </c>
      <c r="Y68" s="494">
        <v>105.39785766601526</v>
      </c>
      <c r="Z68" s="494">
        <v>40.561000006539437</v>
      </c>
      <c r="AA68" s="494">
        <v>20.075571877615744</v>
      </c>
      <c r="AB68" s="494">
        <v>12.653857094900914</v>
      </c>
      <c r="AC68" s="451">
        <v>288.93457249232642</v>
      </c>
      <c r="AD68" s="494">
        <v>201.38999720982085</v>
      </c>
      <c r="AE68" s="494">
        <v>43.595714569091747</v>
      </c>
      <c r="AF68" s="494">
        <v>9</v>
      </c>
      <c r="AG68" s="494">
        <v>4.65714287757873</v>
      </c>
      <c r="AH68" s="494">
        <v>283.68928527831974</v>
      </c>
      <c r="AI68" s="494">
        <v>88.551427568708121</v>
      </c>
      <c r="AP68" s="453"/>
      <c r="AQ68" s="452"/>
      <c r="AR68" s="468"/>
    </row>
    <row r="69" spans="1:44" s="174" customFormat="1" ht="12.75">
      <c r="A69" s="219"/>
      <c r="B69" s="236"/>
      <c r="C69" s="236"/>
      <c r="D69" s="236"/>
      <c r="E69" s="236"/>
      <c r="F69" s="236"/>
      <c r="G69" s="236"/>
      <c r="H69" s="236"/>
      <c r="I69" s="236"/>
      <c r="J69" s="261"/>
      <c r="K69" s="167"/>
      <c r="U69" s="435"/>
      <c r="V69" s="435"/>
      <c r="W69">
        <v>9</v>
      </c>
      <c r="X69" s="494">
        <v>88.771428789410876</v>
      </c>
      <c r="Y69" s="494">
        <v>162.89514378138898</v>
      </c>
      <c r="Z69" s="494">
        <v>99.332141876220447</v>
      </c>
      <c r="AA69" s="494">
        <v>19.496999740600501</v>
      </c>
      <c r="AB69" s="494">
        <v>15.7849998474121</v>
      </c>
      <c r="AC69" s="451">
        <v>411.09385899134998</v>
      </c>
      <c r="AD69" s="494">
        <v>179.96000671386699</v>
      </c>
      <c r="AE69" s="494">
        <v>37.669998168945298</v>
      </c>
      <c r="AF69" s="494">
        <v>9.0014286041259748</v>
      </c>
      <c r="AG69" s="494">
        <v>3.743571417672289</v>
      </c>
      <c r="AH69" s="494">
        <v>317.80857631138355</v>
      </c>
      <c r="AI69" s="494">
        <v>91.184855869838046</v>
      </c>
      <c r="AP69" s="452"/>
      <c r="AQ69" s="452"/>
      <c r="AR69" s="468"/>
    </row>
    <row r="70" spans="1:44" s="174" customFormat="1" ht="12.75">
      <c r="A70" s="219"/>
      <c r="B70" s="236"/>
      <c r="C70" s="236"/>
      <c r="D70" s="236"/>
      <c r="E70" s="236"/>
      <c r="F70" s="236"/>
      <c r="G70" s="236"/>
      <c r="H70" s="236"/>
      <c r="I70" s="236"/>
      <c r="J70" s="261"/>
      <c r="K70" s="167"/>
      <c r="U70" s="435"/>
      <c r="V70" s="435"/>
      <c r="W70">
        <v>10</v>
      </c>
      <c r="X70" s="494">
        <v>82.44</v>
      </c>
      <c r="Y70" s="494">
        <v>131.47999999999999</v>
      </c>
      <c r="Z70" s="494">
        <v>63.86</v>
      </c>
      <c r="AA70" s="494">
        <v>23.33</v>
      </c>
      <c r="AB70" s="494">
        <v>16.84</v>
      </c>
      <c r="AC70" s="451">
        <v>435.11</v>
      </c>
      <c r="AD70" s="494">
        <v>175.54</v>
      </c>
      <c r="AE70" s="494">
        <v>52.55</v>
      </c>
      <c r="AF70" s="494">
        <v>15.41</v>
      </c>
      <c r="AG70" s="494">
        <v>22.31</v>
      </c>
      <c r="AH70" s="494">
        <v>307.52</v>
      </c>
      <c r="AI70" s="494">
        <v>98.38</v>
      </c>
      <c r="AP70" s="452"/>
      <c r="AQ70" s="452"/>
      <c r="AR70" s="468"/>
    </row>
    <row r="71" spans="1:44" s="174" customFormat="1" ht="12.75">
      <c r="A71" s="219"/>
      <c r="B71" s="236"/>
      <c r="C71" s="236"/>
      <c r="D71" s="236"/>
      <c r="E71" s="236"/>
      <c r="F71" s="236"/>
      <c r="G71" s="236"/>
      <c r="H71" s="236"/>
      <c r="I71" s="236"/>
      <c r="J71" s="261"/>
      <c r="K71" s="167"/>
      <c r="U71" s="435"/>
      <c r="V71" s="435"/>
      <c r="W71">
        <v>11</v>
      </c>
      <c r="X71" s="494">
        <v>79.385999999999996</v>
      </c>
      <c r="Y71" s="494">
        <v>168.71</v>
      </c>
      <c r="Z71" s="494">
        <v>149.82</v>
      </c>
      <c r="AA71" s="494">
        <v>21.65</v>
      </c>
      <c r="AB71" s="494">
        <v>17.920000000000002</v>
      </c>
      <c r="AC71" s="451">
        <v>268.85000000000002</v>
      </c>
      <c r="AD71" s="494">
        <v>139.57</v>
      </c>
      <c r="AE71" s="494">
        <v>35.479999999999997</v>
      </c>
      <c r="AF71" s="494">
        <v>11.194000000000001</v>
      </c>
      <c r="AG71" s="494">
        <v>11.012</v>
      </c>
      <c r="AH71" s="494">
        <v>267.10000000000002</v>
      </c>
      <c r="AI71" s="494">
        <v>73.144999999999996</v>
      </c>
      <c r="AP71" s="452"/>
      <c r="AQ71" s="452"/>
      <c r="AR71" s="468"/>
    </row>
    <row r="72" spans="1:44" s="174" customFormat="1" ht="12.75">
      <c r="A72" s="219"/>
      <c r="B72" s="236"/>
      <c r="C72" s="236"/>
      <c r="D72" s="236"/>
      <c r="E72" s="236"/>
      <c r="F72" s="236"/>
      <c r="G72" s="236"/>
      <c r="H72" s="236"/>
      <c r="I72" s="236"/>
      <c r="J72" s="261"/>
      <c r="K72" s="167"/>
      <c r="U72" s="435"/>
      <c r="V72" s="435">
        <v>12</v>
      </c>
      <c r="W72">
        <v>12</v>
      </c>
      <c r="X72" s="494">
        <v>79.385000000000005</v>
      </c>
      <c r="Y72" s="494">
        <v>283.36357334681884</v>
      </c>
      <c r="Z72" s="494">
        <v>237.20571463448616</v>
      </c>
      <c r="AA72" s="494">
        <v>27.377714429582827</v>
      </c>
      <c r="AB72" s="494">
        <v>22.34300013950887</v>
      </c>
      <c r="AC72" s="451">
        <v>380.93800136021173</v>
      </c>
      <c r="AD72" s="494">
        <v>144.48428562709242</v>
      </c>
      <c r="AE72" s="494">
        <v>34.888571330479174</v>
      </c>
      <c r="AF72" s="494">
        <v>21.529999869210325</v>
      </c>
      <c r="AG72" s="494">
        <v>11.088000297546349</v>
      </c>
      <c r="AH72" s="494">
        <v>256.24499947684097</v>
      </c>
      <c r="AI72" s="494">
        <v>60.913855961390873</v>
      </c>
      <c r="AP72" s="452"/>
      <c r="AQ72" s="452"/>
      <c r="AR72" s="468"/>
    </row>
    <row r="73" spans="1:44" s="174" customFormat="1" ht="12.75">
      <c r="A73" s="219"/>
      <c r="B73" s="236"/>
      <c r="C73" s="236"/>
      <c r="D73" s="236"/>
      <c r="E73" s="236"/>
      <c r="F73" s="236"/>
      <c r="G73" s="236"/>
      <c r="H73" s="236"/>
      <c r="I73" s="236"/>
      <c r="J73" s="261"/>
      <c r="K73" s="167"/>
      <c r="U73" s="435"/>
      <c r="V73" s="435"/>
      <c r="W73">
        <v>13</v>
      </c>
      <c r="X73" s="494">
        <v>106.27142769949758</v>
      </c>
      <c r="Y73" s="494">
        <v>166.3</v>
      </c>
      <c r="Z73" s="494">
        <v>146.00399999999999</v>
      </c>
      <c r="AA73" s="494">
        <v>18.302499999999998</v>
      </c>
      <c r="AB73" s="494">
        <v>13.263</v>
      </c>
      <c r="AC73" s="451">
        <v>284.01</v>
      </c>
      <c r="AD73" s="494">
        <v>128.37</v>
      </c>
      <c r="AE73" s="494">
        <v>35.216999999999999</v>
      </c>
      <c r="AF73" s="494">
        <v>13.0228</v>
      </c>
      <c r="AG73" s="494">
        <v>5.0830000000000002</v>
      </c>
      <c r="AH73" s="494">
        <v>172.56</v>
      </c>
      <c r="AI73" s="494">
        <v>49.094000000000001</v>
      </c>
      <c r="AP73" s="452"/>
      <c r="AQ73" s="452"/>
      <c r="AR73" s="468"/>
    </row>
    <row r="74" spans="1:44" s="174" customFormat="1" ht="12.75">
      <c r="A74" s="219"/>
      <c r="B74" s="236"/>
      <c r="C74" s="236"/>
      <c r="D74" s="236"/>
      <c r="E74" s="236"/>
      <c r="F74" s="236"/>
      <c r="G74" s="236"/>
      <c r="H74" s="236"/>
      <c r="I74" s="236"/>
      <c r="J74" s="261"/>
      <c r="K74" s="167"/>
      <c r="U74" s="435"/>
      <c r="V74" s="435"/>
      <c r="W74">
        <v>14</v>
      </c>
      <c r="X74" s="494">
        <v>81.84</v>
      </c>
      <c r="Y74" s="494">
        <v>135.46</v>
      </c>
      <c r="Z74" s="494">
        <v>119.48</v>
      </c>
      <c r="AA74" s="494">
        <v>17.7</v>
      </c>
      <c r="AB74" s="494">
        <v>7.28</v>
      </c>
      <c r="AC74" s="451">
        <v>319.68499755859301</v>
      </c>
      <c r="AD74" s="494">
        <v>172.46</v>
      </c>
      <c r="AE74" s="494">
        <v>34</v>
      </c>
      <c r="AF74" s="494">
        <v>10.01</v>
      </c>
      <c r="AG74" s="494">
        <v>2.54</v>
      </c>
      <c r="AH74" s="494">
        <v>207.4</v>
      </c>
      <c r="AI74" s="494">
        <v>81.2</v>
      </c>
      <c r="AP74" s="452"/>
      <c r="AQ74" s="452"/>
      <c r="AR74" s="468"/>
    </row>
    <row r="75" spans="1:44" s="174" customFormat="1" ht="12.75">
      <c r="A75" s="219"/>
      <c r="B75" s="236"/>
      <c r="C75" s="236"/>
      <c r="D75" s="236"/>
      <c r="E75" s="236"/>
      <c r="F75" s="236"/>
      <c r="G75" s="236"/>
      <c r="H75" s="236"/>
      <c r="I75" s="236"/>
      <c r="J75" s="261"/>
      <c r="K75" s="167"/>
      <c r="U75" s="435"/>
      <c r="V75" s="435"/>
      <c r="W75">
        <v>15</v>
      </c>
      <c r="X75" s="494">
        <v>64.599999999999994</v>
      </c>
      <c r="Y75" s="494">
        <v>144.72999999999999</v>
      </c>
      <c r="Z75" s="494">
        <v>117.33</v>
      </c>
      <c r="AA75" s="494">
        <v>17.95</v>
      </c>
      <c r="AB75" s="494">
        <v>10.97</v>
      </c>
      <c r="AC75" s="451">
        <v>334.82</v>
      </c>
      <c r="AD75" s="494">
        <v>134.32</v>
      </c>
      <c r="AE75" s="494">
        <v>34.4</v>
      </c>
      <c r="AF75" s="494">
        <v>10</v>
      </c>
      <c r="AG75" s="494">
        <v>2.68</v>
      </c>
      <c r="AH75" s="494">
        <v>268.58999999999997</v>
      </c>
      <c r="AI75" s="494">
        <v>99.91</v>
      </c>
      <c r="AP75" s="452"/>
      <c r="AQ75" s="452"/>
      <c r="AR75" s="468"/>
    </row>
    <row r="76" spans="1:44" s="174" customFormat="1" ht="12.75">
      <c r="A76" s="219"/>
      <c r="B76" s="236"/>
      <c r="C76" s="236"/>
      <c r="D76" s="236"/>
      <c r="E76" s="236"/>
      <c r="F76" s="236"/>
      <c r="G76" s="236"/>
      <c r="H76" s="236"/>
      <c r="I76" s="236"/>
      <c r="J76" s="261"/>
      <c r="K76" s="167"/>
      <c r="U76" s="435"/>
      <c r="V76" s="435">
        <v>16</v>
      </c>
      <c r="W76">
        <v>16</v>
      </c>
      <c r="X76" s="494">
        <v>78.33</v>
      </c>
      <c r="Y76" s="494">
        <v>119.2355706</v>
      </c>
      <c r="Z76" s="494">
        <v>96.842713489999994</v>
      </c>
      <c r="AA76" s="494">
        <v>15.54999978</v>
      </c>
      <c r="AB76" s="494">
        <v>7.3847143309999996</v>
      </c>
      <c r="AC76" s="451">
        <v>242.2711443</v>
      </c>
      <c r="AD76" s="494">
        <v>123.28142769999999</v>
      </c>
      <c r="AE76" s="494">
        <v>31.61571421</v>
      </c>
      <c r="AF76" s="494">
        <v>10.00857149</v>
      </c>
      <c r="AG76" s="494">
        <v>1.739714282</v>
      </c>
      <c r="AH76" s="494">
        <v>219.1407122</v>
      </c>
      <c r="AI76" s="494">
        <v>73.782856530000004</v>
      </c>
      <c r="AP76" s="452"/>
      <c r="AQ76" s="452"/>
      <c r="AR76" s="468"/>
    </row>
    <row r="77" spans="1:44" s="174" customFormat="1" ht="12.75">
      <c r="A77" s="219"/>
      <c r="B77" s="236"/>
      <c r="C77" s="236"/>
      <c r="D77" s="236"/>
      <c r="E77" s="236"/>
      <c r="F77" s="236"/>
      <c r="G77" s="236"/>
      <c r="H77" s="236"/>
      <c r="I77" s="236"/>
      <c r="J77" s="261"/>
      <c r="K77" s="167"/>
      <c r="U77" s="435"/>
      <c r="V77" s="435"/>
      <c r="W77">
        <v>17</v>
      </c>
      <c r="X77" s="494">
        <v>60.25714275</v>
      </c>
      <c r="Y77" s="494">
        <v>87.61</v>
      </c>
      <c r="Z77" s="494">
        <v>50</v>
      </c>
      <c r="AA77" s="494">
        <v>14.797000000000001</v>
      </c>
      <c r="AB77" s="494">
        <v>9.26</v>
      </c>
      <c r="AC77" s="451">
        <v>224.91</v>
      </c>
      <c r="AD77" s="494">
        <v>109.76</v>
      </c>
      <c r="AE77" s="494">
        <v>26.86</v>
      </c>
      <c r="AF77" s="494">
        <v>10</v>
      </c>
      <c r="AG77" s="494">
        <v>1.53</v>
      </c>
      <c r="AH77" s="494">
        <v>165.05</v>
      </c>
      <c r="AI77" s="494">
        <v>46.43</v>
      </c>
      <c r="AP77" s="452"/>
      <c r="AQ77" s="452"/>
      <c r="AR77" s="468"/>
    </row>
    <row r="78" spans="1:44" s="174" customFormat="1" ht="12.75">
      <c r="A78" s="219"/>
      <c r="B78" s="236"/>
      <c r="C78" s="236"/>
      <c r="D78" s="236"/>
      <c r="E78" s="236"/>
      <c r="F78" s="236"/>
      <c r="G78" s="236"/>
      <c r="H78" s="236"/>
      <c r="I78" s="236"/>
      <c r="J78" s="261"/>
      <c r="K78" s="167"/>
      <c r="U78" s="435"/>
      <c r="V78" s="435"/>
      <c r="W78">
        <v>18</v>
      </c>
      <c r="X78" s="494">
        <v>42.69</v>
      </c>
      <c r="Y78" s="494">
        <v>85.12</v>
      </c>
      <c r="Z78" s="494">
        <v>49.42</v>
      </c>
      <c r="AA78" s="494">
        <v>14.55</v>
      </c>
      <c r="AB78" s="494">
        <v>8</v>
      </c>
      <c r="AC78" s="451">
        <v>165.54</v>
      </c>
      <c r="AD78" s="494">
        <v>94.2</v>
      </c>
      <c r="AE78" s="494">
        <v>21.22</v>
      </c>
      <c r="AF78" s="494">
        <v>10.039999999999999</v>
      </c>
      <c r="AG78" s="494">
        <v>1.1060000000000001</v>
      </c>
      <c r="AH78" s="494">
        <v>119.089</v>
      </c>
      <c r="AI78" s="494">
        <v>40.600999999999999</v>
      </c>
      <c r="AP78" s="452"/>
      <c r="AQ78" s="452"/>
      <c r="AR78" s="468"/>
    </row>
    <row r="79" spans="1:44" s="174" customFormat="1" ht="12.75">
      <c r="A79" s="219"/>
      <c r="B79" s="236"/>
      <c r="C79" s="236"/>
      <c r="D79" s="236"/>
      <c r="E79" s="236"/>
      <c r="F79" s="236"/>
      <c r="G79" s="236"/>
      <c r="H79" s="236"/>
      <c r="I79" s="236"/>
      <c r="J79" s="261"/>
      <c r="K79" s="167"/>
      <c r="U79" s="435"/>
      <c r="V79" s="435"/>
      <c r="W79">
        <v>19</v>
      </c>
      <c r="X79" s="494">
        <v>28.51</v>
      </c>
      <c r="Y79" s="494">
        <v>72.61</v>
      </c>
      <c r="Z79" s="494">
        <v>35.74</v>
      </c>
      <c r="AA79" s="494">
        <v>13.66</v>
      </c>
      <c r="AB79" s="494">
        <v>6.6</v>
      </c>
      <c r="AC79" s="451">
        <v>146.38</v>
      </c>
      <c r="AD79" s="494">
        <v>94.697000000000003</v>
      </c>
      <c r="AE79" s="494">
        <v>19.11</v>
      </c>
      <c r="AF79" s="494">
        <v>9.94</v>
      </c>
      <c r="AG79" s="494">
        <v>1.4219999999999999</v>
      </c>
      <c r="AH79" s="494">
        <v>92.77</v>
      </c>
      <c r="AI79" s="494">
        <v>44.54</v>
      </c>
      <c r="AP79" s="452"/>
      <c r="AQ79" s="452"/>
      <c r="AR79" s="468"/>
    </row>
    <row r="80" spans="1:44" s="174" customFormat="1" ht="12.75">
      <c r="A80" s="219"/>
      <c r="B80" s="236"/>
      <c r="C80" s="236"/>
      <c r="D80" s="236"/>
      <c r="E80" s="236"/>
      <c r="F80" s="236"/>
      <c r="G80" s="236"/>
      <c r="H80" s="236"/>
      <c r="I80" s="236"/>
      <c r="J80" s="261"/>
      <c r="K80" s="167"/>
      <c r="U80" s="435"/>
      <c r="V80" s="435">
        <v>20</v>
      </c>
      <c r="W80">
        <v>20</v>
      </c>
      <c r="X80" s="494">
        <v>35.168999810000003</v>
      </c>
      <c r="Y80" s="494">
        <v>131.49528609999999</v>
      </c>
      <c r="Z80" s="494">
        <v>63.049000329999998</v>
      </c>
      <c r="AA80" s="494">
        <v>13.311428619999999</v>
      </c>
      <c r="AB80" s="494">
        <v>5.4271428930000001</v>
      </c>
      <c r="AC80" s="451">
        <v>134.76942879999999</v>
      </c>
      <c r="AD80" s="494">
        <v>86.832857399999995</v>
      </c>
      <c r="AE80" s="494">
        <v>19.79285703</v>
      </c>
      <c r="AF80" s="494">
        <v>10.00285721</v>
      </c>
      <c r="AG80" s="494">
        <v>1.410000001</v>
      </c>
      <c r="AH80" s="494">
        <v>83.964998519999995</v>
      </c>
      <c r="AI80" s="494">
        <v>26.044285909999999</v>
      </c>
      <c r="AP80" s="452"/>
      <c r="AQ80" s="452"/>
      <c r="AR80" s="468"/>
    </row>
    <row r="81" spans="1:44" s="174" customFormat="1" ht="12.75">
      <c r="A81" s="219"/>
      <c r="B81" s="236"/>
      <c r="C81" s="236"/>
      <c r="D81" s="236"/>
      <c r="E81" s="236"/>
      <c r="F81" s="236"/>
      <c r="G81" s="236"/>
      <c r="H81" s="236"/>
      <c r="I81" s="236"/>
      <c r="J81" s="261"/>
      <c r="K81" s="167"/>
      <c r="U81" s="435"/>
      <c r="V81" s="435"/>
      <c r="W81">
        <v>21</v>
      </c>
      <c r="X81" s="494">
        <v>29.271428790000002</v>
      </c>
      <c r="Y81" s="494">
        <v>75.344715120000004</v>
      </c>
      <c r="Z81" s="494">
        <v>58.513571599999999</v>
      </c>
      <c r="AA81" s="494">
        <v>11.43428557</v>
      </c>
      <c r="AB81" s="494">
        <v>3.7200000289999999</v>
      </c>
      <c r="AC81" s="451">
        <v>114.5781435</v>
      </c>
      <c r="AD81" s="494">
        <v>68.318569729999993</v>
      </c>
      <c r="AE81" s="494">
        <v>14.84571416</v>
      </c>
      <c r="AF81" s="494">
        <v>10.00857162</v>
      </c>
      <c r="AG81" s="494">
        <v>1.4790000059999999</v>
      </c>
      <c r="AH81" s="494">
        <v>65.562856949999997</v>
      </c>
      <c r="AI81" s="494">
        <v>21.073571609999998</v>
      </c>
      <c r="AP81" s="452"/>
      <c r="AQ81" s="452"/>
      <c r="AR81" s="468"/>
    </row>
    <row r="82" spans="1:44" s="174" customFormat="1" ht="12.75">
      <c r="A82" s="219"/>
      <c r="B82" s="236"/>
      <c r="C82" s="236"/>
      <c r="D82" s="236"/>
      <c r="E82" s="236"/>
      <c r="F82" s="236"/>
      <c r="G82" s="236"/>
      <c r="H82" s="236"/>
      <c r="I82" s="236"/>
      <c r="J82" s="261"/>
      <c r="K82" s="167"/>
      <c r="U82" s="435"/>
      <c r="V82" s="435"/>
      <c r="W82">
        <v>22</v>
      </c>
      <c r="X82" s="494">
        <v>26.585714339999999</v>
      </c>
      <c r="Y82" s="494">
        <v>59.612285610000001</v>
      </c>
      <c r="Z82" s="494">
        <v>62.080428529999999</v>
      </c>
      <c r="AA82" s="494">
        <v>11.052285875592885</v>
      </c>
      <c r="AB82" s="494">
        <v>3.3728571278708288</v>
      </c>
      <c r="AC82" s="451">
        <v>115.02742876325301</v>
      </c>
      <c r="AD82" s="494">
        <v>61.075714111328075</v>
      </c>
      <c r="AE82" s="494">
        <v>12.268571444920086</v>
      </c>
      <c r="AF82" s="494">
        <v>10.010000092642615</v>
      </c>
      <c r="AG82" s="494">
        <v>1.7637142960000001</v>
      </c>
      <c r="AH82" s="494">
        <v>57.502857210000002</v>
      </c>
      <c r="AI82" s="494">
        <v>20.06771415</v>
      </c>
      <c r="AP82" s="452"/>
      <c r="AQ82" s="452"/>
      <c r="AR82" s="468"/>
    </row>
    <row r="83" spans="1:44" s="174" customFormat="1" ht="12.75">
      <c r="A83" s="219"/>
      <c r="B83" s="236"/>
      <c r="C83" s="236"/>
      <c r="D83" s="236"/>
      <c r="E83" s="236"/>
      <c r="F83" s="236"/>
      <c r="G83" s="236"/>
      <c r="H83" s="236"/>
      <c r="I83" s="236"/>
      <c r="J83" s="261"/>
      <c r="K83" s="167"/>
      <c r="U83" s="435"/>
      <c r="V83" s="435"/>
      <c r="W83">
        <v>23</v>
      </c>
      <c r="X83" s="494">
        <v>21.46</v>
      </c>
      <c r="Y83" s="494">
        <v>45.06</v>
      </c>
      <c r="Z83" s="494">
        <v>30.1</v>
      </c>
      <c r="AA83" s="494">
        <v>10.09</v>
      </c>
      <c r="AB83" s="494">
        <v>2.0499999999999998</v>
      </c>
      <c r="AC83" s="451">
        <v>101.04</v>
      </c>
      <c r="AD83" s="494">
        <v>47.76</v>
      </c>
      <c r="AE83" s="494">
        <v>10.95</v>
      </c>
      <c r="AF83" s="494">
        <v>10</v>
      </c>
      <c r="AG83" s="494">
        <v>1.65</v>
      </c>
      <c r="AH83" s="494">
        <v>51.89</v>
      </c>
      <c r="AI83" s="494">
        <v>15.036</v>
      </c>
      <c r="AP83" s="452"/>
      <c r="AQ83" s="452"/>
      <c r="AR83" s="468"/>
    </row>
    <row r="84" spans="1:44" s="174" customFormat="1" ht="40.5" customHeight="1">
      <c r="A84" s="219"/>
      <c r="B84" s="236"/>
      <c r="C84" s="236"/>
      <c r="D84" s="236"/>
      <c r="E84" s="236"/>
      <c r="F84" s="236"/>
      <c r="G84" s="236"/>
      <c r="H84" s="236"/>
      <c r="I84" s="236"/>
      <c r="J84" s="261"/>
      <c r="K84" s="167"/>
      <c r="U84" s="435"/>
      <c r="V84" s="435">
        <v>24</v>
      </c>
      <c r="W84">
        <v>24</v>
      </c>
      <c r="X84" s="494">
        <v>18.829999999999998</v>
      </c>
      <c r="Y84" s="494">
        <v>39.22</v>
      </c>
      <c r="Z84" s="494">
        <v>22.76</v>
      </c>
      <c r="AA84" s="494">
        <v>9.61</v>
      </c>
      <c r="AB84" s="494">
        <v>2.5099999999999998</v>
      </c>
      <c r="AC84" s="451">
        <v>92.81</v>
      </c>
      <c r="AD84" s="494">
        <v>46.73</v>
      </c>
      <c r="AE84" s="494">
        <v>10.98</v>
      </c>
      <c r="AF84" s="494">
        <v>10</v>
      </c>
      <c r="AG84" s="494">
        <v>1.65</v>
      </c>
      <c r="AH84" s="494">
        <v>47.66</v>
      </c>
      <c r="AI84" s="494">
        <v>13.44</v>
      </c>
      <c r="AP84" s="452"/>
      <c r="AQ84" s="452"/>
      <c r="AR84" s="468"/>
    </row>
    <row r="85" spans="1:44" s="174" customFormat="1" ht="12.75">
      <c r="A85" s="219"/>
      <c r="B85" s="236"/>
      <c r="C85" s="236"/>
      <c r="D85" s="236"/>
      <c r="E85" s="236"/>
      <c r="F85" s="236"/>
      <c r="G85" s="236"/>
      <c r="H85" s="236"/>
      <c r="I85" s="236"/>
      <c r="J85" s="261"/>
      <c r="K85" s="167"/>
      <c r="U85" s="435"/>
      <c r="V85" s="435"/>
      <c r="W85">
        <v>25</v>
      </c>
      <c r="X85" s="494">
        <v>17.614000000000001</v>
      </c>
      <c r="Y85" s="494">
        <v>35.65</v>
      </c>
      <c r="Z85" s="494">
        <v>16.28</v>
      </c>
      <c r="AA85" s="494">
        <v>9.0299999999999994</v>
      </c>
      <c r="AB85" s="494">
        <v>2.41</v>
      </c>
      <c r="AC85" s="451">
        <v>84.18</v>
      </c>
      <c r="AD85" s="494">
        <v>47.56</v>
      </c>
      <c r="AE85" s="494">
        <v>10.367000000000001</v>
      </c>
      <c r="AF85" s="494">
        <v>10</v>
      </c>
      <c r="AG85" s="494">
        <v>1.89</v>
      </c>
      <c r="AH85" s="494">
        <v>43.03</v>
      </c>
      <c r="AI85" s="494">
        <v>11.38</v>
      </c>
      <c r="AP85" s="452"/>
      <c r="AQ85" s="452"/>
      <c r="AR85" s="468"/>
    </row>
    <row r="86" spans="1:44" s="174" customFormat="1" ht="12.75">
      <c r="A86" s="219"/>
      <c r="B86" s="236"/>
      <c r="C86" s="236"/>
      <c r="D86" s="236"/>
      <c r="E86" s="236"/>
      <c r="F86" s="236"/>
      <c r="G86" s="236"/>
      <c r="H86" s="236"/>
      <c r="I86" s="236"/>
      <c r="J86" s="261"/>
      <c r="K86" s="167"/>
      <c r="U86" s="435"/>
      <c r="V86" s="435"/>
      <c r="W86">
        <v>26</v>
      </c>
      <c r="X86" s="494">
        <v>16.271428790000002</v>
      </c>
      <c r="Y86" s="494">
        <v>32.878427780000003</v>
      </c>
      <c r="Z86" s="494">
        <v>13.60685703</v>
      </c>
      <c r="AA86" s="494">
        <v>8.5145713260000004</v>
      </c>
      <c r="AB86" s="494">
        <v>2.8185714480000001</v>
      </c>
      <c r="AC86" s="451">
        <v>73.514571599999996</v>
      </c>
      <c r="AD86" s="494">
        <v>39.89285769</v>
      </c>
      <c r="AE86" s="494">
        <v>8.9742856710000005</v>
      </c>
      <c r="AF86" s="494">
        <v>10.001428600000001</v>
      </c>
      <c r="AG86" s="494">
        <v>1.6758571520000001</v>
      </c>
      <c r="AH86" s="494">
        <v>39.17514311</v>
      </c>
      <c r="AI86" s="494">
        <v>10</v>
      </c>
      <c r="AP86" s="452"/>
      <c r="AQ86" s="452"/>
      <c r="AR86" s="468"/>
    </row>
    <row r="87" spans="1:44" s="174" customFormat="1" ht="12.75">
      <c r="A87" s="219"/>
      <c r="B87" s="236"/>
      <c r="C87" s="236"/>
      <c r="D87" s="236"/>
      <c r="E87" s="236"/>
      <c r="F87" s="236"/>
      <c r="G87" s="236"/>
      <c r="H87" s="236"/>
      <c r="I87" s="236"/>
      <c r="J87" s="261"/>
      <c r="K87" s="167"/>
      <c r="U87" s="435"/>
      <c r="V87" s="435"/>
      <c r="W87">
        <v>27</v>
      </c>
      <c r="X87" s="494">
        <v>16.23</v>
      </c>
      <c r="Y87" s="494">
        <v>31.86</v>
      </c>
      <c r="Z87" s="494">
        <v>11.76</v>
      </c>
      <c r="AA87" s="494">
        <v>8.7200000000000006</v>
      </c>
      <c r="AB87" s="494">
        <v>2.5099999999999998</v>
      </c>
      <c r="AC87" s="451">
        <v>78.14</v>
      </c>
      <c r="AD87" s="494">
        <v>35.340000000000003</v>
      </c>
      <c r="AE87" s="494">
        <v>9.23</v>
      </c>
      <c r="AF87" s="494">
        <v>10</v>
      </c>
      <c r="AG87" s="494">
        <v>1.29</v>
      </c>
      <c r="AH87" s="494">
        <v>42.66</v>
      </c>
      <c r="AI87" s="494">
        <v>9.59</v>
      </c>
      <c r="AP87" s="452"/>
      <c r="AQ87" s="452"/>
      <c r="AR87" s="468"/>
    </row>
    <row r="88" spans="1:44" s="174" customFormat="1" ht="12.75">
      <c r="A88" s="219"/>
      <c r="B88" s="236"/>
      <c r="C88" s="236"/>
      <c r="D88" s="236"/>
      <c r="E88" s="236"/>
      <c r="F88" s="236"/>
      <c r="G88" s="236"/>
      <c r="H88" s="236"/>
      <c r="I88" s="236"/>
      <c r="J88" s="261"/>
      <c r="K88" s="167"/>
      <c r="U88" s="435"/>
      <c r="V88" s="435">
        <v>28</v>
      </c>
      <c r="W88">
        <v>28</v>
      </c>
      <c r="X88" s="494">
        <v>15.585714339999999</v>
      </c>
      <c r="Y88" s="494">
        <v>28.237714220000001</v>
      </c>
      <c r="Z88" s="494">
        <v>11.887571469999999</v>
      </c>
      <c r="AA88" s="494">
        <v>8.3142856869999999</v>
      </c>
      <c r="AB88" s="494">
        <v>1.9500000310000001</v>
      </c>
      <c r="AC88" s="451">
        <v>94.135857720000004</v>
      </c>
      <c r="AD88" s="494">
        <v>30.624285830000002</v>
      </c>
      <c r="AE88" s="494">
        <v>8.2042856900000007</v>
      </c>
      <c r="AF88" s="494">
        <v>10.004285810000001</v>
      </c>
      <c r="AG88" s="494">
        <v>1.798428621</v>
      </c>
      <c r="AH88" s="494">
        <v>38.501427790000001</v>
      </c>
      <c r="AI88" s="494">
        <v>8.4171430039999997</v>
      </c>
      <c r="AP88" s="452"/>
      <c r="AQ88" s="452"/>
      <c r="AR88" s="473"/>
    </row>
    <row r="89" spans="1:44" s="174" customFormat="1" ht="12.75">
      <c r="A89" s="219"/>
      <c r="B89" s="236"/>
      <c r="C89" s="236"/>
      <c r="D89" s="236"/>
      <c r="E89" s="236"/>
      <c r="F89" s="236"/>
      <c r="G89" s="236"/>
      <c r="H89" s="236"/>
      <c r="I89" s="236"/>
      <c r="J89" s="261"/>
      <c r="K89" s="167"/>
      <c r="U89" s="435"/>
      <c r="V89" s="435"/>
      <c r="W89">
        <v>29</v>
      </c>
      <c r="X89" s="494">
        <v>14.93</v>
      </c>
      <c r="Y89" s="494">
        <v>26.65</v>
      </c>
      <c r="Z89" s="494">
        <v>10.27</v>
      </c>
      <c r="AA89" s="494">
        <v>8.1028571810041097</v>
      </c>
      <c r="AB89" s="494">
        <v>1.9357143130000001</v>
      </c>
      <c r="AC89" s="451">
        <v>90.32</v>
      </c>
      <c r="AD89" s="494">
        <v>30.7200001307896</v>
      </c>
      <c r="AE89" s="494">
        <v>7.5200000490461001</v>
      </c>
      <c r="AF89" s="494">
        <v>10</v>
      </c>
      <c r="AG89" s="494">
        <v>1.4</v>
      </c>
      <c r="AH89" s="494">
        <v>35.53</v>
      </c>
      <c r="AI89" s="494">
        <v>8.27</v>
      </c>
      <c r="AP89" s="452"/>
      <c r="AQ89" s="452"/>
      <c r="AR89" s="468"/>
    </row>
    <row r="90" spans="1:44" s="174" customFormat="1" ht="12.75">
      <c r="A90" s="219"/>
      <c r="B90" s="236"/>
      <c r="C90" s="236"/>
      <c r="D90" s="236"/>
      <c r="E90" s="236"/>
      <c r="F90" s="236"/>
      <c r="G90" s="236"/>
      <c r="H90" s="236"/>
      <c r="I90" s="236"/>
      <c r="J90" s="261"/>
      <c r="K90" s="167"/>
      <c r="U90" s="435"/>
      <c r="V90" s="435"/>
      <c r="W90">
        <v>30</v>
      </c>
      <c r="X90" s="494">
        <v>13.502856935773542</v>
      </c>
      <c r="Y90" s="494">
        <v>26.615142549787187</v>
      </c>
      <c r="Z90" s="494">
        <v>8.3531428745814704</v>
      </c>
      <c r="AA90" s="494">
        <v>6.9451428140912697</v>
      </c>
      <c r="AB90" s="494">
        <v>1.1404285771506149</v>
      </c>
      <c r="AC90" s="451">
        <v>79.859856741768922</v>
      </c>
      <c r="AD90" s="494">
        <v>26.590000152587869</v>
      </c>
      <c r="AE90" s="494">
        <v>7.6185714857918834</v>
      </c>
      <c r="AF90" s="494">
        <v>10</v>
      </c>
      <c r="AG90" s="494">
        <v>2.1097143036978538</v>
      </c>
      <c r="AH90" s="494">
        <v>34.39142826625276</v>
      </c>
      <c r="AI90" s="494">
        <v>6.896428448813297</v>
      </c>
      <c r="AP90" s="452"/>
      <c r="AQ90" s="452"/>
      <c r="AR90" s="468"/>
    </row>
    <row r="91" spans="1:44" s="174" customFormat="1" ht="12.75">
      <c r="A91" s="219"/>
      <c r="B91" s="236"/>
      <c r="C91" s="236"/>
      <c r="D91" s="236"/>
      <c r="E91" s="236"/>
      <c r="F91" s="236"/>
      <c r="G91" s="236"/>
      <c r="H91" s="236"/>
      <c r="I91" s="236"/>
      <c r="J91" s="261"/>
      <c r="K91" s="167"/>
      <c r="U91" s="435"/>
      <c r="V91" s="435"/>
      <c r="W91">
        <v>31</v>
      </c>
      <c r="X91" s="494">
        <v>13.61371449</v>
      </c>
      <c r="Y91" s="494">
        <v>28.730000090000001</v>
      </c>
      <c r="Z91" s="494">
        <v>7.3187142100000004</v>
      </c>
      <c r="AA91" s="494">
        <v>7.4785713469999999</v>
      </c>
      <c r="AB91" s="494">
        <v>0.64999997600000003</v>
      </c>
      <c r="AC91" s="451">
        <v>62.572570800000001</v>
      </c>
      <c r="AD91" s="494">
        <v>23.922857010000001</v>
      </c>
      <c r="AE91" s="494">
        <v>7.2285714150000002</v>
      </c>
      <c r="AF91" s="494">
        <v>10.00857149</v>
      </c>
      <c r="AG91" s="494">
        <v>1.8491428750000001</v>
      </c>
      <c r="AH91" s="494">
        <v>35.190714149999998</v>
      </c>
      <c r="AI91" s="494">
        <v>5.7529999869999999</v>
      </c>
      <c r="AP91" s="452"/>
      <c r="AQ91" s="452"/>
      <c r="AR91" s="468"/>
    </row>
    <row r="92" spans="1:44" s="174" customFormat="1" ht="12.75">
      <c r="A92" s="219"/>
      <c r="B92" s="236"/>
      <c r="C92" s="236"/>
      <c r="D92" s="236"/>
      <c r="E92" s="236"/>
      <c r="F92" s="236"/>
      <c r="G92" s="236"/>
      <c r="H92" s="236"/>
      <c r="I92" s="236"/>
      <c r="J92" s="261"/>
      <c r="K92" s="167"/>
      <c r="U92" s="435"/>
      <c r="V92" s="435">
        <v>32</v>
      </c>
      <c r="W92">
        <v>32</v>
      </c>
      <c r="X92" s="494">
        <v>13.74</v>
      </c>
      <c r="Y92" s="494">
        <v>30.58</v>
      </c>
      <c r="Z92" s="494">
        <v>6.6262857573372926</v>
      </c>
      <c r="AA92" s="494">
        <v>7.71</v>
      </c>
      <c r="AB92" s="494">
        <v>1.59</v>
      </c>
      <c r="AC92" s="451">
        <v>66.010000000000005</v>
      </c>
      <c r="AD92" s="494">
        <v>29.69</v>
      </c>
      <c r="AE92" s="494">
        <v>8.18</v>
      </c>
      <c r="AF92" s="494">
        <v>10.01</v>
      </c>
      <c r="AG92" s="494">
        <v>2.0099999999999998</v>
      </c>
      <c r="AH92" s="494">
        <v>39.28</v>
      </c>
      <c r="AI92" s="494">
        <v>7.41</v>
      </c>
      <c r="AP92" s="452"/>
      <c r="AQ92" s="452"/>
      <c r="AR92" s="468"/>
    </row>
    <row r="93" spans="1:44" s="174" customFormat="1" ht="12.75">
      <c r="A93" s="219"/>
      <c r="B93" s="236"/>
      <c r="C93" s="236"/>
      <c r="D93" s="236"/>
      <c r="E93" s="236"/>
      <c r="F93" s="236"/>
      <c r="G93" s="236"/>
      <c r="H93" s="236"/>
      <c r="I93" s="236"/>
      <c r="J93" s="261"/>
      <c r="K93" s="167"/>
      <c r="U93" s="435"/>
      <c r="V93" s="435"/>
      <c r="W93">
        <v>33</v>
      </c>
      <c r="X93" s="494">
        <v>12.47</v>
      </c>
      <c r="Y93" s="494">
        <v>30.24</v>
      </c>
      <c r="Z93" s="494">
        <v>6.4</v>
      </c>
      <c r="AA93" s="494">
        <v>7.59</v>
      </c>
      <c r="AB93" s="494">
        <v>2.27</v>
      </c>
      <c r="AC93" s="451">
        <v>60.96</v>
      </c>
      <c r="AD93" s="494">
        <v>27.66</v>
      </c>
      <c r="AE93" s="494">
        <v>8.11</v>
      </c>
      <c r="AF93" s="494">
        <v>10.16</v>
      </c>
      <c r="AG93" s="494">
        <v>1.81</v>
      </c>
      <c r="AH93" s="494">
        <v>43.2</v>
      </c>
      <c r="AI93" s="494">
        <v>9.2959999999999994</v>
      </c>
      <c r="AP93" s="452"/>
      <c r="AQ93" s="452"/>
      <c r="AR93" s="468"/>
    </row>
    <row r="94" spans="1:44" s="174" customFormat="1" ht="12.75">
      <c r="A94" s="219"/>
      <c r="B94" s="236"/>
      <c r="C94" s="236"/>
      <c r="D94" s="236"/>
      <c r="E94" s="236"/>
      <c r="F94" s="236"/>
      <c r="G94" s="236"/>
      <c r="H94" s="236"/>
      <c r="I94" s="236"/>
      <c r="J94" s="261"/>
      <c r="K94" s="167"/>
      <c r="U94" s="435"/>
      <c r="V94" s="435"/>
      <c r="W94">
        <v>34</v>
      </c>
      <c r="X94" s="494">
        <v>12.67</v>
      </c>
      <c r="Y94" s="494">
        <v>31.73</v>
      </c>
      <c r="Z94" s="494">
        <v>5.44</v>
      </c>
      <c r="AA94" s="494">
        <v>7.13</v>
      </c>
      <c r="AB94" s="494">
        <v>1.92</v>
      </c>
      <c r="AC94" s="451">
        <v>64.84</v>
      </c>
      <c r="AD94" s="494">
        <v>23.8</v>
      </c>
      <c r="AE94" s="494">
        <v>7.3</v>
      </c>
      <c r="AF94" s="494">
        <v>10.01</v>
      </c>
      <c r="AG94" s="494">
        <v>2.09</v>
      </c>
      <c r="AH94" s="494">
        <v>41.6</v>
      </c>
      <c r="AI94" s="494">
        <v>9.6</v>
      </c>
      <c r="AP94" s="452"/>
      <c r="AQ94" s="452"/>
      <c r="AR94" s="468"/>
    </row>
    <row r="95" spans="1:44" s="174" customFormat="1" ht="12.75">
      <c r="A95" s="219"/>
      <c r="B95" s="236"/>
      <c r="C95" s="236"/>
      <c r="D95" s="236"/>
      <c r="E95" s="236"/>
      <c r="F95" s="236"/>
      <c r="G95" s="236"/>
      <c r="H95" s="236"/>
      <c r="I95" s="236"/>
      <c r="J95" s="261"/>
      <c r="K95" s="167"/>
      <c r="U95" s="435"/>
      <c r="V95" s="435"/>
      <c r="W95">
        <v>35</v>
      </c>
      <c r="X95" s="494">
        <v>11.766666730244934</v>
      </c>
      <c r="Y95" s="494">
        <v>29.105667114257798</v>
      </c>
      <c r="Z95" s="494">
        <v>5.0230000813802063</v>
      </c>
      <c r="AA95" s="494">
        <v>6.9800000190734801</v>
      </c>
      <c r="AB95" s="494">
        <v>1.9199999570846498</v>
      </c>
      <c r="AC95" s="451">
        <v>59.800332387288364</v>
      </c>
      <c r="AD95" s="494">
        <v>23.433333079020169</v>
      </c>
      <c r="AE95" s="494">
        <v>6.9866666793823207</v>
      </c>
      <c r="AF95" s="494">
        <v>10.01</v>
      </c>
      <c r="AG95" s="494">
        <v>2.0118571349552661</v>
      </c>
      <c r="AH95" s="494">
        <v>34.785000119890448</v>
      </c>
      <c r="AI95" s="494">
        <v>7.3328572000775987</v>
      </c>
      <c r="AP95" s="452"/>
      <c r="AQ95" s="469"/>
      <c r="AR95" s="468"/>
    </row>
    <row r="96" spans="1:44" s="174" customFormat="1" ht="12.75">
      <c r="A96" s="219"/>
      <c r="B96" s="236"/>
      <c r="C96" s="236"/>
      <c r="D96" s="236"/>
      <c r="E96" s="236"/>
      <c r="F96" s="236"/>
      <c r="G96" s="236"/>
      <c r="H96" s="236"/>
      <c r="I96" s="236"/>
      <c r="J96" s="261"/>
      <c r="K96" s="167"/>
      <c r="U96" s="435"/>
      <c r="V96" s="435">
        <v>36</v>
      </c>
      <c r="W96">
        <v>36</v>
      </c>
      <c r="X96" s="494">
        <v>13.800000190734799</v>
      </c>
      <c r="Y96" s="494">
        <v>30.579000473022401</v>
      </c>
      <c r="Z96" s="494">
        <v>6.1409997940063397</v>
      </c>
      <c r="AA96" s="494">
        <v>7</v>
      </c>
      <c r="AB96" s="494">
        <v>2.1640000343322701</v>
      </c>
      <c r="AC96" s="451">
        <v>64.350997924804602</v>
      </c>
      <c r="AD96" s="494">
        <v>23</v>
      </c>
      <c r="AE96" s="494">
        <v>6.67000007629394</v>
      </c>
      <c r="AF96" s="494">
        <v>10.5</v>
      </c>
      <c r="AG96" s="494">
        <v>1.20000004768371</v>
      </c>
      <c r="AH96" s="494">
        <v>32.310001373291001</v>
      </c>
      <c r="AI96" s="494">
        <v>6.97300004959106</v>
      </c>
      <c r="AP96" s="452"/>
      <c r="AQ96" s="469"/>
      <c r="AR96" s="468"/>
    </row>
    <row r="97" spans="1:44" s="174" customFormat="1" ht="12.75">
      <c r="A97" s="219"/>
      <c r="B97" s="236"/>
      <c r="C97" s="236"/>
      <c r="D97" s="236"/>
      <c r="E97" s="236"/>
      <c r="F97" s="236"/>
      <c r="G97" s="236"/>
      <c r="H97" s="236"/>
      <c r="I97" s="236"/>
      <c r="J97" s="261"/>
      <c r="K97" s="167"/>
      <c r="U97" s="435"/>
      <c r="V97" s="435"/>
      <c r="W97">
        <v>37</v>
      </c>
      <c r="X97" s="494">
        <v>14.228571483067071</v>
      </c>
      <c r="Y97" s="494">
        <v>32.723000390189</v>
      </c>
      <c r="Z97" s="494">
        <v>4.9454285760000003</v>
      </c>
      <c r="AA97" s="494">
        <v>7.2014284819999999</v>
      </c>
      <c r="AB97" s="494">
        <v>1.3999999759999999</v>
      </c>
      <c r="AC97" s="451">
        <v>63.919498443603501</v>
      </c>
      <c r="AD97" s="494">
        <v>28.721428190000001</v>
      </c>
      <c r="AE97" s="494">
        <v>6.6328571180000004</v>
      </c>
      <c r="AF97" s="494">
        <v>9.9283333333333346</v>
      </c>
      <c r="AG97" s="494">
        <v>1.8319999831063358</v>
      </c>
      <c r="AH97" s="494">
        <v>35.785714830000003</v>
      </c>
      <c r="AI97" s="494">
        <v>7.0742856775011305</v>
      </c>
      <c r="AP97" s="452"/>
      <c r="AQ97" s="452"/>
      <c r="AR97" s="468"/>
    </row>
    <row r="98" spans="1:44" s="174" customFormat="1" ht="12.75">
      <c r="A98" s="219"/>
      <c r="B98" s="236"/>
      <c r="C98" s="236"/>
      <c r="D98" s="236"/>
      <c r="E98" s="236"/>
      <c r="F98" s="236"/>
      <c r="G98" s="236"/>
      <c r="H98" s="236"/>
      <c r="I98" s="236"/>
      <c r="J98" s="261"/>
      <c r="K98" s="167"/>
      <c r="U98" s="435"/>
      <c r="V98" s="435"/>
      <c r="W98">
        <v>38</v>
      </c>
      <c r="X98" s="494">
        <v>15.157142909999999</v>
      </c>
      <c r="Y98" s="494">
        <v>38.73833338</v>
      </c>
      <c r="Z98" s="494">
        <v>4.7753333250000001</v>
      </c>
      <c r="AA98" s="494">
        <v>7.0799999920000003</v>
      </c>
      <c r="AB98" s="494">
        <v>0.80900001499999996</v>
      </c>
      <c r="AC98" s="451">
        <v>72.23585783</v>
      </c>
      <c r="AD98" s="494">
        <v>38.034285949999997</v>
      </c>
      <c r="AE98" s="494">
        <v>6.5185714450000001</v>
      </c>
      <c r="AF98" s="494">
        <v>10.001428600000001</v>
      </c>
      <c r="AG98" s="494">
        <v>1.9189999959999999</v>
      </c>
      <c r="AH98" s="494">
        <v>42.055714739999999</v>
      </c>
      <c r="AI98" s="494">
        <v>7.3512855940000001</v>
      </c>
      <c r="AP98" s="452"/>
      <c r="AQ98" s="452"/>
      <c r="AR98" s="468"/>
    </row>
    <row r="99" spans="1:44" s="174" customFormat="1" ht="12.75">
      <c r="A99" s="219"/>
      <c r="B99" s="236"/>
      <c r="C99" s="236"/>
      <c r="D99" s="236"/>
      <c r="E99" s="236"/>
      <c r="F99" s="236"/>
      <c r="G99" s="236"/>
      <c r="H99" s="236"/>
      <c r="I99" s="236"/>
      <c r="J99" s="261"/>
      <c r="K99" s="167"/>
      <c r="U99" s="435"/>
      <c r="V99" s="435">
        <v>39</v>
      </c>
      <c r="W99">
        <v>39</v>
      </c>
      <c r="X99" s="494">
        <v>14.257142884390658</v>
      </c>
      <c r="Y99" s="494">
        <v>34.80900083269389</v>
      </c>
      <c r="Z99" s="494">
        <v>4.1092857973916139</v>
      </c>
      <c r="AA99" s="494">
        <v>6.8248571668352369</v>
      </c>
      <c r="AB99" s="494">
        <v>0.84642858164651058</v>
      </c>
      <c r="AC99" s="451">
        <v>72.897999999999996</v>
      </c>
      <c r="AD99" s="494">
        <v>36.480000087193012</v>
      </c>
      <c r="AE99" s="494">
        <v>7.5385714258466416</v>
      </c>
      <c r="AF99" s="494">
        <v>9.9984999999999999</v>
      </c>
      <c r="AG99" s="494">
        <v>1.9850000000000001</v>
      </c>
      <c r="AH99" s="494">
        <v>39.878572191510841</v>
      </c>
      <c r="AI99" s="494">
        <v>12.0242857251848</v>
      </c>
      <c r="AP99" s="452"/>
      <c r="AQ99" s="452"/>
      <c r="AR99" s="468"/>
    </row>
    <row r="100" spans="1:44" s="174" customFormat="1" ht="12.75">
      <c r="A100" s="219"/>
      <c r="B100" s="236"/>
      <c r="C100" s="236"/>
      <c r="D100" s="236"/>
      <c r="E100" s="236"/>
      <c r="F100" s="236"/>
      <c r="G100" s="236"/>
      <c r="H100" s="236"/>
      <c r="I100" s="236"/>
      <c r="J100" s="261"/>
      <c r="K100" s="167"/>
      <c r="U100" s="435"/>
      <c r="V100" s="435"/>
      <c r="W100">
        <v>40</v>
      </c>
      <c r="X100" s="494">
        <v>15.11</v>
      </c>
      <c r="Y100" s="494">
        <v>35.9</v>
      </c>
      <c r="Z100" s="494">
        <v>4.0540000000000003</v>
      </c>
      <c r="AA100" s="494">
        <v>6.77</v>
      </c>
      <c r="AB100" s="494">
        <v>1.57</v>
      </c>
      <c r="AC100" s="451">
        <v>74.19</v>
      </c>
      <c r="AD100" s="494">
        <v>37.44</v>
      </c>
      <c r="AE100" s="494">
        <v>7.56</v>
      </c>
      <c r="AF100" s="494">
        <v>10.006</v>
      </c>
      <c r="AG100" s="494">
        <v>1.8959999999999999</v>
      </c>
      <c r="AH100" s="494">
        <v>35.11</v>
      </c>
      <c r="AI100" s="494">
        <v>12.5</v>
      </c>
      <c r="AP100" s="452"/>
      <c r="AQ100" s="452"/>
      <c r="AR100" s="468"/>
    </row>
    <row r="101" spans="1:44" s="174" customFormat="1" ht="12.75">
      <c r="A101" s="219"/>
      <c r="B101" s="236"/>
      <c r="C101" s="236"/>
      <c r="D101" s="236"/>
      <c r="E101" s="236"/>
      <c r="F101" s="236"/>
      <c r="G101" s="236"/>
      <c r="H101" s="236"/>
      <c r="I101" s="236"/>
      <c r="J101" s="261"/>
      <c r="K101" s="167"/>
      <c r="U101" s="435"/>
      <c r="V101" s="435"/>
      <c r="W101">
        <v>41</v>
      </c>
      <c r="X101" s="494">
        <v>16.670000000000002</v>
      </c>
      <c r="Y101" s="494">
        <v>46.35</v>
      </c>
      <c r="Z101" s="494">
        <v>5.84</v>
      </c>
      <c r="AA101" s="494">
        <v>6.75</v>
      </c>
      <c r="AB101" s="494">
        <v>1.41</v>
      </c>
      <c r="AC101" s="451">
        <v>61.765000000000001</v>
      </c>
      <c r="AD101" s="494">
        <v>26.27</v>
      </c>
      <c r="AE101" s="494">
        <v>6.15</v>
      </c>
      <c r="AF101" s="494">
        <v>10.003</v>
      </c>
      <c r="AG101" s="494">
        <v>1.45</v>
      </c>
      <c r="AH101" s="494">
        <v>33.85</v>
      </c>
      <c r="AI101" s="494">
        <v>11.69</v>
      </c>
      <c r="AP101" s="470"/>
      <c r="AQ101" s="452"/>
      <c r="AR101" s="468"/>
    </row>
    <row r="102" spans="1:44" s="183" customFormat="1" ht="12" customHeight="1">
      <c r="A102" s="219"/>
      <c r="B102" s="236"/>
      <c r="C102" s="236"/>
      <c r="D102" s="236"/>
      <c r="E102" s="236"/>
      <c r="F102" s="236"/>
      <c r="G102" s="236"/>
      <c r="H102" s="236"/>
      <c r="I102" s="236"/>
      <c r="J102" s="241"/>
      <c r="K102" s="182"/>
      <c r="U102" s="435"/>
      <c r="V102" s="435"/>
      <c r="W102">
        <v>42</v>
      </c>
      <c r="X102" s="494">
        <v>15.74</v>
      </c>
      <c r="Y102" s="494">
        <v>46.9</v>
      </c>
      <c r="Z102" s="494">
        <v>6.71</v>
      </c>
      <c r="AA102" s="494">
        <v>6.8819999999999997</v>
      </c>
      <c r="AB102" s="494">
        <v>1.8280000000000001</v>
      </c>
      <c r="AC102" s="451">
        <v>59.17</v>
      </c>
      <c r="AD102" s="494">
        <v>29.35</v>
      </c>
      <c r="AE102" s="494">
        <v>7.25</v>
      </c>
      <c r="AF102" s="494">
        <v>10</v>
      </c>
      <c r="AG102" s="494">
        <v>1.2998000000000001</v>
      </c>
      <c r="AH102" s="494">
        <v>35.061999999999998</v>
      </c>
      <c r="AI102" s="494">
        <v>8.66</v>
      </c>
      <c r="AP102" s="470"/>
      <c r="AQ102" s="452"/>
      <c r="AR102" s="468"/>
    </row>
    <row r="103" spans="1:44" s="181" customFormat="1" ht="14.1" customHeight="1">
      <c r="A103" s="219"/>
      <c r="B103" s="236"/>
      <c r="C103" s="236"/>
      <c r="D103" s="236"/>
      <c r="E103" s="236"/>
      <c r="F103" s="236"/>
      <c r="G103" s="236"/>
      <c r="H103" s="236"/>
      <c r="I103" s="236"/>
      <c r="J103" s="239"/>
      <c r="K103" s="186"/>
      <c r="U103" s="435"/>
      <c r="V103" s="435">
        <v>43</v>
      </c>
      <c r="W103">
        <v>43</v>
      </c>
      <c r="X103" s="494">
        <v>19.09</v>
      </c>
      <c r="Y103" s="494">
        <v>61.18</v>
      </c>
      <c r="Z103" s="494">
        <v>17.54</v>
      </c>
      <c r="AA103" s="494">
        <v>8.36</v>
      </c>
      <c r="AB103" s="494">
        <v>3.86</v>
      </c>
      <c r="AC103" s="451">
        <v>72.53</v>
      </c>
      <c r="AD103" s="494">
        <v>47.29</v>
      </c>
      <c r="AE103" s="494">
        <v>8.82</v>
      </c>
      <c r="AF103" s="494">
        <v>10.01</v>
      </c>
      <c r="AG103" s="494">
        <v>1.1467000000000001</v>
      </c>
      <c r="AH103" s="494">
        <v>41.86</v>
      </c>
      <c r="AI103" s="494">
        <v>9.673</v>
      </c>
      <c r="AP103" s="470"/>
      <c r="AQ103" s="452"/>
      <c r="AR103" s="468"/>
    </row>
    <row r="104" spans="1:44" s="146" customFormat="1" ht="12" customHeight="1">
      <c r="A104" s="219"/>
      <c r="B104" s="236"/>
      <c r="C104" s="236"/>
      <c r="D104" s="236"/>
      <c r="E104" s="236"/>
      <c r="F104" s="236"/>
      <c r="G104" s="236"/>
      <c r="H104" s="236"/>
      <c r="I104" s="236"/>
      <c r="J104" s="261"/>
      <c r="K104" s="167"/>
      <c r="U104" s="435"/>
      <c r="V104" s="435"/>
      <c r="W104">
        <v>44</v>
      </c>
      <c r="X104" s="494">
        <v>18.899999999999999</v>
      </c>
      <c r="Y104" s="494">
        <v>47.64</v>
      </c>
      <c r="Z104" s="494">
        <v>11.26</v>
      </c>
      <c r="AA104" s="494">
        <v>7.36</v>
      </c>
      <c r="AB104" s="494">
        <v>3.34</v>
      </c>
      <c r="AC104" s="451">
        <v>69.37</v>
      </c>
      <c r="AD104" s="494">
        <v>37.5</v>
      </c>
      <c r="AE104" s="494">
        <v>9.32</v>
      </c>
      <c r="AF104" s="494">
        <v>10</v>
      </c>
      <c r="AG104" s="494">
        <v>1.0329999999999999</v>
      </c>
      <c r="AH104" s="494">
        <v>40.99</v>
      </c>
      <c r="AI104" s="494">
        <v>11.93</v>
      </c>
      <c r="AP104" s="452"/>
      <c r="AQ104" s="452"/>
      <c r="AR104" s="468"/>
    </row>
    <row r="105" spans="1:44" s="146" customFormat="1" ht="12" customHeight="1">
      <c r="A105" s="219"/>
      <c r="B105" s="236"/>
      <c r="C105" s="236"/>
      <c r="D105" s="236"/>
      <c r="E105" s="236"/>
      <c r="F105" s="236"/>
      <c r="G105" s="236"/>
      <c r="H105" s="236"/>
      <c r="I105" s="236"/>
      <c r="J105" s="261"/>
      <c r="K105" s="167"/>
      <c r="U105" s="435"/>
      <c r="V105" s="435"/>
      <c r="W105">
        <v>45</v>
      </c>
      <c r="X105" s="494">
        <v>25.86</v>
      </c>
      <c r="Y105" s="494">
        <v>57.13</v>
      </c>
      <c r="Z105" s="494">
        <v>16.84</v>
      </c>
      <c r="AA105" s="494">
        <v>7.94</v>
      </c>
      <c r="AB105" s="494">
        <v>4.54</v>
      </c>
      <c r="AC105" s="451">
        <v>81.2</v>
      </c>
      <c r="AD105" s="494">
        <v>105.06</v>
      </c>
      <c r="AE105" s="494">
        <v>17.329999999999998</v>
      </c>
      <c r="AF105" s="494">
        <v>10.01</v>
      </c>
      <c r="AG105" s="494">
        <v>1.56</v>
      </c>
      <c r="AH105" s="494">
        <v>54.37</v>
      </c>
      <c r="AI105" s="494">
        <v>16.29</v>
      </c>
      <c r="AP105" s="452"/>
      <c r="AQ105" s="452"/>
      <c r="AR105" s="468"/>
    </row>
    <row r="106" spans="1:44" s="146" customFormat="1" ht="12" customHeight="1">
      <c r="A106" s="219"/>
      <c r="B106" s="236"/>
      <c r="C106" s="236"/>
      <c r="D106" s="236"/>
      <c r="E106" s="236"/>
      <c r="F106" s="236"/>
      <c r="G106" s="236"/>
      <c r="H106" s="236"/>
      <c r="I106" s="236"/>
      <c r="J106" s="261"/>
      <c r="K106" s="167"/>
      <c r="U106" s="435"/>
      <c r="V106" s="435"/>
      <c r="W106">
        <v>46</v>
      </c>
      <c r="X106" s="494">
        <v>26.7</v>
      </c>
      <c r="Y106" s="494">
        <v>72.62</v>
      </c>
      <c r="Z106" s="494">
        <v>24.07</v>
      </c>
      <c r="AA106" s="494">
        <v>9.76</v>
      </c>
      <c r="AB106" s="494">
        <v>6.16</v>
      </c>
      <c r="AC106" s="451">
        <v>117.17</v>
      </c>
      <c r="AD106" s="494">
        <v>102.46</v>
      </c>
      <c r="AE106" s="494">
        <v>13.6</v>
      </c>
      <c r="AF106" s="494">
        <v>10.007</v>
      </c>
      <c r="AG106" s="494">
        <v>1.7775000000000001</v>
      </c>
      <c r="AH106" s="494">
        <v>68.680000000000007</v>
      </c>
      <c r="AI106" s="494">
        <v>16.026</v>
      </c>
      <c r="AP106" s="452"/>
      <c r="AQ106" s="452"/>
      <c r="AR106" s="468"/>
    </row>
    <row r="107" spans="1:44" s="191" customFormat="1" ht="12" customHeight="1">
      <c r="A107" s="219"/>
      <c r="B107" s="236"/>
      <c r="C107" s="236"/>
      <c r="D107" s="236"/>
      <c r="E107" s="236"/>
      <c r="F107" s="236"/>
      <c r="G107" s="236"/>
      <c r="H107" s="236"/>
      <c r="I107" s="236"/>
      <c r="J107" s="262"/>
      <c r="U107" s="435"/>
      <c r="V107" s="435"/>
      <c r="W107">
        <v>47</v>
      </c>
      <c r="X107" s="494">
        <v>25.93</v>
      </c>
      <c r="Y107" s="494">
        <v>62.65</v>
      </c>
      <c r="Z107" s="494">
        <v>50.4</v>
      </c>
      <c r="AA107" s="494">
        <v>8.19</v>
      </c>
      <c r="AB107" s="494">
        <v>4.76</v>
      </c>
      <c r="AC107" s="451">
        <v>90.89</v>
      </c>
      <c r="AD107" s="494">
        <v>51.21</v>
      </c>
      <c r="AE107" s="494">
        <v>12.141999999999999</v>
      </c>
      <c r="AF107" s="494">
        <v>10.01</v>
      </c>
      <c r="AG107" s="494">
        <v>1.9159999999999999</v>
      </c>
      <c r="AH107" s="494">
        <v>45.02</v>
      </c>
      <c r="AI107" s="494">
        <v>14.11</v>
      </c>
      <c r="AP107" s="452"/>
      <c r="AQ107" s="452"/>
      <c r="AR107" s="468"/>
    </row>
    <row r="108" spans="1:44" s="146" customFormat="1" ht="12" customHeight="1">
      <c r="A108" s="219"/>
      <c r="B108" s="236"/>
      <c r="C108" s="236"/>
      <c r="D108" s="236"/>
      <c r="E108" s="236"/>
      <c r="F108" s="236"/>
      <c r="G108" s="236"/>
      <c r="H108" s="236"/>
      <c r="I108" s="236"/>
      <c r="J108" s="261"/>
      <c r="K108" s="167"/>
      <c r="U108" s="435"/>
      <c r="V108" s="435">
        <v>48</v>
      </c>
      <c r="W108">
        <v>48</v>
      </c>
      <c r="X108" s="494">
        <v>35.64</v>
      </c>
      <c r="Y108" s="494">
        <v>83.52</v>
      </c>
      <c r="Z108" s="494">
        <v>55.63</v>
      </c>
      <c r="AA108" s="494">
        <v>9.2100000000000009</v>
      </c>
      <c r="AB108" s="494">
        <v>5.88</v>
      </c>
      <c r="AC108" s="451">
        <v>77.62</v>
      </c>
      <c r="AD108" s="494">
        <v>70.7</v>
      </c>
      <c r="AE108" s="494">
        <v>10.96</v>
      </c>
      <c r="AF108" s="494">
        <v>10</v>
      </c>
      <c r="AG108" s="494">
        <v>1.0449999999999999</v>
      </c>
      <c r="AH108" s="494">
        <v>54.12</v>
      </c>
      <c r="AI108" s="494">
        <v>16.25</v>
      </c>
      <c r="AP108" s="452"/>
      <c r="AQ108" s="452"/>
      <c r="AR108" s="468"/>
    </row>
    <row r="109" spans="1:44" s="146" customFormat="1" ht="12" customHeight="1">
      <c r="A109" s="219"/>
      <c r="B109" s="236"/>
      <c r="C109" s="236"/>
      <c r="D109" s="236"/>
      <c r="E109" s="236"/>
      <c r="F109" s="236"/>
      <c r="G109" s="236"/>
      <c r="H109" s="236"/>
      <c r="I109" s="236"/>
      <c r="J109" s="264"/>
      <c r="K109" s="150"/>
      <c r="U109" s="435"/>
      <c r="V109" s="435"/>
      <c r="W109">
        <v>49</v>
      </c>
      <c r="X109" s="494">
        <v>30.428599999999999</v>
      </c>
      <c r="Y109" s="494">
        <v>80.849999999999994</v>
      </c>
      <c r="Z109" s="494">
        <v>24.84</v>
      </c>
      <c r="AA109" s="494">
        <v>7.82</v>
      </c>
      <c r="AB109" s="494">
        <v>4.407</v>
      </c>
      <c r="AC109" s="451">
        <v>76.048000000000002</v>
      </c>
      <c r="AD109" s="494">
        <v>83.28</v>
      </c>
      <c r="AE109" s="494">
        <v>18.809999999999999</v>
      </c>
      <c r="AF109" s="494">
        <v>9.7970000000000006</v>
      </c>
      <c r="AG109" s="494">
        <v>0.55000000000000004</v>
      </c>
      <c r="AH109" s="494">
        <v>68.64</v>
      </c>
      <c r="AI109" s="494">
        <v>18.876000000000001</v>
      </c>
      <c r="AP109" s="452"/>
      <c r="AQ109" s="452"/>
      <c r="AR109" s="468"/>
    </row>
    <row r="110" spans="1:44" s="146" customFormat="1" ht="12" customHeight="1">
      <c r="A110" s="219"/>
      <c r="B110" s="236"/>
      <c r="C110" s="236"/>
      <c r="D110" s="236"/>
      <c r="E110" s="236"/>
      <c r="F110" s="236"/>
      <c r="G110" s="236"/>
      <c r="H110" s="236"/>
      <c r="I110" s="236"/>
      <c r="J110" s="209"/>
      <c r="U110" s="435"/>
      <c r="V110" s="435"/>
      <c r="W110">
        <v>50</v>
      </c>
      <c r="X110" s="494">
        <v>22.7</v>
      </c>
      <c r="Y110" s="494">
        <v>63.198999999999998</v>
      </c>
      <c r="Z110" s="494">
        <v>17.25</v>
      </c>
      <c r="AA110" s="494">
        <v>8.0939999999999994</v>
      </c>
      <c r="AB110" s="494">
        <v>4.99</v>
      </c>
      <c r="AC110" s="451">
        <v>74.156999999999996</v>
      </c>
      <c r="AD110" s="494">
        <v>68.84</v>
      </c>
      <c r="AE110" s="494">
        <v>17.55</v>
      </c>
      <c r="AF110" s="494">
        <v>10.211399999999999</v>
      </c>
      <c r="AG110" s="494">
        <v>1.0795999999999999</v>
      </c>
      <c r="AH110" s="494">
        <v>70.275999999999996</v>
      </c>
      <c r="AI110" s="494">
        <v>21.06</v>
      </c>
      <c r="AP110" s="452"/>
      <c r="AQ110" s="452"/>
      <c r="AR110" s="468"/>
    </row>
    <row r="111" spans="1:44" s="146" customFormat="1" ht="12" customHeight="1">
      <c r="A111" s="219"/>
      <c r="B111" s="236"/>
      <c r="C111" s="236"/>
      <c r="D111" s="236"/>
      <c r="E111" s="236"/>
      <c r="F111" s="236"/>
      <c r="G111" s="236"/>
      <c r="H111" s="236"/>
      <c r="I111" s="236"/>
      <c r="J111" s="209"/>
      <c r="U111" s="435"/>
      <c r="V111" s="435">
        <v>51</v>
      </c>
      <c r="W111">
        <v>51</v>
      </c>
      <c r="X111" s="494">
        <v>46.13</v>
      </c>
      <c r="Y111" s="494">
        <v>87.03</v>
      </c>
      <c r="Z111" s="494">
        <v>16.510000000000002</v>
      </c>
      <c r="AA111" s="494">
        <v>14.24</v>
      </c>
      <c r="AB111" s="494">
        <v>12.81</v>
      </c>
      <c r="AC111" s="451">
        <v>174.00200000000001</v>
      </c>
      <c r="AD111" s="494">
        <v>147.96</v>
      </c>
      <c r="AE111" s="494">
        <v>28.163</v>
      </c>
      <c r="AF111" s="494">
        <v>10</v>
      </c>
      <c r="AG111" s="494">
        <v>0.79949999999999999</v>
      </c>
      <c r="AH111" s="494">
        <v>224.41200000000001</v>
      </c>
      <c r="AI111" s="494">
        <v>46.25</v>
      </c>
      <c r="AP111" s="452"/>
      <c r="AQ111" s="452"/>
      <c r="AR111" s="468"/>
    </row>
    <row r="112" spans="1:44" s="146" customFormat="1" ht="12" customHeight="1">
      <c r="A112" s="219"/>
      <c r="B112" s="236"/>
      <c r="C112" s="236"/>
      <c r="D112" s="236"/>
      <c r="E112" s="236"/>
      <c r="F112" s="236"/>
      <c r="G112" s="236"/>
      <c r="H112" s="236"/>
      <c r="I112" s="236"/>
      <c r="J112" s="209"/>
      <c r="U112" s="435"/>
      <c r="V112" s="435"/>
      <c r="W112">
        <v>52</v>
      </c>
      <c r="X112" s="494">
        <v>63.850999999999999</v>
      </c>
      <c r="Y112" s="494">
        <v>110.661</v>
      </c>
      <c r="Z112" s="494">
        <v>18.1387</v>
      </c>
      <c r="AA112" s="494">
        <v>15.1157</v>
      </c>
      <c r="AB112" s="494">
        <v>15.846</v>
      </c>
      <c r="AC112" s="451">
        <v>338.70569999999998</v>
      </c>
      <c r="AD112" s="494">
        <v>198.84569999999999</v>
      </c>
      <c r="AE112" s="494">
        <v>41.433</v>
      </c>
      <c r="AF112" s="494">
        <v>10.01</v>
      </c>
      <c r="AG112" s="494">
        <v>1.25685</v>
      </c>
      <c r="AH112" s="494">
        <v>214.35</v>
      </c>
      <c r="AI112" s="494">
        <v>76.91</v>
      </c>
      <c r="AP112" s="452"/>
      <c r="AQ112" s="452"/>
      <c r="AR112" s="468"/>
    </row>
    <row r="113" spans="1:44" s="146" customFormat="1" ht="12" customHeight="1">
      <c r="A113" s="219"/>
      <c r="B113" s="236"/>
      <c r="C113" s="236"/>
      <c r="D113" s="236"/>
      <c r="E113" s="236"/>
      <c r="F113" s="236"/>
      <c r="G113" s="236"/>
      <c r="H113" s="236"/>
      <c r="I113" s="236"/>
      <c r="J113" s="209"/>
      <c r="U113" s="435">
        <v>2016</v>
      </c>
      <c r="V113" s="463">
        <v>1</v>
      </c>
      <c r="W113">
        <v>1</v>
      </c>
      <c r="X113" s="494">
        <v>40.61</v>
      </c>
      <c r="Y113" s="494">
        <v>96.75</v>
      </c>
      <c r="Z113" s="494">
        <v>16.37</v>
      </c>
      <c r="AA113" s="494">
        <v>12.12</v>
      </c>
      <c r="AB113" s="494">
        <v>8.33</v>
      </c>
      <c r="AC113" s="451">
        <v>165.03200000000001</v>
      </c>
      <c r="AD113" s="494">
        <v>95.83</v>
      </c>
      <c r="AE113" s="494">
        <v>18.5</v>
      </c>
      <c r="AF113" s="494">
        <v>10.01</v>
      </c>
      <c r="AG113" s="494">
        <v>1.23</v>
      </c>
      <c r="AH113" s="494">
        <v>109.19</v>
      </c>
      <c r="AI113" s="494">
        <v>37.270000000000003</v>
      </c>
      <c r="AP113" s="452"/>
      <c r="AQ113" s="452"/>
      <c r="AR113" s="468"/>
    </row>
    <row r="114" spans="1:44" s="146" customFormat="1" ht="12" customHeight="1">
      <c r="A114" s="219"/>
      <c r="B114" s="236"/>
      <c r="C114" s="236"/>
      <c r="D114" s="236"/>
      <c r="E114" s="236"/>
      <c r="F114" s="236"/>
      <c r="G114" s="236"/>
      <c r="H114" s="236"/>
      <c r="I114" s="236"/>
      <c r="J114" s="209"/>
      <c r="U114" s="435"/>
      <c r="V114" s="463"/>
      <c r="W114">
        <v>2</v>
      </c>
      <c r="X114" s="494">
        <v>29.82</v>
      </c>
      <c r="Y114" s="494">
        <v>76.510000000000005</v>
      </c>
      <c r="Z114" s="494">
        <v>15.9</v>
      </c>
      <c r="AA114" s="494">
        <v>10.45</v>
      </c>
      <c r="AB114" s="494">
        <v>5.38</v>
      </c>
      <c r="AC114" s="451">
        <v>137.04</v>
      </c>
      <c r="AD114" s="494">
        <v>78.260000000000005</v>
      </c>
      <c r="AE114" s="494">
        <v>13.1</v>
      </c>
      <c r="AF114" s="494">
        <v>10</v>
      </c>
      <c r="AG114" s="494">
        <v>1.18</v>
      </c>
      <c r="AH114" s="494">
        <v>177.91</v>
      </c>
      <c r="AI114" s="494">
        <v>53.34</v>
      </c>
      <c r="AP114" s="452"/>
      <c r="AQ114" s="452"/>
      <c r="AR114" s="468"/>
    </row>
    <row r="115" spans="1:44" s="146" customFormat="1" ht="12" customHeight="1">
      <c r="A115" s="219"/>
      <c r="B115" s="236"/>
      <c r="C115" s="236"/>
      <c r="D115" s="236"/>
      <c r="E115" s="236"/>
      <c r="F115" s="236"/>
      <c r="G115" s="236"/>
      <c r="H115" s="236"/>
      <c r="I115" s="236"/>
      <c r="J115" s="209"/>
      <c r="U115" s="435"/>
      <c r="V115" s="463"/>
      <c r="W115">
        <v>3</v>
      </c>
      <c r="X115" s="494">
        <v>27.06</v>
      </c>
      <c r="Y115" s="494">
        <v>80.096000000000004</v>
      </c>
      <c r="Z115" s="494">
        <v>29.21</v>
      </c>
      <c r="AA115" s="494">
        <v>10.396000000000001</v>
      </c>
      <c r="AB115" s="494">
        <v>5.29</v>
      </c>
      <c r="AC115" s="451">
        <v>102.45</v>
      </c>
      <c r="AD115" s="494">
        <v>101.264</v>
      </c>
      <c r="AE115" s="494">
        <v>15.26</v>
      </c>
      <c r="AF115" s="494">
        <v>10.01</v>
      </c>
      <c r="AG115" s="494">
        <v>1.2529999999999999</v>
      </c>
      <c r="AH115" s="494">
        <v>248.28</v>
      </c>
      <c r="AI115" s="494">
        <v>76.69</v>
      </c>
      <c r="AP115" s="452"/>
      <c r="AQ115" s="452"/>
      <c r="AR115" s="468"/>
    </row>
    <row r="116" spans="1:44" s="191" customFormat="1" ht="12" customHeight="1">
      <c r="A116" s="219"/>
      <c r="B116" s="236"/>
      <c r="C116" s="236"/>
      <c r="D116" s="236"/>
      <c r="E116" s="236"/>
      <c r="F116" s="236"/>
      <c r="G116" s="236"/>
      <c r="H116" s="236"/>
      <c r="I116" s="236"/>
      <c r="J116" s="262"/>
      <c r="U116" s="435"/>
      <c r="V116" s="463">
        <v>4</v>
      </c>
      <c r="W116">
        <v>4</v>
      </c>
      <c r="X116" s="494">
        <v>27.93</v>
      </c>
      <c r="Y116" s="494">
        <v>77.09</v>
      </c>
      <c r="Z116" s="494">
        <v>20.7</v>
      </c>
      <c r="AA116" s="494">
        <v>10.32</v>
      </c>
      <c r="AB116" s="494">
        <v>6.0640000000000001</v>
      </c>
      <c r="AC116" s="451">
        <v>93.71</v>
      </c>
      <c r="AD116" s="494">
        <v>79.73</v>
      </c>
      <c r="AE116" s="494">
        <v>12.66</v>
      </c>
      <c r="AF116" s="494">
        <v>10.01</v>
      </c>
      <c r="AG116" s="494">
        <v>1.22</v>
      </c>
      <c r="AH116" s="494">
        <v>142.55000000000001</v>
      </c>
      <c r="AI116" s="494">
        <v>40.92</v>
      </c>
      <c r="AP116" s="474"/>
      <c r="AQ116" s="452"/>
      <c r="AR116" s="468"/>
    </row>
    <row r="117" spans="1:44" s="146" customFormat="1" ht="12" customHeight="1">
      <c r="A117" s="219"/>
      <c r="B117" s="236"/>
      <c r="C117" s="236"/>
      <c r="D117" s="236"/>
      <c r="E117" s="236"/>
      <c r="F117" s="236"/>
      <c r="G117" s="236"/>
      <c r="H117" s="236"/>
      <c r="I117" s="236"/>
      <c r="J117" s="209"/>
      <c r="U117" s="435"/>
      <c r="V117" s="463"/>
      <c r="W117">
        <v>5</v>
      </c>
      <c r="X117" s="494">
        <v>49.585999999999999</v>
      </c>
      <c r="Y117" s="494">
        <v>140.12</v>
      </c>
      <c r="Z117" s="494">
        <v>74.02</v>
      </c>
      <c r="AA117" s="494">
        <v>14.34</v>
      </c>
      <c r="AB117" s="494">
        <v>9.59</v>
      </c>
      <c r="AC117" s="451">
        <v>142.55000000000001</v>
      </c>
      <c r="AD117" s="494">
        <v>128.66</v>
      </c>
      <c r="AE117" s="494">
        <v>24.24</v>
      </c>
      <c r="AF117" s="494">
        <v>10.01</v>
      </c>
      <c r="AG117" s="494">
        <v>1.17</v>
      </c>
      <c r="AH117" s="494">
        <v>251.59399999999999</v>
      </c>
      <c r="AI117" s="494">
        <v>58.97</v>
      </c>
      <c r="AP117" s="452"/>
      <c r="AQ117" s="452"/>
      <c r="AR117" s="468"/>
    </row>
    <row r="118" spans="1:44" s="191" customFormat="1" ht="12" customHeight="1">
      <c r="A118" s="219"/>
      <c r="B118" s="236"/>
      <c r="C118" s="236"/>
      <c r="D118" s="236"/>
      <c r="E118" s="236"/>
      <c r="F118" s="236"/>
      <c r="G118" s="236"/>
      <c r="H118" s="236"/>
      <c r="I118" s="236"/>
      <c r="J118" s="260"/>
      <c r="K118" s="188"/>
      <c r="U118" s="145"/>
      <c r="V118" s="463"/>
      <c r="W118">
        <v>6</v>
      </c>
      <c r="X118" s="494">
        <v>57</v>
      </c>
      <c r="Y118" s="494">
        <v>144.66999999999999</v>
      </c>
      <c r="Z118" s="494">
        <v>78.08</v>
      </c>
      <c r="AA118" s="494">
        <v>14.98</v>
      </c>
      <c r="AB118" s="494">
        <v>12.82</v>
      </c>
      <c r="AC118" s="451">
        <v>223.15</v>
      </c>
      <c r="AD118" s="494">
        <v>174.87</v>
      </c>
      <c r="AE118" s="494">
        <v>35.18</v>
      </c>
      <c r="AF118" s="494">
        <v>9.01</v>
      </c>
      <c r="AG118" s="494">
        <v>0.82</v>
      </c>
      <c r="AH118" s="494">
        <v>388.05428210000002</v>
      </c>
      <c r="AI118" s="494">
        <v>80.41</v>
      </c>
      <c r="AP118" s="452"/>
      <c r="AQ118" s="452"/>
      <c r="AR118" s="468"/>
    </row>
    <row r="119" spans="1:44" s="146" customFormat="1" ht="12" customHeight="1">
      <c r="A119" s="219"/>
      <c r="B119" s="236"/>
      <c r="C119" s="236"/>
      <c r="D119" s="236"/>
      <c r="E119" s="236"/>
      <c r="F119" s="236"/>
      <c r="G119" s="236"/>
      <c r="H119" s="236"/>
      <c r="I119" s="236"/>
      <c r="J119" s="265"/>
      <c r="K119" s="193"/>
      <c r="U119" s="145"/>
      <c r="V119" s="463"/>
      <c r="W119">
        <v>7</v>
      </c>
      <c r="X119" s="494">
        <v>52.31</v>
      </c>
      <c r="Y119" s="494">
        <v>117.32</v>
      </c>
      <c r="Z119" s="494">
        <v>41.34</v>
      </c>
      <c r="AA119" s="494">
        <v>15.86</v>
      </c>
      <c r="AB119" s="494">
        <v>12.43</v>
      </c>
      <c r="AC119" s="451">
        <v>223.86</v>
      </c>
      <c r="AD119" s="494">
        <v>126.56</v>
      </c>
      <c r="AE119" s="494">
        <v>25.04</v>
      </c>
      <c r="AF119" s="494">
        <v>9.01</v>
      </c>
      <c r="AG119" s="494">
        <v>1.59</v>
      </c>
      <c r="AH119" s="494">
        <v>283.21000240000001</v>
      </c>
      <c r="AI119" s="494">
        <v>53.36</v>
      </c>
      <c r="AP119" s="452"/>
      <c r="AQ119" s="452"/>
      <c r="AR119" s="468"/>
    </row>
    <row r="120" spans="1:44" ht="12" customHeight="1">
      <c r="A120" s="219"/>
      <c r="B120" s="236"/>
      <c r="C120" s="236"/>
      <c r="D120" s="236"/>
      <c r="E120" s="236"/>
      <c r="F120" s="236"/>
      <c r="G120" s="236"/>
      <c r="H120" s="236"/>
      <c r="I120" s="236"/>
      <c r="V120" s="463">
        <v>8</v>
      </c>
      <c r="W120">
        <v>8</v>
      </c>
      <c r="X120" s="494">
        <v>57.96</v>
      </c>
      <c r="Y120" s="494">
        <v>140.31</v>
      </c>
      <c r="Z120" s="494">
        <v>96.52</v>
      </c>
      <c r="AA120" s="494">
        <v>22.12</v>
      </c>
      <c r="AB120" s="494">
        <v>19.3</v>
      </c>
      <c r="AC120" s="451">
        <v>297.45999999999998</v>
      </c>
      <c r="AD120" s="494">
        <v>188.83</v>
      </c>
      <c r="AE120" s="494">
        <v>26.72</v>
      </c>
      <c r="AF120" s="494">
        <v>18.309999999999999</v>
      </c>
      <c r="AG120" s="494">
        <v>14.62</v>
      </c>
      <c r="AH120" s="494">
        <v>414.29357470000002</v>
      </c>
      <c r="AI120" s="494">
        <v>65.55</v>
      </c>
    </row>
    <row r="121" spans="1:44" ht="12" customHeight="1">
      <c r="A121" s="219"/>
      <c r="B121" s="236"/>
      <c r="C121" s="236"/>
      <c r="D121" s="236"/>
      <c r="E121" s="236"/>
      <c r="F121" s="236"/>
      <c r="G121" s="236"/>
      <c r="H121" s="236"/>
      <c r="I121" s="236"/>
      <c r="V121" s="463"/>
      <c r="W121">
        <v>9</v>
      </c>
      <c r="X121" s="494">
        <v>100.51885660000001</v>
      </c>
      <c r="Y121" s="494">
        <v>268.94750210000001</v>
      </c>
      <c r="Z121" s="494">
        <v>150.104332</v>
      </c>
      <c r="AA121" s="494">
        <v>31.986428669999999</v>
      </c>
      <c r="AB121" s="494">
        <v>19.514333090000001</v>
      </c>
      <c r="AC121" s="451">
        <v>326.48699649999998</v>
      </c>
      <c r="AD121" s="494">
        <v>170.33500290000001</v>
      </c>
      <c r="AE121" s="494">
        <v>30.940000529999999</v>
      </c>
      <c r="AF121" s="494">
        <v>16.54985727582655</v>
      </c>
      <c r="AG121" s="494">
        <v>7.4597144130000004</v>
      </c>
      <c r="AH121" s="494">
        <v>382.60643219999997</v>
      </c>
      <c r="AI121" s="494">
        <v>72.96314185</v>
      </c>
    </row>
    <row r="122" spans="1:44" ht="12" customHeight="1">
      <c r="A122" s="219"/>
      <c r="B122" s="236"/>
      <c r="C122" s="236"/>
      <c r="D122" s="236"/>
      <c r="E122" s="236"/>
      <c r="F122" s="236"/>
      <c r="G122" s="236"/>
      <c r="H122" s="236"/>
      <c r="I122" s="236"/>
      <c r="V122" s="463"/>
      <c r="W122">
        <v>10</v>
      </c>
      <c r="X122" s="494">
        <v>75.15657152448378</v>
      </c>
      <c r="Y122" s="494">
        <v>243.71150207519463</v>
      </c>
      <c r="Z122" s="494">
        <v>181.79733530680286</v>
      </c>
      <c r="AA122" s="494">
        <v>21.817856924874398</v>
      </c>
      <c r="AB122" s="494">
        <v>20.1870002746582</v>
      </c>
      <c r="AC122" s="451">
        <v>281.91442869999997</v>
      </c>
      <c r="AD122" s="494">
        <v>164.05856977190246</v>
      </c>
      <c r="AE122" s="494">
        <v>30.751428604125927</v>
      </c>
      <c r="AF122" s="494">
        <v>9.5257144655499921</v>
      </c>
      <c r="AG122" s="494">
        <v>2.1815714495522598</v>
      </c>
      <c r="AH122" s="494">
        <v>245.78571646554084</v>
      </c>
      <c r="AI122" s="494">
        <v>47.002858298165428</v>
      </c>
    </row>
    <row r="123" spans="1:44" ht="12" customHeight="1">
      <c r="A123" s="219"/>
      <c r="B123" s="236"/>
      <c r="C123" s="236"/>
      <c r="D123" s="236"/>
      <c r="E123" s="236"/>
      <c r="F123" s="236"/>
      <c r="G123" s="236"/>
      <c r="H123" s="236"/>
      <c r="I123" s="236"/>
      <c r="V123" s="463"/>
      <c r="W123">
        <v>11</v>
      </c>
      <c r="X123" s="494">
        <v>52.24</v>
      </c>
      <c r="Y123" s="494">
        <v>154.21</v>
      </c>
      <c r="Z123" s="494">
        <v>79.12</v>
      </c>
      <c r="AA123" s="494">
        <v>21.645000185285259</v>
      </c>
      <c r="AB123" s="494">
        <v>18.452999932425314</v>
      </c>
      <c r="AC123" s="451">
        <v>302.97000000000003</v>
      </c>
      <c r="AD123" s="494">
        <v>146.11571393694155</v>
      </c>
      <c r="AE123" s="494">
        <v>26.230000359671411</v>
      </c>
      <c r="AF123" s="494">
        <v>10.001428604125973</v>
      </c>
      <c r="AG123" s="494">
        <v>1.7041428429739771</v>
      </c>
      <c r="AH123" s="494">
        <v>239.62</v>
      </c>
      <c r="AI123" s="494">
        <v>42.29</v>
      </c>
    </row>
    <row r="124" spans="1:44" ht="12" customHeight="1">
      <c r="A124" s="211"/>
      <c r="B124" s="211"/>
      <c r="C124" s="211"/>
      <c r="D124" s="211"/>
      <c r="E124" s="211"/>
      <c r="F124" s="211"/>
      <c r="G124" s="211"/>
      <c r="H124" s="211"/>
      <c r="I124" s="211"/>
      <c r="V124" s="145">
        <v>12</v>
      </c>
      <c r="W124" s="145">
        <v>12</v>
      </c>
      <c r="X124" s="494">
        <v>44.628571101597331</v>
      </c>
      <c r="Y124" s="494">
        <v>116.62271445138057</v>
      </c>
      <c r="Z124" s="494">
        <v>41.373285293579045</v>
      </c>
      <c r="AA124" s="494">
        <v>15.247000013078916</v>
      </c>
      <c r="AB124" s="494">
        <v>12.7100000381469</v>
      </c>
      <c r="AC124" s="451">
        <v>179.33771623883899</v>
      </c>
      <c r="AD124" s="494">
        <v>114.18428584507485</v>
      </c>
      <c r="AE124" s="494">
        <v>18.61999988555905</v>
      </c>
      <c r="AF124" s="494">
        <v>9.9999999999999964</v>
      </c>
      <c r="AG124" s="494">
        <v>1.2444285835538544</v>
      </c>
      <c r="AH124" s="494">
        <v>150.27357046944684</v>
      </c>
      <c r="AI124" s="494">
        <v>24.915714263915959</v>
      </c>
    </row>
    <row r="125" spans="1:44" ht="22.5" customHeight="1">
      <c r="A125" s="877"/>
      <c r="B125" s="877"/>
      <c r="C125" s="877"/>
      <c r="D125" s="877"/>
      <c r="E125" s="877"/>
      <c r="F125" s="877"/>
      <c r="G125" s="877"/>
      <c r="H125" s="877"/>
      <c r="I125" s="877"/>
      <c r="W125" s="145">
        <v>13</v>
      </c>
      <c r="X125" s="494">
        <v>42.599998474121001</v>
      </c>
      <c r="Y125" s="494">
        <v>120.78800201416</v>
      </c>
      <c r="Z125" s="494">
        <v>93.665000915527301</v>
      </c>
      <c r="AA125" s="494">
        <v>17.322999954223601</v>
      </c>
      <c r="AB125" s="494">
        <v>15.171999931335399</v>
      </c>
      <c r="AC125" s="451">
        <v>130.67500305175699</v>
      </c>
      <c r="AD125" s="494">
        <v>89.040000915527301</v>
      </c>
      <c r="AE125" s="494">
        <v>15.310000419616699</v>
      </c>
      <c r="AF125" s="494">
        <v>10</v>
      </c>
      <c r="AG125" s="494">
        <v>1.0199999809265099</v>
      </c>
      <c r="AH125" s="494">
        <v>116.33999633789</v>
      </c>
      <c r="AI125" s="494">
        <v>24.159999847412099</v>
      </c>
    </row>
    <row r="126" spans="1:44" ht="12" customHeight="1">
      <c r="A126" s="219"/>
      <c r="B126" s="236"/>
      <c r="C126" s="236"/>
      <c r="D126" s="236"/>
      <c r="E126" s="236"/>
      <c r="F126" s="236"/>
      <c r="G126" s="236"/>
      <c r="H126" s="236"/>
      <c r="I126" s="236"/>
      <c r="W126" s="145">
        <v>14</v>
      </c>
      <c r="X126" s="494">
        <v>49.743000030517535</v>
      </c>
      <c r="Y126" s="494">
        <v>125.66285814557708</v>
      </c>
      <c r="Z126" s="494">
        <v>131.74585723876913</v>
      </c>
      <c r="AA126" s="494">
        <v>14.828142711094401</v>
      </c>
      <c r="AB126" s="494">
        <v>13.217000007629398</v>
      </c>
      <c r="AC126" s="451">
        <v>121.81457192557171</v>
      </c>
      <c r="AD126" s="494">
        <v>78.037142072405103</v>
      </c>
      <c r="AE126" s="494">
        <v>14.082857131957956</v>
      </c>
      <c r="AF126" s="494">
        <v>10.001428604125973</v>
      </c>
      <c r="AG126" s="494">
        <v>1.3691428899764975</v>
      </c>
      <c r="AH126" s="494">
        <v>126.18428475516127</v>
      </c>
      <c r="AI126" s="494">
        <v>22.646999904087572</v>
      </c>
    </row>
    <row r="127" spans="1:44" ht="12" customHeight="1">
      <c r="A127" s="219"/>
      <c r="B127" s="236"/>
      <c r="C127" s="236"/>
      <c r="D127" s="236"/>
      <c r="E127" s="236"/>
      <c r="F127" s="236"/>
      <c r="G127" s="236"/>
      <c r="H127" s="236"/>
      <c r="I127" s="236"/>
      <c r="W127" s="145">
        <v>15</v>
      </c>
      <c r="X127" s="494">
        <v>54.414285387311615</v>
      </c>
      <c r="Y127" s="494">
        <v>127.68985639299636</v>
      </c>
      <c r="Z127" s="494">
        <v>71.706143515450577</v>
      </c>
      <c r="AA127" s="494">
        <v>15.017142977033298</v>
      </c>
      <c r="AB127" s="494">
        <v>11.291000366210898</v>
      </c>
      <c r="AC127" s="451">
        <v>184.69442967006074</v>
      </c>
      <c r="AD127" s="494">
        <v>74.048570905412902</v>
      </c>
      <c r="AE127" s="494">
        <v>17.312857082911869</v>
      </c>
      <c r="AF127" s="494">
        <v>10.005714416503881</v>
      </c>
      <c r="AG127" s="494">
        <v>1.6558571543012313</v>
      </c>
      <c r="AH127" s="494">
        <v>140.54571315220355</v>
      </c>
      <c r="AI127" s="494">
        <v>22.742571422031897</v>
      </c>
    </row>
    <row r="128" spans="1:44" ht="25.5" customHeight="1">
      <c r="A128" s="219"/>
      <c r="B128" s="925"/>
      <c r="C128" s="925"/>
      <c r="D128" s="845"/>
      <c r="E128" s="845"/>
      <c r="F128" s="841"/>
      <c r="G128" s="236"/>
      <c r="H128" s="236"/>
      <c r="I128" s="236"/>
      <c r="V128" s="145">
        <v>16</v>
      </c>
      <c r="W128" s="145">
        <v>16</v>
      </c>
      <c r="X128" s="494">
        <v>47.73</v>
      </c>
      <c r="Y128" s="494">
        <v>97.4</v>
      </c>
      <c r="Z128" s="494">
        <v>53.49</v>
      </c>
      <c r="AA128" s="494">
        <v>13.98</v>
      </c>
      <c r="AB128" s="494">
        <v>11.63</v>
      </c>
      <c r="AC128" s="451">
        <v>164.52</v>
      </c>
      <c r="AD128" s="494">
        <v>81.069999999999993</v>
      </c>
      <c r="AE128" s="494">
        <v>21.07</v>
      </c>
      <c r="AF128" s="494">
        <v>10.01</v>
      </c>
      <c r="AG128" s="494">
        <v>1.27</v>
      </c>
      <c r="AH128" s="494">
        <v>141.29</v>
      </c>
      <c r="AI128" s="494">
        <v>23.21</v>
      </c>
    </row>
    <row r="129" spans="1:35" ht="15" customHeight="1">
      <c r="A129" s="219"/>
      <c r="B129" s="843"/>
      <c r="C129" s="844"/>
      <c r="D129" s="843"/>
      <c r="E129" s="843"/>
      <c r="F129" s="846"/>
      <c r="G129" s="236"/>
      <c r="H129" s="236"/>
      <c r="I129" s="236"/>
      <c r="W129" s="145">
        <v>17</v>
      </c>
      <c r="X129" s="494">
        <v>42.142857687813873</v>
      </c>
      <c r="Y129" s="494">
        <v>85.487143380301248</v>
      </c>
      <c r="Z129" s="494">
        <v>51.424428122384178</v>
      </c>
      <c r="AA129" s="494">
        <v>12.944285669999999</v>
      </c>
      <c r="AB129" s="494">
        <v>10.010000228881799</v>
      </c>
      <c r="AC129" s="451">
        <v>152.88357325962556</v>
      </c>
      <c r="AD129" s="494">
        <v>64.311428070000005</v>
      </c>
      <c r="AE129" s="494">
        <v>16.638571469999999</v>
      </c>
      <c r="AF129" s="494">
        <v>10.004285812377887</v>
      </c>
      <c r="AG129" s="494">
        <v>1.7342857122421229</v>
      </c>
      <c r="AH129" s="494">
        <v>105.73500061035119</v>
      </c>
      <c r="AI129" s="494">
        <v>19.724285806928286</v>
      </c>
    </row>
    <row r="130" spans="1:35" ht="15" customHeight="1">
      <c r="A130" s="219"/>
      <c r="B130" s="843"/>
      <c r="C130" s="844"/>
      <c r="D130" s="843"/>
      <c r="E130" s="843"/>
      <c r="F130" s="846"/>
      <c r="G130" s="236"/>
      <c r="H130" s="236"/>
      <c r="I130" s="236"/>
      <c r="W130" s="145">
        <v>18</v>
      </c>
      <c r="X130" s="494">
        <v>27.452428545270582</v>
      </c>
      <c r="Y130" s="494">
        <v>62.369998931884716</v>
      </c>
      <c r="Z130" s="494">
        <v>34.353571755545424</v>
      </c>
      <c r="AA130" s="494">
        <v>10.727142742701899</v>
      </c>
      <c r="AB130" s="494">
        <v>6.3112858363560251</v>
      </c>
      <c r="AC130" s="451">
        <v>98.225285121372636</v>
      </c>
      <c r="AD130" s="494">
        <v>46.242857796805197</v>
      </c>
      <c r="AE130" s="494">
        <v>10.637142998831566</v>
      </c>
      <c r="AF130" s="494">
        <v>10.007143020629858</v>
      </c>
      <c r="AG130" s="494">
        <v>1.4345714194433998</v>
      </c>
      <c r="AH130" s="494">
        <v>72.620000566754968</v>
      </c>
      <c r="AI130" s="494">
        <v>14.075714383806471</v>
      </c>
    </row>
    <row r="131" spans="1:35" ht="15" customHeight="1">
      <c r="A131" s="219"/>
      <c r="B131" s="843"/>
      <c r="C131" s="844"/>
      <c r="D131" s="843"/>
      <c r="E131" s="843"/>
      <c r="F131" s="846"/>
      <c r="G131" s="236"/>
      <c r="H131" s="236"/>
      <c r="I131" s="236"/>
      <c r="W131" s="145">
        <v>19</v>
      </c>
      <c r="X131" s="494">
        <v>21.857142584664455</v>
      </c>
      <c r="Y131" s="494">
        <v>58.684285300118525</v>
      </c>
      <c r="Z131" s="494">
        <v>29.207143238612552</v>
      </c>
      <c r="AA131" s="494">
        <v>9.4342857088361427</v>
      </c>
      <c r="AB131" s="494">
        <v>7.4910001754760689</v>
      </c>
      <c r="AC131" s="451">
        <v>86.615142822265582</v>
      </c>
      <c r="AD131" s="494">
        <v>41.954286302838973</v>
      </c>
      <c r="AE131" s="494">
        <v>9.4342857088361427</v>
      </c>
      <c r="AF131" s="494">
        <v>10.004285812377914</v>
      </c>
      <c r="AG131" s="494">
        <v>1.3051428794860784</v>
      </c>
      <c r="AH131" s="494">
        <v>60.497857775006928</v>
      </c>
      <c r="AI131" s="494">
        <v>12.797142846243686</v>
      </c>
    </row>
    <row r="132" spans="1:35" ht="15" customHeight="1">
      <c r="A132" s="219"/>
      <c r="B132" s="843"/>
      <c r="C132" s="844"/>
      <c r="D132" s="843"/>
      <c r="E132" s="843"/>
      <c r="F132" s="846"/>
      <c r="G132" s="236"/>
      <c r="H132" s="236"/>
      <c r="I132" s="236"/>
      <c r="V132" s="145">
        <v>20</v>
      </c>
      <c r="W132" s="145">
        <v>20</v>
      </c>
      <c r="X132" s="494">
        <v>19.5</v>
      </c>
      <c r="Y132" s="494">
        <v>54</v>
      </c>
      <c r="Z132" s="494">
        <v>22.1</v>
      </c>
      <c r="AA132" s="494">
        <v>9.1999999999999993</v>
      </c>
      <c r="AB132" s="494">
        <v>6.8</v>
      </c>
      <c r="AC132" s="451">
        <v>78.2</v>
      </c>
      <c r="AD132" s="494">
        <v>39.6</v>
      </c>
      <c r="AE132" s="494">
        <v>8.6</v>
      </c>
      <c r="AF132" s="494">
        <v>10</v>
      </c>
      <c r="AG132" s="494">
        <v>1.6</v>
      </c>
      <c r="AH132" s="494">
        <v>56.6</v>
      </c>
      <c r="AI132" s="494">
        <v>12.9</v>
      </c>
    </row>
    <row r="133" spans="1:35" ht="15" customHeight="1">
      <c r="A133" s="219"/>
      <c r="B133" s="843"/>
      <c r="C133" s="844"/>
      <c r="D133" s="843"/>
      <c r="E133" s="843"/>
      <c r="F133" s="846"/>
      <c r="G133" s="236"/>
      <c r="H133" s="236"/>
      <c r="I133" s="236"/>
      <c r="W133" s="145">
        <v>21</v>
      </c>
      <c r="X133" s="494">
        <v>19.485713958740185</v>
      </c>
      <c r="Y133" s="494">
        <v>50.756999969482365</v>
      </c>
      <c r="Z133" s="494">
        <v>17.473428726196214</v>
      </c>
      <c r="AA133" s="494">
        <v>9.0128573008945967</v>
      </c>
      <c r="AB133" s="494">
        <v>5.4099998474121005</v>
      </c>
      <c r="AC133" s="451">
        <v>73.744141714913454</v>
      </c>
      <c r="AD133" s="494">
        <v>44.79285812377924</v>
      </c>
      <c r="AE133" s="494">
        <v>10.11999988555907</v>
      </c>
      <c r="AF133" s="494">
        <v>10.011428560529414</v>
      </c>
      <c r="AG133" s="494">
        <v>1.2349999972752113</v>
      </c>
      <c r="AH133" s="494">
        <v>52.17071369716097</v>
      </c>
      <c r="AI133" s="494">
        <v>11.968571390424414</v>
      </c>
    </row>
    <row r="134" spans="1:35" ht="15" customHeight="1">
      <c r="A134" s="219"/>
      <c r="B134" s="843"/>
      <c r="C134" s="844"/>
      <c r="D134" s="843"/>
      <c r="E134" s="843"/>
      <c r="F134" s="846"/>
      <c r="G134" s="236"/>
      <c r="H134" s="236"/>
      <c r="I134" s="236"/>
      <c r="W134" s="145">
        <v>22</v>
      </c>
      <c r="X134" s="494">
        <v>16.329999999999998</v>
      </c>
      <c r="Y134" s="494">
        <v>46.59</v>
      </c>
      <c r="Z134" s="494">
        <v>17.04</v>
      </c>
      <c r="AA134" s="494">
        <v>7.95</v>
      </c>
      <c r="AB134" s="494">
        <v>3.82</v>
      </c>
      <c r="AC134" s="451">
        <v>66.739999999999995</v>
      </c>
      <c r="AD134" s="494">
        <v>34.01</v>
      </c>
      <c r="AE134" s="494">
        <v>8.15</v>
      </c>
      <c r="AF134" s="494">
        <v>10.02</v>
      </c>
      <c r="AG134" s="494">
        <v>1.52</v>
      </c>
      <c r="AH134" s="494">
        <v>46.88</v>
      </c>
      <c r="AI134" s="494">
        <v>9.89</v>
      </c>
    </row>
    <row r="135" spans="1:35" ht="15" customHeight="1">
      <c r="A135" s="219"/>
      <c r="B135" s="843"/>
      <c r="C135" s="844"/>
      <c r="D135" s="843"/>
      <c r="E135" s="843"/>
      <c r="F135" s="846"/>
      <c r="G135" s="236"/>
      <c r="H135" s="236"/>
      <c r="I135" s="236"/>
      <c r="W135" s="145">
        <v>23</v>
      </c>
      <c r="X135" s="494">
        <v>15.18</v>
      </c>
      <c r="Y135" s="494">
        <v>40.29</v>
      </c>
      <c r="Z135" s="494">
        <v>22.12</v>
      </c>
      <c r="AA135" s="494">
        <v>7.6</v>
      </c>
      <c r="AB135" s="494">
        <v>3.22</v>
      </c>
      <c r="AC135" s="451">
        <v>59.4</v>
      </c>
      <c r="AD135" s="494">
        <v>28.71</v>
      </c>
      <c r="AE135" s="494">
        <v>7.74</v>
      </c>
      <c r="AF135" s="494">
        <v>10</v>
      </c>
      <c r="AG135" s="494">
        <v>1.55</v>
      </c>
      <c r="AH135" s="494">
        <v>43.39</v>
      </c>
      <c r="AI135" s="494">
        <v>8.57</v>
      </c>
    </row>
    <row r="136" spans="1:35" ht="15" customHeight="1">
      <c r="A136" s="219"/>
      <c r="B136" s="843"/>
      <c r="C136" s="844"/>
      <c r="D136" s="843"/>
      <c r="E136" s="843"/>
      <c r="F136" s="846"/>
      <c r="G136" s="236"/>
      <c r="H136" s="236"/>
      <c r="I136" s="236"/>
      <c r="V136" s="145">
        <v>24</v>
      </c>
      <c r="W136" s="145">
        <v>24</v>
      </c>
      <c r="X136" s="494">
        <v>15.1</v>
      </c>
      <c r="Y136" s="494">
        <v>35.630000000000003</v>
      </c>
      <c r="Z136" s="494">
        <v>13.87</v>
      </c>
      <c r="AA136" s="494">
        <v>9.57</v>
      </c>
      <c r="AB136" s="494">
        <v>3.42</v>
      </c>
      <c r="AC136" s="451">
        <v>54.3</v>
      </c>
      <c r="AD136" s="494">
        <v>30.83</v>
      </c>
      <c r="AE136" s="494">
        <v>7.53</v>
      </c>
      <c r="AF136" s="494">
        <v>10</v>
      </c>
      <c r="AG136" s="494">
        <v>1.6</v>
      </c>
      <c r="AH136" s="494">
        <v>40.28</v>
      </c>
      <c r="AI136" s="494">
        <v>9.6</v>
      </c>
    </row>
    <row r="137" spans="1:35" ht="15" customHeight="1">
      <c r="A137" s="219"/>
      <c r="B137" s="843"/>
      <c r="C137" s="844"/>
      <c r="D137" s="843"/>
      <c r="E137" s="843"/>
      <c r="F137" s="846"/>
      <c r="G137" s="236"/>
      <c r="H137" s="236"/>
      <c r="I137" s="236"/>
      <c r="W137" s="145">
        <v>25</v>
      </c>
      <c r="X137" s="494">
        <v>18.016999930000001</v>
      </c>
      <c r="Y137" s="494">
        <v>34.608428410000002</v>
      </c>
      <c r="Z137" s="494">
        <v>10.78285721</v>
      </c>
      <c r="AA137" s="494">
        <v>9.0548571179999993</v>
      </c>
      <c r="AB137" s="494">
        <v>3.2130000590000001</v>
      </c>
      <c r="AC137" s="451">
        <v>56.674428669999998</v>
      </c>
      <c r="AD137" s="494">
        <v>25.690000260000001</v>
      </c>
      <c r="AE137" s="494">
        <v>6.9342856409999998</v>
      </c>
      <c r="AF137" s="494">
        <v>10.00571442</v>
      </c>
      <c r="AG137" s="494">
        <v>1.254714302</v>
      </c>
      <c r="AH137" s="494">
        <v>37.560714179999998</v>
      </c>
      <c r="AI137" s="494">
        <v>7.91285726</v>
      </c>
    </row>
    <row r="138" spans="1:35" ht="15" customHeight="1">
      <c r="A138" s="219"/>
      <c r="B138" s="843"/>
      <c r="C138" s="844"/>
      <c r="D138" s="843"/>
      <c r="E138" s="843"/>
      <c r="F138" s="846"/>
      <c r="G138" s="236"/>
      <c r="H138" s="236"/>
      <c r="I138" s="236"/>
      <c r="W138" s="145">
        <v>26</v>
      </c>
      <c r="X138" s="494">
        <v>16.489714209999999</v>
      </c>
      <c r="Y138" s="494">
        <v>34.074285510000003</v>
      </c>
      <c r="Z138" s="494">
        <v>9.5958572120000003</v>
      </c>
      <c r="AA138" s="494">
        <v>8.8612857550000008</v>
      </c>
      <c r="AB138" s="494">
        <v>3.5</v>
      </c>
      <c r="AC138" s="451">
        <v>68.087428501674069</v>
      </c>
      <c r="AD138" s="494">
        <v>30.317143300000001</v>
      </c>
      <c r="AE138" s="494">
        <v>8.8971428190000008</v>
      </c>
      <c r="AF138" s="494">
        <v>10</v>
      </c>
      <c r="AG138" s="494">
        <v>1.4324285809999999</v>
      </c>
      <c r="AH138" s="494">
        <v>37.759999409999999</v>
      </c>
      <c r="AI138" s="494">
        <v>8.911428656</v>
      </c>
    </row>
    <row r="139" spans="1:35" ht="15" customHeight="1">
      <c r="A139" s="219"/>
      <c r="B139" s="843"/>
      <c r="C139" s="844"/>
      <c r="D139" s="843"/>
      <c r="E139" s="843"/>
      <c r="F139" s="846"/>
      <c r="G139" s="236"/>
      <c r="H139" s="236"/>
      <c r="I139" s="236"/>
      <c r="W139" s="145">
        <v>27</v>
      </c>
      <c r="X139" s="494">
        <v>16.199999810000001</v>
      </c>
      <c r="Y139" s="494">
        <v>29.599571770000001</v>
      </c>
      <c r="Z139" s="494">
        <v>7.8892858370000001</v>
      </c>
      <c r="AA139" s="494">
        <v>8.3185714990000008</v>
      </c>
      <c r="AB139" s="494">
        <v>4.0900001530000001</v>
      </c>
      <c r="AC139" s="451">
        <v>60.110428400000004</v>
      </c>
      <c r="AD139" s="494">
        <v>28.581429350000001</v>
      </c>
      <c r="AE139" s="494">
        <v>7.9442856649999998</v>
      </c>
      <c r="AF139" s="494">
        <v>10.001428600000001</v>
      </c>
      <c r="AG139" s="494">
        <v>1.455999987</v>
      </c>
      <c r="AH139" s="494">
        <v>35.967143470000003</v>
      </c>
      <c r="AI139" s="494">
        <v>7.2057142259999996</v>
      </c>
    </row>
    <row r="140" spans="1:35" ht="15" customHeight="1">
      <c r="A140" s="219"/>
      <c r="B140" s="843"/>
      <c r="C140" s="844"/>
      <c r="D140" s="843"/>
      <c r="E140" s="843"/>
      <c r="F140" s="846"/>
      <c r="G140" s="236"/>
      <c r="H140" s="236"/>
      <c r="I140" s="236"/>
      <c r="V140" s="145">
        <v>28</v>
      </c>
      <c r="W140" s="145">
        <v>28</v>
      </c>
      <c r="X140" s="494">
        <v>12.016285760000001</v>
      </c>
      <c r="Y140" s="494">
        <v>29.3955713</v>
      </c>
      <c r="Z140" s="494">
        <v>7.2334286140000001</v>
      </c>
      <c r="AA140" s="494">
        <v>7.789714268</v>
      </c>
      <c r="AB140" s="494">
        <v>3.119999886</v>
      </c>
      <c r="AC140" s="451">
        <v>60.986856189999997</v>
      </c>
      <c r="AD140" s="494">
        <v>27.099999836512943</v>
      </c>
      <c r="AE140" s="494">
        <v>7.4514284819999999</v>
      </c>
      <c r="AF140" s="494">
        <v>10.0128573</v>
      </c>
      <c r="AG140" s="494">
        <v>1.5508571609999999</v>
      </c>
      <c r="AH140" s="494">
        <v>47.66357095</v>
      </c>
      <c r="AI140" s="494">
        <v>9.9999998639999994</v>
      </c>
    </row>
    <row r="141" spans="1:35" ht="15" customHeight="1">
      <c r="A141" s="219"/>
      <c r="B141" s="843"/>
      <c r="C141" s="844"/>
      <c r="D141" s="843"/>
      <c r="E141" s="843"/>
      <c r="F141" s="846"/>
      <c r="G141" s="236"/>
      <c r="H141" s="236"/>
      <c r="I141" s="236"/>
      <c r="W141" s="145">
        <v>29</v>
      </c>
      <c r="X141" s="494">
        <v>10.423571450000001</v>
      </c>
      <c r="Y141" s="494">
        <v>32.468857079999999</v>
      </c>
      <c r="Z141" s="494">
        <v>6.729428564</v>
      </c>
      <c r="AA141" s="494">
        <v>7.1615714349999999</v>
      </c>
      <c r="AB141" s="494">
        <v>3.4249999519999998</v>
      </c>
      <c r="AC141" s="451">
        <v>56.540714260000001</v>
      </c>
      <c r="AD141" s="494">
        <v>23.477142610000001</v>
      </c>
      <c r="AE141" s="494">
        <v>6.2828570089999998</v>
      </c>
      <c r="AF141" s="494">
        <v>10.001428600000001</v>
      </c>
      <c r="AG141" s="494">
        <v>2.1035714489999999</v>
      </c>
      <c r="AH141" s="494">
        <v>44.25</v>
      </c>
      <c r="AI141" s="494">
        <v>6.7128572460000004</v>
      </c>
    </row>
    <row r="142" spans="1:35" ht="15" customHeight="1">
      <c r="A142" s="219"/>
      <c r="B142" s="843"/>
      <c r="C142" s="844"/>
      <c r="D142" s="843"/>
      <c r="E142" s="843"/>
      <c r="F142" s="846"/>
      <c r="G142" s="236"/>
      <c r="H142" s="236"/>
      <c r="I142" s="236"/>
      <c r="W142" s="145">
        <v>30</v>
      </c>
      <c r="X142" s="494">
        <v>10.043285640000001</v>
      </c>
      <c r="Y142" s="494">
        <v>32.112285890000003</v>
      </c>
      <c r="Z142" s="494">
        <v>5.6338571819999999</v>
      </c>
      <c r="AA142" s="494">
        <v>6.6714285440000003</v>
      </c>
      <c r="AB142" s="494">
        <v>2.8789999489999998</v>
      </c>
      <c r="AC142" s="451">
        <v>65.491856709999993</v>
      </c>
      <c r="AD142" s="494">
        <v>21.095714300000001</v>
      </c>
      <c r="AE142" s="494">
        <v>5.8057142669999999</v>
      </c>
      <c r="AF142" s="494">
        <v>10.01142883</v>
      </c>
      <c r="AG142" s="494">
        <v>1.8491428750000001</v>
      </c>
      <c r="AH142" s="494">
        <v>42.498571668352326</v>
      </c>
      <c r="AI142" s="494">
        <v>6.0797142300000004</v>
      </c>
    </row>
    <row r="143" spans="1:35" ht="15" customHeight="1">
      <c r="A143" s="219"/>
      <c r="B143" s="843"/>
      <c r="C143" s="844"/>
      <c r="D143" s="843"/>
      <c r="E143" s="843"/>
      <c r="F143" s="846"/>
      <c r="G143" s="236"/>
      <c r="H143" s="236"/>
      <c r="I143" s="236"/>
      <c r="W143" s="145">
        <v>31</v>
      </c>
      <c r="X143" s="494">
        <v>10.086428642272944</v>
      </c>
      <c r="Y143" s="494">
        <v>29.132714407784558</v>
      </c>
      <c r="Z143" s="494">
        <v>5.181999887738904</v>
      </c>
      <c r="AA143" s="494">
        <v>6.2387143543788328</v>
      </c>
      <c r="AB143" s="494">
        <v>2.9382856232779297</v>
      </c>
      <c r="AC143" s="451">
        <v>65.491856711251344</v>
      </c>
      <c r="AD143" s="494">
        <v>20.037142889840243</v>
      </c>
      <c r="AE143" s="494">
        <v>5.4814286231994549</v>
      </c>
      <c r="AF143" s="494">
        <v>10.011428833007772</v>
      </c>
      <c r="AG143" s="494">
        <v>1.8019999946866672</v>
      </c>
      <c r="AH143" s="494">
        <v>39.98428617204933</v>
      </c>
      <c r="AI143" s="494">
        <v>4.9059999329703157</v>
      </c>
    </row>
    <row r="144" spans="1:35" ht="15" customHeight="1">
      <c r="A144" s="219"/>
      <c r="B144" s="843"/>
      <c r="C144" s="844"/>
      <c r="D144" s="843"/>
      <c r="E144" s="843"/>
      <c r="F144" s="846"/>
      <c r="G144" s="236"/>
      <c r="H144" s="236"/>
      <c r="I144" s="236"/>
      <c r="V144" s="145">
        <v>32</v>
      </c>
      <c r="W144" s="145">
        <v>32</v>
      </c>
      <c r="X144" s="494">
        <v>12.08228561</v>
      </c>
      <c r="Y144" s="494">
        <v>34.150143489999998</v>
      </c>
      <c r="Z144" s="494">
        <v>4.8032856669999999</v>
      </c>
      <c r="AA144" s="494">
        <v>6.1697142459999998</v>
      </c>
      <c r="AB144" s="494">
        <v>3.2030000689999998</v>
      </c>
      <c r="AC144" s="451">
        <v>49.942714418571427</v>
      </c>
      <c r="AD144" s="494">
        <v>23.275714059999999</v>
      </c>
      <c r="AE144" s="494">
        <v>5.8257142479999997</v>
      </c>
      <c r="AF144" s="494">
        <v>10.004285810000001</v>
      </c>
      <c r="AG144" s="494">
        <v>1.2214285650000001</v>
      </c>
      <c r="AH144" s="494">
        <v>36.654999320000002</v>
      </c>
      <c r="AI144" s="494">
        <v>4.0242800000000001</v>
      </c>
    </row>
    <row r="145" spans="1:35" ht="15" customHeight="1">
      <c r="A145" s="219"/>
      <c r="B145" s="843"/>
      <c r="C145" s="844"/>
      <c r="D145" s="843"/>
      <c r="E145" s="843"/>
      <c r="F145" s="846"/>
      <c r="G145" s="236"/>
      <c r="H145" s="236"/>
      <c r="I145" s="236"/>
      <c r="W145" s="145">
        <v>33</v>
      </c>
      <c r="X145" s="494">
        <v>11.874000004359614</v>
      </c>
      <c r="Y145" s="494">
        <v>35.225571223667643</v>
      </c>
      <c r="Z145" s="494">
        <v>4.3821428843906904</v>
      </c>
      <c r="AA145" s="494">
        <v>6.3728570940000004</v>
      </c>
      <c r="AB145" s="494">
        <v>2.841857144</v>
      </c>
      <c r="AC145" s="451">
        <v>57.183571406773112</v>
      </c>
      <c r="AD145" s="494">
        <v>22.619999750000002</v>
      </c>
      <c r="AE145" s="494">
        <v>5.5228571210000004</v>
      </c>
      <c r="AF145" s="494">
        <v>10</v>
      </c>
      <c r="AG145" s="494">
        <v>1.3032857349940685</v>
      </c>
      <c r="AH145" s="494">
        <v>35.152857099999999</v>
      </c>
      <c r="AI145" s="494">
        <v>4.354285752</v>
      </c>
    </row>
    <row r="146" spans="1:35" ht="15" customHeight="1">
      <c r="A146" s="219"/>
      <c r="B146" s="843"/>
      <c r="C146" s="844"/>
      <c r="D146" s="843"/>
      <c r="E146" s="843"/>
      <c r="F146" s="846"/>
      <c r="G146" s="236"/>
      <c r="H146" s="236"/>
      <c r="I146" s="236"/>
      <c r="W146" s="145">
        <v>34</v>
      </c>
      <c r="X146" s="494">
        <v>10.842857090000001</v>
      </c>
      <c r="Y146" s="494">
        <v>35.168570930000001</v>
      </c>
      <c r="Z146" s="494">
        <v>13.837000059999999</v>
      </c>
      <c r="AA146" s="494">
        <v>6.1195714130000001</v>
      </c>
      <c r="AB146" s="494">
        <v>3.058000088</v>
      </c>
      <c r="AC146" s="451">
        <v>49.366142269999997</v>
      </c>
      <c r="AD146" s="494">
        <v>25.04757145</v>
      </c>
      <c r="AE146" s="494">
        <v>5.8727143149999996</v>
      </c>
      <c r="AF146" s="494">
        <v>10.00857162</v>
      </c>
      <c r="AG146" s="494">
        <v>1.2842857160000001</v>
      </c>
      <c r="AH146" s="494">
        <v>34.115715029999997</v>
      </c>
      <c r="AI146" s="494">
        <v>4.3511429509999999</v>
      </c>
    </row>
    <row r="147" spans="1:35" ht="15" customHeight="1">
      <c r="A147" s="138"/>
      <c r="B147" s="843"/>
      <c r="C147" s="844"/>
      <c r="D147" s="843"/>
      <c r="E147" s="843"/>
      <c r="F147" s="846"/>
      <c r="G147" s="258"/>
      <c r="H147" s="241"/>
      <c r="I147" s="241"/>
      <c r="W147" s="145">
        <v>35</v>
      </c>
      <c r="X147" s="494">
        <v>10.48142842</v>
      </c>
      <c r="Y147" s="494">
        <v>37.824428560000001</v>
      </c>
      <c r="Z147" s="494">
        <v>3.922857182</v>
      </c>
      <c r="AA147" s="494">
        <v>5.9814286230000002</v>
      </c>
      <c r="AB147" s="494">
        <v>1.506999969</v>
      </c>
      <c r="AC147" s="451">
        <v>56.934856959999998</v>
      </c>
      <c r="AD147" s="494">
        <v>21.374285830000002</v>
      </c>
      <c r="AE147" s="494">
        <v>4.9342857090000001</v>
      </c>
      <c r="AF147" s="494">
        <v>10.28714289</v>
      </c>
      <c r="AG147" s="494">
        <v>1.5979999810000001</v>
      </c>
      <c r="AH147" s="494">
        <v>30.92</v>
      </c>
      <c r="AI147" s="494">
        <v>5.3042856629999999</v>
      </c>
    </row>
    <row r="148" spans="1:35" ht="15" customHeight="1">
      <c r="A148" s="259"/>
      <c r="B148" s="843"/>
      <c r="C148" s="844"/>
      <c r="D148" s="843"/>
      <c r="E148" s="843"/>
      <c r="F148" s="846"/>
      <c r="G148" s="209"/>
      <c r="H148" s="261"/>
      <c r="I148" s="261"/>
      <c r="V148" s="145">
        <v>36</v>
      </c>
      <c r="W148" s="145">
        <v>36</v>
      </c>
      <c r="X148" s="494">
        <v>11.85</v>
      </c>
      <c r="Y148" s="494">
        <v>39.78</v>
      </c>
      <c r="Z148" s="494">
        <v>4.9800000000000004</v>
      </c>
      <c r="AA148" s="494">
        <v>6.03</v>
      </c>
      <c r="AB148" s="494">
        <v>2.8</v>
      </c>
      <c r="AC148" s="451">
        <v>48.51</v>
      </c>
      <c r="AD148" s="494">
        <v>22.661428449999999</v>
      </c>
      <c r="AE148" s="494">
        <v>4.9800000000000004</v>
      </c>
      <c r="AF148" s="494">
        <v>11.01</v>
      </c>
      <c r="AG148" s="494">
        <v>1.63</v>
      </c>
      <c r="AH148" s="494">
        <v>30.922143120000001</v>
      </c>
      <c r="AI148" s="494">
        <v>7.46</v>
      </c>
    </row>
    <row r="149" spans="1:35" ht="15" customHeight="1">
      <c r="A149" s="209"/>
      <c r="B149" s="843"/>
      <c r="C149" s="844"/>
      <c r="D149" s="843"/>
      <c r="E149" s="843"/>
      <c r="F149" s="846"/>
      <c r="G149" s="260"/>
      <c r="H149" s="261"/>
      <c r="I149" s="261"/>
      <c r="W149" s="145">
        <v>37</v>
      </c>
      <c r="X149" s="494">
        <v>12.08</v>
      </c>
      <c r="Y149" s="494">
        <v>44.25</v>
      </c>
      <c r="Z149" s="494">
        <v>4.92</v>
      </c>
      <c r="AA149" s="494">
        <v>6.03</v>
      </c>
      <c r="AB149" s="494">
        <v>2.37</v>
      </c>
      <c r="AC149" s="451">
        <v>43.99</v>
      </c>
      <c r="AD149" s="494">
        <v>19.149999999999999</v>
      </c>
      <c r="AE149" s="494">
        <v>5.31</v>
      </c>
      <c r="AF149" s="494">
        <v>11</v>
      </c>
      <c r="AG149" s="494">
        <v>1.59</v>
      </c>
      <c r="AH149" s="494">
        <v>29.33</v>
      </c>
      <c r="AI149" s="494">
        <v>7.79</v>
      </c>
    </row>
    <row r="150" spans="1:35" ht="15" customHeight="1">
      <c r="A150" s="209"/>
      <c r="B150" s="843"/>
      <c r="C150" s="844"/>
      <c r="D150" s="843"/>
      <c r="E150" s="843"/>
      <c r="F150" s="846"/>
      <c r="G150" s="209"/>
      <c r="H150" s="261"/>
      <c r="I150" s="261"/>
      <c r="W150" s="145">
        <v>38</v>
      </c>
      <c r="X150" s="494">
        <v>11.88371427</v>
      </c>
      <c r="Y150" s="494">
        <v>41.311858039999997</v>
      </c>
      <c r="Z150" s="494">
        <v>4.6447142870000002</v>
      </c>
      <c r="AA150" s="494">
        <v>6.5951428410000004</v>
      </c>
      <c r="AB150" s="494">
        <v>3.0060000420000001</v>
      </c>
      <c r="AC150" s="451">
        <v>47.220570700000003</v>
      </c>
      <c r="AD150" s="494">
        <v>22.304285589999999</v>
      </c>
      <c r="AE150" s="494">
        <v>5.581428528</v>
      </c>
      <c r="AF150" s="494">
        <v>10.85142858</v>
      </c>
      <c r="AG150" s="494">
        <v>1.5402856890000001</v>
      </c>
      <c r="AH150" s="494">
        <v>34.179286410000003</v>
      </c>
      <c r="AI150" s="494">
        <v>8.5442856379999998</v>
      </c>
    </row>
    <row r="151" spans="1:35" ht="15" customHeight="1">
      <c r="A151" s="262"/>
      <c r="B151" s="843"/>
      <c r="C151" s="844"/>
      <c r="D151" s="843"/>
      <c r="E151" s="843"/>
      <c r="F151" s="846"/>
      <c r="G151" s="262"/>
      <c r="H151" s="262"/>
      <c r="I151" s="262"/>
      <c r="V151" s="145">
        <v>39</v>
      </c>
      <c r="W151" s="145">
        <v>39</v>
      </c>
      <c r="X151" s="494">
        <v>13.06</v>
      </c>
      <c r="Y151" s="494">
        <v>41.13</v>
      </c>
      <c r="Z151" s="494">
        <v>4.2699999999999996</v>
      </c>
      <c r="AA151" s="494">
        <v>6.84</v>
      </c>
      <c r="AB151" s="494">
        <v>3.32</v>
      </c>
      <c r="AC151" s="451">
        <v>63.05</v>
      </c>
      <c r="AD151" s="494">
        <v>48.7</v>
      </c>
      <c r="AE151" s="494">
        <v>7.81</v>
      </c>
      <c r="AF151" s="494">
        <v>11.15</v>
      </c>
      <c r="AG151" s="494">
        <v>1.32</v>
      </c>
      <c r="AH151" s="494">
        <v>38.82</v>
      </c>
      <c r="AI151" s="494">
        <v>6.81</v>
      </c>
    </row>
    <row r="152" spans="1:35" ht="15" customHeight="1">
      <c r="A152" s="263"/>
      <c r="B152" s="843"/>
      <c r="C152" s="844"/>
      <c r="D152" s="843"/>
      <c r="E152" s="843"/>
      <c r="F152" s="846"/>
      <c r="G152" s="209"/>
      <c r="H152" s="261"/>
      <c r="I152" s="261"/>
      <c r="W152" s="145">
        <v>40</v>
      </c>
      <c r="X152" s="494">
        <v>15.95</v>
      </c>
      <c r="Y152" s="494">
        <v>46.47</v>
      </c>
      <c r="Z152" s="494">
        <v>5.36</v>
      </c>
      <c r="AA152" s="494">
        <v>7.69</v>
      </c>
      <c r="AB152" s="494">
        <v>3.16</v>
      </c>
      <c r="AC152" s="451">
        <v>61.54</v>
      </c>
      <c r="AD152" s="494">
        <v>37.93</v>
      </c>
      <c r="AE152" s="494">
        <v>7.92</v>
      </c>
      <c r="AF152" s="494">
        <v>11.01</v>
      </c>
      <c r="AG152" s="494">
        <v>1.38</v>
      </c>
      <c r="AH152" s="494">
        <v>43.88</v>
      </c>
      <c r="AI152" s="494">
        <v>6.28</v>
      </c>
    </row>
    <row r="153" spans="1:35" ht="8.85" customHeight="1">
      <c r="A153" s="209"/>
      <c r="B153" s="209"/>
      <c r="C153" s="209"/>
      <c r="D153" s="209"/>
      <c r="E153" s="209"/>
      <c r="F153" s="209"/>
      <c r="G153" s="209"/>
      <c r="H153" s="264"/>
      <c r="I153" s="264"/>
      <c r="W153" s="145">
        <v>41</v>
      </c>
      <c r="X153" s="494">
        <v>15.85</v>
      </c>
      <c r="Y153" s="494">
        <v>37.270000000000003</v>
      </c>
      <c r="Z153" s="494">
        <v>6.97</v>
      </c>
      <c r="AA153" s="494">
        <v>7.1</v>
      </c>
      <c r="AB153" s="494">
        <v>2.9</v>
      </c>
      <c r="AC153" s="451">
        <v>58.12</v>
      </c>
      <c r="AD153" s="494">
        <v>48.92</v>
      </c>
      <c r="AE153" s="494">
        <v>8.59</v>
      </c>
      <c r="AF153" s="494">
        <v>11</v>
      </c>
      <c r="AG153" s="494">
        <v>1.32</v>
      </c>
      <c r="AH153" s="494">
        <v>45.63</v>
      </c>
      <c r="AI153" s="494">
        <v>9.93</v>
      </c>
    </row>
    <row r="154" spans="1:35" ht="8.85" customHeight="1">
      <c r="A154" s="211"/>
      <c r="B154" s="211"/>
      <c r="C154" s="211"/>
      <c r="D154" s="211"/>
      <c r="E154" s="211"/>
      <c r="F154" s="211"/>
      <c r="G154" s="211"/>
      <c r="H154" s="211"/>
      <c r="I154" s="211"/>
      <c r="W154" s="145">
        <v>42</v>
      </c>
      <c r="X154" s="494">
        <v>15.55</v>
      </c>
      <c r="Y154" s="494">
        <v>48.57</v>
      </c>
      <c r="Z154" s="494">
        <v>11.1</v>
      </c>
      <c r="AA154" s="494">
        <v>6.76</v>
      </c>
      <c r="AB154" s="494">
        <v>2.87</v>
      </c>
      <c r="AC154" s="451">
        <v>58.89</v>
      </c>
      <c r="AD154" s="494">
        <v>55.62</v>
      </c>
      <c r="AE154" s="494">
        <v>9.51</v>
      </c>
      <c r="AF154" s="494">
        <v>11.01</v>
      </c>
      <c r="AG154" s="494">
        <v>1.22</v>
      </c>
      <c r="AH154" s="494">
        <v>52.62</v>
      </c>
      <c r="AI154" s="494">
        <v>9.68</v>
      </c>
    </row>
    <row r="155" spans="1:35" ht="8.85" customHeight="1">
      <c r="A155" s="211"/>
      <c r="B155" s="211"/>
      <c r="C155" s="211"/>
      <c r="D155" s="211"/>
      <c r="E155" s="211"/>
      <c r="F155" s="211"/>
      <c r="G155" s="211"/>
      <c r="H155" s="211"/>
      <c r="I155" s="211"/>
      <c r="V155" s="145">
        <v>43</v>
      </c>
      <c r="W155" s="145">
        <v>43</v>
      </c>
      <c r="X155" s="494">
        <v>13.17</v>
      </c>
      <c r="Y155" s="494">
        <v>35.32</v>
      </c>
      <c r="Z155" s="494">
        <v>6.01</v>
      </c>
      <c r="AA155" s="494">
        <v>6.53</v>
      </c>
      <c r="AB155" s="494">
        <v>2.37</v>
      </c>
      <c r="AC155" s="451">
        <v>69.2</v>
      </c>
      <c r="AD155" s="494">
        <v>54.58</v>
      </c>
      <c r="AE155" s="494">
        <v>8.23</v>
      </c>
      <c r="AF155" s="494">
        <v>11.01</v>
      </c>
      <c r="AG155" s="494">
        <v>1.35</v>
      </c>
      <c r="AH155" s="494">
        <v>50.71</v>
      </c>
      <c r="AI155" s="494">
        <v>10.33</v>
      </c>
    </row>
    <row r="156" spans="1:35" ht="8.85" customHeight="1">
      <c r="A156" s="211"/>
      <c r="B156" s="211"/>
      <c r="C156" s="211"/>
      <c r="D156" s="211"/>
      <c r="E156" s="211"/>
      <c r="F156" s="211"/>
      <c r="G156" s="211"/>
      <c r="H156" s="211"/>
      <c r="I156" s="211"/>
      <c r="W156" s="145">
        <v>44</v>
      </c>
      <c r="X156" s="494">
        <v>13.18</v>
      </c>
      <c r="Y156" s="494">
        <v>36.83</v>
      </c>
      <c r="Z156" s="494">
        <v>4.57</v>
      </c>
      <c r="AA156" s="494">
        <v>7.58</v>
      </c>
      <c r="AB156" s="494">
        <v>4.8899999999999997</v>
      </c>
      <c r="AC156" s="451">
        <v>51.59</v>
      </c>
      <c r="AD156" s="494">
        <v>57.65</v>
      </c>
      <c r="AE156" s="494">
        <v>7.72</v>
      </c>
      <c r="AF156" s="494">
        <v>11.01</v>
      </c>
      <c r="AG156" s="494">
        <v>1.47</v>
      </c>
      <c r="AH156" s="494">
        <v>48.41</v>
      </c>
      <c r="AI156" s="494">
        <v>11.29</v>
      </c>
    </row>
    <row r="157" spans="1:35" ht="8.85" customHeight="1">
      <c r="A157" s="211"/>
      <c r="B157" s="211"/>
      <c r="C157" s="211"/>
      <c r="D157" s="211"/>
      <c r="E157" s="211"/>
      <c r="F157" s="211"/>
      <c r="G157" s="211"/>
      <c r="H157" s="211"/>
      <c r="I157" s="211"/>
      <c r="W157" s="145">
        <v>45</v>
      </c>
      <c r="X157" s="494">
        <v>13.49</v>
      </c>
      <c r="Y157" s="494">
        <v>39.520000000000003</v>
      </c>
      <c r="Z157" s="494">
        <v>4.83</v>
      </c>
      <c r="AA157" s="494">
        <v>6.95</v>
      </c>
      <c r="AB157" s="494">
        <v>1.61</v>
      </c>
      <c r="AC157" s="451">
        <v>72.92</v>
      </c>
      <c r="AD157" s="494">
        <v>67.069999999999993</v>
      </c>
      <c r="AE157" s="494">
        <v>6.9</v>
      </c>
      <c r="AF157" s="494">
        <v>11</v>
      </c>
      <c r="AG157" s="494">
        <v>1.42</v>
      </c>
      <c r="AH157" s="494">
        <v>47.24</v>
      </c>
      <c r="AI157" s="494">
        <v>9</v>
      </c>
    </row>
    <row r="158" spans="1:35" ht="8.85" customHeight="1">
      <c r="A158" s="211"/>
      <c r="B158" s="211"/>
      <c r="C158" s="211"/>
      <c r="D158" s="211"/>
      <c r="E158" s="211"/>
      <c r="F158" s="211"/>
      <c r="G158" s="211"/>
      <c r="H158" s="211"/>
      <c r="I158" s="211"/>
      <c r="W158" s="145">
        <v>46</v>
      </c>
      <c r="X158" s="494">
        <v>15.4</v>
      </c>
      <c r="Y158" s="494">
        <v>53.38</v>
      </c>
      <c r="Z158" s="494">
        <v>3.73</v>
      </c>
      <c r="AA158" s="494">
        <v>6.86</v>
      </c>
      <c r="AB158" s="494">
        <v>1.64</v>
      </c>
      <c r="AC158" s="451">
        <v>58.4</v>
      </c>
      <c r="AD158" s="494">
        <v>34.979999999999997</v>
      </c>
      <c r="AE158" s="494">
        <v>5.07</v>
      </c>
      <c r="AF158" s="494">
        <v>11.01</v>
      </c>
      <c r="AG158" s="494">
        <v>1.38</v>
      </c>
      <c r="AH158" s="494">
        <v>40.61</v>
      </c>
      <c r="AI158" s="494">
        <v>8.81</v>
      </c>
    </row>
    <row r="159" spans="1:35" ht="8.85" customHeight="1">
      <c r="A159" s="211"/>
      <c r="B159" s="211"/>
      <c r="C159" s="211"/>
      <c r="D159" s="211"/>
      <c r="E159" s="211"/>
      <c r="F159" s="211"/>
      <c r="G159" s="211"/>
      <c r="H159" s="211"/>
      <c r="I159" s="211"/>
      <c r="W159" s="145">
        <v>47</v>
      </c>
      <c r="X159" s="494">
        <v>16.41</v>
      </c>
      <c r="Y159" s="494">
        <v>61.85</v>
      </c>
      <c r="Z159" s="494">
        <v>2.52</v>
      </c>
      <c r="AA159" s="494">
        <v>6.99</v>
      </c>
      <c r="AB159" s="494">
        <v>1.51</v>
      </c>
      <c r="AC159" s="451">
        <v>52.55</v>
      </c>
      <c r="AD159" s="494">
        <v>29.08</v>
      </c>
      <c r="AE159" s="494">
        <v>4.2699999999999996</v>
      </c>
      <c r="AF159" s="494">
        <v>11</v>
      </c>
      <c r="AG159" s="494">
        <v>1.63</v>
      </c>
      <c r="AH159" s="494">
        <v>41.63</v>
      </c>
      <c r="AI159" s="494">
        <v>9.35</v>
      </c>
    </row>
    <row r="160" spans="1:35" ht="8.85" customHeight="1">
      <c r="A160" s="211"/>
      <c r="B160" s="211"/>
      <c r="C160" s="211"/>
      <c r="D160" s="211"/>
      <c r="E160" s="211"/>
      <c r="F160" s="211"/>
      <c r="G160" s="211"/>
      <c r="H160" s="211"/>
      <c r="I160" s="211"/>
      <c r="V160" s="145">
        <v>48</v>
      </c>
      <c r="W160" s="145">
        <v>48</v>
      </c>
      <c r="X160" s="494">
        <v>16.329999999999998</v>
      </c>
      <c r="Y160" s="494">
        <v>65.33</v>
      </c>
      <c r="Z160" s="494">
        <v>3.57</v>
      </c>
      <c r="AA160" s="494">
        <v>7.11</v>
      </c>
      <c r="AB160" s="494">
        <v>1.47</v>
      </c>
      <c r="AC160" s="451">
        <v>53.43</v>
      </c>
      <c r="AD160" s="494">
        <v>88.06</v>
      </c>
      <c r="AE160" s="494">
        <v>7.88</v>
      </c>
      <c r="AF160" s="494">
        <v>10.86</v>
      </c>
      <c r="AG160" s="494">
        <v>1.6</v>
      </c>
      <c r="AH160" s="494">
        <v>41.01</v>
      </c>
      <c r="AI160" s="494">
        <v>14.19</v>
      </c>
    </row>
    <row r="161" spans="1:35" ht="8.85" customHeight="1">
      <c r="A161" s="211"/>
      <c r="B161" s="211"/>
      <c r="C161" s="211"/>
      <c r="D161" s="211"/>
      <c r="E161" s="211"/>
      <c r="F161" s="211"/>
      <c r="G161" s="211"/>
      <c r="H161" s="211"/>
      <c r="I161" s="211"/>
      <c r="W161" s="145">
        <v>49</v>
      </c>
      <c r="X161" s="494">
        <v>20.239999999999998</v>
      </c>
      <c r="Y161" s="494">
        <v>66.680000000000007</v>
      </c>
      <c r="Z161" s="494">
        <v>6.1</v>
      </c>
      <c r="AA161" s="494">
        <v>8.43</v>
      </c>
      <c r="AB161" s="494">
        <v>2.2400000000000002</v>
      </c>
      <c r="AC161" s="451">
        <v>61.07</v>
      </c>
      <c r="AD161" s="494">
        <v>106.59</v>
      </c>
      <c r="AE161" s="494">
        <v>16.09</v>
      </c>
      <c r="AF161" s="494">
        <v>10.5</v>
      </c>
      <c r="AG161" s="494">
        <v>1.1200000000000001</v>
      </c>
      <c r="AH161" s="494">
        <v>83.6</v>
      </c>
      <c r="AI161" s="494">
        <v>22.62</v>
      </c>
    </row>
    <row r="162" spans="1:35" ht="8.85" customHeight="1">
      <c r="A162" s="211"/>
      <c r="B162" s="211"/>
      <c r="C162" s="211"/>
      <c r="D162" s="211"/>
      <c r="E162" s="211"/>
      <c r="F162" s="211"/>
      <c r="G162" s="211"/>
      <c r="H162" s="211"/>
      <c r="I162" s="211"/>
      <c r="W162" s="145">
        <v>50</v>
      </c>
      <c r="X162" s="494">
        <v>19.809999999999999</v>
      </c>
      <c r="Y162" s="494">
        <v>61.31</v>
      </c>
      <c r="Z162" s="494">
        <v>6.69</v>
      </c>
      <c r="AA162" s="494">
        <v>8.32</v>
      </c>
      <c r="AB162" s="494">
        <v>2.19</v>
      </c>
      <c r="AC162" s="451">
        <v>78.02</v>
      </c>
      <c r="AD162" s="494">
        <v>104.79</v>
      </c>
      <c r="AE162" s="494">
        <v>18.649999999999999</v>
      </c>
      <c r="AF162" s="494">
        <v>10.51</v>
      </c>
      <c r="AG162" s="494">
        <v>1.1399999999999999</v>
      </c>
      <c r="AH162" s="494">
        <v>66.8</v>
      </c>
      <c r="AI162" s="494">
        <v>22.62</v>
      </c>
    </row>
    <row r="163" spans="1:35" ht="8.85" customHeight="1">
      <c r="A163" s="211"/>
      <c r="B163" s="211"/>
      <c r="C163" s="211"/>
      <c r="D163" s="211"/>
      <c r="E163" s="211"/>
      <c r="F163" s="211"/>
      <c r="G163" s="211"/>
      <c r="H163" s="211"/>
      <c r="I163" s="211"/>
      <c r="W163" s="145">
        <v>51</v>
      </c>
      <c r="X163" s="494">
        <v>21.91</v>
      </c>
      <c r="Y163" s="494">
        <v>70.790000000000006</v>
      </c>
      <c r="Z163" s="494">
        <v>13.15</v>
      </c>
      <c r="AA163" s="494">
        <v>9.08</v>
      </c>
      <c r="AB163" s="494">
        <v>3.71</v>
      </c>
      <c r="AC163" s="451">
        <v>67.64</v>
      </c>
      <c r="AD163" s="494">
        <v>69.61</v>
      </c>
      <c r="AE163" s="494">
        <v>11.22</v>
      </c>
      <c r="AF163" s="494">
        <v>10.5</v>
      </c>
      <c r="AG163" s="494">
        <v>1.37</v>
      </c>
      <c r="AH163" s="494">
        <v>55.42</v>
      </c>
      <c r="AI163" s="494">
        <v>17.489999999999998</v>
      </c>
    </row>
    <row r="164" spans="1:35" ht="8.85" customHeight="1">
      <c r="A164" s="211"/>
      <c r="B164" s="211"/>
      <c r="C164" s="211"/>
      <c r="D164" s="211"/>
      <c r="E164" s="211"/>
      <c r="F164" s="211"/>
      <c r="G164" s="211"/>
      <c r="H164" s="211"/>
      <c r="I164" s="211"/>
      <c r="V164" s="145">
        <v>52</v>
      </c>
      <c r="W164" s="145">
        <v>52</v>
      </c>
      <c r="X164" s="494">
        <v>22</v>
      </c>
      <c r="Y164" s="494">
        <v>77.430000000000007</v>
      </c>
      <c r="Z164" s="494">
        <v>17.760000000000002</v>
      </c>
      <c r="AA164" s="494">
        <v>8.42</v>
      </c>
      <c r="AB164" s="494">
        <v>3.57</v>
      </c>
      <c r="AC164" s="451">
        <v>56.19</v>
      </c>
      <c r="AD164" s="494">
        <v>58.45</v>
      </c>
      <c r="AE164" s="494">
        <v>8.01</v>
      </c>
      <c r="AF164" s="494">
        <v>10.51</v>
      </c>
      <c r="AG164" s="494">
        <v>1.53</v>
      </c>
      <c r="AH164" s="494">
        <v>59.55</v>
      </c>
      <c r="AI164" s="494">
        <v>18.61</v>
      </c>
    </row>
    <row r="165" spans="1:35" ht="8.85" customHeight="1">
      <c r="A165" s="211"/>
      <c r="B165" s="211"/>
      <c r="C165" s="211"/>
      <c r="D165" s="211"/>
      <c r="E165" s="211"/>
      <c r="F165" s="211"/>
      <c r="G165" s="211"/>
      <c r="H165" s="211"/>
      <c r="I165" s="211"/>
      <c r="U165" s="435">
        <v>2017</v>
      </c>
      <c r="V165" s="463">
        <v>1</v>
      </c>
      <c r="W165">
        <v>1</v>
      </c>
      <c r="X165" s="494">
        <v>41.55</v>
      </c>
      <c r="Y165" s="494">
        <v>103.58</v>
      </c>
      <c r="Z165" s="494">
        <v>29.67</v>
      </c>
      <c r="AA165" s="494">
        <v>13.85</v>
      </c>
      <c r="AB165" s="494">
        <v>11.3</v>
      </c>
      <c r="AC165" s="451">
        <v>104.02</v>
      </c>
      <c r="AD165" s="494">
        <v>148.43</v>
      </c>
      <c r="AE165" s="494">
        <v>24.1</v>
      </c>
      <c r="AF165" s="494">
        <v>10.220000000000001</v>
      </c>
      <c r="AG165" s="494">
        <v>3.28</v>
      </c>
      <c r="AH165" s="494">
        <v>89.46</v>
      </c>
      <c r="AI165" s="494">
        <v>25.43</v>
      </c>
    </row>
    <row r="166" spans="1:35" ht="8.85" customHeight="1">
      <c r="A166" s="211"/>
      <c r="B166" s="211"/>
      <c r="C166" s="211"/>
      <c r="D166" s="211"/>
      <c r="E166" s="211"/>
      <c r="F166" s="211"/>
      <c r="G166" s="211"/>
      <c r="H166" s="211"/>
      <c r="I166" s="211"/>
      <c r="U166" s="435"/>
      <c r="V166" s="463"/>
      <c r="W166">
        <v>2</v>
      </c>
      <c r="X166" s="494">
        <v>39.6</v>
      </c>
      <c r="Y166" s="494">
        <v>105.01</v>
      </c>
      <c r="Z166" s="494">
        <v>51.2</v>
      </c>
      <c r="AA166" s="494">
        <v>14.96</v>
      </c>
      <c r="AB166" s="494">
        <v>15.4</v>
      </c>
      <c r="AC166" s="451">
        <v>143.97</v>
      </c>
      <c r="AD166" s="494">
        <v>175.88</v>
      </c>
      <c r="AE166" s="494">
        <v>33.74</v>
      </c>
      <c r="AF166" s="494">
        <v>10.17</v>
      </c>
      <c r="AG166" s="494">
        <v>6.45</v>
      </c>
      <c r="AH166" s="494">
        <v>178.14</v>
      </c>
      <c r="AI166" s="494">
        <v>55.67</v>
      </c>
    </row>
    <row r="167" spans="1:35" ht="8.85" customHeight="1">
      <c r="A167" s="211"/>
      <c r="B167" s="211"/>
      <c r="C167" s="211"/>
      <c r="D167" s="211"/>
      <c r="E167" s="211"/>
      <c r="F167" s="211"/>
      <c r="G167" s="211"/>
      <c r="H167" s="211"/>
      <c r="I167" s="211"/>
      <c r="U167" s="435"/>
      <c r="V167" s="463"/>
      <c r="W167">
        <v>3</v>
      </c>
      <c r="X167" s="494">
        <v>73.650000000000006</v>
      </c>
      <c r="Y167" s="494">
        <v>137.41</v>
      </c>
      <c r="Z167" s="494">
        <v>43.26</v>
      </c>
      <c r="AA167" s="494">
        <v>28.98</v>
      </c>
      <c r="AB167" s="494">
        <v>21.94</v>
      </c>
      <c r="AC167" s="451">
        <v>355.12</v>
      </c>
      <c r="AD167" s="494">
        <v>177.57</v>
      </c>
      <c r="AE167" s="494">
        <v>35.49</v>
      </c>
      <c r="AF167" s="494">
        <v>10</v>
      </c>
      <c r="AG167" s="494">
        <v>9.0500000000000007</v>
      </c>
      <c r="AH167" s="494">
        <v>174.94</v>
      </c>
      <c r="AI167" s="494">
        <v>58.31</v>
      </c>
    </row>
    <row r="168" spans="1:35" ht="8.85" customHeight="1">
      <c r="A168" s="211"/>
      <c r="B168" s="211"/>
      <c r="C168" s="211"/>
      <c r="D168" s="211"/>
      <c r="E168" s="211"/>
      <c r="F168" s="211"/>
      <c r="G168" s="211"/>
      <c r="H168" s="211"/>
      <c r="I168" s="211"/>
      <c r="U168" s="435"/>
      <c r="V168" s="463">
        <v>4</v>
      </c>
      <c r="W168">
        <v>4</v>
      </c>
      <c r="X168" s="494">
        <v>65.03</v>
      </c>
      <c r="Y168" s="494">
        <v>127.83</v>
      </c>
      <c r="Z168" s="494">
        <v>32.72</v>
      </c>
      <c r="AA168" s="494">
        <v>30.46</v>
      </c>
      <c r="AB168" s="494">
        <v>23.91</v>
      </c>
      <c r="AC168" s="451">
        <v>519.4</v>
      </c>
      <c r="AD168" s="494">
        <v>205.76</v>
      </c>
      <c r="AE168" s="494">
        <v>48.48</v>
      </c>
      <c r="AF168" s="494">
        <v>10</v>
      </c>
      <c r="AG168" s="494">
        <v>2.4300000000000002</v>
      </c>
      <c r="AH168" s="494">
        <v>141.31</v>
      </c>
      <c r="AI168" s="494">
        <v>47.49</v>
      </c>
    </row>
    <row r="169" spans="1:35" ht="8.85" customHeight="1">
      <c r="A169" s="211"/>
      <c r="B169" s="211"/>
      <c r="C169" s="211"/>
      <c r="D169" s="211"/>
      <c r="E169" s="211"/>
      <c r="F169" s="211"/>
      <c r="G169" s="211"/>
      <c r="H169" s="211"/>
      <c r="I169" s="211"/>
      <c r="W169">
        <v>5</v>
      </c>
      <c r="X169" s="145">
        <v>56.95</v>
      </c>
      <c r="Y169" s="145">
        <v>97.31</v>
      </c>
      <c r="Z169" s="145">
        <v>48.46</v>
      </c>
      <c r="AA169" s="145">
        <v>21.36</v>
      </c>
      <c r="AB169" s="145">
        <v>18.07</v>
      </c>
      <c r="AC169" s="145">
        <v>330.78</v>
      </c>
      <c r="AD169" s="145">
        <v>123.41</v>
      </c>
      <c r="AE169" s="145">
        <v>25.33</v>
      </c>
      <c r="AF169" s="145">
        <v>11.41</v>
      </c>
      <c r="AG169" s="145">
        <v>2.87</v>
      </c>
      <c r="AH169" s="145">
        <v>123.59</v>
      </c>
      <c r="AI169" s="145">
        <v>45.46</v>
      </c>
    </row>
    <row r="170" spans="1:35" ht="8.85" customHeight="1">
      <c r="A170" s="211"/>
      <c r="B170" s="211"/>
      <c r="C170" s="211"/>
      <c r="D170" s="211"/>
      <c r="E170" s="211"/>
      <c r="F170" s="211"/>
      <c r="G170" s="211"/>
      <c r="H170" s="211"/>
      <c r="I170" s="211"/>
    </row>
    <row r="171" spans="1:35" ht="8.85" customHeight="1">
      <c r="A171" s="211"/>
      <c r="B171" s="211"/>
      <c r="C171" s="211"/>
      <c r="D171" s="211"/>
      <c r="E171" s="211"/>
      <c r="F171" s="211"/>
      <c r="G171" s="211"/>
      <c r="H171" s="211"/>
      <c r="I171" s="211"/>
    </row>
    <row r="172" spans="1:35" ht="8.85" customHeight="1">
      <c r="A172" s="211"/>
      <c r="B172" s="211"/>
      <c r="C172" s="211"/>
      <c r="D172" s="211"/>
      <c r="E172" s="211"/>
      <c r="F172" s="211"/>
      <c r="G172" s="211"/>
      <c r="H172" s="211"/>
      <c r="I172" s="211"/>
    </row>
    <row r="173" spans="1:35" ht="8.85" customHeight="1">
      <c r="A173" s="211"/>
      <c r="B173" s="211"/>
      <c r="C173" s="211"/>
      <c r="D173" s="211"/>
      <c r="E173" s="211"/>
      <c r="F173" s="211"/>
      <c r="G173" s="211"/>
      <c r="H173" s="211"/>
      <c r="I173" s="211"/>
    </row>
    <row r="174" spans="1:35" ht="8.85" customHeight="1">
      <c r="A174" s="211"/>
      <c r="B174" s="211"/>
      <c r="C174" s="211"/>
      <c r="D174" s="211"/>
      <c r="E174" s="211"/>
      <c r="F174" s="211"/>
      <c r="G174" s="211"/>
      <c r="H174" s="211"/>
      <c r="I174" s="211"/>
    </row>
    <row r="175" spans="1:35" ht="8.85" customHeight="1">
      <c r="A175" s="211"/>
      <c r="B175" s="211"/>
      <c r="C175" s="211"/>
      <c r="D175" s="211"/>
      <c r="E175" s="211"/>
      <c r="F175" s="211"/>
      <c r="G175" s="211"/>
      <c r="H175" s="211"/>
      <c r="I175" s="211"/>
    </row>
    <row r="176" spans="1:35" ht="8.85" customHeight="1">
      <c r="A176" s="211"/>
      <c r="B176" s="211"/>
      <c r="C176" s="211"/>
      <c r="D176" s="211"/>
      <c r="E176" s="211"/>
      <c r="F176" s="211"/>
      <c r="G176" s="211"/>
      <c r="H176" s="211"/>
      <c r="I176" s="211"/>
    </row>
    <row r="177" spans="1:35" ht="8.85" customHeight="1">
      <c r="A177" s="211"/>
      <c r="B177" s="211"/>
      <c r="C177" s="211"/>
      <c r="D177" s="211"/>
      <c r="E177" s="211"/>
      <c r="F177" s="211"/>
      <c r="G177" s="211"/>
      <c r="H177" s="211"/>
      <c r="I177" s="211"/>
    </row>
    <row r="178" spans="1:35" ht="8.85" customHeight="1">
      <c r="A178" s="211"/>
      <c r="B178" s="211"/>
      <c r="C178" s="211"/>
      <c r="D178" s="211"/>
      <c r="E178" s="211"/>
      <c r="F178" s="211"/>
      <c r="G178" s="211"/>
      <c r="H178" s="211"/>
      <c r="I178" s="211"/>
    </row>
    <row r="179" spans="1:35" ht="8.85" customHeight="1">
      <c r="A179" s="211"/>
      <c r="B179" s="211"/>
      <c r="C179" s="211"/>
      <c r="D179" s="211"/>
      <c r="E179" s="211"/>
      <c r="F179" s="211"/>
      <c r="G179" s="211"/>
      <c r="H179" s="211"/>
      <c r="I179" s="211"/>
    </row>
    <row r="180" spans="1:35" ht="8.85" customHeight="1">
      <c r="A180" s="211"/>
      <c r="B180" s="211"/>
      <c r="C180" s="211"/>
      <c r="D180" s="211"/>
      <c r="E180" s="211"/>
      <c r="F180" s="211"/>
      <c r="G180" s="211"/>
      <c r="H180" s="211"/>
      <c r="I180" s="211"/>
    </row>
    <row r="181" spans="1:35" ht="8.85" customHeight="1">
      <c r="A181" s="211"/>
      <c r="B181" s="211"/>
      <c r="C181" s="211"/>
      <c r="D181" s="211"/>
      <c r="E181" s="211"/>
      <c r="F181" s="211"/>
      <c r="G181" s="211"/>
      <c r="H181" s="211"/>
      <c r="I181" s="211"/>
    </row>
    <row r="182" spans="1:35" ht="8.85" customHeight="1">
      <c r="A182" s="211"/>
      <c r="B182" s="211"/>
      <c r="C182" s="211"/>
      <c r="D182" s="211"/>
      <c r="E182" s="211"/>
      <c r="F182" s="211"/>
      <c r="G182" s="211"/>
      <c r="H182" s="211"/>
      <c r="I182" s="211"/>
      <c r="U182" s="436"/>
      <c r="V182" s="435"/>
      <c r="W182"/>
      <c r="X182" s="441"/>
      <c r="Y182" s="441"/>
      <c r="Z182" s="441"/>
      <c r="AA182" s="441"/>
      <c r="AB182" s="441"/>
      <c r="AC182" s="441"/>
      <c r="AD182" s="441"/>
      <c r="AE182" s="441"/>
      <c r="AF182" s="441"/>
      <c r="AG182" s="441"/>
      <c r="AH182" s="441"/>
      <c r="AI182" s="441"/>
    </row>
    <row r="183" spans="1:35" ht="8.85" customHeight="1">
      <c r="A183" s="211"/>
      <c r="B183" s="211"/>
      <c r="C183" s="211"/>
      <c r="D183" s="211"/>
      <c r="E183" s="211"/>
      <c r="F183" s="211"/>
      <c r="G183" s="211"/>
      <c r="H183" s="211"/>
      <c r="I183" s="211"/>
      <c r="U183" s="436"/>
      <c r="V183" s="435"/>
      <c r="W183"/>
      <c r="X183" s="441"/>
      <c r="Y183" s="441"/>
      <c r="Z183" s="441"/>
      <c r="AA183" s="441"/>
      <c r="AB183" s="441"/>
      <c r="AC183" s="441"/>
      <c r="AD183" s="441"/>
      <c r="AE183" s="441"/>
      <c r="AF183" s="441"/>
      <c r="AG183" s="441"/>
      <c r="AH183" s="441"/>
      <c r="AI183" s="441"/>
    </row>
    <row r="184" spans="1:35" ht="8.85" customHeight="1">
      <c r="A184" s="211"/>
      <c r="B184" s="211"/>
      <c r="C184" s="211"/>
      <c r="D184" s="211"/>
      <c r="E184" s="211"/>
      <c r="F184" s="211"/>
      <c r="G184" s="211"/>
      <c r="H184" s="211"/>
      <c r="I184" s="211"/>
      <c r="U184" s="436"/>
      <c r="V184" s="435"/>
      <c r="W184"/>
      <c r="X184" s="441"/>
      <c r="Y184" s="441"/>
      <c r="Z184" s="441"/>
      <c r="AA184" s="441"/>
      <c r="AB184" s="441"/>
      <c r="AC184" s="441"/>
      <c r="AD184" s="441"/>
      <c r="AE184" s="441"/>
      <c r="AF184" s="441"/>
      <c r="AG184" s="441"/>
      <c r="AH184" s="441"/>
      <c r="AI184" s="441"/>
    </row>
    <row r="185" spans="1:35" ht="8.85" customHeight="1">
      <c r="A185" s="211"/>
      <c r="B185" s="211"/>
      <c r="C185" s="211"/>
      <c r="D185" s="211"/>
      <c r="E185" s="211"/>
      <c r="F185" s="211"/>
      <c r="G185" s="211"/>
      <c r="H185" s="211"/>
      <c r="I185" s="211"/>
      <c r="U185" s="436"/>
      <c r="V185" s="435"/>
      <c r="W185"/>
      <c r="X185" s="441"/>
      <c r="Y185" s="441"/>
      <c r="Z185" s="441"/>
      <c r="AA185" s="441"/>
      <c r="AB185" s="441"/>
      <c r="AC185" s="441"/>
      <c r="AD185" s="441"/>
      <c r="AE185" s="441"/>
      <c r="AF185" s="441"/>
      <c r="AG185" s="441"/>
      <c r="AH185" s="441"/>
      <c r="AI185" s="441"/>
    </row>
    <row r="186" spans="1:35" ht="8.85" customHeight="1">
      <c r="A186" s="211"/>
      <c r="B186" s="211"/>
      <c r="C186" s="211"/>
      <c r="D186" s="211"/>
      <c r="E186" s="211"/>
      <c r="F186" s="211"/>
      <c r="G186" s="211"/>
      <c r="H186" s="211"/>
      <c r="I186" s="211"/>
      <c r="U186" s="436"/>
      <c r="V186" s="435"/>
      <c r="W186"/>
      <c r="X186" s="441"/>
      <c r="Y186" s="441"/>
      <c r="Z186" s="441"/>
      <c r="AA186" s="441"/>
      <c r="AB186" s="441"/>
      <c r="AC186" s="441"/>
      <c r="AD186" s="441"/>
      <c r="AE186" s="441"/>
      <c r="AF186" s="441"/>
      <c r="AG186" s="441"/>
      <c r="AH186" s="441"/>
      <c r="AI186" s="441"/>
    </row>
    <row r="187" spans="1:35" ht="8.85" customHeight="1">
      <c r="A187" s="211"/>
      <c r="B187" s="211"/>
      <c r="C187" s="211"/>
      <c r="D187" s="211"/>
      <c r="E187" s="211"/>
      <c r="F187" s="211"/>
      <c r="G187" s="211"/>
      <c r="H187" s="211"/>
      <c r="I187" s="211"/>
      <c r="U187" s="436"/>
      <c r="V187" s="435"/>
      <c r="W187"/>
      <c r="X187" s="441"/>
      <c r="Y187" s="441"/>
      <c r="Z187" s="441"/>
      <c r="AA187" s="441"/>
      <c r="AB187" s="441"/>
      <c r="AC187" s="441"/>
      <c r="AD187" s="441"/>
      <c r="AE187" s="441"/>
      <c r="AF187" s="441"/>
      <c r="AG187" s="441"/>
      <c r="AH187" s="441"/>
      <c r="AI187" s="441"/>
    </row>
    <row r="188" spans="1:35" ht="8.85" customHeight="1">
      <c r="A188" s="211"/>
      <c r="B188" s="211"/>
      <c r="C188" s="211"/>
      <c r="D188" s="211"/>
      <c r="E188" s="211"/>
      <c r="F188" s="211"/>
      <c r="G188" s="211"/>
      <c r="H188" s="211"/>
      <c r="I188" s="211"/>
      <c r="U188" s="436"/>
      <c r="V188" s="435"/>
      <c r="W188"/>
      <c r="X188" s="441"/>
      <c r="Y188" s="441"/>
      <c r="Z188" s="441"/>
      <c r="AA188" s="441"/>
      <c r="AB188" s="441"/>
      <c r="AC188" s="441"/>
      <c r="AD188" s="441"/>
      <c r="AE188" s="441"/>
      <c r="AF188" s="441"/>
      <c r="AG188" s="441"/>
      <c r="AH188" s="441"/>
      <c r="AI188" s="441"/>
    </row>
    <row r="189" spans="1:35" ht="8.85" customHeight="1">
      <c r="A189" s="211"/>
      <c r="B189" s="211"/>
      <c r="C189" s="211"/>
      <c r="D189" s="211"/>
      <c r="E189" s="211"/>
      <c r="F189" s="211"/>
      <c r="G189" s="211"/>
      <c r="H189" s="211"/>
      <c r="I189" s="211"/>
      <c r="U189" s="436"/>
      <c r="V189" s="435"/>
      <c r="W189"/>
      <c r="X189" s="441"/>
      <c r="Y189" s="441"/>
      <c r="Z189" s="441"/>
      <c r="AA189" s="441"/>
      <c r="AB189" s="441"/>
      <c r="AC189" s="441"/>
      <c r="AD189" s="441"/>
      <c r="AE189" s="441"/>
      <c r="AF189" s="441"/>
      <c r="AG189" s="441"/>
      <c r="AH189" s="441"/>
      <c r="AI189" s="441"/>
    </row>
    <row r="190" spans="1:35" ht="8.85" customHeight="1">
      <c r="A190" s="211"/>
      <c r="B190" s="211"/>
      <c r="C190" s="211"/>
      <c r="D190" s="211"/>
      <c r="E190" s="211"/>
      <c r="F190" s="211"/>
      <c r="G190" s="211"/>
      <c r="H190" s="211"/>
      <c r="I190" s="211"/>
      <c r="U190" s="436"/>
      <c r="V190" s="435"/>
      <c r="W190"/>
      <c r="X190" s="441"/>
      <c r="Y190" s="441"/>
      <c r="Z190" s="441"/>
      <c r="AA190" s="441"/>
      <c r="AB190" s="441"/>
      <c r="AC190" s="441"/>
      <c r="AD190" s="441"/>
      <c r="AE190" s="441"/>
      <c r="AF190" s="441"/>
      <c r="AG190" s="441"/>
      <c r="AH190" s="441"/>
      <c r="AI190" s="441"/>
    </row>
    <row r="191" spans="1:35" ht="8.85" customHeight="1">
      <c r="A191" s="211"/>
      <c r="B191" s="211"/>
      <c r="C191" s="211"/>
      <c r="D191" s="211"/>
      <c r="E191" s="211"/>
      <c r="F191" s="211"/>
      <c r="G191" s="211"/>
      <c r="H191" s="211"/>
      <c r="I191" s="211"/>
      <c r="U191" s="436"/>
      <c r="V191" s="435"/>
      <c r="W191"/>
      <c r="X191" s="441"/>
      <c r="Y191" s="441"/>
      <c r="Z191" s="441"/>
      <c r="AA191" s="441"/>
      <c r="AB191" s="441"/>
      <c r="AC191" s="441"/>
      <c r="AD191" s="441"/>
      <c r="AE191" s="441"/>
      <c r="AF191" s="441"/>
      <c r="AG191" s="441"/>
      <c r="AH191" s="441"/>
      <c r="AI191" s="441"/>
    </row>
    <row r="192" spans="1:35" ht="8.85" customHeight="1">
      <c r="A192" s="211"/>
      <c r="B192" s="211"/>
      <c r="C192" s="211"/>
      <c r="D192" s="211"/>
      <c r="E192" s="211"/>
      <c r="F192" s="211"/>
      <c r="G192" s="211"/>
      <c r="H192" s="211"/>
      <c r="I192" s="211"/>
      <c r="U192" s="436"/>
      <c r="V192" s="435"/>
      <c r="W192"/>
      <c r="X192" s="441"/>
      <c r="Y192" s="441"/>
      <c r="Z192" s="441"/>
      <c r="AA192" s="441"/>
      <c r="AB192" s="441"/>
      <c r="AC192" s="441"/>
      <c r="AD192" s="441"/>
      <c r="AE192" s="441"/>
      <c r="AF192" s="441"/>
      <c r="AG192" s="441"/>
      <c r="AH192" s="441"/>
      <c r="AI192" s="441"/>
    </row>
    <row r="193" spans="1:35" ht="8.85" customHeight="1">
      <c r="A193" s="211"/>
      <c r="B193" s="211"/>
      <c r="C193" s="211"/>
      <c r="D193" s="211"/>
      <c r="E193" s="211"/>
      <c r="F193" s="211"/>
      <c r="G193" s="211"/>
      <c r="H193" s="211"/>
      <c r="I193" s="211"/>
      <c r="U193" s="436"/>
      <c r="V193" s="435"/>
      <c r="W193"/>
      <c r="X193" s="441"/>
      <c r="Y193" s="441"/>
      <c r="Z193" s="441"/>
      <c r="AA193" s="441"/>
      <c r="AB193" s="441"/>
      <c r="AC193" s="441"/>
      <c r="AD193" s="441"/>
      <c r="AE193" s="441"/>
      <c r="AF193" s="441"/>
      <c r="AG193" s="441"/>
      <c r="AH193" s="441"/>
      <c r="AI193" s="441"/>
    </row>
    <row r="194" spans="1:35" ht="8.85" customHeight="1">
      <c r="A194" s="211"/>
      <c r="B194" s="211"/>
      <c r="C194" s="211"/>
      <c r="D194" s="211"/>
      <c r="E194" s="211"/>
      <c r="F194" s="211"/>
      <c r="G194" s="211"/>
      <c r="H194" s="211"/>
      <c r="I194" s="211"/>
      <c r="U194" s="436"/>
      <c r="V194" s="435"/>
      <c r="W194"/>
      <c r="X194" s="441"/>
      <c r="Y194" s="441"/>
      <c r="Z194" s="441"/>
      <c r="AA194" s="441"/>
      <c r="AB194" s="441"/>
      <c r="AC194" s="441"/>
      <c r="AD194" s="441"/>
      <c r="AE194" s="441"/>
      <c r="AF194" s="441"/>
      <c r="AG194" s="441"/>
      <c r="AH194" s="441"/>
      <c r="AI194" s="441"/>
    </row>
    <row r="195" spans="1:35" ht="8.85" customHeight="1">
      <c r="A195" s="211"/>
      <c r="B195" s="211"/>
      <c r="C195" s="211"/>
      <c r="D195" s="211"/>
      <c r="E195" s="211"/>
      <c r="F195" s="211"/>
      <c r="G195" s="211"/>
      <c r="H195" s="211"/>
      <c r="I195" s="211"/>
      <c r="U195" s="436"/>
      <c r="V195" s="435"/>
      <c r="W195"/>
      <c r="X195" s="441"/>
      <c r="Y195" s="441"/>
      <c r="Z195" s="441"/>
      <c r="AA195" s="441"/>
      <c r="AB195" s="441"/>
      <c r="AC195" s="441"/>
      <c r="AD195" s="441"/>
      <c r="AE195" s="441"/>
      <c r="AF195" s="441"/>
      <c r="AG195" s="441"/>
      <c r="AH195" s="441"/>
      <c r="AI195" s="441"/>
    </row>
    <row r="196" spans="1:35" ht="8.85" customHeight="1">
      <c r="A196" s="211"/>
      <c r="B196" s="211"/>
      <c r="C196" s="211"/>
      <c r="D196" s="211"/>
      <c r="E196" s="211"/>
      <c r="F196" s="211"/>
      <c r="G196" s="211"/>
      <c r="H196" s="211"/>
      <c r="I196" s="211"/>
      <c r="U196" s="436"/>
      <c r="V196" s="435"/>
      <c r="W196"/>
      <c r="X196" s="441"/>
      <c r="Y196" s="441"/>
      <c r="Z196" s="441"/>
      <c r="AA196" s="441"/>
      <c r="AB196" s="441"/>
      <c r="AC196" s="441"/>
      <c r="AD196" s="441"/>
      <c r="AE196" s="441"/>
      <c r="AF196" s="441"/>
      <c r="AG196" s="441"/>
      <c r="AH196" s="441"/>
      <c r="AI196" s="441"/>
    </row>
    <row r="197" spans="1:35" ht="8.85" customHeight="1">
      <c r="A197" s="211"/>
      <c r="B197" s="211"/>
      <c r="C197" s="211"/>
      <c r="D197" s="211"/>
      <c r="E197" s="211"/>
      <c r="F197" s="211"/>
      <c r="G197" s="211"/>
      <c r="H197" s="211"/>
      <c r="I197" s="211"/>
      <c r="U197" s="436"/>
      <c r="V197" s="435"/>
      <c r="W197"/>
      <c r="X197" s="441"/>
      <c r="Y197" s="441"/>
      <c r="Z197" s="441"/>
      <c r="AA197" s="441"/>
      <c r="AB197" s="441"/>
      <c r="AC197" s="441"/>
      <c r="AD197" s="441"/>
      <c r="AE197" s="441"/>
      <c r="AF197" s="441"/>
      <c r="AG197" s="441"/>
      <c r="AH197" s="441"/>
      <c r="AI197" s="441"/>
    </row>
    <row r="198" spans="1:35" ht="8.85" customHeight="1">
      <c r="A198" s="211"/>
      <c r="B198" s="211"/>
      <c r="C198" s="211"/>
      <c r="D198" s="211"/>
      <c r="E198" s="211"/>
      <c r="F198" s="211"/>
      <c r="G198" s="211"/>
      <c r="H198" s="211"/>
      <c r="I198" s="211"/>
      <c r="U198" s="436"/>
      <c r="V198" s="435"/>
      <c r="W198"/>
      <c r="X198" s="441"/>
      <c r="Y198" s="441"/>
      <c r="Z198" s="441"/>
      <c r="AA198" s="441"/>
      <c r="AB198" s="441"/>
      <c r="AC198" s="441"/>
      <c r="AD198" s="441"/>
      <c r="AE198" s="441"/>
      <c r="AF198" s="441"/>
      <c r="AG198" s="441"/>
      <c r="AH198" s="441"/>
      <c r="AI198" s="441"/>
    </row>
    <row r="199" spans="1:35" ht="8.85" customHeight="1">
      <c r="A199" s="211"/>
      <c r="B199" s="211"/>
      <c r="C199" s="211"/>
      <c r="D199" s="211"/>
      <c r="E199" s="211"/>
      <c r="F199" s="211"/>
      <c r="G199" s="211"/>
      <c r="H199" s="211"/>
      <c r="I199" s="211"/>
      <c r="U199" s="436"/>
      <c r="V199" s="435"/>
      <c r="W199"/>
      <c r="X199" s="441"/>
      <c r="Y199" s="441"/>
      <c r="Z199" s="441"/>
      <c r="AA199" s="441"/>
      <c r="AB199" s="441"/>
      <c r="AC199" s="441"/>
      <c r="AD199" s="441"/>
      <c r="AE199" s="441"/>
      <c r="AF199" s="441"/>
      <c r="AG199" s="441"/>
      <c r="AH199" s="441"/>
      <c r="AI199" s="441"/>
    </row>
    <row r="200" spans="1:35" ht="8.85" customHeight="1">
      <c r="A200" s="211"/>
      <c r="B200" s="211"/>
      <c r="C200" s="211"/>
      <c r="D200" s="211"/>
      <c r="E200" s="211"/>
      <c r="F200" s="211"/>
      <c r="G200" s="211"/>
      <c r="H200" s="211"/>
      <c r="I200" s="211"/>
      <c r="U200" s="436"/>
      <c r="V200" s="435"/>
      <c r="W200"/>
      <c r="X200" s="441"/>
      <c r="Y200" s="441"/>
      <c r="Z200" s="441"/>
      <c r="AA200" s="441"/>
      <c r="AB200" s="441"/>
      <c r="AC200" s="441"/>
      <c r="AD200" s="441"/>
      <c r="AE200" s="441"/>
      <c r="AF200" s="441"/>
      <c r="AG200" s="441"/>
      <c r="AH200" s="441"/>
      <c r="AI200" s="441"/>
    </row>
    <row r="201" spans="1:35" ht="8.85" customHeight="1">
      <c r="A201" s="211"/>
      <c r="B201" s="211"/>
      <c r="C201" s="211"/>
      <c r="D201" s="211"/>
      <c r="E201" s="211"/>
      <c r="F201" s="211"/>
      <c r="G201" s="211"/>
      <c r="H201" s="211"/>
      <c r="I201" s="211"/>
      <c r="U201" s="436"/>
      <c r="V201" s="435"/>
      <c r="W201"/>
      <c r="X201" s="441"/>
      <c r="Y201" s="441"/>
      <c r="Z201" s="441"/>
      <c r="AA201" s="441"/>
      <c r="AB201" s="441"/>
      <c r="AC201" s="441"/>
      <c r="AD201" s="441"/>
      <c r="AE201" s="441"/>
      <c r="AF201" s="441"/>
      <c r="AG201" s="441"/>
      <c r="AH201" s="441"/>
      <c r="AI201" s="441"/>
    </row>
    <row r="202" spans="1:35" ht="8.85" customHeight="1">
      <c r="A202" s="211"/>
      <c r="B202" s="211"/>
      <c r="C202" s="211"/>
      <c r="D202" s="211"/>
      <c r="E202" s="211"/>
      <c r="F202" s="211"/>
      <c r="G202" s="211"/>
      <c r="H202" s="211"/>
      <c r="I202" s="211"/>
      <c r="U202" s="436"/>
      <c r="V202" s="435"/>
      <c r="W202"/>
      <c r="X202" s="441"/>
      <c r="Y202" s="441"/>
      <c r="Z202" s="441"/>
      <c r="AA202" s="441"/>
      <c r="AB202" s="441"/>
      <c r="AC202" s="441"/>
      <c r="AD202" s="441"/>
      <c r="AE202" s="441"/>
      <c r="AF202" s="441"/>
      <c r="AG202" s="441"/>
      <c r="AH202" s="441"/>
      <c r="AI202" s="441"/>
    </row>
    <row r="203" spans="1:35" ht="8.85" customHeight="1">
      <c r="A203" s="211"/>
      <c r="B203" s="211"/>
      <c r="C203" s="211"/>
      <c r="D203" s="211"/>
      <c r="E203" s="211"/>
      <c r="F203" s="211"/>
      <c r="G203" s="211"/>
      <c r="H203" s="211"/>
      <c r="I203" s="211"/>
      <c r="U203" s="436"/>
      <c r="V203" s="435"/>
      <c r="W203"/>
      <c r="X203" s="441"/>
      <c r="Y203" s="441"/>
      <c r="Z203" s="441"/>
      <c r="AA203" s="441"/>
      <c r="AB203" s="441"/>
      <c r="AC203" s="441"/>
      <c r="AD203" s="441"/>
      <c r="AE203" s="441"/>
      <c r="AF203" s="441"/>
      <c r="AG203" s="441"/>
      <c r="AH203" s="441"/>
      <c r="AI203" s="441"/>
    </row>
    <row r="204" spans="1:35" ht="8.85" customHeight="1">
      <c r="A204" s="211"/>
      <c r="B204" s="211"/>
      <c r="C204" s="211"/>
      <c r="D204" s="211"/>
      <c r="E204" s="211"/>
      <c r="F204" s="211"/>
      <c r="G204" s="211"/>
      <c r="H204" s="211"/>
      <c r="I204" s="211"/>
      <c r="U204" s="436"/>
      <c r="V204" s="435"/>
      <c r="W204"/>
      <c r="X204" s="441"/>
      <c r="Y204" s="441"/>
      <c r="Z204" s="441"/>
      <c r="AA204" s="441"/>
      <c r="AB204" s="441"/>
      <c r="AC204" s="441"/>
      <c r="AD204" s="441"/>
      <c r="AE204" s="441"/>
      <c r="AF204" s="441"/>
      <c r="AG204" s="441"/>
      <c r="AH204" s="441"/>
      <c r="AI204" s="441"/>
    </row>
    <row r="205" spans="1:35" ht="8.85" customHeight="1">
      <c r="A205" s="211"/>
      <c r="B205" s="211"/>
      <c r="C205" s="211"/>
      <c r="D205" s="211"/>
      <c r="E205" s="211"/>
      <c r="F205" s="211"/>
      <c r="G205" s="211"/>
      <c r="H205" s="211"/>
      <c r="I205" s="211"/>
      <c r="U205" s="436"/>
      <c r="V205" s="435"/>
      <c r="W205"/>
      <c r="X205" s="441"/>
      <c r="Y205" s="441"/>
      <c r="Z205" s="441"/>
      <c r="AA205" s="441"/>
      <c r="AB205" s="441"/>
      <c r="AC205" s="441"/>
      <c r="AD205" s="441"/>
      <c r="AE205" s="441"/>
      <c r="AF205" s="441"/>
      <c r="AG205" s="441"/>
      <c r="AH205" s="441"/>
      <c r="AI205" s="441"/>
    </row>
    <row r="206" spans="1:35" ht="8.85" customHeight="1">
      <c r="A206" s="211"/>
      <c r="B206" s="211"/>
      <c r="C206" s="211"/>
      <c r="D206" s="211"/>
      <c r="E206" s="211"/>
      <c r="F206" s="211"/>
      <c r="G206" s="211"/>
      <c r="H206" s="211"/>
      <c r="I206" s="211"/>
      <c r="U206" s="436"/>
      <c r="V206" s="435"/>
      <c r="W206"/>
      <c r="X206" s="441"/>
      <c r="Y206" s="441"/>
      <c r="Z206" s="441"/>
      <c r="AA206" s="441"/>
      <c r="AB206" s="441"/>
      <c r="AC206" s="441"/>
      <c r="AD206" s="441"/>
      <c r="AE206" s="441"/>
      <c r="AF206" s="441"/>
      <c r="AG206" s="441"/>
      <c r="AH206" s="441"/>
      <c r="AI206" s="441"/>
    </row>
    <row r="207" spans="1:35" ht="8.85" customHeight="1">
      <c r="A207" s="211"/>
      <c r="B207" s="211"/>
      <c r="C207" s="211"/>
      <c r="D207" s="211"/>
      <c r="E207" s="211"/>
      <c r="F207" s="211"/>
      <c r="G207" s="211"/>
      <c r="H207" s="211"/>
      <c r="I207" s="211"/>
      <c r="U207" s="436"/>
      <c r="V207" s="435"/>
      <c r="W207"/>
      <c r="X207" s="441"/>
      <c r="Y207" s="441"/>
      <c r="Z207" s="441"/>
      <c r="AA207" s="441"/>
      <c r="AB207" s="441"/>
      <c r="AC207" s="441"/>
      <c r="AD207" s="441"/>
      <c r="AE207" s="441"/>
      <c r="AF207" s="441"/>
      <c r="AG207" s="441"/>
      <c r="AH207" s="441"/>
      <c r="AI207" s="441"/>
    </row>
    <row r="208" spans="1:35" ht="8.85" customHeight="1">
      <c r="A208" s="211"/>
      <c r="B208" s="211"/>
      <c r="C208" s="211"/>
      <c r="D208" s="211"/>
      <c r="E208" s="211"/>
      <c r="F208" s="211"/>
      <c r="G208" s="211"/>
      <c r="H208" s="211"/>
      <c r="I208" s="211"/>
      <c r="U208" s="436"/>
      <c r="V208" s="435"/>
      <c r="W208"/>
      <c r="X208" s="441"/>
      <c r="Y208" s="441"/>
      <c r="Z208" s="441"/>
      <c r="AA208" s="441"/>
      <c r="AB208" s="441"/>
      <c r="AC208" s="441"/>
      <c r="AD208" s="441"/>
      <c r="AE208" s="441"/>
      <c r="AF208" s="441"/>
      <c r="AG208" s="441"/>
      <c r="AH208" s="441"/>
      <c r="AI208" s="441"/>
    </row>
    <row r="209" spans="1:35" ht="8.85" customHeight="1">
      <c r="A209" s="211"/>
      <c r="B209" s="211"/>
      <c r="C209" s="211"/>
      <c r="D209" s="211"/>
      <c r="E209" s="211"/>
      <c r="F209" s="211"/>
      <c r="G209" s="211"/>
      <c r="H209" s="211"/>
      <c r="I209" s="211"/>
      <c r="U209" s="436"/>
      <c r="V209" s="435"/>
      <c r="W209"/>
      <c r="X209" s="441"/>
      <c r="Y209" s="441"/>
      <c r="Z209" s="441"/>
      <c r="AA209" s="441"/>
      <c r="AB209" s="441"/>
      <c r="AC209" s="441"/>
      <c r="AD209" s="441"/>
      <c r="AE209" s="441"/>
      <c r="AF209" s="441"/>
      <c r="AG209" s="441"/>
      <c r="AH209" s="441"/>
      <c r="AI209" s="441"/>
    </row>
    <row r="210" spans="1:35" ht="8.85" customHeight="1">
      <c r="A210" s="211"/>
      <c r="B210" s="211"/>
      <c r="C210" s="211"/>
      <c r="D210" s="211"/>
      <c r="E210" s="211"/>
      <c r="F210" s="211"/>
      <c r="G210" s="211"/>
      <c r="H210" s="211"/>
      <c r="I210" s="211"/>
      <c r="U210" s="436"/>
      <c r="V210" s="435"/>
      <c r="W210"/>
      <c r="X210" s="441"/>
      <c r="Y210" s="441"/>
      <c r="Z210" s="441"/>
      <c r="AA210" s="441"/>
      <c r="AB210" s="441"/>
      <c r="AC210" s="441"/>
      <c r="AD210" s="441"/>
      <c r="AE210" s="441"/>
      <c r="AF210" s="441"/>
      <c r="AG210" s="441"/>
      <c r="AH210" s="441"/>
      <c r="AI210" s="441"/>
    </row>
    <row r="211" spans="1:35" ht="8.85" customHeight="1">
      <c r="A211" s="211"/>
      <c r="B211" s="211"/>
      <c r="C211" s="211"/>
      <c r="D211" s="211"/>
      <c r="E211" s="211"/>
      <c r="F211" s="211"/>
      <c r="G211" s="211"/>
      <c r="H211" s="211"/>
      <c r="I211" s="211"/>
      <c r="U211" s="436"/>
      <c r="V211" s="435"/>
      <c r="W211"/>
      <c r="X211" s="441"/>
      <c r="Y211" s="441"/>
      <c r="Z211" s="441"/>
      <c r="AA211" s="441"/>
      <c r="AB211" s="441"/>
      <c r="AC211" s="441"/>
      <c r="AD211" s="441"/>
      <c r="AE211" s="441"/>
      <c r="AF211" s="441"/>
      <c r="AG211" s="441"/>
      <c r="AH211" s="441"/>
      <c r="AI211" s="441"/>
    </row>
    <row r="212" spans="1:35" ht="8.85" customHeight="1">
      <c r="A212" s="211"/>
      <c r="B212" s="211"/>
      <c r="C212" s="211"/>
      <c r="D212" s="211"/>
      <c r="E212" s="211"/>
      <c r="F212" s="211"/>
      <c r="G212" s="211"/>
      <c r="H212" s="211"/>
      <c r="I212" s="211"/>
      <c r="U212" s="436"/>
      <c r="V212" s="435"/>
      <c r="W212"/>
      <c r="X212" s="441"/>
      <c r="Y212" s="441"/>
      <c r="Z212" s="441"/>
      <c r="AA212" s="441"/>
      <c r="AB212" s="441"/>
      <c r="AC212" s="441"/>
      <c r="AD212" s="441"/>
      <c r="AE212" s="441"/>
      <c r="AF212" s="441"/>
      <c r="AG212" s="441"/>
      <c r="AH212" s="441"/>
      <c r="AI212" s="441"/>
    </row>
    <row r="213" spans="1:35" ht="8.85" customHeight="1">
      <c r="A213" s="211"/>
      <c r="B213" s="211"/>
      <c r="C213" s="211"/>
      <c r="D213" s="211"/>
      <c r="E213" s="211"/>
      <c r="F213" s="211"/>
      <c r="G213" s="211"/>
      <c r="H213" s="211"/>
      <c r="I213" s="211"/>
      <c r="U213" s="436"/>
      <c r="V213" s="435"/>
      <c r="W213"/>
      <c r="X213" s="441"/>
      <c r="Y213" s="441"/>
      <c r="Z213" s="441"/>
      <c r="AA213" s="441"/>
      <c r="AB213" s="441"/>
      <c r="AC213" s="441"/>
      <c r="AD213" s="441"/>
      <c r="AE213" s="441"/>
      <c r="AF213" s="441"/>
      <c r="AG213" s="441"/>
      <c r="AH213" s="441"/>
      <c r="AI213" s="441"/>
    </row>
    <row r="214" spans="1:35" ht="8.85" customHeight="1">
      <c r="A214" s="211"/>
      <c r="B214" s="211"/>
      <c r="C214" s="211"/>
      <c r="D214" s="211"/>
      <c r="E214" s="211"/>
      <c r="F214" s="211"/>
      <c r="G214" s="211"/>
      <c r="H214" s="211"/>
      <c r="I214" s="211"/>
      <c r="U214" s="436"/>
      <c r="V214" s="435"/>
      <c r="W214"/>
      <c r="X214" s="441"/>
      <c r="Y214" s="441"/>
      <c r="Z214" s="441"/>
      <c r="AA214" s="441"/>
      <c r="AB214" s="441"/>
      <c r="AC214" s="441"/>
      <c r="AD214" s="441"/>
      <c r="AE214" s="441"/>
      <c r="AF214" s="441"/>
      <c r="AG214" s="441"/>
      <c r="AH214" s="441"/>
      <c r="AI214" s="441"/>
    </row>
    <row r="215" spans="1:35" ht="8.85" customHeight="1">
      <c r="A215" s="211"/>
      <c r="B215" s="211"/>
      <c r="C215" s="211"/>
      <c r="D215" s="211"/>
      <c r="E215" s="211"/>
      <c r="F215" s="211"/>
      <c r="G215" s="211"/>
      <c r="H215" s="211"/>
      <c r="I215" s="211"/>
      <c r="U215" s="436"/>
      <c r="V215" s="435"/>
      <c r="W215"/>
      <c r="X215" s="441"/>
      <c r="Y215" s="441"/>
      <c r="Z215" s="441"/>
      <c r="AA215" s="441"/>
      <c r="AB215" s="441"/>
      <c r="AC215" s="441"/>
      <c r="AD215" s="441"/>
      <c r="AE215" s="441"/>
      <c r="AF215" s="441"/>
      <c r="AG215" s="441"/>
      <c r="AH215" s="441"/>
      <c r="AI215" s="441"/>
    </row>
    <row r="216" spans="1:35" ht="8.85" customHeight="1">
      <c r="A216" s="211"/>
      <c r="B216" s="211"/>
      <c r="C216" s="211"/>
      <c r="D216" s="211"/>
      <c r="E216" s="211"/>
      <c r="F216" s="211"/>
      <c r="G216" s="211"/>
      <c r="H216" s="211"/>
      <c r="I216" s="211"/>
      <c r="U216" s="436"/>
      <c r="V216" s="435"/>
      <c r="W216"/>
      <c r="X216" s="441"/>
      <c r="Y216" s="441"/>
      <c r="Z216" s="441"/>
      <c r="AA216" s="441"/>
      <c r="AB216" s="441"/>
      <c r="AC216" s="441"/>
      <c r="AD216" s="441"/>
      <c r="AE216" s="441"/>
      <c r="AF216" s="441"/>
      <c r="AG216" s="441"/>
      <c r="AH216" s="441"/>
      <c r="AI216" s="441"/>
    </row>
    <row r="217" spans="1:35" ht="8.85" customHeight="1">
      <c r="A217" s="211"/>
      <c r="B217" s="211"/>
      <c r="C217" s="211"/>
      <c r="D217" s="211"/>
      <c r="E217" s="211"/>
      <c r="F217" s="211"/>
      <c r="G217" s="211"/>
      <c r="H217" s="211"/>
      <c r="I217" s="211"/>
      <c r="U217" s="436"/>
      <c r="V217" s="435"/>
      <c r="W217"/>
      <c r="X217" s="441"/>
      <c r="Y217" s="441"/>
      <c r="Z217" s="441"/>
      <c r="AA217" s="441"/>
      <c r="AB217" s="441"/>
      <c r="AC217" s="441"/>
      <c r="AD217" s="441"/>
      <c r="AE217" s="441"/>
      <c r="AF217" s="441"/>
      <c r="AG217" s="441"/>
      <c r="AH217" s="441"/>
      <c r="AI217" s="441"/>
    </row>
    <row r="218" spans="1:35" ht="8.85" customHeight="1">
      <c r="A218" s="211"/>
      <c r="B218" s="211"/>
      <c r="C218" s="211"/>
      <c r="D218" s="211"/>
      <c r="E218" s="211"/>
      <c r="F218" s="211"/>
      <c r="G218" s="211"/>
      <c r="H218" s="211"/>
      <c r="I218" s="211"/>
      <c r="U218" s="436"/>
      <c r="V218" s="435"/>
      <c r="W218"/>
      <c r="X218" s="441"/>
      <c r="Y218" s="441"/>
      <c r="Z218" s="441"/>
      <c r="AA218" s="441"/>
      <c r="AB218" s="441"/>
      <c r="AC218" s="441"/>
      <c r="AD218" s="441"/>
      <c r="AE218" s="441"/>
      <c r="AF218" s="441"/>
      <c r="AG218" s="441"/>
      <c r="AH218" s="441"/>
      <c r="AI218" s="441"/>
    </row>
    <row r="219" spans="1:35" ht="8.85" customHeight="1">
      <c r="A219" s="211"/>
      <c r="B219" s="211"/>
      <c r="C219" s="211"/>
      <c r="D219" s="211"/>
      <c r="E219" s="211"/>
      <c r="F219" s="211"/>
      <c r="G219" s="211"/>
      <c r="H219" s="211"/>
      <c r="I219" s="211"/>
      <c r="U219" s="436"/>
      <c r="V219" s="435"/>
      <c r="W219"/>
      <c r="X219" s="441"/>
      <c r="Y219" s="441"/>
      <c r="Z219" s="441"/>
      <c r="AA219" s="441"/>
      <c r="AB219" s="441"/>
      <c r="AC219" s="441"/>
      <c r="AD219" s="441"/>
      <c r="AE219" s="441"/>
      <c r="AF219" s="441"/>
      <c r="AG219" s="441"/>
      <c r="AH219" s="441"/>
      <c r="AI219" s="441"/>
    </row>
    <row r="220" spans="1:35" ht="8.85" customHeight="1">
      <c r="A220" s="211"/>
      <c r="B220" s="211"/>
      <c r="C220" s="211"/>
      <c r="D220" s="211"/>
      <c r="E220" s="211"/>
      <c r="F220" s="211"/>
      <c r="G220" s="211"/>
      <c r="H220" s="211"/>
      <c r="I220" s="211"/>
      <c r="U220" s="436"/>
      <c r="V220" s="435"/>
      <c r="W220"/>
      <c r="X220" s="441"/>
      <c r="Y220" s="441"/>
      <c r="Z220" s="441"/>
      <c r="AA220" s="441"/>
      <c r="AB220" s="441"/>
      <c r="AC220" s="441"/>
      <c r="AD220" s="441"/>
      <c r="AE220" s="441"/>
      <c r="AF220" s="441"/>
      <c r="AG220" s="441"/>
      <c r="AH220" s="441"/>
      <c r="AI220" s="441"/>
    </row>
    <row r="221" spans="1:35" ht="8.85" customHeight="1">
      <c r="A221" s="211"/>
      <c r="B221" s="211"/>
      <c r="C221" s="211"/>
      <c r="D221" s="211"/>
      <c r="E221" s="211"/>
      <c r="F221" s="211"/>
      <c r="G221" s="211"/>
      <c r="H221" s="211"/>
      <c r="I221" s="211"/>
      <c r="U221" s="436"/>
      <c r="V221" s="435"/>
      <c r="W221"/>
      <c r="X221" s="441"/>
      <c r="Y221" s="441"/>
      <c r="Z221" s="441"/>
      <c r="AA221" s="441"/>
      <c r="AB221" s="441"/>
      <c r="AC221" s="441"/>
      <c r="AD221" s="441"/>
      <c r="AE221" s="441"/>
      <c r="AF221" s="441"/>
      <c r="AG221" s="441"/>
      <c r="AH221" s="441"/>
      <c r="AI221" s="441"/>
    </row>
    <row r="222" spans="1:35" ht="8.85" customHeight="1">
      <c r="A222" s="211"/>
      <c r="B222" s="211"/>
      <c r="C222" s="211"/>
      <c r="D222" s="211"/>
      <c r="E222" s="211"/>
      <c r="F222" s="211"/>
      <c r="G222" s="211"/>
      <c r="H222" s="211"/>
      <c r="I222" s="211"/>
      <c r="U222" s="436"/>
      <c r="V222" s="435"/>
      <c r="W222"/>
      <c r="X222" s="441"/>
      <c r="Y222" s="441"/>
      <c r="Z222" s="441"/>
      <c r="AA222" s="441"/>
      <c r="AB222" s="441"/>
      <c r="AC222" s="441"/>
      <c r="AD222" s="441"/>
      <c r="AE222" s="441"/>
      <c r="AF222" s="441"/>
      <c r="AG222" s="441"/>
      <c r="AH222" s="441"/>
      <c r="AI222" s="441"/>
    </row>
    <row r="223" spans="1:35" ht="8.85" customHeight="1">
      <c r="A223" s="211"/>
      <c r="B223" s="211"/>
      <c r="C223" s="211"/>
      <c r="D223" s="211"/>
      <c r="E223" s="211"/>
      <c r="F223" s="211"/>
      <c r="G223" s="211"/>
      <c r="H223" s="211"/>
      <c r="I223" s="211"/>
      <c r="U223" s="436"/>
      <c r="V223" s="435"/>
      <c r="W223"/>
      <c r="X223" s="441"/>
      <c r="Y223" s="441"/>
      <c r="Z223" s="441"/>
      <c r="AA223" s="441"/>
      <c r="AB223" s="441"/>
      <c r="AC223" s="441"/>
      <c r="AD223" s="441"/>
      <c r="AE223" s="441"/>
      <c r="AF223" s="441"/>
      <c r="AG223" s="441"/>
      <c r="AH223" s="441"/>
      <c r="AI223" s="441"/>
    </row>
    <row r="224" spans="1:35" ht="8.85" customHeight="1">
      <c r="A224" s="211"/>
      <c r="B224" s="211"/>
      <c r="C224" s="211"/>
      <c r="D224" s="211"/>
      <c r="E224" s="211"/>
      <c r="F224" s="211"/>
      <c r="G224" s="211"/>
      <c r="H224" s="211"/>
      <c r="I224" s="211"/>
      <c r="U224" s="436"/>
      <c r="V224" s="435"/>
      <c r="W224"/>
      <c r="X224" s="441"/>
      <c r="Y224" s="441"/>
      <c r="Z224" s="441"/>
      <c r="AA224" s="441"/>
      <c r="AB224" s="441"/>
      <c r="AC224" s="441"/>
      <c r="AD224" s="441"/>
      <c r="AE224" s="441"/>
      <c r="AF224" s="441"/>
      <c r="AG224" s="441"/>
      <c r="AH224" s="441"/>
      <c r="AI224" s="441"/>
    </row>
    <row r="225" spans="1:35" ht="8.85" customHeight="1">
      <c r="A225" s="211"/>
      <c r="B225" s="211"/>
      <c r="C225" s="211"/>
      <c r="D225" s="211"/>
      <c r="E225" s="211"/>
      <c r="F225" s="211"/>
      <c r="G225" s="211"/>
      <c r="H225" s="211"/>
      <c r="I225" s="211"/>
      <c r="U225" s="436"/>
      <c r="V225" s="435"/>
      <c r="W225"/>
      <c r="X225" s="441"/>
      <c r="Y225" s="441"/>
      <c r="Z225" s="441"/>
      <c r="AA225" s="441"/>
      <c r="AB225" s="441"/>
      <c r="AC225" s="441"/>
      <c r="AD225" s="441"/>
      <c r="AE225" s="441"/>
      <c r="AF225" s="441"/>
      <c r="AG225" s="441"/>
      <c r="AH225" s="441"/>
      <c r="AI225" s="441"/>
    </row>
    <row r="226" spans="1:35" ht="8.85" customHeight="1">
      <c r="A226" s="211"/>
      <c r="B226" s="211"/>
      <c r="C226" s="211"/>
      <c r="D226" s="211"/>
      <c r="E226" s="211"/>
      <c r="F226" s="211"/>
      <c r="G226" s="211"/>
      <c r="H226" s="211"/>
      <c r="I226" s="211"/>
      <c r="U226" s="436"/>
      <c r="V226" s="435"/>
      <c r="W226"/>
      <c r="X226" s="441"/>
      <c r="Y226" s="441"/>
      <c r="Z226" s="441"/>
      <c r="AA226" s="441"/>
      <c r="AB226" s="441"/>
      <c r="AC226" s="441"/>
      <c r="AD226" s="441"/>
      <c r="AE226" s="441"/>
      <c r="AF226" s="441"/>
      <c r="AG226" s="441"/>
      <c r="AH226" s="441"/>
      <c r="AI226" s="441"/>
    </row>
    <row r="227" spans="1:35" ht="8.85" customHeight="1">
      <c r="A227" s="211"/>
      <c r="B227" s="211"/>
      <c r="C227" s="211"/>
      <c r="D227" s="211"/>
      <c r="E227" s="211"/>
      <c r="F227" s="211"/>
      <c r="G227" s="211"/>
      <c r="H227" s="211"/>
      <c r="I227" s="211"/>
      <c r="U227" s="436"/>
      <c r="V227" s="435"/>
      <c r="W227"/>
      <c r="X227" s="441"/>
      <c r="Y227" s="441"/>
      <c r="Z227" s="441"/>
      <c r="AA227" s="441"/>
      <c r="AB227" s="441"/>
      <c r="AC227" s="441"/>
      <c r="AD227" s="441"/>
      <c r="AE227" s="441"/>
      <c r="AF227" s="441"/>
      <c r="AG227" s="441"/>
      <c r="AH227" s="441"/>
      <c r="AI227" s="441"/>
    </row>
    <row r="228" spans="1:35" ht="8.85" customHeight="1">
      <c r="A228" s="211"/>
      <c r="B228" s="211"/>
      <c r="C228" s="211"/>
      <c r="D228" s="211"/>
      <c r="E228" s="211"/>
      <c r="F228" s="211"/>
      <c r="G228" s="211"/>
      <c r="H228" s="211"/>
      <c r="I228" s="211"/>
      <c r="U228" s="436"/>
      <c r="V228" s="435"/>
      <c r="W228"/>
      <c r="X228" s="441"/>
      <c r="Y228" s="441"/>
      <c r="Z228" s="441"/>
      <c r="AA228" s="441"/>
      <c r="AB228" s="441"/>
      <c r="AC228" s="441"/>
      <c r="AD228" s="441"/>
      <c r="AE228" s="441"/>
      <c r="AF228" s="441"/>
      <c r="AG228" s="441"/>
      <c r="AH228" s="441"/>
      <c r="AI228" s="441"/>
    </row>
    <row r="229" spans="1:35" ht="8.85" customHeight="1">
      <c r="A229" s="211"/>
      <c r="B229" s="211"/>
      <c r="C229" s="211"/>
      <c r="D229" s="211"/>
      <c r="E229" s="211"/>
      <c r="F229" s="211"/>
      <c r="G229" s="211"/>
      <c r="H229" s="211"/>
      <c r="I229" s="211"/>
      <c r="U229" s="436"/>
      <c r="V229" s="435"/>
      <c r="W229"/>
      <c r="X229" s="441"/>
      <c r="Y229" s="441"/>
      <c r="Z229" s="441"/>
      <c r="AA229" s="441"/>
      <c r="AB229" s="441"/>
      <c r="AC229" s="441"/>
      <c r="AD229" s="441"/>
      <c r="AE229" s="441"/>
      <c r="AF229" s="441"/>
      <c r="AG229" s="441"/>
      <c r="AH229" s="441"/>
      <c r="AI229" s="441"/>
    </row>
    <row r="230" spans="1:35" ht="8.85" customHeight="1">
      <c r="A230" s="211"/>
      <c r="B230" s="211"/>
      <c r="C230" s="211"/>
      <c r="D230" s="211"/>
      <c r="E230" s="211"/>
      <c r="F230" s="211"/>
      <c r="G230" s="211"/>
      <c r="H230" s="211"/>
      <c r="I230" s="211"/>
      <c r="U230" s="436"/>
      <c r="V230" s="435"/>
      <c r="W230"/>
      <c r="X230" s="441"/>
      <c r="Y230" s="441"/>
      <c r="Z230" s="441"/>
      <c r="AA230" s="441"/>
      <c r="AB230" s="441"/>
      <c r="AC230" s="441"/>
      <c r="AD230" s="441"/>
      <c r="AE230" s="441"/>
      <c r="AF230" s="441"/>
      <c r="AG230" s="441"/>
      <c r="AH230" s="441"/>
      <c r="AI230" s="441"/>
    </row>
    <row r="231" spans="1:35" ht="8.85" customHeight="1">
      <c r="A231" s="211"/>
      <c r="B231" s="211"/>
      <c r="C231" s="211"/>
      <c r="D231" s="211"/>
      <c r="E231" s="211"/>
      <c r="F231" s="211"/>
      <c r="G231" s="211"/>
      <c r="H231" s="211"/>
      <c r="I231" s="211"/>
      <c r="U231" s="436"/>
      <c r="V231" s="435"/>
      <c r="W231"/>
      <c r="X231" s="441"/>
      <c r="Y231" s="441"/>
      <c r="Z231" s="441"/>
      <c r="AA231" s="441"/>
      <c r="AB231" s="441"/>
      <c r="AC231" s="441"/>
      <c r="AD231" s="441"/>
      <c r="AE231" s="441"/>
      <c r="AF231" s="441"/>
      <c r="AG231" s="441"/>
      <c r="AH231" s="441"/>
      <c r="AI231" s="441"/>
    </row>
    <row r="232" spans="1:35" ht="8.85" customHeight="1">
      <c r="A232" s="211"/>
      <c r="B232" s="211"/>
      <c r="C232" s="211"/>
      <c r="D232" s="211"/>
      <c r="E232" s="211"/>
      <c r="F232" s="211"/>
      <c r="G232" s="211"/>
      <c r="H232" s="211"/>
      <c r="I232" s="211"/>
      <c r="U232" s="436"/>
      <c r="V232" s="435"/>
      <c r="W232"/>
      <c r="X232" s="441"/>
      <c r="Y232" s="441"/>
      <c r="Z232" s="441"/>
      <c r="AA232" s="441"/>
      <c r="AB232" s="441"/>
      <c r="AC232" s="441"/>
      <c r="AD232" s="441"/>
      <c r="AE232" s="441"/>
      <c r="AF232" s="441"/>
      <c r="AG232" s="441"/>
      <c r="AH232" s="441"/>
      <c r="AI232" s="441"/>
    </row>
    <row r="233" spans="1:35" ht="8.85" customHeight="1">
      <c r="A233" s="211"/>
      <c r="B233" s="211"/>
      <c r="C233" s="211"/>
      <c r="D233" s="211"/>
      <c r="E233" s="211"/>
      <c r="F233" s="211"/>
      <c r="G233" s="211"/>
      <c r="H233" s="211"/>
      <c r="I233" s="211"/>
      <c r="U233" s="436"/>
      <c r="V233" s="435"/>
      <c r="W233"/>
      <c r="X233" s="441"/>
      <c r="Y233" s="441"/>
      <c r="Z233" s="441"/>
      <c r="AA233" s="441"/>
      <c r="AB233" s="441"/>
      <c r="AC233" s="441"/>
      <c r="AD233" s="441"/>
      <c r="AE233" s="441"/>
      <c r="AF233" s="441"/>
      <c r="AG233" s="441"/>
      <c r="AH233" s="441"/>
      <c r="AI233" s="441"/>
    </row>
    <row r="234" spans="1:35" ht="8.85" customHeight="1">
      <c r="A234" s="211"/>
      <c r="B234" s="211"/>
      <c r="C234" s="211"/>
      <c r="D234" s="211"/>
      <c r="E234" s="211"/>
      <c r="F234" s="211"/>
      <c r="G234" s="211"/>
      <c r="H234" s="211"/>
      <c r="I234" s="211"/>
      <c r="U234" s="436"/>
      <c r="V234" s="435"/>
      <c r="W234"/>
      <c r="X234" s="441"/>
      <c r="Y234" s="441"/>
      <c r="Z234" s="441"/>
      <c r="AA234" s="441"/>
      <c r="AB234" s="441"/>
      <c r="AC234" s="441"/>
      <c r="AD234" s="441"/>
      <c r="AE234" s="441"/>
      <c r="AF234" s="441"/>
      <c r="AG234" s="441"/>
      <c r="AH234" s="441"/>
      <c r="AI234" s="441"/>
    </row>
    <row r="235" spans="1:35" ht="8.85" customHeight="1">
      <c r="A235" s="211"/>
      <c r="B235" s="211"/>
      <c r="C235" s="211"/>
      <c r="D235" s="211"/>
      <c r="E235" s="211"/>
      <c r="F235" s="211"/>
      <c r="G235" s="211"/>
      <c r="H235" s="211"/>
      <c r="I235" s="211"/>
      <c r="U235" s="436"/>
      <c r="V235" s="435"/>
      <c r="W235"/>
      <c r="X235" s="441"/>
      <c r="Y235" s="441"/>
      <c r="Z235" s="441"/>
      <c r="AA235" s="441"/>
      <c r="AB235" s="441"/>
      <c r="AC235" s="441"/>
      <c r="AD235" s="441"/>
      <c r="AE235" s="441"/>
      <c r="AF235" s="441"/>
      <c r="AG235" s="441"/>
      <c r="AH235" s="441"/>
      <c r="AI235" s="441"/>
    </row>
    <row r="236" spans="1:35" ht="8.85" customHeight="1">
      <c r="A236" s="211"/>
      <c r="B236" s="211"/>
      <c r="C236" s="211"/>
      <c r="D236" s="211"/>
      <c r="E236" s="211"/>
      <c r="F236" s="211"/>
      <c r="G236" s="211"/>
      <c r="H236" s="211"/>
      <c r="I236" s="211"/>
      <c r="U236" s="436"/>
      <c r="V236" s="435"/>
      <c r="W236"/>
      <c r="X236" s="441"/>
      <c r="Y236" s="441"/>
      <c r="Z236" s="441"/>
      <c r="AA236" s="441"/>
      <c r="AB236" s="441"/>
      <c r="AC236" s="441"/>
      <c r="AD236" s="441"/>
      <c r="AE236" s="441"/>
      <c r="AF236" s="441"/>
      <c r="AG236" s="441"/>
      <c r="AH236" s="441"/>
      <c r="AI236" s="441"/>
    </row>
    <row r="237" spans="1:35" ht="8.85" customHeight="1">
      <c r="A237" s="211"/>
      <c r="B237" s="211"/>
      <c r="C237" s="211"/>
      <c r="D237" s="211"/>
      <c r="E237" s="211"/>
      <c r="F237" s="211"/>
      <c r="G237" s="211"/>
      <c r="H237" s="211"/>
      <c r="I237" s="211"/>
      <c r="U237" s="436"/>
      <c r="V237" s="435"/>
      <c r="W237"/>
      <c r="X237" s="441"/>
      <c r="Y237" s="441"/>
      <c r="Z237" s="441"/>
      <c r="AA237" s="441"/>
      <c r="AB237" s="441"/>
      <c r="AC237" s="441"/>
      <c r="AD237" s="441"/>
      <c r="AE237" s="441"/>
      <c r="AF237" s="441"/>
      <c r="AG237" s="441"/>
      <c r="AH237" s="441"/>
      <c r="AI237" s="441"/>
    </row>
    <row r="238" spans="1:35" ht="8.85" customHeight="1">
      <c r="A238" s="211"/>
      <c r="B238" s="211"/>
      <c r="C238" s="211"/>
      <c r="D238" s="211"/>
      <c r="E238" s="211"/>
      <c r="F238" s="211"/>
      <c r="G238" s="211"/>
      <c r="H238" s="211"/>
      <c r="I238" s="211"/>
      <c r="U238" s="436"/>
      <c r="V238" s="435"/>
      <c r="W238"/>
      <c r="X238" s="441"/>
      <c r="Y238" s="441"/>
      <c r="Z238" s="441"/>
      <c r="AA238" s="441"/>
      <c r="AB238" s="441"/>
      <c r="AC238" s="441"/>
      <c r="AD238" s="441"/>
      <c r="AE238" s="441"/>
      <c r="AF238" s="441"/>
      <c r="AG238" s="441"/>
      <c r="AH238" s="441"/>
      <c r="AI238" s="441"/>
    </row>
    <row r="239" spans="1:35" ht="8.85" customHeight="1">
      <c r="A239" s="211"/>
      <c r="B239" s="211"/>
      <c r="C239" s="211"/>
      <c r="D239" s="211"/>
      <c r="E239" s="211"/>
      <c r="F239" s="211"/>
      <c r="G239" s="211"/>
      <c r="H239" s="211"/>
      <c r="I239" s="211"/>
      <c r="U239" s="436"/>
      <c r="V239" s="435"/>
      <c r="W239"/>
      <c r="X239" s="441"/>
      <c r="Y239" s="441"/>
      <c r="Z239" s="441"/>
      <c r="AA239" s="441"/>
      <c r="AB239" s="441"/>
      <c r="AC239" s="441"/>
      <c r="AD239" s="441"/>
      <c r="AE239" s="441"/>
      <c r="AF239" s="441"/>
      <c r="AG239" s="441"/>
      <c r="AH239" s="441"/>
      <c r="AI239" s="441"/>
    </row>
    <row r="240" spans="1:35" ht="8.85" customHeight="1">
      <c r="A240" s="211"/>
      <c r="B240" s="211"/>
      <c r="C240" s="211"/>
      <c r="D240" s="211"/>
      <c r="E240" s="211"/>
      <c r="F240" s="211"/>
      <c r="G240" s="211"/>
      <c r="H240" s="211"/>
      <c r="I240" s="211"/>
      <c r="U240" s="436"/>
      <c r="V240" s="435"/>
      <c r="W240"/>
      <c r="X240" s="441"/>
      <c r="Y240" s="441"/>
      <c r="Z240" s="441"/>
      <c r="AA240" s="441"/>
      <c r="AB240" s="441"/>
      <c r="AC240" s="441"/>
      <c r="AD240" s="441"/>
      <c r="AE240" s="441"/>
      <c r="AF240" s="441"/>
      <c r="AG240" s="441"/>
      <c r="AH240" s="441"/>
      <c r="AI240" s="441"/>
    </row>
    <row r="241" spans="1:35" ht="8.85" customHeight="1">
      <c r="A241" s="211"/>
      <c r="B241" s="211"/>
      <c r="C241" s="211"/>
      <c r="D241" s="211"/>
      <c r="E241" s="211"/>
      <c r="F241" s="211"/>
      <c r="G241" s="211"/>
      <c r="H241" s="211"/>
      <c r="I241" s="211"/>
      <c r="U241" s="436"/>
      <c r="V241" s="435"/>
      <c r="W241"/>
      <c r="X241" s="441"/>
      <c r="Y241" s="441"/>
      <c r="Z241" s="441"/>
      <c r="AA241" s="441"/>
      <c r="AB241" s="441"/>
      <c r="AC241" s="441"/>
      <c r="AD241" s="441"/>
      <c r="AE241" s="441"/>
      <c r="AF241" s="441"/>
      <c r="AG241" s="441"/>
      <c r="AH241" s="441"/>
      <c r="AI241" s="441"/>
    </row>
    <row r="242" spans="1:35" ht="8.85" customHeight="1">
      <c r="A242" s="211"/>
      <c r="B242" s="211"/>
      <c r="C242" s="211"/>
      <c r="D242" s="211"/>
      <c r="E242" s="211"/>
      <c r="F242" s="211"/>
      <c r="G242" s="211"/>
      <c r="H242" s="211"/>
      <c r="I242" s="211"/>
      <c r="U242" s="436"/>
      <c r="V242" s="435"/>
      <c r="W242"/>
      <c r="X242" s="441"/>
      <c r="Y242" s="441"/>
      <c r="Z242" s="441"/>
      <c r="AA242" s="441"/>
      <c r="AB242" s="441"/>
      <c r="AC242" s="441"/>
      <c r="AD242" s="441"/>
      <c r="AE242" s="441"/>
      <c r="AF242" s="441"/>
      <c r="AG242" s="441"/>
      <c r="AH242" s="441"/>
      <c r="AI242" s="441"/>
    </row>
    <row r="243" spans="1:35" ht="8.85" customHeight="1">
      <c r="A243" s="211"/>
      <c r="B243" s="211"/>
      <c r="C243" s="211"/>
      <c r="D243" s="211"/>
      <c r="E243" s="211"/>
      <c r="F243" s="211"/>
      <c r="G243" s="211"/>
      <c r="H243" s="211"/>
      <c r="I243" s="211"/>
      <c r="U243" s="436"/>
      <c r="V243" s="435"/>
      <c r="W243"/>
      <c r="X243" s="441"/>
      <c r="Y243" s="441"/>
      <c r="Z243" s="441"/>
      <c r="AA243" s="441"/>
      <c r="AB243" s="441"/>
      <c r="AC243" s="441"/>
      <c r="AD243" s="441"/>
      <c r="AE243" s="441"/>
      <c r="AF243" s="441"/>
      <c r="AG243" s="441"/>
      <c r="AH243" s="441"/>
      <c r="AI243" s="441"/>
    </row>
    <row r="244" spans="1:35" ht="8.85" customHeight="1">
      <c r="A244" s="211"/>
      <c r="B244" s="211"/>
      <c r="C244" s="211"/>
      <c r="D244" s="211"/>
      <c r="E244" s="211"/>
      <c r="F244" s="211"/>
      <c r="G244" s="211"/>
      <c r="H244" s="211"/>
      <c r="I244" s="211"/>
      <c r="U244" s="436"/>
      <c r="V244" s="435"/>
      <c r="W244"/>
      <c r="X244" s="441"/>
      <c r="Y244" s="441"/>
      <c r="Z244" s="441"/>
      <c r="AA244" s="441"/>
      <c r="AB244" s="441"/>
      <c r="AC244" s="441"/>
      <c r="AD244" s="441"/>
      <c r="AE244" s="441"/>
      <c r="AF244" s="441"/>
      <c r="AG244" s="441"/>
      <c r="AH244" s="441"/>
      <c r="AI244" s="441"/>
    </row>
    <row r="245" spans="1:35" ht="8.85" customHeight="1">
      <c r="A245" s="211"/>
      <c r="B245" s="211"/>
      <c r="C245" s="211"/>
      <c r="D245" s="211"/>
      <c r="E245" s="211"/>
      <c r="F245" s="211"/>
      <c r="G245" s="211"/>
      <c r="H245" s="211"/>
      <c r="I245" s="211"/>
      <c r="U245" s="436"/>
      <c r="V245" s="435"/>
      <c r="W245"/>
      <c r="X245" s="441"/>
      <c r="Y245" s="441"/>
      <c r="Z245" s="441"/>
      <c r="AA245" s="441"/>
      <c r="AB245" s="441"/>
      <c r="AC245" s="441"/>
      <c r="AD245" s="441"/>
      <c r="AE245" s="441"/>
      <c r="AF245" s="441"/>
      <c r="AG245" s="441"/>
      <c r="AH245" s="441"/>
      <c r="AI245" s="441"/>
    </row>
    <row r="246" spans="1:35" ht="8.85" customHeight="1">
      <c r="A246" s="211"/>
      <c r="B246" s="211"/>
      <c r="C246" s="211"/>
      <c r="D246" s="211"/>
      <c r="E246" s="211"/>
      <c r="F246" s="211"/>
      <c r="G246" s="211"/>
      <c r="H246" s="211"/>
      <c r="I246" s="211"/>
      <c r="U246" s="436"/>
      <c r="V246" s="435"/>
      <c r="W246"/>
      <c r="X246" s="441"/>
      <c r="Y246" s="441"/>
      <c r="Z246" s="441"/>
      <c r="AA246" s="441"/>
      <c r="AB246" s="441"/>
      <c r="AC246" s="441"/>
      <c r="AD246" s="441"/>
      <c r="AE246" s="441"/>
      <c r="AF246" s="441"/>
      <c r="AG246" s="441"/>
      <c r="AH246" s="441"/>
      <c r="AI246" s="441"/>
    </row>
    <row r="247" spans="1:35" ht="8.85" customHeight="1">
      <c r="A247" s="211"/>
      <c r="B247" s="211"/>
      <c r="C247" s="211"/>
      <c r="D247" s="211"/>
      <c r="E247" s="211"/>
      <c r="F247" s="211"/>
      <c r="G247" s="211"/>
      <c r="H247" s="211"/>
      <c r="I247" s="211"/>
      <c r="U247" s="436"/>
      <c r="V247" s="435"/>
      <c r="W247"/>
      <c r="X247" s="441"/>
      <c r="Y247" s="441"/>
      <c r="Z247" s="441"/>
      <c r="AA247" s="441"/>
      <c r="AB247" s="441"/>
      <c r="AC247" s="441"/>
      <c r="AD247" s="441"/>
      <c r="AE247" s="441"/>
      <c r="AF247" s="441"/>
      <c r="AG247" s="441"/>
      <c r="AH247" s="441"/>
      <c r="AI247" s="441"/>
    </row>
    <row r="248" spans="1:35" ht="8.85" customHeight="1">
      <c r="A248" s="211"/>
      <c r="B248" s="211"/>
      <c r="C248" s="211"/>
      <c r="D248" s="211"/>
      <c r="E248" s="211"/>
      <c r="F248" s="211"/>
      <c r="G248" s="211"/>
      <c r="H248" s="211"/>
      <c r="I248" s="211"/>
      <c r="U248" s="436"/>
      <c r="V248" s="435"/>
      <c r="W248"/>
      <c r="X248" s="441"/>
      <c r="Y248" s="441"/>
      <c r="Z248" s="441"/>
      <c r="AA248" s="441"/>
      <c r="AB248" s="441"/>
      <c r="AC248" s="441"/>
      <c r="AD248" s="441"/>
      <c r="AE248" s="441"/>
      <c r="AF248" s="441"/>
      <c r="AG248" s="441"/>
      <c r="AH248" s="441"/>
      <c r="AI248" s="441"/>
    </row>
    <row r="249" spans="1:35" ht="8.85" customHeight="1">
      <c r="A249" s="211"/>
      <c r="B249" s="211"/>
      <c r="C249" s="211"/>
      <c r="D249" s="211"/>
      <c r="E249" s="211"/>
      <c r="F249" s="211"/>
      <c r="G249" s="211"/>
      <c r="H249" s="211"/>
      <c r="I249" s="211"/>
      <c r="U249" s="436"/>
      <c r="V249" s="435"/>
      <c r="W249"/>
      <c r="X249" s="441"/>
      <c r="Y249" s="441"/>
      <c r="Z249" s="441"/>
      <c r="AA249" s="441"/>
      <c r="AB249" s="441"/>
      <c r="AC249" s="441"/>
      <c r="AD249" s="441"/>
      <c r="AE249" s="441"/>
      <c r="AF249" s="441"/>
      <c r="AG249" s="441"/>
      <c r="AH249" s="441"/>
      <c r="AI249" s="441"/>
    </row>
    <row r="250" spans="1:35" ht="8.85" customHeight="1">
      <c r="A250" s="211"/>
      <c r="B250" s="211"/>
      <c r="C250" s="211"/>
      <c r="D250" s="211"/>
      <c r="E250" s="211"/>
      <c r="F250" s="211"/>
      <c r="G250" s="211"/>
      <c r="H250" s="211"/>
      <c r="I250" s="211"/>
      <c r="U250" s="436"/>
      <c r="V250" s="435"/>
      <c r="W250"/>
      <c r="X250" s="441"/>
      <c r="Y250" s="441"/>
      <c r="Z250" s="441"/>
      <c r="AA250" s="441"/>
      <c r="AB250" s="441"/>
      <c r="AC250" s="441"/>
      <c r="AD250" s="441"/>
      <c r="AE250" s="441"/>
      <c r="AF250" s="441"/>
      <c r="AG250" s="441"/>
      <c r="AH250" s="441"/>
      <c r="AI250" s="441"/>
    </row>
    <row r="251" spans="1:35" ht="8.85" customHeight="1">
      <c r="A251" s="211"/>
      <c r="B251" s="211"/>
      <c r="C251" s="211"/>
      <c r="D251" s="211"/>
      <c r="E251" s="211"/>
      <c r="F251" s="211"/>
      <c r="G251" s="211"/>
      <c r="H251" s="211"/>
      <c r="I251" s="211"/>
      <c r="U251" s="436"/>
      <c r="V251" s="435"/>
      <c r="W251"/>
      <c r="X251" s="441"/>
      <c r="Y251" s="441"/>
      <c r="Z251" s="441"/>
      <c r="AA251" s="441"/>
      <c r="AB251" s="441"/>
      <c r="AC251" s="441"/>
      <c r="AD251" s="441"/>
      <c r="AE251" s="441"/>
      <c r="AF251" s="441"/>
      <c r="AG251" s="441"/>
      <c r="AH251" s="441"/>
      <c r="AI251" s="441"/>
    </row>
    <row r="252" spans="1:35" ht="8.85" customHeight="1">
      <c r="A252" s="211"/>
      <c r="B252" s="211"/>
      <c r="C252" s="211"/>
      <c r="D252" s="211"/>
      <c r="E252" s="211"/>
      <c r="F252" s="211"/>
      <c r="G252" s="211"/>
      <c r="H252" s="211"/>
      <c r="I252" s="211"/>
      <c r="U252" s="436"/>
      <c r="V252" s="435"/>
      <c r="W252"/>
      <c r="X252" s="441"/>
      <c r="Y252" s="441"/>
      <c r="Z252" s="441"/>
      <c r="AA252" s="441"/>
      <c r="AB252" s="441"/>
      <c r="AC252" s="441"/>
      <c r="AD252" s="441"/>
      <c r="AE252" s="441"/>
      <c r="AF252" s="441"/>
      <c r="AG252" s="441"/>
      <c r="AH252" s="441"/>
      <c r="AI252" s="441"/>
    </row>
    <row r="253" spans="1:35" ht="8.85" customHeight="1">
      <c r="A253" s="211"/>
      <c r="B253" s="211"/>
      <c r="C253" s="211"/>
      <c r="D253" s="211"/>
      <c r="E253" s="211"/>
      <c r="F253" s="211"/>
      <c r="G253" s="211"/>
      <c r="H253" s="211"/>
      <c r="I253" s="211"/>
      <c r="U253" s="436"/>
      <c r="V253" s="435"/>
      <c r="W253"/>
      <c r="X253" s="441"/>
      <c r="Y253" s="441"/>
      <c r="Z253" s="441"/>
      <c r="AA253" s="441"/>
      <c r="AB253" s="441"/>
      <c r="AC253" s="441"/>
      <c r="AD253" s="441"/>
      <c r="AE253" s="441"/>
      <c r="AF253" s="441"/>
      <c r="AG253" s="441"/>
      <c r="AH253" s="441"/>
      <c r="AI253" s="441"/>
    </row>
    <row r="254" spans="1:35" ht="8.85" customHeight="1">
      <c r="A254" s="211"/>
      <c r="B254" s="211"/>
      <c r="C254" s="211"/>
      <c r="D254" s="211"/>
      <c r="E254" s="211"/>
      <c r="F254" s="211"/>
      <c r="G254" s="211"/>
      <c r="H254" s="211"/>
      <c r="I254" s="211"/>
      <c r="U254" s="436"/>
      <c r="V254" s="435"/>
      <c r="W254"/>
      <c r="X254" s="441"/>
      <c r="Y254" s="441"/>
      <c r="Z254" s="441"/>
      <c r="AA254" s="441"/>
      <c r="AB254" s="441"/>
      <c r="AC254" s="441"/>
      <c r="AD254" s="441"/>
      <c r="AE254" s="441"/>
      <c r="AF254" s="441"/>
      <c r="AG254" s="441"/>
      <c r="AH254" s="441"/>
      <c r="AI254" s="441"/>
    </row>
    <row r="255" spans="1:35" ht="8.85" customHeight="1">
      <c r="A255" s="211"/>
      <c r="B255" s="211"/>
      <c r="C255" s="211"/>
      <c r="D255" s="211"/>
      <c r="E255" s="211"/>
      <c r="F255" s="211"/>
      <c r="G255" s="211"/>
      <c r="H255" s="211"/>
      <c r="I255" s="211"/>
      <c r="U255" s="436"/>
      <c r="V255" s="435"/>
      <c r="W255"/>
      <c r="X255" s="441"/>
      <c r="Y255" s="441"/>
      <c r="Z255" s="441"/>
      <c r="AA255" s="441"/>
      <c r="AB255" s="441"/>
      <c r="AC255" s="441"/>
      <c r="AD255" s="441"/>
      <c r="AE255" s="441"/>
      <c r="AF255" s="441"/>
      <c r="AG255" s="441"/>
      <c r="AH255" s="441"/>
      <c r="AI255" s="441"/>
    </row>
    <row r="256" spans="1:35" ht="8.85" customHeight="1">
      <c r="A256" s="211"/>
      <c r="B256" s="211"/>
      <c r="C256" s="211"/>
      <c r="D256" s="211"/>
      <c r="E256" s="211"/>
      <c r="F256" s="211"/>
      <c r="G256" s="211"/>
      <c r="H256" s="211"/>
      <c r="I256" s="211"/>
      <c r="U256" s="436"/>
      <c r="V256" s="435"/>
      <c r="W256"/>
      <c r="X256" s="441"/>
      <c r="Y256" s="441"/>
      <c r="Z256" s="441"/>
      <c r="AA256" s="441"/>
      <c r="AB256" s="441"/>
      <c r="AC256" s="441"/>
      <c r="AD256" s="441"/>
      <c r="AE256" s="441"/>
      <c r="AF256" s="441"/>
      <c r="AG256" s="441"/>
      <c r="AH256" s="441"/>
      <c r="AI256" s="441"/>
    </row>
    <row r="257" spans="1:35" ht="8.85" customHeight="1">
      <c r="A257" s="211"/>
      <c r="B257" s="211"/>
      <c r="C257" s="211"/>
      <c r="D257" s="211"/>
      <c r="E257" s="211"/>
      <c r="F257" s="211"/>
      <c r="G257" s="211"/>
      <c r="H257" s="211"/>
      <c r="I257" s="211"/>
      <c r="U257" s="436"/>
      <c r="V257" s="435"/>
      <c r="W257"/>
      <c r="X257" s="441"/>
      <c r="Y257" s="441"/>
      <c r="Z257" s="441"/>
      <c r="AA257" s="441"/>
      <c r="AB257" s="441"/>
      <c r="AC257" s="441"/>
      <c r="AD257" s="441"/>
      <c r="AE257" s="441"/>
      <c r="AF257" s="441"/>
      <c r="AG257" s="441"/>
      <c r="AH257" s="441"/>
      <c r="AI257" s="441"/>
    </row>
    <row r="258" spans="1:35" ht="8.85" customHeight="1">
      <c r="A258" s="211"/>
      <c r="B258" s="211"/>
      <c r="C258" s="211"/>
      <c r="D258" s="211"/>
      <c r="E258" s="211"/>
      <c r="F258" s="211"/>
      <c r="G258" s="211"/>
      <c r="H258" s="211"/>
      <c r="I258" s="211"/>
      <c r="U258" s="436"/>
      <c r="V258" s="435"/>
      <c r="W258"/>
      <c r="X258" s="441"/>
      <c r="Y258" s="441"/>
      <c r="Z258" s="441"/>
      <c r="AA258" s="441"/>
      <c r="AB258" s="441"/>
      <c r="AC258" s="441"/>
      <c r="AD258" s="441"/>
      <c r="AE258" s="441"/>
      <c r="AF258" s="441"/>
      <c r="AG258" s="441"/>
      <c r="AH258" s="441"/>
      <c r="AI258" s="441"/>
    </row>
    <row r="259" spans="1:35" ht="8.85" customHeight="1">
      <c r="A259" s="211"/>
      <c r="B259" s="211"/>
      <c r="C259" s="211"/>
      <c r="D259" s="211"/>
      <c r="E259" s="211"/>
      <c r="F259" s="211"/>
      <c r="G259" s="211"/>
      <c r="H259" s="211"/>
      <c r="I259" s="211"/>
      <c r="U259" s="436"/>
      <c r="V259" s="435"/>
      <c r="W259"/>
      <c r="X259" s="441"/>
      <c r="Y259" s="441"/>
      <c r="Z259" s="441"/>
      <c r="AA259" s="441"/>
      <c r="AB259" s="441"/>
      <c r="AC259" s="441"/>
      <c r="AD259" s="441"/>
      <c r="AE259" s="441"/>
      <c r="AF259" s="441"/>
      <c r="AG259" s="441"/>
      <c r="AH259" s="441"/>
      <c r="AI259" s="441"/>
    </row>
    <row r="260" spans="1:35" ht="8.85" customHeight="1">
      <c r="A260" s="211"/>
      <c r="B260" s="211"/>
      <c r="C260" s="211"/>
      <c r="D260" s="211"/>
      <c r="E260" s="211"/>
      <c r="F260" s="211"/>
      <c r="G260" s="211"/>
      <c r="H260" s="211"/>
      <c r="I260" s="211"/>
      <c r="U260" s="436"/>
      <c r="V260" s="435"/>
      <c r="W260"/>
      <c r="X260" s="441"/>
      <c r="Y260" s="441"/>
      <c r="Z260" s="441"/>
      <c r="AA260" s="441"/>
      <c r="AB260" s="441"/>
      <c r="AC260" s="441"/>
      <c r="AD260" s="441"/>
      <c r="AE260" s="441"/>
      <c r="AF260" s="441"/>
      <c r="AG260" s="441"/>
      <c r="AH260" s="441"/>
      <c r="AI260" s="441"/>
    </row>
    <row r="261" spans="1:35" ht="8.85" customHeight="1">
      <c r="A261" s="211"/>
      <c r="B261" s="211"/>
      <c r="C261" s="211"/>
      <c r="D261" s="211"/>
      <c r="E261" s="211"/>
      <c r="F261" s="211"/>
      <c r="G261" s="211"/>
      <c r="H261" s="211"/>
      <c r="I261" s="211"/>
      <c r="U261" s="436"/>
      <c r="V261" s="435"/>
      <c r="W261"/>
      <c r="X261" s="441"/>
      <c r="Y261" s="441"/>
      <c r="Z261" s="441"/>
      <c r="AA261" s="441"/>
      <c r="AB261" s="441"/>
      <c r="AC261" s="441"/>
      <c r="AD261" s="441"/>
      <c r="AE261" s="441"/>
      <c r="AF261" s="441"/>
      <c r="AG261" s="441"/>
      <c r="AH261" s="441"/>
      <c r="AI261" s="441"/>
    </row>
    <row r="262" spans="1:35" ht="8.85" customHeight="1">
      <c r="A262" s="211"/>
      <c r="B262" s="211"/>
      <c r="C262" s="211"/>
      <c r="D262" s="211"/>
      <c r="E262" s="211"/>
      <c r="F262" s="211"/>
      <c r="G262" s="211"/>
      <c r="H262" s="211"/>
      <c r="I262" s="211"/>
      <c r="U262" s="436"/>
      <c r="V262" s="435"/>
      <c r="W262"/>
      <c r="X262" s="441"/>
      <c r="Y262" s="441"/>
      <c r="Z262" s="441"/>
      <c r="AA262" s="441"/>
      <c r="AB262" s="441"/>
      <c r="AC262" s="441"/>
      <c r="AD262" s="441"/>
      <c r="AE262" s="441"/>
      <c r="AF262" s="441"/>
      <c r="AG262" s="441"/>
      <c r="AH262" s="441"/>
      <c r="AI262" s="441"/>
    </row>
    <row r="263" spans="1:35" ht="8.85" customHeight="1">
      <c r="A263" s="211"/>
      <c r="B263" s="211"/>
      <c r="C263" s="211"/>
      <c r="D263" s="211"/>
      <c r="E263" s="211"/>
      <c r="F263" s="211"/>
      <c r="G263" s="211"/>
      <c r="H263" s="211"/>
      <c r="I263" s="211"/>
      <c r="U263" s="436"/>
      <c r="V263" s="435"/>
      <c r="W263"/>
      <c r="X263" s="441"/>
      <c r="Y263" s="441"/>
      <c r="Z263" s="441"/>
      <c r="AA263" s="441"/>
      <c r="AB263" s="441"/>
      <c r="AC263" s="441"/>
      <c r="AD263" s="441"/>
      <c r="AE263" s="441"/>
      <c r="AF263" s="441"/>
      <c r="AG263" s="441"/>
      <c r="AH263" s="441"/>
      <c r="AI263" s="441"/>
    </row>
    <row r="264" spans="1:35" ht="8.85" customHeight="1">
      <c r="A264" s="211"/>
      <c r="B264" s="211"/>
      <c r="C264" s="211"/>
      <c r="D264" s="211"/>
      <c r="E264" s="211"/>
      <c r="F264" s="211"/>
      <c r="G264" s="211"/>
      <c r="H264" s="211"/>
      <c r="I264" s="211"/>
      <c r="U264" s="436"/>
      <c r="V264" s="435"/>
      <c r="W264"/>
      <c r="X264" s="441"/>
      <c r="Y264" s="441"/>
      <c r="Z264" s="441"/>
      <c r="AA264" s="441"/>
      <c r="AB264" s="441"/>
      <c r="AC264" s="441"/>
      <c r="AD264" s="441"/>
      <c r="AE264" s="441"/>
      <c r="AF264" s="441"/>
      <c r="AG264" s="441"/>
      <c r="AH264" s="441"/>
      <c r="AI264" s="441"/>
    </row>
    <row r="265" spans="1:35" ht="8.85" customHeight="1">
      <c r="A265" s="211"/>
      <c r="B265" s="211"/>
      <c r="C265" s="211"/>
      <c r="D265" s="211"/>
      <c r="E265" s="211"/>
      <c r="F265" s="211"/>
      <c r="G265" s="211"/>
      <c r="H265" s="211"/>
      <c r="I265" s="211"/>
      <c r="U265" s="436"/>
      <c r="V265" s="435"/>
      <c r="W265"/>
      <c r="X265" s="441"/>
      <c r="Y265" s="441"/>
      <c r="Z265" s="441"/>
      <c r="AA265" s="441"/>
      <c r="AB265" s="441"/>
      <c r="AC265" s="441"/>
      <c r="AD265" s="441"/>
      <c r="AE265" s="441"/>
      <c r="AF265" s="441"/>
      <c r="AG265" s="441"/>
      <c r="AH265" s="441"/>
      <c r="AI265" s="441"/>
    </row>
    <row r="266" spans="1:35" ht="8.85" customHeight="1">
      <c r="A266" s="211"/>
      <c r="B266" s="211"/>
      <c r="C266" s="211"/>
      <c r="D266" s="211"/>
      <c r="E266" s="211"/>
      <c r="F266" s="211"/>
      <c r="G266" s="211"/>
      <c r="H266" s="211"/>
      <c r="I266" s="211"/>
      <c r="U266" s="436"/>
      <c r="V266" s="435"/>
      <c r="W266"/>
      <c r="X266" s="441"/>
      <c r="Y266" s="441"/>
      <c r="Z266" s="441"/>
      <c r="AA266" s="441"/>
      <c r="AB266" s="441"/>
      <c r="AC266" s="441"/>
      <c r="AD266" s="441"/>
      <c r="AE266" s="441"/>
      <c r="AF266" s="441"/>
      <c r="AG266" s="441"/>
      <c r="AH266" s="441"/>
      <c r="AI266" s="441"/>
    </row>
    <row r="267" spans="1:35" ht="8.85" customHeight="1">
      <c r="A267" s="211"/>
      <c r="B267" s="211"/>
      <c r="C267" s="211"/>
      <c r="D267" s="211"/>
      <c r="E267" s="211"/>
      <c r="F267" s="211"/>
      <c r="G267" s="211"/>
      <c r="H267" s="211"/>
      <c r="I267" s="211"/>
      <c r="U267" s="436"/>
      <c r="V267" s="435"/>
      <c r="W267"/>
      <c r="X267" s="441"/>
      <c r="Y267" s="441"/>
      <c r="Z267" s="441"/>
      <c r="AA267" s="441"/>
      <c r="AB267" s="441"/>
      <c r="AC267" s="441"/>
      <c r="AD267" s="441"/>
      <c r="AE267" s="441"/>
      <c r="AF267" s="441"/>
      <c r="AG267" s="441"/>
      <c r="AH267" s="441"/>
      <c r="AI267" s="441"/>
    </row>
    <row r="268" spans="1:35" ht="8.85" customHeight="1">
      <c r="A268" s="211"/>
      <c r="B268" s="211"/>
      <c r="C268" s="211"/>
      <c r="D268" s="211"/>
      <c r="E268" s="211"/>
      <c r="F268" s="211"/>
      <c r="G268" s="211"/>
      <c r="H268" s="211"/>
      <c r="I268" s="211"/>
      <c r="U268" s="436"/>
      <c r="V268" s="435"/>
      <c r="W268"/>
      <c r="X268" s="441"/>
      <c r="Y268" s="441"/>
      <c r="Z268" s="441"/>
      <c r="AA268" s="441"/>
      <c r="AB268" s="441"/>
      <c r="AC268" s="441"/>
      <c r="AD268" s="441"/>
      <c r="AE268" s="441"/>
      <c r="AF268" s="441"/>
      <c r="AG268" s="441"/>
      <c r="AH268" s="441"/>
      <c r="AI268" s="441"/>
    </row>
    <row r="269" spans="1:35" ht="8.85" customHeight="1">
      <c r="A269" s="211"/>
      <c r="B269" s="211"/>
      <c r="C269" s="211"/>
      <c r="D269" s="211"/>
      <c r="E269" s="211"/>
      <c r="F269" s="211"/>
      <c r="G269" s="211"/>
      <c r="H269" s="211"/>
      <c r="I269" s="211"/>
      <c r="U269" s="436"/>
      <c r="V269" s="435"/>
      <c r="W269"/>
      <c r="X269" s="441"/>
      <c r="Y269" s="441"/>
      <c r="Z269" s="441"/>
      <c r="AA269" s="441"/>
      <c r="AB269" s="441"/>
      <c r="AC269" s="441"/>
      <c r="AD269" s="441"/>
      <c r="AE269" s="441"/>
      <c r="AF269" s="441"/>
      <c r="AG269" s="441"/>
      <c r="AH269" s="441"/>
      <c r="AI269" s="441"/>
    </row>
    <row r="270" spans="1:35" ht="8.85" customHeight="1">
      <c r="A270" s="211"/>
      <c r="B270" s="211"/>
      <c r="C270" s="211"/>
      <c r="D270" s="211"/>
      <c r="E270" s="211"/>
      <c r="F270" s="211"/>
      <c r="G270" s="211"/>
      <c r="H270" s="211"/>
      <c r="I270" s="211"/>
      <c r="U270" s="436"/>
      <c r="V270" s="435"/>
      <c r="W270"/>
      <c r="X270" s="441"/>
      <c r="Y270" s="441"/>
      <c r="Z270" s="441"/>
      <c r="AA270" s="441"/>
      <c r="AB270" s="441"/>
      <c r="AC270" s="441"/>
      <c r="AD270" s="441"/>
      <c r="AE270" s="441"/>
      <c r="AF270" s="441"/>
      <c r="AG270" s="441"/>
      <c r="AH270" s="441"/>
      <c r="AI270" s="441"/>
    </row>
    <row r="271" spans="1:35" ht="8.85" customHeight="1">
      <c r="A271" s="211"/>
      <c r="B271" s="211"/>
      <c r="C271" s="211"/>
      <c r="D271" s="211"/>
      <c r="E271" s="211"/>
      <c r="F271" s="211"/>
      <c r="G271" s="211"/>
      <c r="H271" s="211"/>
      <c r="I271" s="211"/>
      <c r="U271" s="436"/>
      <c r="V271" s="435"/>
      <c r="W271"/>
      <c r="X271" s="441"/>
      <c r="Y271" s="441"/>
      <c r="Z271" s="441"/>
      <c r="AA271" s="441"/>
      <c r="AB271" s="441"/>
      <c r="AC271" s="441"/>
      <c r="AD271" s="441"/>
      <c r="AE271" s="441"/>
      <c r="AF271" s="441"/>
      <c r="AG271" s="441"/>
      <c r="AH271" s="441"/>
      <c r="AI271" s="441"/>
    </row>
    <row r="272" spans="1:35" ht="8.85" customHeight="1">
      <c r="A272" s="211"/>
      <c r="B272" s="211"/>
      <c r="C272" s="211"/>
      <c r="D272" s="211"/>
      <c r="E272" s="211"/>
      <c r="F272" s="211"/>
      <c r="G272" s="211"/>
      <c r="H272" s="211"/>
      <c r="I272" s="211"/>
      <c r="U272" s="436"/>
      <c r="V272" s="435"/>
      <c r="W272"/>
      <c r="X272" s="441"/>
      <c r="Y272" s="441"/>
      <c r="Z272" s="441"/>
      <c r="AA272" s="441"/>
      <c r="AB272" s="441"/>
      <c r="AC272" s="441"/>
      <c r="AD272" s="441"/>
      <c r="AE272" s="441"/>
      <c r="AF272" s="441"/>
      <c r="AG272" s="441"/>
      <c r="AH272" s="441"/>
      <c r="AI272" s="441"/>
    </row>
    <row r="273" spans="1:35" ht="8.85" customHeight="1">
      <c r="A273" s="211"/>
      <c r="B273" s="211"/>
      <c r="C273" s="211"/>
      <c r="D273" s="211"/>
      <c r="E273" s="211"/>
      <c r="F273" s="211"/>
      <c r="G273" s="211"/>
      <c r="H273" s="211"/>
      <c r="I273" s="211"/>
      <c r="U273" s="436"/>
      <c r="V273" s="435"/>
      <c r="W273"/>
      <c r="X273" s="441"/>
      <c r="Y273" s="441"/>
      <c r="Z273" s="441"/>
      <c r="AA273" s="441"/>
      <c r="AB273" s="441"/>
      <c r="AC273" s="441"/>
      <c r="AD273" s="441"/>
      <c r="AE273" s="441"/>
      <c r="AF273" s="441"/>
      <c r="AG273" s="441"/>
      <c r="AH273" s="441"/>
      <c r="AI273" s="441"/>
    </row>
    <row r="274" spans="1:35" ht="8.85" customHeight="1">
      <c r="A274" s="211"/>
      <c r="B274" s="211"/>
      <c r="C274" s="211"/>
      <c r="D274" s="211"/>
      <c r="E274" s="211"/>
      <c r="F274" s="211"/>
      <c r="G274" s="211"/>
      <c r="H274" s="211"/>
      <c r="I274" s="211"/>
      <c r="U274" s="436"/>
      <c r="V274" s="435"/>
      <c r="W274"/>
      <c r="X274" s="441"/>
      <c r="Y274" s="441"/>
      <c r="Z274" s="441"/>
      <c r="AA274" s="441"/>
      <c r="AB274" s="441"/>
      <c r="AC274" s="441"/>
      <c r="AD274" s="441"/>
      <c r="AE274" s="441"/>
      <c r="AF274" s="441"/>
      <c r="AG274" s="441"/>
      <c r="AH274" s="441"/>
      <c r="AI274" s="441"/>
    </row>
    <row r="275" spans="1:35" ht="8.85" customHeight="1">
      <c r="A275" s="211"/>
      <c r="B275" s="211"/>
      <c r="C275" s="211"/>
      <c r="D275" s="211"/>
      <c r="E275" s="211"/>
      <c r="F275" s="211"/>
      <c r="G275" s="211"/>
      <c r="H275" s="211"/>
      <c r="I275" s="211"/>
      <c r="U275" s="436"/>
      <c r="V275" s="435"/>
      <c r="W275"/>
      <c r="X275" s="441"/>
      <c r="Y275" s="441"/>
      <c r="Z275" s="441"/>
      <c r="AA275" s="441"/>
      <c r="AB275" s="441"/>
      <c r="AC275" s="441"/>
      <c r="AD275" s="441"/>
      <c r="AE275" s="441"/>
      <c r="AF275" s="441"/>
      <c r="AG275" s="441"/>
      <c r="AH275" s="441"/>
      <c r="AI275" s="441"/>
    </row>
    <row r="276" spans="1:35" ht="8.85" customHeight="1">
      <c r="A276" s="211"/>
      <c r="B276" s="211"/>
      <c r="C276" s="211"/>
      <c r="D276" s="211"/>
      <c r="E276" s="211"/>
      <c r="F276" s="211"/>
      <c r="G276" s="211"/>
      <c r="H276" s="211"/>
      <c r="I276" s="211"/>
      <c r="U276" s="436"/>
      <c r="V276" s="435"/>
      <c r="W276"/>
      <c r="X276" s="441"/>
      <c r="Y276" s="441"/>
      <c r="Z276" s="441"/>
      <c r="AA276" s="441"/>
      <c r="AB276" s="441"/>
      <c r="AC276" s="441"/>
      <c r="AD276" s="441"/>
      <c r="AE276" s="441"/>
      <c r="AF276" s="441"/>
      <c r="AG276" s="441"/>
      <c r="AH276" s="441"/>
      <c r="AI276" s="441"/>
    </row>
    <row r="277" spans="1:35" ht="8.85" customHeight="1">
      <c r="A277" s="211"/>
      <c r="B277" s="211"/>
      <c r="C277" s="211"/>
      <c r="D277" s="211"/>
      <c r="E277" s="211"/>
      <c r="F277" s="211"/>
      <c r="G277" s="211"/>
      <c r="H277" s="211"/>
      <c r="I277" s="211"/>
      <c r="U277" s="436"/>
      <c r="V277" s="435"/>
      <c r="W277"/>
      <c r="X277" s="441"/>
      <c r="Y277" s="441"/>
      <c r="Z277" s="441"/>
      <c r="AA277" s="441"/>
      <c r="AB277" s="441"/>
      <c r="AC277" s="441"/>
      <c r="AD277" s="441"/>
      <c r="AE277" s="441"/>
      <c r="AF277" s="441"/>
      <c r="AG277" s="441"/>
      <c r="AH277" s="441"/>
      <c r="AI277" s="441"/>
    </row>
    <row r="278" spans="1:35" ht="8.85" customHeight="1">
      <c r="A278" s="211"/>
      <c r="B278" s="211"/>
      <c r="C278" s="211"/>
      <c r="D278" s="211"/>
      <c r="E278" s="211"/>
      <c r="F278" s="211"/>
      <c r="G278" s="211"/>
      <c r="H278" s="211"/>
      <c r="I278" s="211"/>
      <c r="U278" s="436"/>
      <c r="V278" s="435"/>
      <c r="W278"/>
      <c r="X278" s="441"/>
      <c r="Y278" s="441"/>
      <c r="Z278" s="441"/>
      <c r="AA278" s="441"/>
      <c r="AB278" s="441"/>
      <c r="AC278" s="441"/>
      <c r="AD278" s="441"/>
      <c r="AE278" s="441"/>
      <c r="AF278" s="441"/>
      <c r="AG278" s="441"/>
      <c r="AH278" s="441"/>
      <c r="AI278" s="441"/>
    </row>
    <row r="279" spans="1:35" ht="8.85" customHeight="1">
      <c r="A279" s="211"/>
      <c r="B279" s="211"/>
      <c r="C279" s="211"/>
      <c r="D279" s="211"/>
      <c r="E279" s="211"/>
      <c r="F279" s="211"/>
      <c r="G279" s="211"/>
      <c r="H279" s="211"/>
      <c r="I279" s="211"/>
      <c r="U279" s="436"/>
      <c r="V279" s="435"/>
      <c r="W279"/>
      <c r="X279" s="441"/>
      <c r="Y279" s="441"/>
      <c r="Z279" s="441"/>
      <c r="AA279" s="441"/>
      <c r="AB279" s="441"/>
      <c r="AC279" s="441"/>
      <c r="AD279" s="441"/>
      <c r="AE279" s="441"/>
      <c r="AF279" s="441"/>
      <c r="AG279" s="441"/>
      <c r="AH279" s="441"/>
      <c r="AI279" s="441"/>
    </row>
    <row r="280" spans="1:35" ht="8.85" customHeight="1">
      <c r="A280" s="211"/>
      <c r="B280" s="211"/>
      <c r="C280" s="211"/>
      <c r="D280" s="211"/>
      <c r="E280" s="211"/>
      <c r="F280" s="211"/>
      <c r="G280" s="211"/>
      <c r="H280" s="211"/>
      <c r="I280" s="211"/>
      <c r="U280" s="436"/>
      <c r="V280" s="435"/>
      <c r="W280"/>
      <c r="X280" s="441"/>
      <c r="Y280" s="441"/>
      <c r="Z280" s="441"/>
      <c r="AA280" s="441"/>
      <c r="AB280" s="441"/>
      <c r="AC280" s="441"/>
      <c r="AD280" s="441"/>
      <c r="AE280" s="441"/>
      <c r="AF280" s="441"/>
      <c r="AG280" s="441"/>
      <c r="AH280" s="441"/>
      <c r="AI280" s="441"/>
    </row>
    <row r="281" spans="1:35" ht="8.85" customHeight="1">
      <c r="A281" s="211"/>
      <c r="B281" s="211"/>
      <c r="C281" s="211"/>
      <c r="D281" s="211"/>
      <c r="E281" s="211"/>
      <c r="F281" s="211"/>
      <c r="G281" s="211"/>
      <c r="H281" s="211"/>
      <c r="I281" s="211"/>
      <c r="M281" s="493"/>
      <c r="U281" s="436"/>
      <c r="V281" s="435"/>
      <c r="W281"/>
      <c r="X281" s="441"/>
      <c r="Y281" s="441"/>
      <c r="Z281" s="441"/>
      <c r="AA281" s="441"/>
      <c r="AB281" s="441"/>
      <c r="AC281" s="441"/>
      <c r="AD281" s="441"/>
      <c r="AE281" s="441"/>
      <c r="AF281" s="441"/>
      <c r="AG281" s="441"/>
      <c r="AH281" s="441"/>
      <c r="AI281" s="441"/>
    </row>
    <row r="282" spans="1:35" ht="8.85" customHeight="1">
      <c r="A282" s="211"/>
      <c r="B282" s="211"/>
      <c r="C282" s="211"/>
      <c r="D282" s="211"/>
      <c r="E282" s="211"/>
      <c r="F282" s="211"/>
      <c r="G282" s="211"/>
      <c r="H282" s="211"/>
      <c r="I282" s="211"/>
      <c r="U282" s="436"/>
      <c r="V282" s="435"/>
      <c r="W282"/>
      <c r="X282" s="441"/>
      <c r="Y282" s="441"/>
      <c r="Z282" s="441"/>
      <c r="AA282" s="441"/>
      <c r="AB282" s="441"/>
      <c r="AC282" s="441"/>
      <c r="AD282" s="441"/>
      <c r="AE282" s="441"/>
      <c r="AF282" s="441"/>
      <c r="AG282" s="441"/>
      <c r="AH282" s="441"/>
      <c r="AI282" s="441"/>
    </row>
    <row r="283" spans="1:35" ht="8.85" customHeight="1">
      <c r="A283" s="211"/>
      <c r="B283" s="211"/>
      <c r="C283" s="211"/>
      <c r="D283" s="211"/>
      <c r="E283" s="211"/>
      <c r="F283" s="211"/>
      <c r="G283" s="211"/>
      <c r="H283" s="211"/>
      <c r="I283" s="211"/>
      <c r="U283" s="436"/>
      <c r="V283" s="435"/>
      <c r="W283"/>
      <c r="X283" s="441"/>
      <c r="Y283" s="441"/>
      <c r="Z283" s="441"/>
      <c r="AA283" s="441"/>
      <c r="AB283" s="441"/>
      <c r="AC283" s="441"/>
      <c r="AD283" s="441"/>
      <c r="AE283" s="441"/>
      <c r="AF283" s="441"/>
      <c r="AG283" s="441"/>
      <c r="AH283" s="441"/>
      <c r="AI283" s="441"/>
    </row>
    <row r="284" spans="1:35" ht="8.85" customHeight="1">
      <c r="A284" s="211"/>
      <c r="B284" s="211"/>
      <c r="C284" s="211"/>
      <c r="D284" s="211"/>
      <c r="E284" s="211"/>
      <c r="F284" s="211"/>
      <c r="G284" s="211"/>
      <c r="H284" s="211"/>
      <c r="I284" s="211"/>
      <c r="U284" s="436"/>
      <c r="V284" s="435"/>
      <c r="W284"/>
      <c r="X284" s="441"/>
      <c r="Y284" s="441"/>
      <c r="Z284" s="441"/>
      <c r="AA284" s="441"/>
      <c r="AB284" s="441"/>
      <c r="AC284" s="441"/>
      <c r="AD284" s="441"/>
      <c r="AE284" s="441"/>
      <c r="AF284" s="441"/>
      <c r="AG284" s="441"/>
      <c r="AH284" s="441"/>
      <c r="AI284" s="441"/>
    </row>
    <row r="285" spans="1:35" ht="8.85" customHeight="1">
      <c r="A285" s="211"/>
      <c r="B285" s="211"/>
      <c r="C285" s="211"/>
      <c r="D285" s="211"/>
      <c r="E285" s="211"/>
      <c r="F285" s="211"/>
      <c r="G285" s="211"/>
      <c r="H285" s="211"/>
      <c r="I285" s="211"/>
      <c r="U285" s="436"/>
      <c r="V285" s="435"/>
      <c r="W285"/>
      <c r="X285" s="441"/>
      <c r="Y285" s="441"/>
      <c r="Z285" s="441"/>
      <c r="AA285" s="441"/>
      <c r="AB285" s="441"/>
      <c r="AC285" s="441"/>
      <c r="AD285" s="441"/>
      <c r="AE285" s="441"/>
      <c r="AF285" s="441"/>
      <c r="AG285" s="441"/>
      <c r="AH285" s="441"/>
      <c r="AI285" s="441"/>
    </row>
    <row r="286" spans="1:35" ht="8.85" customHeight="1">
      <c r="A286" s="211"/>
      <c r="B286" s="211"/>
      <c r="C286" s="211"/>
      <c r="D286" s="211"/>
      <c r="E286" s="211"/>
      <c r="F286" s="211"/>
      <c r="G286" s="211"/>
      <c r="H286" s="211"/>
      <c r="I286" s="211"/>
      <c r="U286" s="436"/>
      <c r="V286" s="435"/>
      <c r="W286"/>
      <c r="X286" s="441"/>
      <c r="Y286" s="441"/>
      <c r="Z286" s="441"/>
      <c r="AA286" s="441"/>
      <c r="AB286" s="441"/>
      <c r="AC286" s="441"/>
      <c r="AD286" s="441"/>
      <c r="AE286" s="441"/>
      <c r="AF286" s="441"/>
      <c r="AG286" s="441"/>
      <c r="AH286" s="441"/>
      <c r="AI286" s="441"/>
    </row>
    <row r="287" spans="1:35" ht="8.85" customHeight="1">
      <c r="A287" s="211"/>
      <c r="B287" s="211"/>
      <c r="C287" s="211"/>
      <c r="D287" s="211"/>
      <c r="E287" s="211"/>
      <c r="F287" s="211"/>
      <c r="G287" s="211"/>
      <c r="H287" s="211"/>
      <c r="I287" s="211"/>
      <c r="U287" s="436"/>
      <c r="V287" s="435"/>
      <c r="W287"/>
      <c r="X287" s="441"/>
      <c r="Y287" s="441"/>
      <c r="Z287" s="441"/>
      <c r="AA287" s="441"/>
      <c r="AB287" s="441"/>
      <c r="AC287" s="441"/>
      <c r="AD287" s="441"/>
      <c r="AE287" s="441"/>
      <c r="AF287" s="441"/>
      <c r="AG287" s="441"/>
      <c r="AH287" s="441"/>
      <c r="AI287" s="441"/>
    </row>
    <row r="288" spans="1:35" ht="8.85" customHeight="1">
      <c r="A288" s="211"/>
      <c r="B288" s="211"/>
      <c r="C288" s="211"/>
      <c r="D288" s="211"/>
      <c r="E288" s="211"/>
      <c r="F288" s="211"/>
      <c r="G288" s="211"/>
      <c r="H288" s="211"/>
      <c r="I288" s="211"/>
      <c r="U288" s="436"/>
      <c r="V288" s="435"/>
      <c r="W288"/>
      <c r="X288" s="441"/>
      <c r="Y288" s="441"/>
      <c r="Z288" s="441"/>
      <c r="AA288" s="441"/>
      <c r="AB288" s="441"/>
      <c r="AC288" s="441"/>
      <c r="AD288" s="441"/>
      <c r="AE288" s="441"/>
      <c r="AF288" s="441"/>
      <c r="AG288" s="441"/>
      <c r="AH288" s="441"/>
      <c r="AI288" s="441"/>
    </row>
    <row r="289" spans="1:35" ht="8.85" customHeight="1">
      <c r="A289" s="211"/>
      <c r="B289" s="211"/>
      <c r="C289" s="211"/>
      <c r="D289" s="211"/>
      <c r="E289" s="211"/>
      <c r="F289" s="211"/>
      <c r="G289" s="211"/>
      <c r="H289" s="211"/>
      <c r="I289" s="211"/>
      <c r="U289" s="436"/>
      <c r="V289" s="435"/>
      <c r="W289"/>
      <c r="X289" s="441"/>
      <c r="Y289" s="441"/>
      <c r="Z289" s="441"/>
      <c r="AA289" s="441"/>
      <c r="AB289" s="441"/>
      <c r="AC289" s="441"/>
      <c r="AD289" s="441"/>
      <c r="AE289" s="441"/>
      <c r="AF289" s="441"/>
      <c r="AG289" s="441"/>
      <c r="AH289" s="441"/>
      <c r="AI289" s="441"/>
    </row>
    <row r="290" spans="1:35" ht="8.85" customHeight="1">
      <c r="A290" s="211"/>
      <c r="B290" s="211"/>
      <c r="C290" s="211"/>
      <c r="D290" s="211"/>
      <c r="E290" s="211"/>
      <c r="F290" s="211"/>
      <c r="G290" s="211"/>
      <c r="H290" s="211"/>
      <c r="I290" s="211"/>
      <c r="U290" s="436"/>
      <c r="V290" s="435"/>
      <c r="W290"/>
      <c r="X290" s="441"/>
      <c r="Y290" s="441"/>
      <c r="Z290" s="441"/>
      <c r="AA290" s="441"/>
      <c r="AB290" s="441"/>
      <c r="AC290" s="441"/>
      <c r="AD290" s="441"/>
      <c r="AE290" s="441"/>
      <c r="AF290" s="441"/>
      <c r="AG290" s="441"/>
      <c r="AH290" s="441"/>
      <c r="AI290" s="441"/>
    </row>
    <row r="291" spans="1:35" ht="8.85" customHeight="1">
      <c r="A291" s="211"/>
      <c r="B291" s="211"/>
      <c r="C291" s="211"/>
      <c r="D291" s="211"/>
      <c r="E291" s="211"/>
      <c r="F291" s="211"/>
      <c r="G291" s="211"/>
      <c r="H291" s="211"/>
      <c r="I291" s="211"/>
      <c r="U291" s="436"/>
      <c r="V291" s="435"/>
      <c r="W291"/>
      <c r="X291" s="441"/>
      <c r="Y291" s="441"/>
      <c r="Z291" s="441"/>
      <c r="AA291" s="441"/>
      <c r="AB291" s="441"/>
      <c r="AC291" s="441"/>
      <c r="AD291" s="441"/>
      <c r="AE291" s="441"/>
      <c r="AF291" s="441"/>
      <c r="AG291" s="441"/>
      <c r="AH291" s="441"/>
      <c r="AI291" s="441"/>
    </row>
    <row r="292" spans="1:35" ht="8.85" customHeight="1">
      <c r="A292" s="211"/>
      <c r="B292" s="211"/>
      <c r="C292" s="211"/>
      <c r="D292" s="211"/>
      <c r="E292" s="211"/>
      <c r="F292" s="211"/>
      <c r="G292" s="211"/>
      <c r="H292" s="211"/>
      <c r="I292" s="211"/>
      <c r="U292" s="436"/>
      <c r="V292" s="435"/>
      <c r="W292"/>
      <c r="X292" s="441"/>
      <c r="Y292" s="441"/>
      <c r="Z292" s="441"/>
      <c r="AA292" s="441"/>
      <c r="AB292" s="441"/>
      <c r="AC292" s="441"/>
      <c r="AD292" s="441"/>
      <c r="AE292" s="441"/>
      <c r="AF292" s="441"/>
      <c r="AG292" s="441"/>
      <c r="AH292" s="441"/>
      <c r="AI292" s="441"/>
    </row>
    <row r="293" spans="1:35" ht="8.85" customHeight="1">
      <c r="A293" s="211"/>
      <c r="B293" s="211"/>
      <c r="C293" s="211"/>
      <c r="D293" s="211"/>
      <c r="E293" s="211"/>
      <c r="F293" s="211"/>
      <c r="G293" s="211"/>
      <c r="H293" s="211"/>
      <c r="I293" s="211"/>
      <c r="U293" s="436"/>
      <c r="V293" s="435"/>
      <c r="W293"/>
      <c r="X293" s="441"/>
      <c r="Y293" s="441"/>
      <c r="Z293" s="441"/>
      <c r="AA293" s="441"/>
      <c r="AB293" s="441"/>
      <c r="AC293" s="441"/>
      <c r="AD293" s="441"/>
      <c r="AE293" s="441"/>
      <c r="AF293" s="441"/>
      <c r="AG293" s="441"/>
      <c r="AH293" s="441"/>
      <c r="AI293" s="441"/>
    </row>
    <row r="294" spans="1:35" ht="8.85" customHeight="1">
      <c r="A294" s="211"/>
      <c r="B294" s="211"/>
      <c r="C294" s="211"/>
      <c r="D294" s="211"/>
      <c r="E294" s="211"/>
      <c r="F294" s="211"/>
      <c r="G294" s="211"/>
      <c r="H294" s="211"/>
      <c r="I294" s="211"/>
      <c r="U294" s="436"/>
      <c r="V294" s="435"/>
      <c r="W294"/>
      <c r="X294" s="441"/>
      <c r="Y294" s="441"/>
      <c r="Z294" s="441"/>
      <c r="AA294" s="441"/>
      <c r="AB294" s="441"/>
      <c r="AC294" s="441"/>
      <c r="AD294" s="441"/>
      <c r="AE294" s="441"/>
      <c r="AF294" s="441"/>
      <c r="AG294" s="441"/>
      <c r="AH294" s="441"/>
      <c r="AI294" s="441"/>
    </row>
    <row r="295" spans="1:35" ht="8.85" customHeight="1">
      <c r="A295" s="211"/>
      <c r="B295" s="211"/>
      <c r="C295" s="211"/>
      <c r="D295" s="211"/>
      <c r="E295" s="211"/>
      <c r="F295" s="211"/>
      <c r="G295" s="211"/>
      <c r="H295" s="211"/>
      <c r="I295" s="211"/>
      <c r="U295" s="436"/>
      <c r="V295" s="435"/>
      <c r="W295"/>
      <c r="X295" s="441"/>
      <c r="Y295" s="441"/>
      <c r="Z295" s="441"/>
      <c r="AA295" s="441"/>
      <c r="AB295" s="441"/>
      <c r="AC295" s="441"/>
      <c r="AD295" s="441"/>
      <c r="AE295" s="441"/>
      <c r="AF295" s="441"/>
      <c r="AG295" s="441"/>
      <c r="AH295" s="441"/>
      <c r="AI295" s="441"/>
    </row>
    <row r="296" spans="1:35" ht="8.85" customHeight="1">
      <c r="A296" s="211"/>
      <c r="B296" s="211"/>
      <c r="C296" s="211"/>
      <c r="D296" s="211"/>
      <c r="E296" s="211"/>
      <c r="F296" s="211"/>
      <c r="G296" s="211"/>
      <c r="H296" s="211"/>
      <c r="I296" s="211"/>
      <c r="U296" s="436"/>
      <c r="V296" s="435"/>
      <c r="W296"/>
      <c r="X296" s="441"/>
      <c r="Y296" s="441"/>
      <c r="Z296" s="441"/>
      <c r="AA296" s="441"/>
      <c r="AB296" s="441"/>
      <c r="AC296" s="441"/>
      <c r="AD296" s="441"/>
      <c r="AE296" s="441"/>
      <c r="AF296" s="441"/>
      <c r="AG296" s="441"/>
      <c r="AH296" s="441"/>
      <c r="AI296" s="441"/>
    </row>
    <row r="297" spans="1:35" ht="8.85" customHeight="1">
      <c r="A297" s="211"/>
      <c r="B297" s="211"/>
      <c r="C297" s="211"/>
      <c r="D297" s="211"/>
      <c r="E297" s="211"/>
      <c r="F297" s="211"/>
      <c r="G297" s="211"/>
      <c r="H297" s="211"/>
      <c r="I297" s="211"/>
      <c r="U297" s="436"/>
      <c r="V297" s="435"/>
      <c r="W297"/>
      <c r="X297" s="441"/>
      <c r="Y297" s="441"/>
      <c r="Z297" s="441"/>
      <c r="AA297" s="441"/>
      <c r="AB297" s="441"/>
      <c r="AC297" s="441"/>
      <c r="AD297" s="441"/>
      <c r="AE297" s="441"/>
      <c r="AF297" s="441"/>
      <c r="AG297" s="441"/>
      <c r="AH297" s="441"/>
      <c r="AI297" s="441"/>
    </row>
    <row r="298" spans="1:35" ht="8.85" customHeight="1">
      <c r="A298" s="211"/>
      <c r="B298" s="211"/>
      <c r="C298" s="211"/>
      <c r="D298" s="211"/>
      <c r="E298" s="211"/>
      <c r="F298" s="211"/>
      <c r="G298" s="211"/>
      <c r="H298" s="211"/>
      <c r="I298" s="211"/>
      <c r="U298" s="436"/>
      <c r="V298" s="435"/>
      <c r="W298"/>
      <c r="X298" s="441"/>
      <c r="Y298" s="441"/>
      <c r="Z298" s="441"/>
      <c r="AA298" s="441"/>
      <c r="AB298" s="441"/>
      <c r="AC298" s="441"/>
      <c r="AD298" s="441"/>
      <c r="AE298" s="441"/>
      <c r="AF298" s="441"/>
      <c r="AG298" s="441"/>
      <c r="AH298" s="441"/>
      <c r="AI298" s="441"/>
    </row>
    <row r="299" spans="1:35" ht="8.85" customHeight="1">
      <c r="A299" s="211"/>
      <c r="B299" s="211"/>
      <c r="C299" s="211"/>
      <c r="D299" s="211"/>
      <c r="E299" s="211"/>
      <c r="F299" s="211"/>
      <c r="G299" s="211"/>
      <c r="H299" s="211"/>
      <c r="I299" s="211"/>
      <c r="U299" s="436"/>
      <c r="V299" s="435"/>
      <c r="W299"/>
      <c r="X299" s="441"/>
      <c r="Y299" s="441"/>
      <c r="Z299" s="441"/>
      <c r="AA299" s="441"/>
      <c r="AB299" s="441"/>
      <c r="AC299" s="441"/>
      <c r="AD299" s="441"/>
      <c r="AE299" s="441"/>
      <c r="AF299" s="441"/>
      <c r="AG299" s="441"/>
      <c r="AH299" s="441"/>
      <c r="AI299" s="441"/>
    </row>
    <row r="300" spans="1:35" ht="8.85" customHeight="1">
      <c r="A300" s="211"/>
      <c r="B300" s="211"/>
      <c r="C300" s="211"/>
      <c r="D300" s="211"/>
      <c r="E300" s="211"/>
      <c r="F300" s="211"/>
      <c r="G300" s="211"/>
      <c r="H300" s="211"/>
      <c r="I300" s="211"/>
      <c r="U300" s="436"/>
      <c r="V300" s="435"/>
      <c r="W300"/>
      <c r="X300" s="441"/>
      <c r="Y300" s="441"/>
      <c r="Z300" s="441"/>
      <c r="AA300" s="441"/>
      <c r="AB300" s="441"/>
      <c r="AC300" s="441"/>
      <c r="AD300" s="441"/>
      <c r="AE300" s="441"/>
      <c r="AF300" s="441"/>
      <c r="AG300" s="441"/>
      <c r="AH300" s="441"/>
      <c r="AI300" s="441"/>
    </row>
    <row r="301" spans="1:35" ht="8.85" customHeight="1">
      <c r="A301" s="211"/>
      <c r="B301" s="211"/>
      <c r="C301" s="211"/>
      <c r="D301" s="211"/>
      <c r="E301" s="211"/>
      <c r="F301" s="211"/>
      <c r="G301" s="211"/>
      <c r="H301" s="211"/>
      <c r="I301" s="211"/>
      <c r="U301" s="436"/>
      <c r="V301" s="435"/>
      <c r="W301"/>
      <c r="X301" s="441"/>
      <c r="Y301" s="441"/>
      <c r="Z301" s="441"/>
      <c r="AA301" s="441"/>
      <c r="AB301" s="441"/>
      <c r="AC301" s="441"/>
      <c r="AD301" s="441"/>
      <c r="AE301" s="441"/>
      <c r="AF301" s="441"/>
      <c r="AG301" s="441"/>
      <c r="AH301" s="441"/>
      <c r="AI301" s="441"/>
    </row>
    <row r="302" spans="1:35" ht="8.85" customHeight="1">
      <c r="A302" s="211"/>
      <c r="B302" s="211"/>
      <c r="C302" s="211"/>
      <c r="D302" s="211"/>
      <c r="E302" s="211"/>
      <c r="F302" s="211"/>
      <c r="G302" s="211"/>
      <c r="H302" s="211"/>
      <c r="I302" s="211"/>
      <c r="U302" s="436"/>
      <c r="V302" s="435"/>
      <c r="W302"/>
      <c r="X302" s="441"/>
      <c r="Y302" s="441"/>
      <c r="Z302" s="441"/>
      <c r="AA302" s="441"/>
      <c r="AB302" s="441"/>
      <c r="AC302" s="441"/>
      <c r="AD302" s="441"/>
      <c r="AE302" s="441"/>
      <c r="AF302" s="441"/>
      <c r="AG302" s="441"/>
      <c r="AH302" s="441"/>
      <c r="AI302" s="441"/>
    </row>
    <row r="303" spans="1:35" ht="8.85" customHeight="1">
      <c r="A303" s="211"/>
      <c r="B303" s="211"/>
      <c r="C303" s="211"/>
      <c r="D303" s="211"/>
      <c r="E303" s="211"/>
      <c r="F303" s="211"/>
      <c r="G303" s="211"/>
      <c r="H303" s="211"/>
      <c r="I303" s="211"/>
      <c r="U303" s="436"/>
      <c r="V303" s="435"/>
      <c r="W303"/>
      <c r="X303" s="441"/>
      <c r="Y303" s="441"/>
      <c r="Z303" s="441"/>
      <c r="AA303" s="441"/>
      <c r="AB303" s="441"/>
      <c r="AC303" s="441"/>
      <c r="AD303" s="441"/>
      <c r="AE303" s="441"/>
      <c r="AF303" s="441"/>
      <c r="AG303" s="441"/>
      <c r="AH303" s="441"/>
      <c r="AI303" s="441"/>
    </row>
    <row r="304" spans="1:35" ht="8.85" customHeight="1">
      <c r="A304" s="211"/>
      <c r="B304" s="211"/>
      <c r="C304" s="211"/>
      <c r="D304" s="211"/>
      <c r="E304" s="211"/>
      <c r="F304" s="211"/>
      <c r="G304" s="211"/>
      <c r="H304" s="211"/>
      <c r="I304" s="211"/>
      <c r="U304" s="436"/>
      <c r="V304" s="435"/>
      <c r="W304"/>
      <c r="X304" s="441"/>
      <c r="Y304" s="441"/>
      <c r="Z304" s="441"/>
      <c r="AA304" s="441"/>
      <c r="AB304" s="441"/>
      <c r="AC304" s="441"/>
      <c r="AD304" s="441"/>
      <c r="AE304" s="441"/>
      <c r="AF304" s="441"/>
      <c r="AG304" s="441"/>
      <c r="AH304" s="441"/>
      <c r="AI304" s="441"/>
    </row>
    <row r="305" spans="1:35" ht="8.85" customHeight="1">
      <c r="A305" s="211"/>
      <c r="B305" s="211"/>
      <c r="C305" s="211"/>
      <c r="D305" s="211"/>
      <c r="E305" s="211"/>
      <c r="F305" s="211"/>
      <c r="G305" s="211"/>
      <c r="H305" s="211"/>
      <c r="I305" s="211"/>
      <c r="U305" s="436"/>
      <c r="V305" s="435"/>
      <c r="W305"/>
      <c r="X305" s="441"/>
      <c r="Y305" s="441"/>
      <c r="Z305" s="441"/>
      <c r="AA305" s="441"/>
      <c r="AB305" s="441"/>
      <c r="AC305" s="441"/>
      <c r="AD305" s="441"/>
      <c r="AE305" s="441"/>
      <c r="AF305" s="441"/>
      <c r="AG305" s="441"/>
      <c r="AH305" s="441"/>
      <c r="AI305" s="441"/>
    </row>
    <row r="306" spans="1:35" ht="8.85" customHeight="1">
      <c r="A306" s="211"/>
      <c r="B306" s="211"/>
      <c r="C306" s="211"/>
      <c r="D306" s="211"/>
      <c r="E306" s="211"/>
      <c r="F306" s="211"/>
      <c r="G306" s="211"/>
      <c r="H306" s="211"/>
      <c r="I306" s="211"/>
      <c r="U306" s="436"/>
      <c r="V306" s="435"/>
      <c r="W306"/>
      <c r="X306" s="441"/>
      <c r="Y306" s="441"/>
      <c r="Z306" s="441"/>
      <c r="AA306" s="441"/>
      <c r="AB306" s="441"/>
      <c r="AC306" s="441"/>
      <c r="AD306" s="441"/>
      <c r="AE306" s="441"/>
      <c r="AF306" s="441"/>
      <c r="AG306" s="441"/>
      <c r="AH306" s="441"/>
      <c r="AI306" s="441"/>
    </row>
    <row r="307" spans="1:35" ht="8.85" customHeight="1">
      <c r="A307" s="211"/>
      <c r="B307" s="211"/>
      <c r="C307" s="211"/>
      <c r="D307" s="211"/>
      <c r="E307" s="211"/>
      <c r="F307" s="211"/>
      <c r="G307" s="211"/>
      <c r="H307" s="211"/>
      <c r="I307" s="211"/>
      <c r="U307" s="436"/>
      <c r="V307" s="435"/>
      <c r="W307"/>
      <c r="X307" s="441"/>
      <c r="Y307" s="441"/>
      <c r="Z307" s="441"/>
      <c r="AA307" s="441"/>
      <c r="AB307" s="441"/>
      <c r="AC307" s="441"/>
      <c r="AD307" s="441"/>
      <c r="AE307" s="441"/>
      <c r="AF307" s="441"/>
      <c r="AG307" s="441"/>
      <c r="AH307" s="441"/>
      <c r="AI307" s="441"/>
    </row>
    <row r="308" spans="1:35" ht="8.85" customHeight="1">
      <c r="A308" s="211"/>
      <c r="B308" s="211"/>
      <c r="C308" s="211"/>
      <c r="D308" s="211"/>
      <c r="E308" s="211"/>
      <c r="F308" s="211"/>
      <c r="G308" s="211"/>
      <c r="H308" s="211"/>
      <c r="I308" s="211"/>
      <c r="U308" s="436"/>
      <c r="V308" s="435"/>
      <c r="W308"/>
      <c r="X308" s="441"/>
      <c r="Y308" s="441"/>
      <c r="Z308" s="441"/>
      <c r="AA308" s="441"/>
      <c r="AB308" s="441"/>
      <c r="AC308" s="441"/>
      <c r="AD308" s="441"/>
      <c r="AE308" s="441"/>
      <c r="AF308" s="441"/>
      <c r="AG308" s="441"/>
      <c r="AH308" s="441"/>
      <c r="AI308" s="441"/>
    </row>
    <row r="309" spans="1:35" ht="8.85" customHeight="1">
      <c r="A309" s="211"/>
      <c r="B309" s="211"/>
      <c r="C309" s="211"/>
      <c r="D309" s="211"/>
      <c r="E309" s="211"/>
      <c r="F309" s="211"/>
      <c r="G309" s="211"/>
      <c r="H309" s="211"/>
      <c r="I309" s="211"/>
      <c r="U309" s="436"/>
      <c r="V309" s="435"/>
      <c r="W309"/>
      <c r="X309" s="441"/>
      <c r="Y309" s="441"/>
      <c r="Z309" s="441"/>
      <c r="AA309" s="441"/>
      <c r="AB309" s="441"/>
      <c r="AC309" s="441"/>
      <c r="AD309" s="441"/>
      <c r="AE309" s="441"/>
      <c r="AF309" s="441"/>
      <c r="AG309" s="441"/>
      <c r="AH309" s="441"/>
      <c r="AI309" s="441"/>
    </row>
    <row r="310" spans="1:35" ht="8.85" customHeight="1">
      <c r="A310" s="211"/>
      <c r="B310" s="211"/>
      <c r="C310" s="211"/>
      <c r="D310" s="211"/>
      <c r="E310" s="211"/>
      <c r="F310" s="211"/>
      <c r="G310" s="211"/>
      <c r="H310" s="211"/>
      <c r="I310" s="211"/>
      <c r="U310" s="436"/>
      <c r="V310" s="435"/>
      <c r="W310"/>
      <c r="X310" s="441"/>
      <c r="Y310" s="441"/>
      <c r="Z310" s="441"/>
      <c r="AA310" s="441"/>
      <c r="AB310" s="441"/>
      <c r="AC310" s="441"/>
      <c r="AD310" s="441"/>
      <c r="AE310" s="441"/>
      <c r="AF310" s="441"/>
      <c r="AG310" s="441"/>
      <c r="AH310" s="441"/>
      <c r="AI310" s="441"/>
    </row>
    <row r="311" spans="1:35" ht="8.85" customHeight="1">
      <c r="A311" s="211"/>
      <c r="B311" s="211"/>
      <c r="C311" s="211"/>
      <c r="D311" s="211"/>
      <c r="E311" s="211"/>
      <c r="F311" s="211"/>
      <c r="G311" s="211"/>
      <c r="H311" s="211"/>
      <c r="I311" s="211"/>
      <c r="U311" s="436"/>
      <c r="V311" s="435"/>
      <c r="W311"/>
      <c r="X311" s="441"/>
      <c r="Y311" s="441"/>
      <c r="Z311" s="441"/>
      <c r="AA311" s="441"/>
      <c r="AB311" s="441"/>
      <c r="AC311" s="441"/>
      <c r="AD311" s="441"/>
      <c r="AE311" s="441"/>
      <c r="AF311" s="441"/>
      <c r="AG311" s="441"/>
      <c r="AH311" s="441"/>
      <c r="AI311" s="441"/>
    </row>
    <row r="312" spans="1:35" ht="8.85" customHeight="1">
      <c r="A312" s="211"/>
      <c r="B312" s="211"/>
      <c r="C312" s="211"/>
      <c r="D312" s="211"/>
      <c r="E312" s="211"/>
      <c r="F312" s="211"/>
      <c r="G312" s="211"/>
      <c r="H312" s="211"/>
      <c r="I312" s="211"/>
      <c r="U312" s="436"/>
      <c r="V312" s="435"/>
      <c r="W312"/>
      <c r="X312" s="441"/>
      <c r="Y312" s="441"/>
      <c r="Z312" s="441"/>
      <c r="AA312" s="441"/>
      <c r="AB312" s="441"/>
      <c r="AC312" s="441"/>
      <c r="AD312" s="441"/>
      <c r="AE312" s="441"/>
      <c r="AF312" s="441"/>
      <c r="AG312" s="441"/>
      <c r="AH312" s="441"/>
      <c r="AI312" s="441"/>
    </row>
    <row r="313" spans="1:35" ht="8.85" customHeight="1">
      <c r="A313" s="211"/>
      <c r="B313" s="211"/>
      <c r="C313" s="211"/>
      <c r="D313" s="211"/>
      <c r="E313" s="211"/>
      <c r="F313" s="211"/>
      <c r="G313" s="211"/>
      <c r="H313" s="211"/>
      <c r="I313" s="211"/>
      <c r="U313" s="436"/>
      <c r="V313" s="435"/>
      <c r="W313"/>
      <c r="X313" s="441"/>
      <c r="Y313" s="441"/>
      <c r="Z313" s="441"/>
      <c r="AA313" s="441"/>
      <c r="AB313" s="441"/>
      <c r="AC313" s="441"/>
      <c r="AD313" s="441"/>
      <c r="AE313" s="441"/>
      <c r="AF313" s="441"/>
      <c r="AG313" s="441"/>
      <c r="AH313" s="441"/>
      <c r="AI313" s="441"/>
    </row>
    <row r="314" spans="1:35" ht="8.85" customHeight="1">
      <c r="A314" s="211"/>
      <c r="B314" s="211"/>
      <c r="C314" s="211"/>
      <c r="D314" s="211"/>
      <c r="E314" s="211"/>
      <c r="F314" s="211"/>
      <c r="G314" s="211"/>
      <c r="H314" s="211"/>
      <c r="I314" s="211"/>
      <c r="U314" s="436"/>
      <c r="V314" s="435"/>
      <c r="W314"/>
      <c r="X314" s="441"/>
      <c r="Y314" s="441"/>
      <c r="Z314" s="441"/>
      <c r="AA314" s="441"/>
      <c r="AB314" s="441"/>
      <c r="AC314" s="441"/>
      <c r="AD314" s="441"/>
      <c r="AE314" s="441"/>
      <c r="AF314" s="441"/>
      <c r="AG314" s="441"/>
      <c r="AH314" s="441"/>
      <c r="AI314" s="441"/>
    </row>
    <row r="315" spans="1:35" ht="8.85" customHeight="1">
      <c r="A315" s="211"/>
      <c r="B315" s="211"/>
      <c r="C315" s="211"/>
      <c r="D315" s="211"/>
      <c r="E315" s="211"/>
      <c r="F315" s="211"/>
      <c r="G315" s="211"/>
      <c r="H315" s="211"/>
      <c r="I315" s="211"/>
      <c r="U315" s="436"/>
      <c r="V315" s="435"/>
      <c r="W315"/>
      <c r="X315" s="441"/>
      <c r="Y315" s="441"/>
      <c r="Z315" s="441"/>
      <c r="AA315" s="441"/>
      <c r="AB315" s="441"/>
      <c r="AC315" s="441"/>
      <c r="AD315" s="441"/>
      <c r="AE315" s="441"/>
      <c r="AF315" s="441"/>
      <c r="AG315" s="441"/>
      <c r="AH315" s="441"/>
      <c r="AI315" s="441"/>
    </row>
    <row r="316" spans="1:35" ht="8.85" customHeight="1">
      <c r="A316" s="211"/>
      <c r="B316" s="211"/>
      <c r="C316" s="211"/>
      <c r="D316" s="211"/>
      <c r="E316" s="211"/>
      <c r="F316" s="211"/>
      <c r="G316" s="211"/>
      <c r="H316" s="211"/>
      <c r="I316" s="211"/>
      <c r="U316" s="436"/>
      <c r="V316" s="435"/>
      <c r="W316"/>
      <c r="X316" s="441"/>
      <c r="Y316" s="441"/>
      <c r="Z316" s="441"/>
      <c r="AA316" s="441"/>
      <c r="AB316" s="441"/>
      <c r="AC316" s="441"/>
      <c r="AD316" s="441"/>
      <c r="AE316" s="441"/>
      <c r="AF316" s="441"/>
      <c r="AG316" s="441"/>
      <c r="AH316" s="441"/>
      <c r="AI316" s="441"/>
    </row>
    <row r="317" spans="1:35" ht="8.85" customHeight="1">
      <c r="A317" s="211"/>
      <c r="B317" s="211"/>
      <c r="C317" s="211"/>
      <c r="D317" s="211"/>
      <c r="E317" s="211"/>
      <c r="F317" s="211"/>
      <c r="G317" s="211"/>
      <c r="H317" s="211"/>
      <c r="I317" s="211"/>
      <c r="U317" s="436"/>
      <c r="V317" s="435"/>
      <c r="W317"/>
      <c r="X317" s="441"/>
      <c r="Y317" s="441"/>
      <c r="Z317" s="441"/>
      <c r="AA317" s="441"/>
      <c r="AB317" s="441"/>
      <c r="AC317" s="441"/>
      <c r="AD317" s="441"/>
      <c r="AE317" s="441"/>
      <c r="AF317" s="441"/>
      <c r="AG317" s="441"/>
      <c r="AH317" s="441"/>
      <c r="AI317" s="441"/>
    </row>
    <row r="318" spans="1:35" ht="8.85" customHeight="1">
      <c r="U318" s="436"/>
      <c r="V318" s="435"/>
      <c r="W318"/>
      <c r="X318" s="441"/>
      <c r="Y318" s="441"/>
      <c r="Z318" s="441"/>
      <c r="AA318" s="441"/>
      <c r="AB318" s="441"/>
      <c r="AC318" s="441"/>
      <c r="AD318" s="441"/>
      <c r="AE318" s="441"/>
      <c r="AF318" s="441"/>
      <c r="AG318" s="441"/>
      <c r="AH318" s="441"/>
      <c r="AI318" s="441"/>
    </row>
    <row r="319" spans="1:35" ht="8.85" customHeight="1">
      <c r="U319" s="436"/>
      <c r="V319" s="435"/>
      <c r="W319"/>
      <c r="X319" s="441"/>
      <c r="Y319" s="441"/>
      <c r="Z319" s="441"/>
      <c r="AA319" s="441"/>
      <c r="AB319" s="441"/>
      <c r="AC319" s="441"/>
      <c r="AD319" s="441"/>
      <c r="AE319" s="441"/>
      <c r="AF319" s="441"/>
      <c r="AG319" s="441"/>
      <c r="AH319" s="441"/>
      <c r="AI319" s="441"/>
    </row>
    <row r="320" spans="1:35" ht="8.85" customHeight="1">
      <c r="U320" s="436"/>
      <c r="V320" s="435"/>
      <c r="W320"/>
      <c r="X320" s="441"/>
      <c r="Y320" s="441"/>
      <c r="Z320" s="441"/>
      <c r="AA320" s="441"/>
      <c r="AB320" s="441"/>
      <c r="AC320" s="441"/>
      <c r="AD320" s="441"/>
      <c r="AE320" s="441"/>
      <c r="AF320" s="441"/>
      <c r="AG320" s="441"/>
      <c r="AH320" s="441"/>
      <c r="AI320" s="441"/>
    </row>
    <row r="321" spans="21:35" ht="8.85" customHeight="1">
      <c r="U321" s="436"/>
      <c r="V321" s="435"/>
      <c r="W321"/>
      <c r="X321" s="441"/>
      <c r="Y321" s="441"/>
      <c r="Z321" s="441"/>
      <c r="AA321" s="441"/>
      <c r="AB321" s="441"/>
      <c r="AC321" s="441"/>
      <c r="AD321" s="441"/>
      <c r="AE321" s="441"/>
      <c r="AF321" s="441"/>
      <c r="AG321" s="441"/>
      <c r="AH321" s="441"/>
      <c r="AI321" s="441"/>
    </row>
    <row r="322" spans="21:35" ht="8.85" customHeight="1">
      <c r="U322" s="436"/>
      <c r="V322" s="435"/>
      <c r="W322"/>
      <c r="X322" s="441"/>
      <c r="Y322" s="441"/>
      <c r="Z322" s="441"/>
      <c r="AA322" s="441"/>
      <c r="AB322" s="441"/>
      <c r="AC322" s="441"/>
      <c r="AD322" s="441"/>
      <c r="AE322" s="441"/>
      <c r="AF322" s="441"/>
      <c r="AG322" s="441"/>
      <c r="AH322" s="441"/>
      <c r="AI322" s="441"/>
    </row>
    <row r="323" spans="21:35" ht="8.85" customHeight="1">
      <c r="U323" s="436"/>
      <c r="V323" s="435"/>
      <c r="W323"/>
      <c r="X323" s="441"/>
      <c r="Y323" s="441"/>
      <c r="Z323" s="441"/>
      <c r="AA323" s="441"/>
      <c r="AB323" s="441"/>
      <c r="AC323" s="441"/>
      <c r="AD323" s="441"/>
      <c r="AE323" s="441"/>
      <c r="AF323" s="441"/>
      <c r="AG323" s="441"/>
      <c r="AH323" s="441"/>
      <c r="AI323" s="441"/>
    </row>
    <row r="324" spans="21:35" ht="8.85" customHeight="1">
      <c r="U324" s="436"/>
      <c r="V324" s="435"/>
      <c r="W324"/>
      <c r="X324" s="441"/>
      <c r="Y324" s="441"/>
      <c r="Z324" s="441"/>
      <c r="AA324" s="441"/>
      <c r="AB324" s="441"/>
      <c r="AC324" s="441"/>
      <c r="AD324" s="441"/>
      <c r="AE324" s="441"/>
      <c r="AF324" s="441"/>
      <c r="AG324" s="441"/>
      <c r="AH324" s="441"/>
      <c r="AI324" s="441"/>
    </row>
    <row r="325" spans="21:35" ht="8.85" customHeight="1">
      <c r="U325" s="436"/>
      <c r="V325" s="435"/>
      <c r="W325"/>
      <c r="X325" s="441"/>
      <c r="Y325" s="441"/>
      <c r="Z325" s="441"/>
      <c r="AA325" s="441"/>
      <c r="AB325" s="441"/>
      <c r="AC325" s="441"/>
      <c r="AD325" s="441"/>
      <c r="AE325" s="441"/>
      <c r="AF325" s="441"/>
      <c r="AG325" s="441"/>
      <c r="AH325" s="441"/>
      <c r="AI325" s="441"/>
    </row>
    <row r="326" spans="21:35" ht="8.85" customHeight="1">
      <c r="U326" s="436"/>
      <c r="V326" s="435"/>
      <c r="W326"/>
      <c r="X326" s="441"/>
      <c r="Y326" s="441"/>
      <c r="Z326" s="441"/>
      <c r="AA326" s="441"/>
      <c r="AB326" s="441"/>
      <c r="AC326" s="441"/>
      <c r="AD326" s="441"/>
      <c r="AE326" s="441"/>
      <c r="AF326" s="441"/>
      <c r="AG326" s="441"/>
      <c r="AH326" s="441"/>
      <c r="AI326" s="441"/>
    </row>
    <row r="327" spans="21:35" ht="8.85" customHeight="1">
      <c r="U327" s="436"/>
      <c r="V327" s="435"/>
      <c r="W327"/>
      <c r="X327" s="441"/>
      <c r="Y327" s="441"/>
      <c r="Z327" s="441"/>
      <c r="AA327" s="441"/>
      <c r="AB327" s="441"/>
      <c r="AC327" s="441"/>
      <c r="AD327" s="441"/>
      <c r="AE327" s="441"/>
      <c r="AF327" s="441"/>
      <c r="AG327" s="441"/>
      <c r="AH327" s="441"/>
      <c r="AI327" s="441"/>
    </row>
    <row r="328" spans="21:35" ht="8.85" customHeight="1">
      <c r="U328" s="436"/>
      <c r="V328" s="435"/>
      <c r="W328"/>
      <c r="X328" s="441"/>
      <c r="Y328" s="441"/>
      <c r="Z328" s="441"/>
      <c r="AA328" s="441"/>
      <c r="AB328" s="441"/>
      <c r="AC328" s="441"/>
      <c r="AD328" s="441"/>
      <c r="AE328" s="441"/>
      <c r="AF328" s="441"/>
      <c r="AG328" s="441"/>
      <c r="AH328" s="441"/>
      <c r="AI328" s="441"/>
    </row>
    <row r="329" spans="21:35" ht="8.85" customHeight="1">
      <c r="U329" s="436"/>
      <c r="V329" s="435"/>
      <c r="W329"/>
      <c r="X329" s="441"/>
      <c r="Y329" s="441"/>
      <c r="Z329" s="441"/>
      <c r="AA329" s="441"/>
      <c r="AB329" s="441"/>
      <c r="AC329" s="441"/>
      <c r="AD329" s="441"/>
      <c r="AE329" s="441"/>
      <c r="AF329" s="441"/>
      <c r="AG329" s="441"/>
      <c r="AH329" s="441"/>
      <c r="AI329" s="441"/>
    </row>
    <row r="330" spans="21:35" ht="8.85" customHeight="1">
      <c r="U330" s="436"/>
      <c r="V330" s="435"/>
      <c r="W330"/>
      <c r="X330" s="441"/>
      <c r="Y330" s="441"/>
      <c r="Z330" s="441"/>
      <c r="AA330" s="441"/>
      <c r="AB330" s="441"/>
      <c r="AC330" s="441"/>
      <c r="AD330" s="441"/>
      <c r="AE330" s="441"/>
      <c r="AF330" s="441"/>
      <c r="AG330" s="441"/>
      <c r="AH330" s="441"/>
      <c r="AI330" s="441"/>
    </row>
    <row r="331" spans="21:35" ht="8.85" customHeight="1">
      <c r="U331" s="436"/>
      <c r="V331" s="435"/>
      <c r="W331"/>
      <c r="X331" s="441"/>
      <c r="Y331" s="441"/>
      <c r="Z331" s="441"/>
      <c r="AA331" s="441"/>
      <c r="AB331" s="441"/>
      <c r="AC331" s="441"/>
      <c r="AD331" s="441"/>
      <c r="AE331" s="441"/>
      <c r="AF331" s="441"/>
      <c r="AG331" s="441"/>
      <c r="AH331" s="441"/>
      <c r="AI331" s="441"/>
    </row>
    <row r="332" spans="21:35" ht="8.85" customHeight="1">
      <c r="U332" s="436"/>
      <c r="V332" s="435"/>
      <c r="W332"/>
      <c r="X332" s="441"/>
      <c r="Y332" s="441"/>
      <c r="Z332" s="441"/>
      <c r="AA332" s="441"/>
      <c r="AB332" s="441"/>
      <c r="AC332" s="441"/>
      <c r="AD332" s="441"/>
      <c r="AE332" s="441"/>
      <c r="AF332" s="441"/>
      <c r="AG332" s="441"/>
      <c r="AH332" s="441"/>
      <c r="AI332" s="441"/>
    </row>
    <row r="333" spans="21:35" ht="8.85" customHeight="1">
      <c r="U333" s="436"/>
      <c r="V333" s="435"/>
      <c r="W333"/>
      <c r="X333" s="441"/>
      <c r="Y333" s="441"/>
      <c r="Z333" s="441"/>
      <c r="AA333" s="441"/>
      <c r="AB333" s="441"/>
      <c r="AC333" s="441"/>
      <c r="AD333" s="441"/>
      <c r="AE333" s="441"/>
      <c r="AF333" s="441"/>
      <c r="AG333" s="441"/>
      <c r="AH333" s="441"/>
      <c r="AI333" s="441"/>
    </row>
    <row r="334" spans="21:35" ht="8.85" customHeight="1">
      <c r="U334" s="436"/>
      <c r="V334" s="435"/>
      <c r="W334"/>
      <c r="X334" s="441"/>
      <c r="Y334" s="441"/>
      <c r="Z334" s="441"/>
      <c r="AA334" s="441"/>
      <c r="AB334" s="441"/>
      <c r="AC334" s="441"/>
      <c r="AD334" s="441"/>
      <c r="AE334" s="441"/>
      <c r="AF334" s="441"/>
      <c r="AG334" s="441"/>
      <c r="AH334" s="441"/>
      <c r="AI334" s="441"/>
    </row>
    <row r="335" spans="21:35" ht="8.85" customHeight="1">
      <c r="U335" s="436"/>
      <c r="V335" s="435"/>
      <c r="W335"/>
      <c r="X335" s="441"/>
      <c r="Y335" s="441"/>
      <c r="Z335" s="441"/>
      <c r="AA335" s="441"/>
      <c r="AB335" s="441"/>
      <c r="AC335" s="441"/>
      <c r="AD335" s="441"/>
      <c r="AE335" s="441"/>
      <c r="AF335" s="441"/>
      <c r="AG335" s="441"/>
      <c r="AH335" s="441"/>
      <c r="AI335" s="441"/>
    </row>
    <row r="336" spans="21:35" ht="8.85" customHeight="1">
      <c r="U336" s="436"/>
      <c r="V336" s="435"/>
      <c r="W336"/>
      <c r="X336" s="441"/>
      <c r="Y336" s="441"/>
      <c r="Z336" s="441"/>
      <c r="AA336" s="441"/>
      <c r="AB336" s="441"/>
      <c r="AC336" s="441"/>
      <c r="AD336" s="441"/>
      <c r="AE336" s="441"/>
      <c r="AF336" s="441"/>
      <c r="AG336" s="441"/>
      <c r="AH336" s="441"/>
      <c r="AI336" s="441"/>
    </row>
    <row r="337" spans="21:35" ht="8.85" customHeight="1">
      <c r="U337" s="436"/>
      <c r="V337" s="435"/>
      <c r="W337"/>
      <c r="X337" s="441"/>
      <c r="Y337" s="441"/>
      <c r="Z337" s="441"/>
      <c r="AA337" s="441"/>
      <c r="AB337" s="441"/>
      <c r="AC337" s="441"/>
      <c r="AD337" s="441"/>
      <c r="AE337" s="441"/>
      <c r="AF337" s="441"/>
      <c r="AG337" s="441"/>
      <c r="AH337" s="441"/>
      <c r="AI337" s="441"/>
    </row>
    <row r="338" spans="21:35" ht="8.85" customHeight="1">
      <c r="U338" s="436"/>
      <c r="V338" s="435"/>
      <c r="W338"/>
      <c r="X338" s="441"/>
      <c r="Y338" s="441"/>
      <c r="Z338" s="441"/>
      <c r="AA338" s="441"/>
      <c r="AB338" s="441"/>
      <c r="AC338" s="441"/>
      <c r="AD338" s="441"/>
      <c r="AE338" s="441"/>
      <c r="AF338" s="441"/>
      <c r="AG338" s="441"/>
      <c r="AH338" s="441"/>
      <c r="AI338" s="441"/>
    </row>
    <row r="339" spans="21:35" ht="8.85" customHeight="1">
      <c r="U339" s="436"/>
      <c r="V339" s="435"/>
      <c r="W339"/>
      <c r="X339" s="441"/>
      <c r="Y339" s="441"/>
      <c r="Z339" s="441"/>
      <c r="AA339" s="441"/>
      <c r="AB339" s="441"/>
      <c r="AC339" s="441"/>
      <c r="AD339" s="441"/>
      <c r="AE339" s="441"/>
      <c r="AF339" s="441"/>
      <c r="AG339" s="441"/>
      <c r="AH339" s="441"/>
      <c r="AI339" s="441"/>
    </row>
    <row r="340" spans="21:35" ht="8.85" customHeight="1">
      <c r="U340" s="436"/>
      <c r="V340" s="435"/>
      <c r="W340"/>
      <c r="X340" s="441"/>
      <c r="Y340" s="441"/>
      <c r="Z340" s="441"/>
      <c r="AA340" s="441"/>
      <c r="AB340" s="441"/>
      <c r="AC340" s="441"/>
      <c r="AD340" s="441"/>
      <c r="AE340" s="441"/>
      <c r="AF340" s="441"/>
      <c r="AG340" s="441"/>
      <c r="AH340" s="441"/>
      <c r="AI340" s="441"/>
    </row>
    <row r="341" spans="21:35" ht="8.85" customHeight="1">
      <c r="U341" s="436"/>
      <c r="V341" s="435"/>
      <c r="W341"/>
      <c r="X341" s="441"/>
      <c r="Y341" s="441"/>
      <c r="Z341" s="441"/>
      <c r="AA341" s="441"/>
      <c r="AB341" s="441"/>
      <c r="AC341" s="441"/>
      <c r="AD341" s="441"/>
      <c r="AE341" s="441"/>
      <c r="AF341" s="441"/>
      <c r="AG341" s="441"/>
      <c r="AH341" s="441"/>
      <c r="AI341" s="441"/>
    </row>
    <row r="342" spans="21:35" ht="8.85" customHeight="1">
      <c r="U342" s="436"/>
      <c r="V342" s="435"/>
      <c r="W342"/>
      <c r="X342" s="441"/>
      <c r="Y342" s="441"/>
      <c r="Z342" s="441"/>
      <c r="AA342" s="441"/>
      <c r="AB342" s="441"/>
      <c r="AC342" s="441"/>
      <c r="AD342" s="441"/>
      <c r="AE342" s="441"/>
      <c r="AF342" s="441"/>
      <c r="AG342" s="441"/>
      <c r="AH342" s="441"/>
      <c r="AI342" s="441"/>
    </row>
    <row r="343" spans="21:35" ht="8.85" customHeight="1">
      <c r="U343" s="436"/>
      <c r="V343" s="435"/>
      <c r="W343"/>
      <c r="X343" s="441"/>
      <c r="Y343" s="441"/>
      <c r="Z343" s="441"/>
      <c r="AA343" s="441"/>
      <c r="AB343" s="441"/>
      <c r="AC343" s="441"/>
      <c r="AD343" s="441"/>
      <c r="AE343" s="441"/>
      <c r="AF343" s="441"/>
      <c r="AG343" s="441"/>
      <c r="AH343" s="441"/>
      <c r="AI343" s="441"/>
    </row>
    <row r="344" spans="21:35" ht="8.85" customHeight="1">
      <c r="U344" s="436"/>
      <c r="V344" s="435"/>
      <c r="W344"/>
      <c r="X344" s="441"/>
      <c r="Y344" s="441"/>
      <c r="Z344" s="441"/>
      <c r="AA344" s="441"/>
      <c r="AB344" s="441"/>
      <c r="AC344" s="441"/>
      <c r="AD344" s="441"/>
      <c r="AE344" s="441"/>
      <c r="AF344" s="441"/>
      <c r="AG344" s="441"/>
      <c r="AH344" s="441"/>
      <c r="AI344" s="441"/>
    </row>
    <row r="345" spans="21:35" ht="8.85" customHeight="1">
      <c r="U345" s="436"/>
      <c r="V345" s="435"/>
      <c r="W345"/>
      <c r="X345" s="441"/>
      <c r="Y345" s="441"/>
      <c r="Z345" s="441"/>
      <c r="AA345" s="441"/>
      <c r="AB345" s="441"/>
      <c r="AC345" s="441"/>
      <c r="AD345" s="441"/>
      <c r="AE345" s="441"/>
      <c r="AF345" s="441"/>
      <c r="AG345" s="441"/>
      <c r="AH345" s="441"/>
      <c r="AI345" s="441"/>
    </row>
    <row r="346" spans="21:35" ht="8.85" customHeight="1">
      <c r="U346" s="436"/>
      <c r="V346" s="435"/>
      <c r="W346"/>
      <c r="X346" s="441"/>
      <c r="Y346" s="441"/>
      <c r="Z346" s="441"/>
      <c r="AA346" s="441"/>
      <c r="AB346" s="441"/>
      <c r="AC346" s="441"/>
      <c r="AD346" s="441"/>
      <c r="AE346" s="441"/>
      <c r="AF346" s="441"/>
      <c r="AG346" s="441"/>
      <c r="AH346" s="441"/>
      <c r="AI346" s="441"/>
    </row>
    <row r="347" spans="21:35" ht="8.85" customHeight="1">
      <c r="U347" s="436"/>
      <c r="V347" s="435"/>
      <c r="W347"/>
      <c r="X347" s="441"/>
      <c r="Y347" s="441"/>
      <c r="Z347" s="441"/>
      <c r="AA347" s="441"/>
      <c r="AB347" s="441"/>
      <c r="AC347" s="441"/>
      <c r="AD347" s="441"/>
      <c r="AE347" s="441"/>
      <c r="AF347" s="441"/>
      <c r="AG347" s="441"/>
      <c r="AH347" s="441"/>
      <c r="AI347" s="441"/>
    </row>
    <row r="348" spans="21:35" ht="8.85" customHeight="1">
      <c r="U348" s="436"/>
      <c r="V348" s="435"/>
      <c r="W348"/>
      <c r="X348" s="441"/>
      <c r="Y348" s="441"/>
      <c r="Z348" s="441"/>
      <c r="AA348" s="441"/>
      <c r="AB348" s="441"/>
      <c r="AC348" s="441"/>
      <c r="AD348" s="441"/>
      <c r="AE348" s="441"/>
      <c r="AF348" s="441"/>
      <c r="AG348" s="441"/>
      <c r="AH348" s="441"/>
      <c r="AI348" s="441"/>
    </row>
    <row r="349" spans="21:35" ht="8.85" customHeight="1">
      <c r="U349" s="436"/>
      <c r="V349" s="435"/>
      <c r="W349"/>
      <c r="X349" s="441"/>
      <c r="Y349" s="441"/>
      <c r="Z349" s="441"/>
      <c r="AA349" s="441"/>
      <c r="AB349" s="441"/>
      <c r="AC349" s="441"/>
      <c r="AD349" s="441"/>
      <c r="AE349" s="441"/>
      <c r="AF349" s="441"/>
      <c r="AG349" s="441"/>
      <c r="AH349" s="441"/>
      <c r="AI349" s="441"/>
    </row>
    <row r="350" spans="21:35" ht="8.85" customHeight="1">
      <c r="U350" s="436"/>
      <c r="V350" s="435"/>
      <c r="W350"/>
      <c r="X350" s="441"/>
      <c r="Y350" s="441"/>
      <c r="Z350" s="441"/>
      <c r="AA350" s="441"/>
      <c r="AB350" s="441"/>
      <c r="AC350" s="441"/>
      <c r="AD350" s="441"/>
      <c r="AE350" s="441"/>
      <c r="AF350" s="441"/>
      <c r="AG350" s="441"/>
      <c r="AH350" s="441"/>
      <c r="AI350" s="441"/>
    </row>
    <row r="351" spans="21:35" ht="8.85" customHeight="1">
      <c r="U351" s="436"/>
      <c r="V351" s="435"/>
      <c r="W351"/>
      <c r="X351" s="441"/>
      <c r="Y351" s="441"/>
      <c r="Z351" s="441"/>
      <c r="AA351" s="441"/>
      <c r="AB351" s="441"/>
      <c r="AC351" s="441"/>
      <c r="AD351" s="441"/>
      <c r="AE351" s="441"/>
      <c r="AF351" s="441"/>
      <c r="AG351" s="441"/>
      <c r="AH351" s="441"/>
      <c r="AI351" s="441"/>
    </row>
    <row r="352" spans="21:35" ht="8.85" customHeight="1">
      <c r="U352" s="436"/>
      <c r="V352" s="435"/>
      <c r="W352"/>
      <c r="X352" s="442"/>
      <c r="Y352" s="442"/>
      <c r="Z352" s="442"/>
      <c r="AA352" s="442"/>
      <c r="AB352" s="442"/>
      <c r="AC352" s="442"/>
      <c r="AD352" s="442"/>
      <c r="AE352" s="442"/>
      <c r="AF352" s="442"/>
      <c r="AG352" s="442"/>
      <c r="AH352" s="442"/>
      <c r="AI352" s="442"/>
    </row>
    <row r="353" spans="21:35" ht="8.85" customHeight="1">
      <c r="U353" s="436"/>
      <c r="V353" s="435"/>
      <c r="W353"/>
      <c r="X353" s="442"/>
      <c r="Y353" s="442"/>
      <c r="Z353" s="442"/>
      <c r="AA353" s="442"/>
      <c r="AB353" s="442"/>
      <c r="AC353" s="442"/>
      <c r="AD353" s="442"/>
      <c r="AE353" s="442"/>
      <c r="AF353" s="442"/>
      <c r="AG353" s="442"/>
      <c r="AH353" s="442"/>
      <c r="AI353" s="442"/>
    </row>
    <row r="354" spans="21:35" ht="8.85" customHeight="1">
      <c r="U354" s="436"/>
      <c r="V354" s="435"/>
      <c r="W354"/>
      <c r="X354" s="442"/>
      <c r="Y354" s="442"/>
      <c r="Z354" s="442"/>
      <c r="AA354" s="442"/>
      <c r="AB354" s="442"/>
      <c r="AC354" s="442"/>
      <c r="AD354" s="442"/>
      <c r="AE354" s="442"/>
      <c r="AF354" s="442"/>
      <c r="AG354" s="442"/>
      <c r="AH354" s="442"/>
      <c r="AI354" s="442"/>
    </row>
    <row r="355" spans="21:35" ht="8.85" customHeight="1">
      <c r="U355" s="436"/>
      <c r="V355" s="435"/>
      <c r="W355"/>
      <c r="X355" s="442"/>
      <c r="Y355" s="442"/>
      <c r="Z355" s="442"/>
      <c r="AA355" s="442"/>
      <c r="AB355" s="442"/>
      <c r="AC355" s="442"/>
      <c r="AD355" s="442"/>
      <c r="AE355" s="442"/>
      <c r="AF355" s="442"/>
      <c r="AG355" s="442"/>
      <c r="AH355" s="442"/>
      <c r="AI355" s="442"/>
    </row>
    <row r="356" spans="21:35" ht="8.85" customHeight="1">
      <c r="U356" s="436"/>
      <c r="V356" s="435"/>
      <c r="W356"/>
      <c r="X356" s="442"/>
      <c r="Y356" s="442"/>
      <c r="Z356" s="442"/>
      <c r="AA356" s="442"/>
      <c r="AB356" s="442"/>
      <c r="AC356" s="442"/>
      <c r="AD356" s="442"/>
      <c r="AE356" s="442"/>
      <c r="AF356" s="442"/>
      <c r="AG356" s="442"/>
      <c r="AH356" s="442"/>
      <c r="AI356" s="442"/>
    </row>
    <row r="357" spans="21:35" ht="8.85" customHeight="1">
      <c r="U357" s="436"/>
      <c r="V357" s="435"/>
      <c r="W357"/>
      <c r="X357" s="442"/>
      <c r="Y357" s="442"/>
      <c r="Z357" s="442"/>
      <c r="AA357" s="442"/>
      <c r="AB357" s="442"/>
      <c r="AC357" s="442"/>
      <c r="AD357" s="442"/>
      <c r="AE357" s="442"/>
      <c r="AF357" s="442"/>
      <c r="AG357" s="442"/>
      <c r="AH357" s="442"/>
      <c r="AI357" s="442"/>
    </row>
    <row r="358" spans="21:35" ht="8.85" customHeight="1">
      <c r="U358" s="436"/>
      <c r="V358" s="435"/>
      <c r="W358"/>
      <c r="X358" s="442"/>
      <c r="Y358" s="442"/>
      <c r="Z358" s="442"/>
      <c r="AA358" s="442"/>
      <c r="AB358" s="442"/>
      <c r="AC358" s="442"/>
      <c r="AD358" s="442"/>
      <c r="AE358" s="442"/>
      <c r="AF358" s="442"/>
      <c r="AG358" s="442"/>
      <c r="AH358" s="442"/>
      <c r="AI358" s="442"/>
    </row>
    <row r="359" spans="21:35" ht="8.85" customHeight="1">
      <c r="U359" s="436"/>
      <c r="V359" s="435"/>
      <c r="W359"/>
      <c r="X359" s="442"/>
      <c r="Y359" s="442"/>
      <c r="Z359" s="442"/>
      <c r="AA359" s="442"/>
      <c r="AB359" s="442"/>
      <c r="AC359" s="442"/>
      <c r="AD359" s="442"/>
      <c r="AE359" s="442"/>
      <c r="AF359" s="442"/>
      <c r="AG359" s="442"/>
      <c r="AH359" s="442"/>
      <c r="AI359" s="442"/>
    </row>
    <row r="360" spans="21:35" ht="8.85" customHeight="1">
      <c r="U360" s="436"/>
      <c r="V360" s="435"/>
      <c r="W360"/>
      <c r="X360" s="442"/>
      <c r="Y360" s="442"/>
      <c r="Z360" s="442"/>
      <c r="AA360" s="442"/>
      <c r="AB360" s="442"/>
      <c r="AC360" s="442"/>
      <c r="AD360" s="442"/>
      <c r="AE360" s="442"/>
      <c r="AF360" s="442"/>
      <c r="AG360" s="442"/>
      <c r="AH360" s="442"/>
      <c r="AI360" s="442"/>
    </row>
    <row r="361" spans="21:35" ht="8.85" customHeight="1">
      <c r="U361" s="436"/>
      <c r="V361" s="435"/>
      <c r="W361"/>
      <c r="X361" s="442"/>
      <c r="Y361" s="442"/>
      <c r="Z361" s="442"/>
      <c r="AA361" s="442"/>
      <c r="AB361" s="442"/>
      <c r="AC361" s="442"/>
      <c r="AD361" s="442"/>
      <c r="AE361" s="442"/>
      <c r="AF361" s="442"/>
      <c r="AG361" s="442"/>
      <c r="AH361" s="442"/>
      <c r="AI361" s="442"/>
    </row>
    <row r="362" spans="21:35" ht="8.85" customHeight="1">
      <c r="U362" s="436"/>
      <c r="V362" s="435"/>
      <c r="W362"/>
      <c r="X362" s="442"/>
      <c r="Y362" s="442"/>
      <c r="Z362" s="442"/>
      <c r="AA362" s="442"/>
      <c r="AB362" s="442"/>
      <c r="AC362" s="442"/>
      <c r="AD362" s="442"/>
      <c r="AE362" s="442"/>
      <c r="AF362" s="442"/>
      <c r="AG362" s="442"/>
      <c r="AH362" s="442"/>
      <c r="AI362" s="442"/>
    </row>
    <row r="363" spans="21:35" ht="8.85" customHeight="1">
      <c r="U363" s="436"/>
      <c r="V363" s="435"/>
      <c r="W363"/>
      <c r="X363" s="442"/>
      <c r="Y363" s="442"/>
      <c r="Z363" s="442"/>
      <c r="AA363" s="442"/>
      <c r="AB363" s="442"/>
      <c r="AC363" s="442"/>
      <c r="AD363" s="442"/>
      <c r="AE363" s="442"/>
      <c r="AF363" s="442"/>
      <c r="AG363" s="442"/>
      <c r="AH363" s="442"/>
      <c r="AI363" s="442"/>
    </row>
    <row r="364" spans="21:35" ht="12.75">
      <c r="U364" s="436"/>
      <c r="V364" s="435"/>
      <c r="W364"/>
      <c r="X364" s="442"/>
      <c r="Y364" s="442"/>
      <c r="Z364" s="442"/>
      <c r="AA364" s="442"/>
      <c r="AB364" s="442"/>
      <c r="AC364" s="442"/>
      <c r="AD364" s="442"/>
      <c r="AE364" s="442"/>
      <c r="AF364" s="442"/>
      <c r="AG364" s="442"/>
      <c r="AH364" s="442"/>
      <c r="AI364" s="442"/>
    </row>
    <row r="365" spans="21:35" ht="12.75">
      <c r="U365" s="436"/>
      <c r="V365" s="435"/>
      <c r="W365"/>
      <c r="X365" s="442"/>
      <c r="Y365" s="442"/>
      <c r="Z365" s="442"/>
      <c r="AA365" s="442"/>
      <c r="AB365" s="442"/>
      <c r="AC365" s="442"/>
      <c r="AD365" s="442"/>
      <c r="AE365" s="442"/>
      <c r="AF365" s="442"/>
      <c r="AG365" s="442"/>
      <c r="AH365" s="442"/>
      <c r="AI365" s="442"/>
    </row>
    <row r="366" spans="21:35" ht="12.75">
      <c r="U366" s="436"/>
      <c r="V366" s="435"/>
      <c r="W366"/>
      <c r="X366" s="442"/>
      <c r="Y366" s="442"/>
      <c r="Z366" s="442"/>
      <c r="AA366" s="442"/>
      <c r="AB366" s="442"/>
      <c r="AC366" s="442"/>
      <c r="AD366" s="442"/>
      <c r="AE366" s="442"/>
      <c r="AF366" s="442"/>
      <c r="AG366" s="442"/>
      <c r="AH366" s="442"/>
      <c r="AI366" s="442"/>
    </row>
    <row r="367" spans="21:35" ht="12.75">
      <c r="U367" s="436"/>
      <c r="V367" s="435"/>
      <c r="W367"/>
      <c r="X367" s="442"/>
      <c r="Y367" s="442"/>
      <c r="Z367" s="442"/>
      <c r="AA367" s="442"/>
      <c r="AB367" s="442"/>
      <c r="AC367" s="442"/>
      <c r="AD367" s="442"/>
      <c r="AE367" s="442"/>
      <c r="AF367" s="442"/>
      <c r="AG367" s="442"/>
      <c r="AH367" s="442"/>
      <c r="AI367" s="442"/>
    </row>
    <row r="368" spans="21:35" ht="12.75">
      <c r="U368" s="436"/>
      <c r="V368" s="435"/>
      <c r="W368"/>
      <c r="X368" s="442"/>
      <c r="Y368" s="442"/>
      <c r="Z368" s="442"/>
      <c r="AA368" s="442"/>
      <c r="AB368" s="442"/>
      <c r="AC368" s="442"/>
      <c r="AD368" s="442"/>
      <c r="AE368" s="442"/>
      <c r="AF368" s="442"/>
      <c r="AG368" s="442"/>
      <c r="AH368" s="442"/>
      <c r="AI368" s="442"/>
    </row>
    <row r="369" spans="21:35" ht="12.75">
      <c r="U369" s="436"/>
      <c r="V369" s="435"/>
      <c r="W369"/>
      <c r="X369" s="442"/>
      <c r="Y369" s="442"/>
      <c r="Z369" s="442"/>
      <c r="AA369" s="442"/>
      <c r="AB369" s="442"/>
      <c r="AC369" s="442"/>
      <c r="AD369" s="442"/>
      <c r="AE369" s="442"/>
      <c r="AF369" s="442"/>
      <c r="AG369" s="442"/>
      <c r="AH369" s="442"/>
      <c r="AI369" s="442"/>
    </row>
    <row r="370" spans="21:35" ht="12.75">
      <c r="U370" s="436"/>
      <c r="V370" s="435"/>
      <c r="W370"/>
      <c r="X370" s="442"/>
      <c r="Y370" s="442"/>
      <c r="Z370" s="442"/>
      <c r="AA370" s="442"/>
      <c r="AB370" s="442"/>
      <c r="AC370" s="442"/>
      <c r="AD370" s="442"/>
      <c r="AE370" s="442"/>
      <c r="AF370" s="442"/>
      <c r="AG370" s="442"/>
      <c r="AH370" s="442"/>
      <c r="AI370" s="442"/>
    </row>
    <row r="371" spans="21:35" ht="12.75">
      <c r="U371" s="436"/>
      <c r="V371" s="435"/>
      <c r="W371"/>
      <c r="X371" s="442"/>
      <c r="Y371" s="442"/>
      <c r="Z371" s="442"/>
      <c r="AA371" s="442"/>
      <c r="AB371" s="442"/>
      <c r="AC371" s="442"/>
      <c r="AD371" s="442"/>
      <c r="AE371" s="442"/>
      <c r="AF371" s="442"/>
      <c r="AG371" s="442"/>
      <c r="AH371" s="442"/>
      <c r="AI371" s="442"/>
    </row>
    <row r="372" spans="21:35" ht="12.75">
      <c r="U372" s="436"/>
      <c r="V372" s="435"/>
      <c r="W372"/>
      <c r="X372" s="442"/>
      <c r="Y372" s="442"/>
      <c r="Z372" s="442"/>
      <c r="AA372" s="442"/>
      <c r="AB372" s="442"/>
      <c r="AC372" s="442"/>
      <c r="AD372" s="442"/>
      <c r="AE372" s="442"/>
      <c r="AF372" s="442"/>
      <c r="AG372" s="442"/>
      <c r="AH372" s="442"/>
      <c r="AI372" s="442"/>
    </row>
    <row r="373" spans="21:35" ht="12.75">
      <c r="U373" s="436"/>
      <c r="V373" s="435"/>
      <c r="W373"/>
      <c r="X373" s="442"/>
      <c r="Y373" s="442"/>
      <c r="Z373" s="442"/>
      <c r="AA373" s="442"/>
      <c r="AB373" s="442"/>
      <c r="AC373" s="442"/>
      <c r="AD373" s="442"/>
      <c r="AE373" s="442"/>
      <c r="AF373" s="442"/>
      <c r="AG373" s="442"/>
      <c r="AH373" s="442"/>
      <c r="AI373" s="442"/>
    </row>
    <row r="374" spans="21:35" ht="12.75">
      <c r="U374" s="436"/>
      <c r="V374" s="435"/>
      <c r="W374"/>
      <c r="X374" s="442"/>
      <c r="Y374" s="442"/>
      <c r="Z374" s="442"/>
      <c r="AA374" s="442"/>
      <c r="AB374" s="442"/>
      <c r="AC374" s="442"/>
      <c r="AD374" s="442"/>
      <c r="AE374" s="442"/>
      <c r="AF374" s="442"/>
      <c r="AG374" s="442"/>
      <c r="AH374" s="442"/>
      <c r="AI374" s="442"/>
    </row>
    <row r="375" spans="21:35" ht="12.75">
      <c r="U375" s="436"/>
      <c r="V375" s="435"/>
      <c r="W375"/>
      <c r="X375" s="442"/>
      <c r="Y375" s="442"/>
      <c r="Z375" s="442"/>
      <c r="AA375" s="442"/>
      <c r="AB375" s="442"/>
      <c r="AC375" s="442"/>
      <c r="AD375" s="442"/>
      <c r="AE375" s="442"/>
      <c r="AF375" s="442"/>
      <c r="AG375" s="442"/>
      <c r="AH375" s="442"/>
      <c r="AI375" s="442"/>
    </row>
    <row r="376" spans="21:35" ht="12.75">
      <c r="U376" s="436"/>
      <c r="V376" s="435"/>
      <c r="W376"/>
      <c r="X376" s="442"/>
      <c r="Y376" s="442"/>
      <c r="Z376" s="442"/>
      <c r="AA376" s="442"/>
      <c r="AB376" s="442"/>
      <c r="AC376" s="442"/>
      <c r="AD376" s="442"/>
      <c r="AE376" s="442"/>
      <c r="AF376" s="442"/>
      <c r="AG376" s="442"/>
      <c r="AH376" s="442"/>
      <c r="AI376" s="442"/>
    </row>
    <row r="377" spans="21:35" ht="12.75">
      <c r="U377" s="436"/>
      <c r="V377" s="435"/>
      <c r="W377"/>
      <c r="X377" s="442"/>
      <c r="Y377" s="442"/>
      <c r="Z377" s="442"/>
      <c r="AA377" s="442"/>
      <c r="AB377" s="442"/>
      <c r="AC377" s="442"/>
      <c r="AD377" s="442"/>
      <c r="AE377" s="442"/>
      <c r="AF377" s="442"/>
      <c r="AG377" s="442"/>
      <c r="AH377" s="442"/>
      <c r="AI377" s="442"/>
    </row>
    <row r="378" spans="21:35" ht="12.75">
      <c r="U378" s="436"/>
      <c r="V378" s="435"/>
      <c r="W378"/>
      <c r="X378" s="443"/>
      <c r="Y378" s="443"/>
      <c r="Z378" s="443"/>
      <c r="AA378" s="443"/>
      <c r="AB378" s="443"/>
      <c r="AC378" s="443"/>
      <c r="AD378" s="443"/>
      <c r="AE378" s="443"/>
      <c r="AF378" s="443"/>
      <c r="AG378" s="443"/>
      <c r="AH378" s="443"/>
      <c r="AI378" s="443"/>
    </row>
    <row r="379" spans="21:35" ht="12.75">
      <c r="U379" s="436"/>
      <c r="V379" s="435"/>
      <c r="W379"/>
      <c r="X379" s="443"/>
      <c r="Y379" s="443"/>
      <c r="Z379" s="443"/>
      <c r="AA379" s="443"/>
      <c r="AB379" s="443"/>
      <c r="AC379" s="443"/>
      <c r="AD379" s="443"/>
      <c r="AE379" s="443"/>
      <c r="AF379" s="443"/>
      <c r="AG379" s="443"/>
      <c r="AH379" s="443"/>
      <c r="AI379" s="443"/>
    </row>
    <row r="380" spans="21:35" ht="12.75">
      <c r="U380" s="436"/>
      <c r="V380" s="435"/>
      <c r="W380"/>
      <c r="X380" s="443"/>
      <c r="Y380" s="443"/>
      <c r="Z380" s="443"/>
      <c r="AA380" s="443"/>
      <c r="AB380" s="443"/>
      <c r="AC380" s="443"/>
      <c r="AD380" s="443"/>
      <c r="AE380" s="443"/>
      <c r="AF380" s="443"/>
      <c r="AG380" s="443"/>
      <c r="AH380" s="443"/>
      <c r="AI380" s="443"/>
    </row>
    <row r="381" spans="21:35" ht="12.75">
      <c r="U381" s="436"/>
      <c r="V381" s="435"/>
      <c r="W381"/>
      <c r="X381" s="443"/>
      <c r="Y381" s="443"/>
      <c r="Z381" s="443"/>
      <c r="AA381" s="443"/>
      <c r="AB381" s="443"/>
      <c r="AC381" s="443"/>
      <c r="AD381" s="443"/>
      <c r="AE381" s="443"/>
      <c r="AF381" s="443"/>
      <c r="AG381" s="443"/>
      <c r="AH381" s="443"/>
      <c r="AI381" s="443"/>
    </row>
    <row r="382" spans="21:35" ht="12.75">
      <c r="U382" s="436"/>
      <c r="V382" s="435"/>
      <c r="W382"/>
      <c r="X382" s="443"/>
      <c r="Y382" s="443"/>
      <c r="Z382" s="443"/>
      <c r="AA382" s="443"/>
      <c r="AB382" s="443"/>
      <c r="AC382" s="443"/>
      <c r="AD382" s="443"/>
      <c r="AE382" s="443"/>
      <c r="AF382" s="443"/>
      <c r="AG382" s="443"/>
      <c r="AH382" s="443"/>
      <c r="AI382" s="443"/>
    </row>
    <row r="383" spans="21:35" ht="12.75">
      <c r="U383" s="436"/>
      <c r="V383" s="435"/>
      <c r="W383"/>
      <c r="X383" s="443"/>
      <c r="Y383" s="443"/>
      <c r="Z383" s="443"/>
      <c r="AA383" s="443"/>
      <c r="AB383" s="443"/>
      <c r="AC383" s="443"/>
      <c r="AD383" s="443"/>
      <c r="AE383" s="443"/>
      <c r="AF383" s="443"/>
      <c r="AG383" s="443"/>
      <c r="AH383" s="443"/>
      <c r="AI383" s="443"/>
    </row>
    <row r="384" spans="21:35" ht="12.75">
      <c r="U384" s="436"/>
      <c r="V384" s="435"/>
      <c r="W384"/>
      <c r="X384" s="443"/>
      <c r="Y384" s="443"/>
      <c r="Z384" s="443"/>
      <c r="AA384" s="443"/>
      <c r="AB384" s="443"/>
      <c r="AC384" s="443"/>
      <c r="AD384" s="443"/>
      <c r="AE384" s="443"/>
      <c r="AF384" s="443"/>
      <c r="AG384" s="443"/>
      <c r="AH384" s="443"/>
      <c r="AI384" s="443"/>
    </row>
    <row r="385" spans="21:35" ht="12.75">
      <c r="U385" s="436"/>
      <c r="V385" s="435"/>
      <c r="W385"/>
      <c r="X385" s="443"/>
      <c r="Y385" s="443"/>
      <c r="Z385" s="443"/>
      <c r="AA385" s="443"/>
      <c r="AB385" s="443"/>
      <c r="AC385" s="443"/>
      <c r="AD385" s="443"/>
      <c r="AE385" s="443"/>
      <c r="AF385" s="443"/>
      <c r="AG385" s="443"/>
      <c r="AH385" s="443"/>
      <c r="AI385" s="443"/>
    </row>
    <row r="386" spans="21:35" ht="12.75">
      <c r="U386" s="436"/>
      <c r="V386" s="435"/>
      <c r="W386"/>
      <c r="X386" s="443"/>
      <c r="Y386" s="443"/>
      <c r="Z386" s="443"/>
      <c r="AA386" s="443"/>
      <c r="AB386" s="443"/>
      <c r="AC386" s="443"/>
      <c r="AD386" s="443"/>
      <c r="AE386" s="443"/>
      <c r="AF386" s="443"/>
      <c r="AG386" s="443"/>
      <c r="AH386" s="443"/>
      <c r="AI386" s="443"/>
    </row>
    <row r="387" spans="21:35" ht="12.75">
      <c r="U387" s="436"/>
      <c r="V387" s="435"/>
      <c r="W387"/>
      <c r="X387" s="443"/>
      <c r="Y387" s="443"/>
      <c r="Z387" s="443"/>
      <c r="AA387" s="443"/>
      <c r="AB387" s="443"/>
      <c r="AC387" s="443"/>
      <c r="AD387" s="443"/>
      <c r="AE387" s="443"/>
      <c r="AF387" s="443"/>
      <c r="AG387" s="443"/>
      <c r="AH387" s="443"/>
      <c r="AI387" s="443"/>
    </row>
    <row r="388" spans="21:35" ht="12.75">
      <c r="U388" s="436"/>
      <c r="V388" s="435"/>
      <c r="W388"/>
      <c r="X388" s="443"/>
      <c r="Y388" s="443"/>
      <c r="Z388" s="443"/>
      <c r="AA388" s="443"/>
      <c r="AB388" s="443"/>
      <c r="AC388" s="443"/>
      <c r="AD388" s="443"/>
      <c r="AE388" s="443"/>
      <c r="AF388" s="443"/>
      <c r="AG388" s="443"/>
      <c r="AH388" s="443"/>
      <c r="AI388" s="443"/>
    </row>
    <row r="389" spans="21:35" ht="12.75">
      <c r="U389" s="436"/>
      <c r="V389" s="435"/>
      <c r="W389"/>
      <c r="X389" s="443"/>
      <c r="Y389" s="443"/>
      <c r="Z389" s="443"/>
      <c r="AA389" s="443"/>
      <c r="AB389" s="443"/>
      <c r="AC389" s="443"/>
      <c r="AD389" s="443"/>
      <c r="AE389" s="443"/>
      <c r="AF389" s="443"/>
      <c r="AG389" s="443"/>
      <c r="AH389" s="443"/>
      <c r="AI389" s="443"/>
    </row>
    <row r="390" spans="21:35" ht="12.75">
      <c r="U390" s="436"/>
      <c r="V390" s="435"/>
      <c r="W390"/>
      <c r="X390" s="443"/>
      <c r="Y390" s="443"/>
      <c r="Z390" s="443"/>
      <c r="AA390" s="443"/>
      <c r="AB390" s="443"/>
      <c r="AC390" s="443"/>
      <c r="AD390" s="443"/>
      <c r="AE390" s="443"/>
      <c r="AF390" s="443"/>
      <c r="AG390" s="443"/>
      <c r="AH390" s="443"/>
      <c r="AI390" s="443"/>
    </row>
    <row r="391" spans="21:35" ht="12.75">
      <c r="U391" s="436"/>
      <c r="V391" s="435"/>
      <c r="W391"/>
      <c r="X391" s="443"/>
      <c r="Y391" s="443"/>
      <c r="Z391" s="443"/>
      <c r="AA391" s="443"/>
      <c r="AB391" s="443"/>
      <c r="AC391" s="443"/>
      <c r="AD391" s="443"/>
      <c r="AE391" s="443"/>
      <c r="AF391" s="443"/>
      <c r="AG391" s="443"/>
      <c r="AH391" s="443"/>
      <c r="AI391" s="443"/>
    </row>
    <row r="392" spans="21:35" ht="12.75">
      <c r="U392" s="436"/>
      <c r="V392" s="435"/>
      <c r="W392"/>
      <c r="X392" s="443"/>
      <c r="Y392" s="443"/>
      <c r="Z392" s="443"/>
      <c r="AA392" s="443"/>
      <c r="AB392" s="443"/>
      <c r="AC392" s="443"/>
      <c r="AD392" s="443"/>
      <c r="AE392" s="443"/>
      <c r="AF392" s="443"/>
      <c r="AG392" s="443"/>
      <c r="AH392" s="443"/>
      <c r="AI392" s="443"/>
    </row>
    <row r="393" spans="21:35" ht="12.75">
      <c r="U393" s="436"/>
      <c r="V393" s="435"/>
      <c r="W393"/>
      <c r="X393" s="443"/>
      <c r="Y393" s="443"/>
      <c r="Z393" s="443"/>
      <c r="AA393" s="443"/>
      <c r="AB393" s="443"/>
      <c r="AC393" s="443"/>
      <c r="AD393" s="443"/>
      <c r="AE393" s="443"/>
      <c r="AF393" s="443"/>
      <c r="AG393" s="443"/>
      <c r="AH393" s="443"/>
      <c r="AI393" s="443"/>
    </row>
    <row r="394" spans="21:35" ht="12.75">
      <c r="U394" s="436"/>
      <c r="V394" s="435"/>
      <c r="W394"/>
      <c r="X394" s="443"/>
      <c r="Y394" s="443"/>
      <c r="Z394" s="443"/>
      <c r="AA394" s="443"/>
      <c r="AB394" s="443"/>
      <c r="AC394" s="443"/>
      <c r="AD394" s="443"/>
      <c r="AE394" s="443"/>
      <c r="AF394" s="443"/>
      <c r="AG394" s="443"/>
      <c r="AH394" s="443"/>
      <c r="AI394" s="443"/>
    </row>
    <row r="395" spans="21:35" ht="12.75">
      <c r="U395" s="436"/>
      <c r="V395" s="435"/>
      <c r="W395"/>
      <c r="X395" s="443"/>
      <c r="Y395" s="443"/>
      <c r="Z395" s="443"/>
      <c r="AA395" s="443"/>
      <c r="AB395" s="443"/>
      <c r="AC395" s="443"/>
      <c r="AD395" s="443"/>
      <c r="AE395" s="443"/>
      <c r="AF395" s="443"/>
      <c r="AG395" s="443"/>
      <c r="AH395" s="443"/>
      <c r="AI395" s="443"/>
    </row>
    <row r="396" spans="21:35" ht="12.75">
      <c r="U396" s="436"/>
      <c r="V396" s="435"/>
      <c r="W396"/>
      <c r="X396" s="443"/>
      <c r="Y396" s="443"/>
      <c r="Z396" s="443"/>
      <c r="AA396" s="443"/>
      <c r="AB396" s="443"/>
      <c r="AC396" s="443"/>
      <c r="AD396" s="443"/>
      <c r="AE396" s="443"/>
      <c r="AF396" s="443"/>
      <c r="AG396" s="443"/>
      <c r="AH396" s="443"/>
      <c r="AI396" s="443"/>
    </row>
    <row r="397" spans="21:35" ht="12.75">
      <c r="U397" s="436"/>
      <c r="V397" s="435"/>
      <c r="W397"/>
      <c r="X397" s="443"/>
      <c r="Y397" s="443"/>
      <c r="Z397" s="443"/>
      <c r="AA397" s="443"/>
      <c r="AB397" s="443"/>
      <c r="AC397" s="443"/>
      <c r="AD397" s="443"/>
      <c r="AE397" s="443"/>
      <c r="AF397" s="443"/>
      <c r="AG397" s="443"/>
      <c r="AH397" s="443"/>
      <c r="AI397" s="443"/>
    </row>
    <row r="398" spans="21:35" ht="12.75">
      <c r="U398" s="436"/>
      <c r="V398" s="435"/>
      <c r="W398"/>
      <c r="X398" s="443"/>
      <c r="Y398" s="443"/>
      <c r="Z398" s="443"/>
      <c r="AA398" s="443"/>
      <c r="AB398" s="443"/>
      <c r="AC398" s="443"/>
      <c r="AD398" s="443"/>
      <c r="AE398" s="443"/>
      <c r="AF398" s="443"/>
      <c r="AG398" s="443"/>
      <c r="AH398" s="443"/>
      <c r="AI398" s="443"/>
    </row>
    <row r="399" spans="21:35" ht="12.75">
      <c r="U399" s="436"/>
      <c r="V399" s="435"/>
      <c r="W399"/>
      <c r="X399" s="443"/>
      <c r="Y399" s="443"/>
      <c r="Z399" s="443"/>
      <c r="AA399" s="443"/>
      <c r="AB399" s="443"/>
      <c r="AC399" s="443"/>
      <c r="AD399" s="443"/>
      <c r="AE399" s="443"/>
      <c r="AF399" s="443"/>
      <c r="AG399" s="443"/>
      <c r="AH399" s="443"/>
      <c r="AI399" s="443"/>
    </row>
    <row r="400" spans="21:35" ht="12.75">
      <c r="U400" s="436"/>
      <c r="V400" s="435"/>
      <c r="W400"/>
      <c r="X400" s="443"/>
      <c r="Y400" s="443"/>
      <c r="Z400" s="443"/>
      <c r="AA400" s="443"/>
      <c r="AB400" s="443"/>
      <c r="AC400" s="443"/>
      <c r="AD400" s="443"/>
      <c r="AE400" s="443"/>
      <c r="AF400" s="443"/>
      <c r="AG400" s="443"/>
      <c r="AH400" s="443"/>
      <c r="AI400" s="443"/>
    </row>
    <row r="401" spans="21:35" ht="12.75">
      <c r="U401" s="436"/>
      <c r="V401" s="435"/>
      <c r="W401"/>
      <c r="X401" s="443"/>
      <c r="Y401" s="443"/>
      <c r="Z401" s="443"/>
      <c r="AA401" s="443"/>
      <c r="AB401" s="443"/>
      <c r="AC401" s="443"/>
      <c r="AD401" s="443"/>
      <c r="AE401" s="443"/>
      <c r="AF401" s="443"/>
      <c r="AG401" s="443"/>
      <c r="AH401" s="443"/>
      <c r="AI401" s="443"/>
    </row>
    <row r="402" spans="21:35" ht="12.75">
      <c r="U402" s="436"/>
      <c r="V402" s="435"/>
      <c r="W402"/>
      <c r="X402" s="443"/>
      <c r="Y402" s="443"/>
      <c r="Z402" s="443"/>
      <c r="AA402" s="443"/>
      <c r="AB402" s="443"/>
      <c r="AC402" s="443"/>
      <c r="AD402" s="443"/>
      <c r="AE402" s="443"/>
      <c r="AF402" s="443"/>
      <c r="AG402" s="443"/>
      <c r="AH402" s="443"/>
      <c r="AI402" s="443"/>
    </row>
    <row r="403" spans="21:35" ht="12.75">
      <c r="U403" s="436"/>
      <c r="V403" s="435"/>
      <c r="W403"/>
      <c r="X403" s="443"/>
      <c r="Y403" s="443"/>
      <c r="Z403" s="443"/>
      <c r="AA403" s="443"/>
      <c r="AB403" s="443"/>
      <c r="AC403" s="443"/>
      <c r="AD403" s="443"/>
      <c r="AE403" s="443"/>
      <c r="AF403" s="443"/>
      <c r="AG403" s="443"/>
      <c r="AH403" s="443"/>
      <c r="AI403" s="443"/>
    </row>
    <row r="404" spans="21:35" ht="12.75">
      <c r="U404" s="436"/>
      <c r="V404" s="435"/>
      <c r="W404"/>
      <c r="X404" s="443"/>
      <c r="Y404" s="443"/>
      <c r="Z404" s="443"/>
      <c r="AA404" s="443"/>
      <c r="AB404" s="443"/>
      <c r="AC404" s="443"/>
      <c r="AD404" s="443"/>
      <c r="AE404" s="443"/>
      <c r="AF404" s="443"/>
      <c r="AG404" s="443"/>
      <c r="AH404" s="443"/>
      <c r="AI404" s="443"/>
    </row>
    <row r="405" spans="21:35" ht="12.75">
      <c r="U405" s="436"/>
      <c r="V405" s="435"/>
      <c r="W405"/>
      <c r="X405" s="443"/>
      <c r="Y405" s="443"/>
      <c r="Z405" s="443"/>
      <c r="AA405" s="443"/>
      <c r="AB405" s="443"/>
      <c r="AC405" s="443"/>
      <c r="AD405" s="443"/>
      <c r="AE405" s="443"/>
      <c r="AF405" s="443"/>
      <c r="AG405" s="443"/>
      <c r="AH405" s="443"/>
      <c r="AI405" s="443"/>
    </row>
    <row r="406" spans="21:35" ht="12.75">
      <c r="U406" s="436"/>
      <c r="V406" s="435"/>
      <c r="W406"/>
      <c r="X406" s="443"/>
      <c r="Y406" s="443"/>
      <c r="Z406" s="443"/>
      <c r="AA406" s="443"/>
      <c r="AB406" s="443"/>
      <c r="AC406" s="443"/>
      <c r="AD406" s="443"/>
      <c r="AE406" s="443"/>
      <c r="AF406" s="443"/>
      <c r="AG406" s="443"/>
      <c r="AH406" s="443"/>
      <c r="AI406" s="443"/>
    </row>
    <row r="407" spans="21:35" ht="12.75">
      <c r="U407" s="436"/>
      <c r="V407" s="435"/>
      <c r="W407"/>
      <c r="X407" s="443"/>
      <c r="Y407" s="443"/>
      <c r="Z407" s="443"/>
      <c r="AA407" s="443"/>
      <c r="AB407" s="443"/>
      <c r="AC407" s="443"/>
      <c r="AD407" s="443"/>
      <c r="AE407" s="443"/>
      <c r="AF407" s="443"/>
      <c r="AG407" s="443"/>
      <c r="AH407" s="443"/>
      <c r="AI407" s="443"/>
    </row>
    <row r="408" spans="21:35" ht="12.75">
      <c r="U408" s="436"/>
      <c r="V408" s="435"/>
      <c r="W408"/>
      <c r="X408" s="443"/>
      <c r="Y408" s="443"/>
      <c r="Z408" s="443"/>
      <c r="AA408" s="443"/>
      <c r="AB408" s="443"/>
      <c r="AC408" s="443"/>
      <c r="AD408" s="443"/>
      <c r="AE408" s="443"/>
      <c r="AF408" s="443"/>
      <c r="AG408" s="443"/>
      <c r="AH408" s="443"/>
      <c r="AI408" s="443"/>
    </row>
    <row r="409" spans="21:35" ht="12.75">
      <c r="U409" s="436"/>
      <c r="V409" s="435"/>
      <c r="W409"/>
      <c r="X409" s="443"/>
      <c r="Y409" s="443"/>
      <c r="Z409" s="443"/>
      <c r="AA409" s="443"/>
      <c r="AB409" s="443"/>
      <c r="AC409" s="443"/>
      <c r="AD409" s="443"/>
      <c r="AE409" s="443"/>
      <c r="AF409" s="443"/>
      <c r="AG409" s="443"/>
      <c r="AH409" s="443"/>
      <c r="AI409" s="443"/>
    </row>
    <row r="410" spans="21:35" ht="12.75">
      <c r="U410" s="436"/>
      <c r="V410" s="435"/>
      <c r="W410"/>
      <c r="X410" s="443"/>
      <c r="Y410" s="443"/>
      <c r="Z410" s="443"/>
      <c r="AA410" s="443"/>
      <c r="AB410" s="443"/>
      <c r="AC410" s="443"/>
      <c r="AD410" s="443"/>
      <c r="AE410" s="443"/>
      <c r="AF410" s="443"/>
      <c r="AG410" s="443"/>
      <c r="AH410" s="443"/>
      <c r="AI410" s="443"/>
    </row>
    <row r="411" spans="21:35" ht="12.75">
      <c r="U411" s="436"/>
      <c r="V411" s="435"/>
      <c r="W411"/>
      <c r="X411" s="443"/>
      <c r="Y411" s="443"/>
      <c r="Z411" s="443"/>
      <c r="AA411" s="443"/>
      <c r="AB411" s="443"/>
      <c r="AC411" s="443"/>
      <c r="AD411" s="443"/>
      <c r="AE411" s="443"/>
      <c r="AF411" s="443"/>
      <c r="AG411" s="443"/>
      <c r="AH411" s="443"/>
      <c r="AI411" s="443"/>
    </row>
    <row r="412" spans="21:35" ht="12.75">
      <c r="U412" s="436"/>
      <c r="V412" s="435"/>
      <c r="W412"/>
      <c r="X412" s="443"/>
      <c r="Y412" s="443"/>
      <c r="Z412" s="443"/>
      <c r="AA412" s="443"/>
      <c r="AB412" s="443"/>
      <c r="AC412" s="443"/>
      <c r="AD412" s="443"/>
      <c r="AE412" s="443"/>
      <c r="AF412" s="443"/>
      <c r="AG412" s="443"/>
      <c r="AH412" s="443"/>
      <c r="AI412" s="443"/>
    </row>
    <row r="413" spans="21:35" ht="12.75">
      <c r="U413" s="436"/>
      <c r="V413" s="435"/>
      <c r="W413"/>
      <c r="X413" s="443"/>
      <c r="Y413" s="443"/>
      <c r="Z413" s="443"/>
      <c r="AA413" s="443"/>
      <c r="AB413" s="443"/>
      <c r="AC413" s="443"/>
      <c r="AD413" s="443"/>
      <c r="AE413" s="443"/>
      <c r="AF413" s="443"/>
      <c r="AG413" s="443"/>
      <c r="AH413" s="443"/>
      <c r="AI413" s="443"/>
    </row>
    <row r="414" spans="21:35" ht="12.75">
      <c r="U414" s="436"/>
      <c r="V414" s="435"/>
      <c r="W414"/>
      <c r="X414" s="443"/>
      <c r="Y414" s="443"/>
      <c r="Z414" s="443"/>
      <c r="AA414" s="443"/>
      <c r="AB414" s="443"/>
      <c r="AC414" s="443"/>
      <c r="AD414" s="443"/>
      <c r="AE414" s="443"/>
      <c r="AF414" s="443"/>
      <c r="AG414" s="443"/>
      <c r="AH414" s="443"/>
      <c r="AI414" s="443"/>
    </row>
    <row r="415" spans="21:35" ht="12.75">
      <c r="U415" s="436"/>
      <c r="V415" s="435"/>
      <c r="W415"/>
      <c r="X415" s="443"/>
      <c r="Y415" s="443"/>
      <c r="Z415" s="443"/>
      <c r="AA415" s="443"/>
      <c r="AB415" s="443"/>
      <c r="AC415" s="443"/>
      <c r="AD415" s="443"/>
      <c r="AE415" s="443"/>
      <c r="AF415" s="443"/>
      <c r="AG415" s="443"/>
      <c r="AH415" s="443"/>
      <c r="AI415" s="443"/>
    </row>
    <row r="416" spans="21:35" ht="12.75">
      <c r="U416" s="436"/>
      <c r="V416" s="435"/>
      <c r="W416"/>
      <c r="X416" s="443"/>
      <c r="Y416" s="443"/>
      <c r="Z416" s="443"/>
      <c r="AA416" s="443"/>
      <c r="AB416" s="443"/>
      <c r="AC416" s="443"/>
      <c r="AD416" s="443"/>
      <c r="AE416" s="443"/>
      <c r="AF416" s="443"/>
      <c r="AG416" s="443"/>
      <c r="AH416" s="443"/>
      <c r="AI416" s="443"/>
    </row>
    <row r="417" spans="21:35" ht="12.75">
      <c r="U417" s="436"/>
      <c r="V417" s="435"/>
      <c r="W417"/>
      <c r="X417" s="443"/>
      <c r="Y417" s="443"/>
      <c r="Z417" s="443"/>
      <c r="AA417" s="443"/>
      <c r="AB417" s="443"/>
      <c r="AC417" s="443"/>
      <c r="AD417" s="443"/>
      <c r="AE417" s="443"/>
      <c r="AF417" s="443"/>
      <c r="AG417" s="443"/>
      <c r="AH417" s="443"/>
      <c r="AI417" s="443"/>
    </row>
    <row r="418" spans="21:35" ht="12.75">
      <c r="U418" s="436"/>
      <c r="V418" s="435"/>
      <c r="W418"/>
      <c r="X418" s="443"/>
      <c r="Y418" s="443"/>
      <c r="Z418" s="443"/>
      <c r="AA418" s="443"/>
      <c r="AB418" s="443"/>
      <c r="AC418" s="443"/>
      <c r="AD418" s="443"/>
      <c r="AE418" s="443"/>
      <c r="AF418" s="443"/>
      <c r="AG418" s="443"/>
      <c r="AH418" s="443"/>
      <c r="AI418" s="443"/>
    </row>
    <row r="419" spans="21:35" ht="12.75">
      <c r="U419" s="436"/>
      <c r="V419" s="435"/>
      <c r="W419"/>
      <c r="X419" s="443"/>
      <c r="Y419" s="443"/>
      <c r="Z419" s="443"/>
      <c r="AA419" s="443"/>
      <c r="AB419" s="443"/>
      <c r="AC419" s="443"/>
      <c r="AD419" s="443"/>
      <c r="AE419" s="443"/>
      <c r="AF419" s="443"/>
      <c r="AG419" s="443"/>
      <c r="AH419" s="443"/>
      <c r="AI419" s="443"/>
    </row>
    <row r="420" spans="21:35" ht="12.75">
      <c r="U420" s="436"/>
      <c r="V420" s="435"/>
      <c r="W420"/>
      <c r="X420" s="443"/>
      <c r="Y420" s="443"/>
      <c r="Z420" s="443"/>
      <c r="AA420" s="443"/>
      <c r="AB420" s="443"/>
      <c r="AC420" s="443"/>
      <c r="AD420" s="443"/>
      <c r="AE420" s="443"/>
      <c r="AF420" s="443"/>
      <c r="AG420" s="443"/>
      <c r="AH420" s="443"/>
      <c r="AI420" s="443"/>
    </row>
    <row r="421" spans="21:35" ht="12.75">
      <c r="U421" s="436"/>
      <c r="V421" s="435"/>
      <c r="W421"/>
      <c r="X421" s="443"/>
      <c r="Y421" s="443"/>
      <c r="Z421" s="443"/>
      <c r="AA421" s="443"/>
      <c r="AB421" s="443"/>
      <c r="AC421" s="443"/>
      <c r="AD421" s="443"/>
      <c r="AE421" s="443"/>
      <c r="AF421" s="443"/>
      <c r="AG421" s="443"/>
      <c r="AH421" s="443"/>
      <c r="AI421" s="443"/>
    </row>
    <row r="422" spans="21:35" ht="12.75">
      <c r="U422" s="436"/>
      <c r="V422" s="435"/>
      <c r="W422"/>
      <c r="X422" s="443"/>
      <c r="Y422" s="443"/>
      <c r="Z422" s="443"/>
      <c r="AA422" s="443"/>
      <c r="AB422" s="443"/>
      <c r="AC422" s="443"/>
      <c r="AD422" s="443"/>
      <c r="AE422" s="443"/>
      <c r="AF422" s="443"/>
      <c r="AG422" s="443"/>
      <c r="AH422" s="443"/>
      <c r="AI422" s="443"/>
    </row>
    <row r="423" spans="21:35" ht="12.75">
      <c r="U423" s="436"/>
      <c r="V423" s="435"/>
      <c r="W423"/>
      <c r="X423" s="443"/>
      <c r="Y423" s="443"/>
      <c r="Z423" s="443"/>
      <c r="AA423" s="443"/>
      <c r="AB423" s="443"/>
      <c r="AC423" s="443"/>
      <c r="AD423" s="443"/>
      <c r="AE423" s="443"/>
      <c r="AF423" s="443"/>
      <c r="AG423" s="443"/>
      <c r="AH423" s="443"/>
      <c r="AI423" s="443"/>
    </row>
    <row r="424" spans="21:35" ht="12.75">
      <c r="U424" s="436"/>
      <c r="V424" s="435"/>
      <c r="W424"/>
      <c r="X424" s="443"/>
      <c r="Y424" s="443"/>
      <c r="Z424" s="443"/>
      <c r="AA424" s="443"/>
      <c r="AB424" s="443"/>
      <c r="AC424" s="443"/>
      <c r="AD424" s="443"/>
      <c r="AE424" s="443"/>
      <c r="AF424" s="443"/>
      <c r="AG424" s="443"/>
      <c r="AH424" s="443"/>
      <c r="AI424" s="443"/>
    </row>
    <row r="425" spans="21:35" ht="12.75">
      <c r="U425" s="436"/>
      <c r="V425" s="435"/>
      <c r="W425"/>
      <c r="X425" s="443"/>
      <c r="Y425" s="443"/>
      <c r="Z425" s="443"/>
      <c r="AA425" s="443"/>
      <c r="AB425" s="443"/>
      <c r="AC425" s="443"/>
      <c r="AD425" s="443"/>
      <c r="AE425" s="443"/>
      <c r="AF425" s="443"/>
      <c r="AG425" s="443"/>
      <c r="AH425" s="443"/>
      <c r="AI425" s="443"/>
    </row>
    <row r="426" spans="21:35" ht="12.75">
      <c r="U426" s="436"/>
      <c r="V426" s="435"/>
      <c r="W426"/>
      <c r="X426" s="443"/>
      <c r="Y426" s="443"/>
      <c r="Z426" s="443"/>
      <c r="AA426" s="443"/>
      <c r="AB426" s="443"/>
      <c r="AC426" s="443"/>
      <c r="AD426" s="443"/>
      <c r="AE426" s="443"/>
      <c r="AF426" s="443"/>
      <c r="AG426" s="443"/>
      <c r="AH426" s="443"/>
      <c r="AI426" s="443"/>
    </row>
    <row r="427" spans="21:35" ht="12.75">
      <c r="U427" s="436"/>
      <c r="V427" s="435"/>
      <c r="W427"/>
      <c r="X427" s="443"/>
      <c r="Y427" s="443"/>
      <c r="Z427" s="443"/>
      <c r="AA427" s="443"/>
      <c r="AB427" s="443"/>
      <c r="AC427" s="443"/>
      <c r="AD427" s="443"/>
      <c r="AE427" s="443"/>
      <c r="AF427" s="443"/>
      <c r="AG427" s="443"/>
      <c r="AH427" s="443"/>
      <c r="AI427" s="443"/>
    </row>
    <row r="428" spans="21:35" ht="12.75">
      <c r="U428" s="436"/>
      <c r="V428" s="435"/>
      <c r="W428"/>
      <c r="X428" s="443"/>
      <c r="Y428" s="443"/>
      <c r="Z428" s="443"/>
      <c r="AA428" s="443"/>
      <c r="AB428" s="443"/>
      <c r="AC428" s="443"/>
      <c r="AD428" s="443"/>
      <c r="AE428" s="443"/>
      <c r="AF428" s="443"/>
      <c r="AG428" s="443"/>
      <c r="AH428" s="443"/>
      <c r="AI428" s="443"/>
    </row>
    <row r="429" spans="21:35" ht="13.5" thickBot="1">
      <c r="U429" s="436"/>
      <c r="V429" s="435"/>
      <c r="W429"/>
      <c r="X429" s="443"/>
      <c r="Y429" s="443"/>
      <c r="Z429" s="443"/>
      <c r="AA429" s="443"/>
      <c r="AB429" s="443"/>
      <c r="AC429" s="443"/>
      <c r="AD429" s="443"/>
      <c r="AE429" s="443"/>
      <c r="AF429" s="443"/>
      <c r="AG429" s="443"/>
      <c r="AH429" s="443"/>
      <c r="AI429" s="443"/>
    </row>
    <row r="430" spans="21:35" ht="12.75">
      <c r="U430" s="435"/>
      <c r="V430" s="444"/>
      <c r="W430"/>
      <c r="X430" s="445"/>
      <c r="Y430" s="445"/>
      <c r="Z430" s="445"/>
      <c r="AA430" s="445"/>
      <c r="AB430" s="445"/>
      <c r="AC430" s="445"/>
      <c r="AD430" s="445"/>
      <c r="AE430" s="445"/>
      <c r="AF430" s="445"/>
      <c r="AG430" s="445"/>
      <c r="AH430" s="445"/>
      <c r="AI430" s="445"/>
    </row>
    <row r="431" spans="21:35" ht="12.75">
      <c r="U431" s="436"/>
      <c r="V431" s="435"/>
      <c r="W431"/>
      <c r="X431" s="445"/>
      <c r="Y431" s="445"/>
      <c r="Z431" s="445"/>
      <c r="AA431" s="445"/>
      <c r="AB431" s="445"/>
      <c r="AC431" s="445"/>
      <c r="AD431" s="445"/>
      <c r="AE431" s="445"/>
      <c r="AF431" s="445"/>
      <c r="AG431" s="445"/>
      <c r="AH431" s="445"/>
      <c r="AI431" s="445"/>
    </row>
    <row r="432" spans="21:35" ht="12.75">
      <c r="U432" s="436"/>
      <c r="V432" s="435"/>
      <c r="W432"/>
      <c r="X432" s="445"/>
      <c r="Y432" s="445"/>
      <c r="Z432" s="445"/>
      <c r="AA432" s="445"/>
      <c r="AB432" s="445"/>
      <c r="AC432" s="445"/>
      <c r="AD432" s="445"/>
      <c r="AE432" s="445"/>
      <c r="AF432" s="445"/>
      <c r="AG432" s="445"/>
      <c r="AH432" s="445"/>
      <c r="AI432" s="445"/>
    </row>
    <row r="433" spans="21:35" ht="12.75">
      <c r="U433" s="436"/>
      <c r="V433" s="435"/>
      <c r="W433"/>
      <c r="X433" s="445"/>
      <c r="Y433" s="445"/>
      <c r="Z433" s="445"/>
      <c r="AA433" s="445"/>
      <c r="AB433" s="445"/>
      <c r="AC433" s="445"/>
      <c r="AD433" s="445"/>
      <c r="AE433" s="445"/>
      <c r="AF433" s="445"/>
      <c r="AG433" s="445"/>
      <c r="AH433" s="445"/>
      <c r="AI433" s="445"/>
    </row>
    <row r="434" spans="21:35" ht="12.75">
      <c r="U434" s="436"/>
      <c r="V434" s="435"/>
      <c r="W434"/>
      <c r="X434" s="445"/>
      <c r="Y434" s="445"/>
      <c r="Z434" s="445"/>
      <c r="AA434" s="445"/>
      <c r="AB434" s="445"/>
      <c r="AC434" s="445"/>
      <c r="AD434" s="445"/>
      <c r="AE434" s="445"/>
      <c r="AF434" s="445"/>
      <c r="AG434" s="445"/>
      <c r="AH434" s="445"/>
      <c r="AI434" s="445"/>
    </row>
    <row r="435" spans="21:35" ht="12.75">
      <c r="U435" s="436"/>
      <c r="V435" s="435"/>
      <c r="W435"/>
      <c r="X435" s="445"/>
      <c r="Y435" s="445"/>
      <c r="Z435" s="445"/>
      <c r="AA435" s="445"/>
      <c r="AB435" s="445"/>
      <c r="AC435" s="445"/>
      <c r="AD435" s="445"/>
      <c r="AE435" s="445"/>
      <c r="AF435" s="445"/>
      <c r="AG435" s="445"/>
      <c r="AH435" s="445"/>
      <c r="AI435" s="445"/>
    </row>
    <row r="436" spans="21:35" ht="12.75">
      <c r="U436" s="436"/>
      <c r="V436" s="435"/>
      <c r="W436"/>
      <c r="X436" s="445"/>
      <c r="Y436" s="445"/>
      <c r="Z436" s="445"/>
      <c r="AA436" s="445"/>
      <c r="AB436" s="445"/>
      <c r="AC436" s="445"/>
      <c r="AD436" s="445"/>
      <c r="AE436" s="445"/>
      <c r="AF436" s="445"/>
      <c r="AG436" s="445"/>
      <c r="AH436" s="445"/>
      <c r="AI436" s="445"/>
    </row>
    <row r="437" spans="21:35" ht="12.75">
      <c r="U437" s="436"/>
      <c r="V437" s="435"/>
      <c r="W437"/>
      <c r="X437" s="445"/>
      <c r="Y437" s="445"/>
      <c r="Z437" s="445"/>
      <c r="AA437" s="445"/>
      <c r="AB437" s="445"/>
      <c r="AC437" s="445"/>
      <c r="AD437" s="445"/>
      <c r="AE437" s="445"/>
      <c r="AF437" s="445"/>
      <c r="AG437" s="445"/>
      <c r="AH437" s="445"/>
      <c r="AI437" s="445"/>
    </row>
    <row r="438" spans="21:35" ht="12.75">
      <c r="U438" s="436"/>
      <c r="V438" s="435"/>
      <c r="W438"/>
      <c r="X438" s="445"/>
      <c r="Y438" s="445"/>
      <c r="Z438" s="445"/>
      <c r="AA438" s="445"/>
      <c r="AB438" s="445"/>
      <c r="AC438" s="445"/>
      <c r="AD438" s="445"/>
      <c r="AE438" s="445"/>
      <c r="AF438" s="445"/>
      <c r="AG438" s="445"/>
      <c r="AH438" s="445"/>
      <c r="AI438" s="445"/>
    </row>
    <row r="439" spans="21:35" ht="12.75">
      <c r="U439" s="436"/>
      <c r="V439" s="435"/>
      <c r="W439"/>
      <c r="X439" s="445"/>
      <c r="Y439" s="445"/>
      <c r="Z439" s="445"/>
      <c r="AA439" s="445"/>
      <c r="AB439" s="445"/>
      <c r="AC439" s="445"/>
      <c r="AD439" s="445"/>
      <c r="AE439" s="445"/>
      <c r="AF439" s="445"/>
      <c r="AG439" s="445"/>
      <c r="AH439" s="445"/>
      <c r="AI439" s="445"/>
    </row>
    <row r="440" spans="21:35" ht="12.75">
      <c r="U440" s="436"/>
      <c r="V440" s="435"/>
      <c r="W440"/>
      <c r="X440" s="445"/>
      <c r="Y440" s="445"/>
      <c r="Z440" s="445"/>
      <c r="AA440" s="445"/>
      <c r="AB440" s="445"/>
      <c r="AC440" s="445"/>
      <c r="AD440" s="445"/>
      <c r="AE440" s="445"/>
      <c r="AF440" s="445"/>
      <c r="AG440" s="445"/>
      <c r="AH440" s="445"/>
      <c r="AI440" s="445"/>
    </row>
    <row r="441" spans="21:35" ht="12.75">
      <c r="U441" s="436"/>
      <c r="V441" s="435"/>
      <c r="W441"/>
      <c r="X441" s="445"/>
      <c r="Y441" s="445"/>
      <c r="Z441" s="445"/>
      <c r="AA441" s="445"/>
      <c r="AB441" s="445"/>
      <c r="AC441" s="445"/>
      <c r="AD441" s="445"/>
      <c r="AE441" s="445"/>
      <c r="AF441" s="445"/>
      <c r="AG441" s="445"/>
      <c r="AH441" s="445"/>
      <c r="AI441" s="445"/>
    </row>
    <row r="442" spans="21:35" ht="12.75">
      <c r="U442" s="436"/>
      <c r="V442" s="435"/>
      <c r="W442"/>
      <c r="X442" s="445"/>
      <c r="Y442" s="445"/>
      <c r="Z442" s="445"/>
      <c r="AA442" s="445"/>
      <c r="AB442" s="445"/>
      <c r="AC442" s="445"/>
      <c r="AD442" s="445"/>
      <c r="AE442" s="445"/>
      <c r="AF442" s="445"/>
      <c r="AG442" s="445"/>
      <c r="AH442" s="445"/>
      <c r="AI442" s="445"/>
    </row>
    <row r="443" spans="21:35" ht="12.75">
      <c r="U443" s="436"/>
      <c r="V443" s="435"/>
      <c r="W443"/>
      <c r="X443" s="445"/>
      <c r="Y443" s="445"/>
      <c r="Z443" s="445"/>
      <c r="AA443" s="445"/>
      <c r="AB443" s="445"/>
      <c r="AC443" s="445"/>
      <c r="AD443" s="445"/>
      <c r="AE443" s="445"/>
      <c r="AF443" s="445"/>
      <c r="AG443" s="445"/>
      <c r="AH443" s="445"/>
      <c r="AI443" s="445"/>
    </row>
    <row r="444" spans="21:35" ht="12.75">
      <c r="U444" s="436"/>
      <c r="V444" s="435"/>
      <c r="W444"/>
      <c r="X444" s="445"/>
      <c r="Y444" s="445"/>
      <c r="Z444" s="445"/>
      <c r="AA444" s="445"/>
      <c r="AB444" s="445"/>
      <c r="AC444" s="445"/>
      <c r="AD444" s="445"/>
      <c r="AE444" s="445"/>
      <c r="AF444" s="446"/>
      <c r="AG444" s="445"/>
      <c r="AH444" s="445"/>
      <c r="AI444" s="445"/>
    </row>
    <row r="445" spans="21:35" ht="12.75">
      <c r="U445" s="436"/>
      <c r="V445" s="435"/>
      <c r="W445"/>
      <c r="X445" s="445"/>
      <c r="Y445" s="445"/>
      <c r="Z445" s="445"/>
      <c r="AA445" s="445"/>
      <c r="AB445" s="445"/>
      <c r="AC445" s="445"/>
      <c r="AD445" s="445"/>
      <c r="AE445" s="445"/>
      <c r="AF445" s="445"/>
      <c r="AG445" s="445"/>
      <c r="AH445" s="445"/>
      <c r="AI445" s="445"/>
    </row>
    <row r="446" spans="21:35" ht="12.75">
      <c r="U446" s="436"/>
      <c r="V446" s="435"/>
      <c r="W446"/>
      <c r="X446" s="445"/>
      <c r="Y446" s="445"/>
      <c r="Z446" s="445"/>
      <c r="AA446" s="445"/>
      <c r="AB446" s="445"/>
      <c r="AC446" s="445"/>
      <c r="AD446" s="445"/>
      <c r="AE446" s="445"/>
      <c r="AF446" s="445"/>
      <c r="AG446" s="445"/>
      <c r="AH446" s="445"/>
      <c r="AI446" s="445"/>
    </row>
    <row r="447" spans="21:35" ht="12.75">
      <c r="U447" s="436"/>
      <c r="V447" s="435"/>
      <c r="W447"/>
      <c r="X447" s="445"/>
      <c r="Y447" s="445"/>
      <c r="Z447" s="445"/>
      <c r="AA447" s="445"/>
      <c r="AB447" s="445"/>
      <c r="AC447" s="445"/>
      <c r="AD447" s="445"/>
      <c r="AE447" s="445"/>
      <c r="AF447" s="445"/>
      <c r="AG447" s="445"/>
      <c r="AH447" s="445"/>
      <c r="AI447" s="445"/>
    </row>
    <row r="448" spans="21:35" ht="12.75">
      <c r="U448" s="436"/>
      <c r="V448" s="435"/>
      <c r="W448"/>
      <c r="X448" s="445"/>
      <c r="Y448" s="445"/>
      <c r="Z448" s="445"/>
      <c r="AA448" s="445"/>
      <c r="AB448" s="445"/>
      <c r="AC448" s="445"/>
      <c r="AD448" s="445"/>
      <c r="AE448" s="445"/>
      <c r="AF448" s="445"/>
      <c r="AG448" s="445"/>
      <c r="AH448" s="445"/>
      <c r="AI448" s="445"/>
    </row>
    <row r="449" spans="21:35" ht="12.75">
      <c r="U449" s="436"/>
      <c r="V449" s="435"/>
      <c r="W449"/>
      <c r="X449" s="445"/>
      <c r="Y449" s="445"/>
      <c r="Z449" s="445"/>
      <c r="AA449" s="445"/>
      <c r="AB449" s="445"/>
      <c r="AC449" s="445"/>
      <c r="AD449" s="445"/>
      <c r="AE449" s="445"/>
      <c r="AF449" s="445"/>
      <c r="AG449" s="445"/>
      <c r="AH449" s="445"/>
      <c r="AI449" s="445"/>
    </row>
    <row r="450" spans="21:35" ht="12.75">
      <c r="U450" s="436"/>
      <c r="V450" s="435"/>
      <c r="W450"/>
      <c r="X450" s="445"/>
      <c r="Y450" s="445"/>
      <c r="Z450" s="445"/>
      <c r="AA450" s="445"/>
      <c r="AB450" s="445"/>
      <c r="AC450" s="445"/>
      <c r="AD450" s="445"/>
      <c r="AE450" s="445"/>
      <c r="AF450" s="445"/>
      <c r="AG450" s="445"/>
      <c r="AH450" s="445"/>
      <c r="AI450" s="445"/>
    </row>
    <row r="451" spans="21:35" ht="12.75">
      <c r="U451" s="436"/>
      <c r="V451" s="435"/>
      <c r="W451"/>
      <c r="X451" s="445"/>
      <c r="Y451" s="445"/>
      <c r="Z451" s="445"/>
      <c r="AA451" s="445"/>
      <c r="AB451" s="445"/>
      <c r="AC451" s="445"/>
      <c r="AD451" s="445"/>
      <c r="AE451" s="445"/>
      <c r="AF451" s="445"/>
      <c r="AG451" s="445"/>
      <c r="AH451" s="445"/>
      <c r="AI451" s="445"/>
    </row>
    <row r="452" spans="21:35" ht="12.75">
      <c r="U452" s="436"/>
      <c r="V452" s="435"/>
      <c r="W452"/>
      <c r="X452" s="445"/>
      <c r="Y452" s="445"/>
      <c r="Z452" s="445"/>
      <c r="AA452" s="445"/>
      <c r="AB452" s="445"/>
      <c r="AC452" s="445"/>
      <c r="AD452" s="445"/>
      <c r="AE452" s="445"/>
      <c r="AF452" s="445"/>
      <c r="AG452" s="445"/>
      <c r="AH452" s="445"/>
      <c r="AI452" s="445"/>
    </row>
    <row r="453" spans="21:35" ht="12.75">
      <c r="U453" s="436"/>
      <c r="V453" s="435"/>
      <c r="W453"/>
      <c r="X453" s="445"/>
      <c r="Y453" s="445"/>
      <c r="Z453" s="445"/>
      <c r="AA453" s="445"/>
      <c r="AB453" s="445"/>
      <c r="AC453" s="445"/>
      <c r="AD453" s="445"/>
      <c r="AE453" s="445"/>
      <c r="AF453" s="445"/>
      <c r="AG453" s="445"/>
      <c r="AH453" s="445"/>
      <c r="AI453" s="445"/>
    </row>
    <row r="454" spans="21:35" ht="12.75">
      <c r="U454" s="436"/>
      <c r="V454" s="435"/>
      <c r="W454"/>
      <c r="X454" s="445"/>
      <c r="Y454" s="445"/>
      <c r="Z454" s="445"/>
      <c r="AA454" s="445"/>
      <c r="AB454" s="445"/>
      <c r="AC454" s="445"/>
      <c r="AD454" s="445"/>
      <c r="AE454" s="445"/>
      <c r="AF454" s="445"/>
      <c r="AG454" s="445"/>
      <c r="AH454" s="445"/>
      <c r="AI454" s="445"/>
    </row>
    <row r="455" spans="21:35" ht="12.75">
      <c r="U455" s="436"/>
      <c r="V455" s="435"/>
      <c r="W455"/>
      <c r="X455" s="445"/>
      <c r="Y455" s="445"/>
      <c r="Z455" s="445"/>
      <c r="AA455" s="445"/>
      <c r="AB455" s="445"/>
      <c r="AC455" s="445"/>
      <c r="AD455" s="445"/>
      <c r="AE455" s="445"/>
      <c r="AF455" s="445"/>
      <c r="AG455" s="445"/>
      <c r="AH455" s="445"/>
      <c r="AI455" s="445"/>
    </row>
    <row r="456" spans="21:35" ht="12.75">
      <c r="U456" s="436"/>
      <c r="V456" s="435"/>
      <c r="W456"/>
      <c r="X456" s="445"/>
      <c r="Y456" s="445"/>
      <c r="Z456" s="445"/>
      <c r="AA456" s="445"/>
      <c r="AB456" s="445"/>
      <c r="AC456" s="445"/>
      <c r="AD456" s="445"/>
      <c r="AE456" s="445"/>
      <c r="AF456" s="445"/>
      <c r="AG456" s="445"/>
      <c r="AH456" s="445"/>
      <c r="AI456" s="445"/>
    </row>
    <row r="457" spans="21:35" ht="12.75">
      <c r="U457" s="436"/>
      <c r="V457" s="435"/>
      <c r="W457"/>
      <c r="X457" s="445"/>
      <c r="Y457" s="445"/>
      <c r="Z457" s="445"/>
      <c r="AA457" s="445"/>
      <c r="AB457" s="445"/>
      <c r="AC457" s="445"/>
      <c r="AD457" s="445"/>
      <c r="AE457" s="445"/>
      <c r="AF457" s="445"/>
      <c r="AG457" s="445"/>
      <c r="AH457" s="445"/>
      <c r="AI457" s="445"/>
    </row>
    <row r="458" spans="21:35" ht="12.75">
      <c r="U458" s="436"/>
      <c r="V458" s="435"/>
      <c r="W458"/>
      <c r="X458" s="445"/>
      <c r="Y458" s="445"/>
      <c r="Z458" s="445"/>
      <c r="AA458" s="445"/>
      <c r="AB458" s="445"/>
      <c r="AC458" s="445"/>
      <c r="AD458" s="445"/>
      <c r="AE458" s="445"/>
      <c r="AF458" s="445"/>
      <c r="AG458" s="445"/>
      <c r="AH458" s="445"/>
      <c r="AI458" s="445"/>
    </row>
    <row r="459" spans="21:35" ht="12.75">
      <c r="U459" s="436"/>
      <c r="V459" s="435"/>
      <c r="W459"/>
      <c r="X459" s="445"/>
      <c r="Y459" s="445"/>
      <c r="Z459" s="445"/>
      <c r="AA459" s="445"/>
      <c r="AB459" s="445"/>
      <c r="AC459" s="445"/>
      <c r="AD459" s="445"/>
      <c r="AE459" s="445"/>
      <c r="AF459" s="445"/>
      <c r="AG459" s="445"/>
      <c r="AH459" s="445"/>
      <c r="AI459" s="445"/>
    </row>
    <row r="460" spans="21:35" ht="12.75">
      <c r="U460" s="436"/>
      <c r="V460" s="435"/>
      <c r="W460"/>
      <c r="X460" s="445"/>
      <c r="Y460" s="445"/>
      <c r="Z460" s="445"/>
      <c r="AA460" s="445"/>
      <c r="AB460" s="445"/>
      <c r="AC460" s="445"/>
      <c r="AD460" s="445"/>
      <c r="AE460" s="445"/>
      <c r="AF460" s="445"/>
      <c r="AG460" s="445"/>
      <c r="AH460" s="445"/>
      <c r="AI460" s="445"/>
    </row>
    <row r="461" spans="21:35" ht="12.75">
      <c r="U461" s="436"/>
      <c r="V461" s="435"/>
      <c r="W461"/>
      <c r="X461" s="445"/>
      <c r="Y461" s="445"/>
      <c r="Z461" s="445"/>
      <c r="AA461" s="445"/>
      <c r="AB461" s="445"/>
      <c r="AC461" s="445"/>
      <c r="AD461" s="445"/>
      <c r="AE461" s="445"/>
      <c r="AF461" s="445"/>
      <c r="AG461" s="445"/>
      <c r="AH461" s="445"/>
      <c r="AI461" s="445"/>
    </row>
    <row r="462" spans="21:35" ht="12.75">
      <c r="U462" s="436"/>
      <c r="V462" s="435"/>
      <c r="W462"/>
      <c r="X462" s="445"/>
      <c r="Y462" s="445"/>
      <c r="Z462" s="445"/>
      <c r="AA462" s="445"/>
      <c r="AB462" s="445"/>
      <c r="AC462" s="445"/>
      <c r="AD462" s="445"/>
      <c r="AE462" s="445"/>
      <c r="AF462" s="445"/>
      <c r="AG462" s="445"/>
      <c r="AH462" s="445"/>
      <c r="AI462" s="445"/>
    </row>
    <row r="463" spans="21:35" ht="12.75">
      <c r="U463" s="436"/>
      <c r="V463" s="435"/>
      <c r="W463"/>
      <c r="X463" s="445"/>
      <c r="Y463" s="445"/>
      <c r="Z463" s="445"/>
      <c r="AA463" s="445"/>
      <c r="AB463" s="445"/>
      <c r="AC463" s="445"/>
      <c r="AD463" s="445"/>
      <c r="AE463" s="445"/>
      <c r="AF463" s="445"/>
      <c r="AG463" s="445"/>
      <c r="AH463" s="445"/>
      <c r="AI463" s="445"/>
    </row>
    <row r="464" spans="21:35" ht="12.75">
      <c r="U464" s="436"/>
      <c r="V464" s="435"/>
      <c r="W464"/>
      <c r="X464" s="445"/>
      <c r="Y464" s="445"/>
      <c r="Z464" s="445"/>
      <c r="AA464" s="445"/>
      <c r="AB464" s="445"/>
      <c r="AC464" s="445"/>
      <c r="AD464" s="445"/>
      <c r="AE464" s="445"/>
      <c r="AF464" s="445"/>
      <c r="AG464" s="445"/>
      <c r="AH464" s="445"/>
      <c r="AI464" s="445"/>
    </row>
    <row r="465" spans="21:35" ht="12.75">
      <c r="U465" s="436"/>
      <c r="V465" s="435"/>
      <c r="W465"/>
      <c r="X465" s="445"/>
      <c r="Y465" s="445"/>
      <c r="Z465" s="445"/>
      <c r="AA465" s="445"/>
      <c r="AB465" s="445"/>
      <c r="AC465" s="445"/>
      <c r="AD465" s="445"/>
      <c r="AE465" s="445"/>
      <c r="AF465" s="445"/>
      <c r="AG465" s="445"/>
      <c r="AH465" s="445"/>
      <c r="AI465" s="445"/>
    </row>
    <row r="466" spans="21:35" ht="12.75">
      <c r="U466" s="436"/>
      <c r="V466" s="435"/>
      <c r="W466"/>
      <c r="X466" s="445"/>
      <c r="Y466" s="445"/>
      <c r="Z466" s="445"/>
      <c r="AA466" s="445"/>
      <c r="AB466" s="445"/>
      <c r="AC466" s="445"/>
      <c r="AD466" s="445"/>
      <c r="AE466" s="445"/>
      <c r="AF466" s="445"/>
      <c r="AG466" s="445"/>
      <c r="AH466" s="445"/>
      <c r="AI466" s="445"/>
    </row>
    <row r="467" spans="21:35" ht="12.75">
      <c r="U467" s="436"/>
      <c r="V467" s="435"/>
      <c r="W467"/>
      <c r="X467" s="445"/>
      <c r="Y467" s="445"/>
      <c r="Z467" s="445"/>
      <c r="AA467" s="445"/>
      <c r="AB467" s="445"/>
      <c r="AC467" s="445"/>
      <c r="AD467" s="445"/>
      <c r="AE467" s="445"/>
      <c r="AF467" s="445"/>
      <c r="AG467" s="445"/>
      <c r="AH467" s="445"/>
      <c r="AI467" s="445"/>
    </row>
    <row r="468" spans="21:35" ht="12.75">
      <c r="U468" s="436"/>
      <c r="V468" s="435"/>
      <c r="W468"/>
      <c r="X468" s="445"/>
      <c r="Y468" s="445"/>
      <c r="Z468" s="445"/>
      <c r="AA468" s="445"/>
      <c r="AB468" s="445"/>
      <c r="AC468" s="445"/>
      <c r="AD468" s="445"/>
      <c r="AE468" s="445"/>
      <c r="AF468" s="445"/>
      <c r="AG468" s="445"/>
      <c r="AH468" s="445"/>
      <c r="AI468" s="445"/>
    </row>
    <row r="469" spans="21:35" ht="12.75">
      <c r="U469" s="436"/>
      <c r="V469" s="435"/>
      <c r="W469"/>
      <c r="X469" s="445"/>
      <c r="Y469" s="445"/>
      <c r="Z469" s="445"/>
      <c r="AA469" s="445"/>
      <c r="AB469" s="445"/>
      <c r="AC469" s="445"/>
      <c r="AD469" s="445"/>
      <c r="AE469" s="445"/>
      <c r="AF469" s="445"/>
      <c r="AG469" s="445"/>
      <c r="AH469" s="445"/>
      <c r="AI469" s="445"/>
    </row>
    <row r="470" spans="21:35" ht="12.75">
      <c r="U470" s="436"/>
      <c r="V470" s="435"/>
      <c r="W470"/>
      <c r="X470" s="445"/>
      <c r="Y470" s="445"/>
      <c r="Z470" s="445"/>
      <c r="AA470" s="445"/>
      <c r="AB470" s="445"/>
      <c r="AC470" s="445"/>
      <c r="AD470" s="445"/>
      <c r="AE470" s="445"/>
      <c r="AF470" s="445"/>
      <c r="AG470" s="445"/>
      <c r="AH470" s="445"/>
      <c r="AI470" s="445"/>
    </row>
    <row r="471" spans="21:35" ht="12.75">
      <c r="U471" s="436"/>
      <c r="V471" s="435"/>
      <c r="W471"/>
      <c r="X471" s="445"/>
      <c r="Y471" s="445"/>
      <c r="Z471" s="445"/>
      <c r="AA471" s="445"/>
      <c r="AB471" s="445"/>
      <c r="AC471" s="445"/>
      <c r="AD471" s="445"/>
      <c r="AE471" s="445"/>
      <c r="AF471" s="445"/>
      <c r="AG471" s="445"/>
      <c r="AH471" s="445"/>
      <c r="AI471" s="445"/>
    </row>
    <row r="472" spans="21:35" ht="12.75">
      <c r="U472" s="436"/>
      <c r="V472" s="435"/>
      <c r="W472"/>
      <c r="X472" s="445"/>
      <c r="Y472" s="445"/>
      <c r="Z472" s="445"/>
      <c r="AA472" s="445"/>
      <c r="AB472" s="445"/>
      <c r="AC472" s="445"/>
      <c r="AD472" s="445"/>
      <c r="AE472" s="445"/>
      <c r="AF472" s="445"/>
      <c r="AG472" s="445"/>
      <c r="AH472" s="445"/>
      <c r="AI472" s="445"/>
    </row>
    <row r="473" spans="21:35" ht="12.75">
      <c r="U473" s="436"/>
      <c r="V473" s="435"/>
      <c r="W473"/>
      <c r="X473" s="445"/>
      <c r="Y473" s="445"/>
      <c r="Z473" s="445"/>
      <c r="AA473" s="445"/>
      <c r="AB473" s="445"/>
      <c r="AC473" s="445"/>
      <c r="AD473" s="445"/>
      <c r="AE473" s="445"/>
      <c r="AF473" s="445"/>
      <c r="AG473" s="445"/>
      <c r="AH473" s="445"/>
      <c r="AI473" s="445"/>
    </row>
    <row r="474" spans="21:35" ht="12.75">
      <c r="U474" s="436"/>
      <c r="V474" s="435"/>
      <c r="W474"/>
      <c r="X474" s="445"/>
      <c r="Y474" s="445"/>
      <c r="Z474" s="445"/>
      <c r="AA474" s="445"/>
      <c r="AB474" s="445"/>
      <c r="AC474" s="445"/>
      <c r="AD474" s="445"/>
      <c r="AE474" s="445"/>
      <c r="AF474" s="445"/>
      <c r="AG474" s="445"/>
      <c r="AH474" s="445"/>
      <c r="AI474" s="445"/>
    </row>
    <row r="475" spans="21:35" ht="12.75">
      <c r="U475" s="436"/>
      <c r="V475" s="435"/>
      <c r="W475"/>
      <c r="X475" s="445"/>
      <c r="Y475" s="445"/>
      <c r="Z475" s="445"/>
      <c r="AA475" s="445"/>
      <c r="AB475" s="445"/>
      <c r="AC475" s="445"/>
      <c r="AD475" s="445"/>
      <c r="AE475" s="445"/>
      <c r="AF475" s="445"/>
      <c r="AG475" s="445"/>
      <c r="AH475" s="445"/>
      <c r="AI475" s="445"/>
    </row>
    <row r="476" spans="21:35" ht="12.75">
      <c r="U476" s="436"/>
      <c r="V476" s="435"/>
      <c r="W476"/>
      <c r="X476" s="445"/>
      <c r="Y476" s="445"/>
      <c r="Z476" s="445"/>
      <c r="AA476" s="445"/>
      <c r="AB476" s="445"/>
      <c r="AC476" s="445"/>
      <c r="AD476" s="445"/>
      <c r="AE476" s="445"/>
      <c r="AF476" s="445"/>
      <c r="AG476" s="445"/>
      <c r="AH476" s="445"/>
      <c r="AI476" s="445"/>
    </row>
    <row r="477" spans="21:35" ht="12.75">
      <c r="U477" s="436"/>
      <c r="V477" s="435"/>
      <c r="W477"/>
      <c r="X477" s="445"/>
      <c r="Y477" s="445"/>
      <c r="Z477" s="445"/>
      <c r="AA477" s="445"/>
      <c r="AB477" s="445"/>
      <c r="AC477" s="445"/>
      <c r="AD477" s="445"/>
      <c r="AE477" s="445"/>
      <c r="AF477" s="445"/>
      <c r="AG477" s="445"/>
      <c r="AH477" s="445"/>
      <c r="AI477" s="445"/>
    </row>
    <row r="478" spans="21:35" ht="12.75">
      <c r="U478" s="436"/>
      <c r="V478" s="435"/>
      <c r="W478"/>
      <c r="X478" s="445"/>
      <c r="Y478" s="445"/>
      <c r="Z478" s="445"/>
      <c r="AA478" s="445"/>
      <c r="AB478" s="445"/>
      <c r="AC478" s="445"/>
      <c r="AD478" s="445"/>
      <c r="AE478" s="445"/>
      <c r="AF478" s="445"/>
      <c r="AG478" s="445"/>
      <c r="AH478" s="445"/>
      <c r="AI478" s="445"/>
    </row>
    <row r="479" spans="21:35" ht="12.75">
      <c r="U479" s="436"/>
      <c r="V479" s="435"/>
      <c r="W479"/>
      <c r="X479" s="445"/>
      <c r="Y479" s="445"/>
      <c r="Z479" s="445"/>
      <c r="AA479" s="445"/>
      <c r="AB479" s="445"/>
      <c r="AC479" s="445"/>
      <c r="AD479" s="445"/>
      <c r="AE479" s="445"/>
      <c r="AF479" s="445"/>
      <c r="AG479" s="445"/>
      <c r="AH479" s="445"/>
      <c r="AI479" s="445"/>
    </row>
    <row r="480" spans="21:35" ht="12.75">
      <c r="U480" s="436"/>
      <c r="V480" s="435"/>
      <c r="W480"/>
      <c r="X480" s="445"/>
      <c r="Y480" s="445"/>
      <c r="Z480" s="445"/>
      <c r="AA480" s="445"/>
      <c r="AB480" s="445"/>
      <c r="AC480" s="445"/>
      <c r="AD480" s="445"/>
      <c r="AE480" s="445"/>
      <c r="AF480" s="445"/>
      <c r="AG480" s="445"/>
      <c r="AH480" s="445"/>
      <c r="AI480" s="445"/>
    </row>
    <row r="481" spans="21:35" ht="13.5" thickBot="1">
      <c r="U481" s="436"/>
      <c r="V481" s="435"/>
      <c r="W481"/>
      <c r="X481" s="445"/>
      <c r="Y481" s="445"/>
      <c r="Z481" s="445"/>
      <c r="AA481" s="445"/>
      <c r="AB481" s="445"/>
      <c r="AC481" s="445"/>
      <c r="AD481" s="445"/>
      <c r="AE481" s="445"/>
      <c r="AF481" s="445"/>
      <c r="AG481" s="445"/>
      <c r="AH481" s="445"/>
      <c r="AI481" s="445"/>
    </row>
    <row r="482" spans="21:35" ht="12.75">
      <c r="U482" s="435"/>
      <c r="V482" s="444"/>
      <c r="W482"/>
      <c r="X482" s="447"/>
      <c r="Y482" s="447"/>
      <c r="Z482" s="447"/>
      <c r="AA482" s="447"/>
      <c r="AB482" s="447"/>
      <c r="AC482" s="447"/>
      <c r="AD482" s="447"/>
      <c r="AE482" s="447"/>
      <c r="AF482" s="448"/>
      <c r="AG482" s="447"/>
      <c r="AH482" s="447"/>
      <c r="AI482" s="447"/>
    </row>
    <row r="483" spans="21:35" ht="12.75">
      <c r="U483" s="436"/>
      <c r="V483" s="435"/>
      <c r="W483"/>
      <c r="X483" s="447"/>
      <c r="Y483" s="447"/>
      <c r="Z483" s="447"/>
      <c r="AA483" s="447"/>
      <c r="AB483" s="447"/>
      <c r="AC483" s="447"/>
      <c r="AD483" s="447"/>
      <c r="AE483" s="447"/>
      <c r="AF483" s="448"/>
      <c r="AG483" s="447"/>
      <c r="AH483" s="447"/>
      <c r="AI483" s="447"/>
    </row>
    <row r="484" spans="21:35" ht="12.75">
      <c r="U484" s="436"/>
      <c r="V484" s="435"/>
      <c r="W484"/>
      <c r="X484" s="447"/>
      <c r="Y484" s="447"/>
      <c r="Z484" s="447"/>
      <c r="AA484" s="447"/>
      <c r="AB484" s="447"/>
      <c r="AC484" s="447"/>
      <c r="AD484" s="447"/>
      <c r="AE484" s="447"/>
      <c r="AF484" s="448"/>
      <c r="AG484" s="447"/>
      <c r="AH484" s="447"/>
      <c r="AI484" s="447"/>
    </row>
    <row r="485" spans="21:35" ht="12.75">
      <c r="U485" s="436"/>
      <c r="V485" s="435"/>
      <c r="W485"/>
      <c r="X485" s="447"/>
      <c r="Y485" s="447"/>
      <c r="Z485" s="447"/>
      <c r="AA485" s="447"/>
      <c r="AB485" s="447"/>
      <c r="AC485" s="447"/>
      <c r="AD485" s="447"/>
      <c r="AE485" s="447"/>
      <c r="AF485" s="448"/>
      <c r="AG485" s="447"/>
      <c r="AH485" s="447"/>
      <c r="AI485" s="447"/>
    </row>
    <row r="486" spans="21:35" ht="12.75">
      <c r="U486" s="436"/>
      <c r="V486" s="435"/>
      <c r="W486"/>
      <c r="X486" s="447"/>
      <c r="Y486" s="447"/>
      <c r="Z486" s="447"/>
      <c r="AA486" s="447"/>
      <c r="AB486" s="447"/>
      <c r="AC486" s="447"/>
      <c r="AD486" s="447"/>
      <c r="AE486" s="447"/>
      <c r="AF486" s="448"/>
      <c r="AG486" s="447"/>
      <c r="AH486" s="447"/>
      <c r="AI486" s="447"/>
    </row>
    <row r="487" spans="21:35" ht="12.75">
      <c r="U487" s="436"/>
      <c r="V487" s="435"/>
      <c r="W487"/>
      <c r="X487" s="447"/>
      <c r="Y487" s="447"/>
      <c r="Z487" s="447"/>
      <c r="AA487" s="447"/>
      <c r="AB487" s="447"/>
      <c r="AC487" s="447"/>
      <c r="AD487" s="447"/>
      <c r="AE487" s="447"/>
      <c r="AF487" s="448"/>
      <c r="AG487" s="447"/>
      <c r="AH487" s="447"/>
      <c r="AI487" s="447"/>
    </row>
    <row r="488" spans="21:35" ht="12.75">
      <c r="U488" s="436"/>
      <c r="V488" s="435"/>
      <c r="W488"/>
      <c r="X488" s="447"/>
      <c r="Y488" s="447"/>
      <c r="Z488" s="447"/>
      <c r="AA488" s="447"/>
      <c r="AB488" s="447"/>
      <c r="AC488" s="447"/>
      <c r="AD488" s="447"/>
      <c r="AE488" s="447"/>
      <c r="AF488" s="448"/>
      <c r="AG488" s="447"/>
      <c r="AH488" s="447"/>
      <c r="AI488" s="447"/>
    </row>
    <row r="489" spans="21:35" ht="12.75">
      <c r="U489" s="436"/>
      <c r="V489" s="435"/>
      <c r="W489"/>
      <c r="X489" s="447"/>
      <c r="Y489" s="447"/>
      <c r="Z489" s="447"/>
      <c r="AA489" s="447"/>
      <c r="AB489" s="447"/>
      <c r="AC489" s="447"/>
      <c r="AD489" s="447"/>
      <c r="AE489" s="447"/>
      <c r="AF489" s="448"/>
      <c r="AG489" s="447"/>
      <c r="AH489" s="447"/>
      <c r="AI489" s="447"/>
    </row>
    <row r="490" spans="21:35" ht="12.75">
      <c r="U490" s="436"/>
      <c r="V490" s="435"/>
      <c r="W490"/>
      <c r="X490" s="447"/>
      <c r="Y490" s="447"/>
      <c r="Z490" s="447"/>
      <c r="AA490" s="447"/>
      <c r="AB490" s="447"/>
      <c r="AC490" s="447"/>
      <c r="AD490" s="447"/>
      <c r="AE490" s="447"/>
      <c r="AF490" s="448"/>
      <c r="AG490" s="447"/>
      <c r="AH490" s="447"/>
      <c r="AI490" s="447"/>
    </row>
    <row r="491" spans="21:35" ht="12.75">
      <c r="U491" s="436"/>
      <c r="V491" s="435"/>
      <c r="W491"/>
      <c r="X491" s="447"/>
      <c r="Y491" s="447"/>
      <c r="Z491" s="447"/>
      <c r="AA491" s="447"/>
      <c r="AB491" s="447"/>
      <c r="AC491" s="447"/>
      <c r="AD491" s="447"/>
      <c r="AE491" s="447"/>
      <c r="AF491" s="448"/>
      <c r="AG491" s="447"/>
      <c r="AH491" s="447"/>
      <c r="AI491" s="447"/>
    </row>
    <row r="492" spans="21:35" ht="12.75">
      <c r="U492" s="436"/>
      <c r="V492" s="435"/>
      <c r="W492"/>
      <c r="X492" s="447"/>
      <c r="Y492" s="447"/>
      <c r="Z492" s="447"/>
      <c r="AA492" s="447"/>
      <c r="AB492" s="447"/>
      <c r="AC492" s="447"/>
      <c r="AD492" s="447"/>
      <c r="AE492" s="447"/>
      <c r="AF492" s="448"/>
      <c r="AG492" s="447"/>
      <c r="AH492" s="447"/>
      <c r="AI492" s="447"/>
    </row>
    <row r="493" spans="21:35" ht="12.75">
      <c r="U493" s="436"/>
      <c r="V493" s="435"/>
      <c r="W493"/>
      <c r="X493" s="447"/>
      <c r="Y493" s="447"/>
      <c r="Z493" s="447"/>
      <c r="AA493" s="447"/>
      <c r="AB493" s="447"/>
      <c r="AC493" s="447"/>
      <c r="AD493" s="447"/>
      <c r="AE493" s="447"/>
      <c r="AF493" s="448"/>
      <c r="AG493" s="447"/>
      <c r="AH493" s="447"/>
      <c r="AI493" s="447"/>
    </row>
    <row r="494" spans="21:35" ht="12.75">
      <c r="U494" s="436"/>
      <c r="V494" s="435"/>
      <c r="W494"/>
      <c r="X494" s="447"/>
      <c r="Y494" s="447"/>
      <c r="Z494" s="447"/>
      <c r="AA494" s="447"/>
      <c r="AB494" s="447"/>
      <c r="AC494" s="447"/>
      <c r="AD494" s="447"/>
      <c r="AE494" s="447"/>
      <c r="AF494" s="447"/>
      <c r="AG494" s="447"/>
      <c r="AH494" s="447"/>
      <c r="AI494" s="447"/>
    </row>
    <row r="495" spans="21:35" ht="12.75">
      <c r="U495" s="436"/>
      <c r="V495" s="435"/>
      <c r="W495"/>
      <c r="X495" s="447"/>
      <c r="Y495" s="447"/>
      <c r="Z495" s="447"/>
      <c r="AA495" s="447"/>
      <c r="AB495" s="447"/>
      <c r="AC495" s="447"/>
      <c r="AD495" s="447"/>
      <c r="AE495" s="447"/>
      <c r="AF495" s="447"/>
      <c r="AG495" s="447"/>
      <c r="AH495" s="447"/>
      <c r="AI495" s="447"/>
    </row>
    <row r="496" spans="21:35" ht="12.75">
      <c r="U496" s="436"/>
      <c r="V496" s="435"/>
      <c r="W496"/>
      <c r="X496" s="447"/>
      <c r="Y496" s="447"/>
      <c r="Z496" s="447"/>
      <c r="AA496" s="447"/>
      <c r="AB496" s="447"/>
      <c r="AC496" s="447"/>
      <c r="AD496" s="447"/>
      <c r="AE496" s="447"/>
      <c r="AF496" s="447"/>
      <c r="AG496" s="447"/>
      <c r="AH496" s="447"/>
      <c r="AI496" s="447"/>
    </row>
    <row r="497" spans="21:35" ht="12.75">
      <c r="U497" s="436"/>
      <c r="V497" s="435"/>
      <c r="W497"/>
      <c r="X497" s="447"/>
      <c r="Y497" s="447"/>
      <c r="Z497" s="447"/>
      <c r="AA497" s="447"/>
      <c r="AB497" s="447"/>
      <c r="AC497" s="447"/>
      <c r="AD497" s="447"/>
      <c r="AE497" s="447"/>
      <c r="AF497" s="447"/>
      <c r="AG497" s="447"/>
      <c r="AH497" s="447"/>
      <c r="AI497" s="447"/>
    </row>
    <row r="498" spans="21:35" ht="12.75">
      <c r="U498" s="436"/>
      <c r="V498" s="435"/>
      <c r="W498"/>
      <c r="X498" s="447"/>
      <c r="Y498" s="447"/>
      <c r="Z498" s="447"/>
      <c r="AA498" s="447"/>
      <c r="AB498" s="447"/>
      <c r="AC498" s="447"/>
      <c r="AD498" s="447"/>
      <c r="AE498" s="447"/>
      <c r="AF498" s="447"/>
      <c r="AG498" s="447"/>
      <c r="AH498" s="447"/>
      <c r="AI498" s="447"/>
    </row>
    <row r="499" spans="21:35" ht="12.75">
      <c r="U499" s="436"/>
      <c r="V499" s="435"/>
      <c r="W499"/>
      <c r="X499" s="447"/>
      <c r="Y499" s="447"/>
      <c r="Z499" s="447"/>
      <c r="AA499" s="447"/>
      <c r="AB499" s="447"/>
      <c r="AC499" s="447"/>
      <c r="AD499" s="447"/>
      <c r="AE499" s="447"/>
      <c r="AF499" s="447"/>
      <c r="AG499" s="447"/>
      <c r="AH499" s="447"/>
      <c r="AI499" s="447"/>
    </row>
    <row r="500" spans="21:35" ht="12.75">
      <c r="U500" s="436"/>
      <c r="V500" s="435"/>
      <c r="W500"/>
      <c r="X500" s="447"/>
      <c r="Y500" s="447"/>
      <c r="Z500" s="447"/>
      <c r="AA500" s="447"/>
      <c r="AB500" s="447"/>
      <c r="AC500" s="447"/>
      <c r="AD500" s="447"/>
      <c r="AE500" s="447"/>
      <c r="AF500" s="447"/>
      <c r="AG500" s="447"/>
      <c r="AH500" s="447"/>
      <c r="AI500" s="447"/>
    </row>
    <row r="501" spans="21:35" ht="12.75">
      <c r="U501" s="436"/>
      <c r="V501" s="435"/>
      <c r="W501"/>
      <c r="X501" s="447"/>
      <c r="Y501" s="447"/>
      <c r="Z501" s="447"/>
      <c r="AA501" s="447"/>
      <c r="AB501" s="447"/>
      <c r="AC501" s="447"/>
      <c r="AD501" s="447"/>
      <c r="AE501" s="447"/>
      <c r="AF501" s="447"/>
      <c r="AG501" s="447"/>
      <c r="AH501" s="447"/>
      <c r="AI501" s="447"/>
    </row>
    <row r="502" spans="21:35" ht="12.75">
      <c r="U502" s="436"/>
      <c r="V502" s="435"/>
      <c r="W502"/>
      <c r="X502" s="447"/>
      <c r="Y502" s="447"/>
      <c r="Z502" s="447"/>
      <c r="AA502" s="447"/>
      <c r="AB502" s="447"/>
      <c r="AC502" s="447"/>
      <c r="AD502" s="447"/>
      <c r="AE502" s="447"/>
      <c r="AF502" s="447"/>
      <c r="AG502" s="447"/>
      <c r="AH502" s="447"/>
      <c r="AI502" s="447"/>
    </row>
    <row r="503" spans="21:35" ht="12.75">
      <c r="U503" s="436"/>
      <c r="V503" s="435"/>
      <c r="W503"/>
      <c r="X503" s="447"/>
      <c r="Y503" s="447"/>
      <c r="Z503" s="447"/>
      <c r="AA503" s="447"/>
      <c r="AB503" s="447"/>
      <c r="AC503" s="447"/>
      <c r="AD503" s="447"/>
      <c r="AE503" s="447"/>
      <c r="AF503" s="447"/>
      <c r="AG503" s="447"/>
      <c r="AH503" s="447"/>
      <c r="AI503" s="447"/>
    </row>
    <row r="504" spans="21:35" ht="12.75">
      <c r="U504" s="436"/>
      <c r="V504" s="435"/>
      <c r="W504"/>
      <c r="X504" s="447"/>
      <c r="Y504" s="447"/>
      <c r="Z504" s="447"/>
      <c r="AA504" s="447"/>
      <c r="AB504" s="447"/>
      <c r="AC504" s="447"/>
      <c r="AD504" s="447"/>
      <c r="AE504" s="447"/>
      <c r="AF504" s="447"/>
      <c r="AG504" s="447"/>
      <c r="AH504" s="447"/>
      <c r="AI504" s="447"/>
    </row>
    <row r="505" spans="21:35" ht="12.75">
      <c r="U505" s="436"/>
      <c r="V505" s="435"/>
      <c r="W505"/>
      <c r="X505" s="447"/>
      <c r="Y505" s="447"/>
      <c r="Z505" s="447"/>
      <c r="AA505" s="447"/>
      <c r="AB505" s="447"/>
      <c r="AC505" s="447"/>
      <c r="AD505" s="447"/>
      <c r="AE505" s="447"/>
      <c r="AF505" s="447"/>
      <c r="AG505" s="447"/>
      <c r="AH505" s="447"/>
      <c r="AI505" s="447"/>
    </row>
    <row r="506" spans="21:35" ht="12.75">
      <c r="U506" s="436"/>
      <c r="V506" s="435"/>
      <c r="W506"/>
      <c r="X506" s="447"/>
      <c r="Y506" s="447"/>
      <c r="Z506" s="447"/>
      <c r="AA506" s="447"/>
      <c r="AB506" s="447"/>
      <c r="AC506" s="447"/>
      <c r="AD506" s="447"/>
      <c r="AE506" s="447"/>
      <c r="AF506" s="447"/>
      <c r="AG506" s="447"/>
      <c r="AH506" s="447"/>
      <c r="AI506" s="447"/>
    </row>
    <row r="507" spans="21:35" ht="12.75">
      <c r="U507" s="436"/>
      <c r="V507" s="435"/>
      <c r="W507"/>
      <c r="X507" s="447"/>
      <c r="Y507" s="447"/>
      <c r="Z507" s="447"/>
      <c r="AA507" s="447"/>
      <c r="AB507" s="447"/>
      <c r="AC507" s="447"/>
      <c r="AD507" s="447"/>
      <c r="AE507" s="447"/>
      <c r="AF507" s="447"/>
      <c r="AG507" s="447"/>
      <c r="AH507" s="447"/>
      <c r="AI507" s="447"/>
    </row>
    <row r="508" spans="21:35" ht="12.75">
      <c r="U508" s="436"/>
      <c r="V508" s="435"/>
      <c r="W508"/>
      <c r="X508" s="447"/>
      <c r="Y508" s="447"/>
      <c r="Z508" s="447"/>
      <c r="AA508" s="447"/>
      <c r="AB508" s="447"/>
      <c r="AC508" s="447"/>
      <c r="AD508" s="447"/>
      <c r="AE508" s="447"/>
      <c r="AF508" s="447"/>
      <c r="AG508" s="447"/>
      <c r="AH508" s="449"/>
      <c r="AI508" s="447"/>
    </row>
    <row r="509" spans="21:35" ht="12.75">
      <c r="U509" s="436"/>
      <c r="V509" s="435"/>
      <c r="W509"/>
      <c r="X509" s="447"/>
      <c r="Y509" s="447"/>
      <c r="Z509" s="447"/>
      <c r="AA509" s="447"/>
      <c r="AB509" s="447"/>
      <c r="AC509" s="447"/>
      <c r="AD509" s="447"/>
      <c r="AE509" s="447"/>
      <c r="AF509" s="447"/>
      <c r="AG509" s="447"/>
      <c r="AH509" s="447"/>
      <c r="AI509" s="447"/>
    </row>
    <row r="510" spans="21:35" ht="12.75">
      <c r="U510" s="436"/>
      <c r="V510" s="435"/>
      <c r="W510"/>
      <c r="X510" s="447"/>
      <c r="Y510" s="447"/>
      <c r="Z510" s="447"/>
      <c r="AA510" s="447"/>
      <c r="AB510" s="447"/>
      <c r="AC510" s="447"/>
      <c r="AD510" s="447"/>
      <c r="AE510" s="447"/>
      <c r="AF510" s="447"/>
      <c r="AG510" s="447"/>
      <c r="AH510" s="447"/>
      <c r="AI510" s="447"/>
    </row>
    <row r="511" spans="21:35" ht="12.75">
      <c r="U511" s="436"/>
      <c r="V511" s="435"/>
      <c r="W511"/>
      <c r="X511" s="447"/>
      <c r="Y511" s="447"/>
      <c r="Z511" s="447"/>
      <c r="AA511" s="447"/>
      <c r="AB511" s="447"/>
      <c r="AC511" s="447"/>
      <c r="AD511" s="447"/>
      <c r="AE511" s="447"/>
      <c r="AF511" s="447"/>
      <c r="AG511" s="447"/>
      <c r="AH511" s="447"/>
      <c r="AI511" s="447"/>
    </row>
    <row r="512" spans="21:35" ht="12.75">
      <c r="U512" s="436"/>
      <c r="V512" s="435"/>
      <c r="W512"/>
      <c r="X512" s="447"/>
      <c r="Y512" s="447"/>
      <c r="Z512" s="447"/>
      <c r="AA512" s="447"/>
      <c r="AB512" s="447"/>
      <c r="AC512" s="447"/>
      <c r="AD512" s="447"/>
      <c r="AE512" s="447"/>
      <c r="AF512" s="447"/>
      <c r="AG512" s="447"/>
      <c r="AH512" s="447"/>
      <c r="AI512" s="447"/>
    </row>
    <row r="513" spans="21:35" ht="12.75">
      <c r="U513" s="436"/>
      <c r="V513" s="435"/>
      <c r="W513"/>
      <c r="X513" s="447"/>
      <c r="Y513" s="447"/>
      <c r="Z513" s="447"/>
      <c r="AA513" s="447"/>
      <c r="AB513" s="447"/>
      <c r="AC513" s="447"/>
      <c r="AD513" s="447"/>
      <c r="AE513" s="447"/>
      <c r="AF513" s="447"/>
      <c r="AG513" s="447"/>
      <c r="AH513" s="447"/>
      <c r="AI513" s="447"/>
    </row>
    <row r="514" spans="21:35" ht="12.75">
      <c r="U514" s="436"/>
      <c r="V514" s="435"/>
      <c r="W514"/>
      <c r="X514" s="447"/>
      <c r="Y514" s="447"/>
      <c r="Z514" s="447"/>
      <c r="AA514" s="447"/>
      <c r="AB514" s="447"/>
      <c r="AC514" s="447"/>
      <c r="AD514" s="447"/>
      <c r="AE514" s="447"/>
      <c r="AF514" s="447"/>
      <c r="AG514" s="447"/>
      <c r="AH514" s="447"/>
      <c r="AI514" s="447"/>
    </row>
    <row r="515" spans="21:35" ht="12.75">
      <c r="U515" s="436"/>
      <c r="V515" s="435"/>
      <c r="W515"/>
      <c r="X515" s="447"/>
      <c r="Y515" s="447"/>
      <c r="Z515" s="447"/>
      <c r="AA515" s="447"/>
      <c r="AB515" s="447"/>
      <c r="AC515" s="447"/>
      <c r="AD515" s="447"/>
      <c r="AE515" s="447"/>
      <c r="AF515" s="447"/>
      <c r="AG515" s="447"/>
      <c r="AH515" s="447"/>
      <c r="AI515" s="447"/>
    </row>
    <row r="516" spans="21:35" ht="12.75">
      <c r="U516" s="436"/>
      <c r="V516" s="435"/>
      <c r="W516"/>
      <c r="X516" s="447"/>
      <c r="Y516" s="447"/>
      <c r="Z516" s="447"/>
      <c r="AA516" s="447"/>
      <c r="AB516" s="447"/>
      <c r="AC516" s="447"/>
      <c r="AD516" s="447"/>
      <c r="AE516" s="447"/>
      <c r="AF516" s="447"/>
      <c r="AG516" s="447"/>
      <c r="AH516" s="447"/>
      <c r="AI516" s="447"/>
    </row>
    <row r="517" spans="21:35" ht="12.75">
      <c r="U517" s="436"/>
      <c r="V517" s="435"/>
      <c r="W517"/>
      <c r="X517" s="447"/>
      <c r="Y517" s="447"/>
      <c r="Z517" s="447"/>
      <c r="AA517" s="447"/>
      <c r="AB517" s="447"/>
      <c r="AC517" s="447"/>
      <c r="AD517" s="447"/>
      <c r="AE517" s="447"/>
      <c r="AF517" s="447"/>
      <c r="AG517" s="447"/>
      <c r="AH517" s="447"/>
      <c r="AI517" s="447"/>
    </row>
    <row r="518" spans="21:35" ht="12.75">
      <c r="U518" s="436"/>
      <c r="V518" s="435"/>
      <c r="W518"/>
      <c r="X518" s="447"/>
      <c r="Y518" s="447"/>
      <c r="Z518" s="447"/>
      <c r="AA518" s="447"/>
      <c r="AB518" s="447"/>
      <c r="AC518" s="447"/>
      <c r="AD518" s="447"/>
      <c r="AE518" s="447"/>
      <c r="AF518" s="447"/>
      <c r="AG518" s="447"/>
      <c r="AH518" s="447"/>
      <c r="AI518" s="447"/>
    </row>
    <row r="519" spans="21:35" ht="12.75">
      <c r="U519" s="436"/>
      <c r="V519" s="435"/>
      <c r="W519"/>
      <c r="X519" s="447"/>
      <c r="Y519" s="447"/>
      <c r="Z519" s="447"/>
      <c r="AA519" s="447"/>
      <c r="AB519" s="447"/>
      <c r="AC519" s="447"/>
      <c r="AD519" s="447"/>
      <c r="AE519" s="447"/>
      <c r="AF519" s="447"/>
      <c r="AG519" s="447"/>
      <c r="AH519" s="447"/>
      <c r="AI519" s="447"/>
    </row>
    <row r="520" spans="21:35" ht="12.75">
      <c r="U520" s="436"/>
      <c r="V520" s="435"/>
      <c r="W520"/>
      <c r="X520" s="447"/>
      <c r="Y520" s="447"/>
      <c r="Z520" s="447"/>
      <c r="AA520" s="447"/>
      <c r="AB520" s="447"/>
      <c r="AC520" s="447"/>
      <c r="AD520" s="447"/>
      <c r="AE520" s="447"/>
      <c r="AF520" s="447"/>
      <c r="AG520" s="447"/>
      <c r="AH520" s="447"/>
      <c r="AI520" s="447"/>
    </row>
    <row r="521" spans="21:35" ht="12.75">
      <c r="U521" s="436"/>
      <c r="V521" s="435"/>
      <c r="W521"/>
      <c r="X521" s="447"/>
      <c r="Y521" s="447"/>
      <c r="Z521" s="447"/>
      <c r="AA521" s="447"/>
      <c r="AB521" s="447"/>
      <c r="AC521" s="447"/>
      <c r="AD521" s="447"/>
      <c r="AE521" s="447"/>
      <c r="AF521" s="447"/>
      <c r="AG521" s="447"/>
      <c r="AH521" s="447"/>
      <c r="AI521" s="447"/>
    </row>
    <row r="522" spans="21:35" ht="12.75">
      <c r="U522" s="436"/>
      <c r="V522" s="435"/>
      <c r="W522"/>
      <c r="X522" s="447"/>
      <c r="Y522" s="447"/>
      <c r="Z522" s="447"/>
      <c r="AA522" s="447"/>
      <c r="AB522" s="447"/>
      <c r="AC522" s="447"/>
      <c r="AD522" s="447"/>
      <c r="AE522" s="447"/>
      <c r="AF522" s="447"/>
      <c r="AG522" s="447"/>
      <c r="AH522" s="447"/>
      <c r="AI522" s="447"/>
    </row>
    <row r="523" spans="21:35" ht="12.75">
      <c r="U523" s="436"/>
      <c r="V523" s="435"/>
      <c r="W523"/>
      <c r="X523" s="447"/>
      <c r="Y523" s="447"/>
      <c r="Z523" s="447"/>
      <c r="AA523" s="447"/>
      <c r="AB523" s="447"/>
      <c r="AC523" s="447"/>
      <c r="AD523" s="447"/>
      <c r="AE523" s="447"/>
      <c r="AF523" s="447"/>
      <c r="AG523" s="447"/>
      <c r="AH523" s="447"/>
      <c r="AI523" s="447"/>
    </row>
    <row r="524" spans="21:35" ht="12.75">
      <c r="U524" s="436"/>
      <c r="V524" s="435"/>
      <c r="W524"/>
      <c r="X524" s="447"/>
      <c r="Y524" s="447"/>
      <c r="Z524" s="447"/>
      <c r="AA524" s="447"/>
      <c r="AB524" s="447"/>
      <c r="AC524" s="447"/>
      <c r="AD524" s="447"/>
      <c r="AE524" s="447"/>
      <c r="AF524" s="447"/>
      <c r="AG524" s="447"/>
      <c r="AH524" s="447"/>
      <c r="AI524" s="447"/>
    </row>
    <row r="525" spans="21:35" ht="12.75">
      <c r="U525" s="436"/>
      <c r="V525" s="435"/>
      <c r="W525"/>
      <c r="X525" s="447"/>
      <c r="Y525" s="447"/>
      <c r="Z525" s="447"/>
      <c r="AA525" s="447"/>
      <c r="AB525" s="447"/>
      <c r="AC525" s="447"/>
      <c r="AD525" s="447"/>
      <c r="AE525" s="447"/>
      <c r="AF525" s="447"/>
      <c r="AG525" s="447"/>
      <c r="AH525" s="447"/>
      <c r="AI525" s="447"/>
    </row>
    <row r="526" spans="21:35" ht="12.75">
      <c r="U526" s="436"/>
      <c r="V526" s="435"/>
      <c r="W526"/>
      <c r="X526" s="447"/>
      <c r="Y526" s="447"/>
      <c r="Z526" s="447"/>
      <c r="AA526" s="447"/>
      <c r="AB526" s="447"/>
      <c r="AC526" s="447"/>
      <c r="AD526" s="447"/>
      <c r="AE526" s="447"/>
      <c r="AF526" s="447"/>
      <c r="AG526" s="447"/>
      <c r="AH526" s="447"/>
      <c r="AI526" s="447"/>
    </row>
    <row r="527" spans="21:35" ht="12.75">
      <c r="U527" s="436"/>
      <c r="V527" s="435"/>
      <c r="W527"/>
      <c r="X527" s="447"/>
      <c r="Y527" s="447"/>
      <c r="Z527" s="447"/>
      <c r="AA527" s="447"/>
      <c r="AB527" s="447"/>
      <c r="AC527" s="447"/>
      <c r="AD527" s="447"/>
      <c r="AE527" s="447"/>
      <c r="AF527" s="447"/>
      <c r="AG527" s="447"/>
      <c r="AH527" s="447"/>
      <c r="AI527" s="447"/>
    </row>
    <row r="528" spans="21:35" ht="12.75">
      <c r="U528" s="436"/>
      <c r="V528" s="435"/>
      <c r="W528"/>
      <c r="X528" s="447"/>
      <c r="Y528" s="447"/>
      <c r="Z528" s="447"/>
      <c r="AA528" s="447"/>
      <c r="AB528" s="447"/>
      <c r="AC528" s="447"/>
      <c r="AD528" s="447"/>
      <c r="AE528" s="447"/>
      <c r="AF528" s="447"/>
      <c r="AG528" s="447"/>
      <c r="AH528" s="447"/>
      <c r="AI528" s="447"/>
    </row>
    <row r="529" spans="21:35" ht="12.75">
      <c r="U529" s="436"/>
      <c r="V529" s="435"/>
      <c r="W529"/>
      <c r="X529" s="447"/>
      <c r="Y529" s="447"/>
      <c r="Z529" s="447"/>
      <c r="AA529" s="447"/>
      <c r="AB529" s="447"/>
      <c r="AC529" s="447"/>
      <c r="AD529" s="447"/>
      <c r="AE529" s="447"/>
      <c r="AF529" s="447"/>
      <c r="AG529" s="447"/>
      <c r="AH529" s="447"/>
      <c r="AI529" s="447"/>
    </row>
    <row r="530" spans="21:35" ht="12.75">
      <c r="U530" s="436"/>
      <c r="V530" s="435"/>
      <c r="W530"/>
      <c r="X530" s="447"/>
      <c r="Y530" s="447"/>
      <c r="Z530" s="447"/>
      <c r="AA530" s="447"/>
      <c r="AB530" s="447"/>
      <c r="AC530" s="447"/>
      <c r="AD530" s="447"/>
      <c r="AE530" s="447"/>
      <c r="AF530" s="447"/>
      <c r="AG530" s="447"/>
      <c r="AH530" s="447"/>
      <c r="AI530" s="447"/>
    </row>
    <row r="531" spans="21:35" ht="12.75">
      <c r="U531" s="436"/>
      <c r="V531" s="435"/>
      <c r="W531"/>
      <c r="X531" s="447"/>
      <c r="Y531" s="447"/>
      <c r="Z531" s="447"/>
      <c r="AA531" s="447"/>
      <c r="AB531" s="447"/>
      <c r="AC531" s="447"/>
      <c r="AD531" s="447"/>
      <c r="AE531" s="447"/>
      <c r="AF531" s="447"/>
      <c r="AG531" s="447"/>
      <c r="AH531" s="447"/>
      <c r="AI531" s="447"/>
    </row>
    <row r="532" spans="21:35" ht="12.75">
      <c r="U532" s="436"/>
      <c r="V532" s="435"/>
      <c r="W532"/>
      <c r="X532" s="447"/>
      <c r="Y532" s="447"/>
      <c r="Z532" s="447"/>
      <c r="AA532" s="447"/>
      <c r="AB532" s="447"/>
      <c r="AC532" s="447"/>
      <c r="AD532" s="447"/>
      <c r="AE532" s="447"/>
      <c r="AF532" s="447"/>
      <c r="AG532" s="447"/>
      <c r="AH532" s="447"/>
      <c r="AI532" s="447"/>
    </row>
    <row r="533" spans="21:35" ht="13.5" thickBot="1">
      <c r="U533" s="435"/>
      <c r="V533" s="435"/>
      <c r="W533"/>
      <c r="X533" s="447"/>
      <c r="Y533" s="447"/>
      <c r="Z533" s="447"/>
      <c r="AA533" s="447"/>
      <c r="AB533" s="447"/>
      <c r="AC533" s="447"/>
      <c r="AD533" s="447"/>
      <c r="AE533" s="447"/>
      <c r="AF533" s="447"/>
      <c r="AG533" s="447"/>
      <c r="AH533" s="447"/>
      <c r="AI533" s="447"/>
    </row>
    <row r="534" spans="21:35" ht="12.75">
      <c r="U534" s="435"/>
      <c r="V534" s="444"/>
      <c r="W534"/>
      <c r="X534" s="450"/>
      <c r="Y534" s="450"/>
      <c r="Z534" s="450"/>
      <c r="AA534" s="450"/>
      <c r="AB534" s="450"/>
      <c r="AC534" s="450"/>
      <c r="AD534" s="450"/>
      <c r="AE534" s="450"/>
      <c r="AF534" s="450"/>
      <c r="AG534" s="450"/>
      <c r="AH534" s="450"/>
      <c r="AI534" s="450"/>
    </row>
    <row r="535" spans="21:35" ht="12.75">
      <c r="U535" s="436"/>
      <c r="V535" s="435"/>
      <c r="W535"/>
      <c r="X535" s="450"/>
      <c r="Y535" s="450"/>
      <c r="Z535" s="450"/>
      <c r="AA535" s="450"/>
      <c r="AB535" s="450"/>
      <c r="AC535" s="450"/>
      <c r="AD535" s="450"/>
      <c r="AE535" s="450"/>
      <c r="AF535" s="450"/>
      <c r="AG535" s="450"/>
      <c r="AH535" s="450"/>
      <c r="AI535" s="450"/>
    </row>
    <row r="536" spans="21:35" ht="12.75">
      <c r="U536" s="436"/>
      <c r="V536" s="435"/>
      <c r="W536"/>
      <c r="X536" s="450"/>
      <c r="Y536" s="450"/>
      <c r="Z536" s="450"/>
      <c r="AA536" s="450"/>
      <c r="AB536" s="450"/>
      <c r="AC536" s="450"/>
      <c r="AD536" s="450"/>
      <c r="AE536" s="450"/>
      <c r="AF536" s="450"/>
      <c r="AG536" s="450"/>
      <c r="AH536" s="450"/>
      <c r="AI536" s="450"/>
    </row>
    <row r="537" spans="21:35" ht="12.75">
      <c r="U537" s="436"/>
      <c r="V537" s="435"/>
      <c r="W537"/>
      <c r="X537" s="450"/>
      <c r="Y537" s="450"/>
      <c r="Z537" s="450"/>
      <c r="AA537" s="450"/>
      <c r="AB537" s="450"/>
      <c r="AC537" s="450"/>
      <c r="AD537" s="450"/>
      <c r="AE537" s="450"/>
      <c r="AF537" s="450"/>
      <c r="AG537" s="450"/>
      <c r="AH537" s="450"/>
      <c r="AI537" s="450"/>
    </row>
    <row r="538" spans="21:35" ht="12.75">
      <c r="U538" s="436"/>
      <c r="V538" s="435"/>
      <c r="W538"/>
      <c r="X538" s="450"/>
      <c r="Y538" s="450"/>
      <c r="Z538" s="450"/>
      <c r="AA538" s="450"/>
      <c r="AB538" s="450"/>
      <c r="AC538" s="450"/>
      <c r="AD538" s="450"/>
      <c r="AE538" s="450"/>
      <c r="AF538" s="450"/>
      <c r="AG538" s="450"/>
      <c r="AH538" s="450"/>
      <c r="AI538" s="450"/>
    </row>
    <row r="539" spans="21:35" ht="12.75">
      <c r="U539" s="436"/>
      <c r="V539" s="435"/>
      <c r="W539"/>
      <c r="X539" s="450"/>
      <c r="Y539" s="450"/>
      <c r="Z539" s="450"/>
      <c r="AA539" s="450"/>
      <c r="AB539" s="450"/>
      <c r="AC539" s="450"/>
      <c r="AD539" s="450"/>
      <c r="AE539" s="450"/>
      <c r="AF539" s="450"/>
      <c r="AG539" s="450"/>
      <c r="AH539" s="450"/>
      <c r="AI539" s="450"/>
    </row>
    <row r="540" spans="21:35" ht="12.75">
      <c r="U540" s="436"/>
      <c r="V540" s="435"/>
      <c r="W540"/>
      <c r="X540" s="450"/>
      <c r="Y540" s="450"/>
      <c r="Z540" s="450"/>
      <c r="AA540" s="450"/>
      <c r="AB540" s="450"/>
      <c r="AC540" s="450"/>
      <c r="AD540" s="450"/>
      <c r="AE540" s="450"/>
      <c r="AF540" s="450"/>
      <c r="AG540" s="450"/>
      <c r="AH540" s="450"/>
      <c r="AI540" s="450"/>
    </row>
    <row r="541" spans="21:35" ht="12.75">
      <c r="U541" s="436"/>
      <c r="V541" s="435"/>
      <c r="W541"/>
      <c r="X541" s="450"/>
      <c r="Y541" s="450"/>
      <c r="Z541" s="450"/>
      <c r="AA541" s="450"/>
      <c r="AB541" s="450"/>
      <c r="AC541" s="450"/>
      <c r="AD541" s="450"/>
      <c r="AE541" s="450"/>
      <c r="AF541" s="450"/>
      <c r="AG541" s="450"/>
      <c r="AH541" s="450"/>
      <c r="AI541" s="450"/>
    </row>
    <row r="542" spans="21:35" ht="12.75">
      <c r="U542" s="436"/>
      <c r="V542" s="435"/>
      <c r="W542"/>
      <c r="X542" s="450"/>
      <c r="Y542" s="450"/>
      <c r="Z542" s="450"/>
      <c r="AA542" s="450"/>
      <c r="AB542" s="450"/>
      <c r="AC542" s="450"/>
      <c r="AD542" s="450"/>
      <c r="AE542" s="450"/>
      <c r="AF542" s="450"/>
      <c r="AG542" s="450"/>
      <c r="AH542" s="450"/>
      <c r="AI542" s="450"/>
    </row>
    <row r="543" spans="21:35" ht="12.75">
      <c r="U543" s="436"/>
      <c r="V543" s="435"/>
      <c r="W543"/>
      <c r="X543" s="450"/>
      <c r="Y543" s="450"/>
      <c r="Z543" s="450"/>
      <c r="AA543" s="450"/>
      <c r="AB543" s="450"/>
      <c r="AC543" s="450"/>
      <c r="AD543" s="450"/>
      <c r="AE543" s="450"/>
      <c r="AF543" s="450"/>
      <c r="AG543" s="450"/>
      <c r="AH543" s="450"/>
      <c r="AI543" s="450"/>
    </row>
    <row r="544" spans="21:35" ht="12.75">
      <c r="U544" s="436"/>
      <c r="V544" s="435"/>
      <c r="W544"/>
      <c r="X544" s="450"/>
      <c r="Y544" s="450"/>
      <c r="Z544" s="450"/>
      <c r="AA544" s="450"/>
      <c r="AB544" s="450"/>
      <c r="AC544" s="450"/>
      <c r="AD544" s="450"/>
      <c r="AE544" s="450"/>
      <c r="AF544" s="450"/>
      <c r="AG544" s="450"/>
      <c r="AH544" s="450"/>
      <c r="AI544" s="450"/>
    </row>
    <row r="545" spans="21:35" ht="12.75">
      <c r="U545" s="436"/>
      <c r="V545" s="435"/>
      <c r="W545"/>
      <c r="X545" s="450"/>
      <c r="Y545" s="450"/>
      <c r="Z545" s="450"/>
      <c r="AA545" s="450"/>
      <c r="AB545" s="450"/>
      <c r="AC545" s="450"/>
      <c r="AD545" s="450"/>
      <c r="AE545" s="450"/>
      <c r="AF545" s="450"/>
      <c r="AG545" s="450"/>
      <c r="AH545" s="450"/>
      <c r="AI545" s="450"/>
    </row>
    <row r="546" spans="21:35" ht="12.75">
      <c r="U546" s="436"/>
      <c r="V546" s="435"/>
      <c r="W546"/>
      <c r="X546" s="450"/>
      <c r="Y546" s="450"/>
      <c r="Z546" s="450"/>
      <c r="AA546" s="450"/>
      <c r="AB546" s="450"/>
      <c r="AC546" s="450"/>
      <c r="AD546" s="450"/>
      <c r="AE546" s="450"/>
      <c r="AF546" s="450"/>
      <c r="AG546" s="450"/>
      <c r="AH546" s="450"/>
      <c r="AI546" s="450"/>
    </row>
    <row r="547" spans="21:35" ht="12.75">
      <c r="U547" s="436"/>
      <c r="V547" s="435"/>
      <c r="W547"/>
      <c r="X547" s="450"/>
      <c r="Y547" s="450"/>
      <c r="Z547" s="450"/>
      <c r="AA547" s="450"/>
      <c r="AB547" s="450"/>
      <c r="AC547" s="450"/>
      <c r="AD547" s="450"/>
      <c r="AE547" s="450"/>
      <c r="AF547" s="450"/>
      <c r="AG547" s="450"/>
      <c r="AH547" s="450"/>
      <c r="AI547" s="450"/>
    </row>
    <row r="548" spans="21:35" ht="12.75">
      <c r="U548" s="436"/>
      <c r="V548" s="435"/>
      <c r="W548"/>
      <c r="X548" s="450"/>
      <c r="Y548" s="450"/>
      <c r="Z548" s="450"/>
      <c r="AA548" s="450"/>
      <c r="AB548" s="450"/>
      <c r="AC548" s="450"/>
      <c r="AD548" s="450"/>
      <c r="AE548" s="450"/>
      <c r="AF548" s="450"/>
      <c r="AG548" s="450"/>
      <c r="AH548" s="450"/>
      <c r="AI548" s="450"/>
    </row>
    <row r="549" spans="21:35" ht="12.75">
      <c r="U549" s="436"/>
      <c r="V549" s="435"/>
      <c r="W549"/>
      <c r="X549" s="450"/>
      <c r="Y549" s="450"/>
      <c r="Z549" s="450"/>
      <c r="AA549" s="450"/>
      <c r="AB549" s="450"/>
      <c r="AC549" s="450"/>
      <c r="AD549" s="450"/>
      <c r="AE549" s="450"/>
      <c r="AF549" s="450"/>
      <c r="AG549" s="450"/>
      <c r="AH549" s="450"/>
      <c r="AI549" s="450"/>
    </row>
    <row r="550" spans="21:35" ht="12.75">
      <c r="U550" s="436"/>
      <c r="V550" s="435"/>
      <c r="W550"/>
      <c r="X550" s="450"/>
      <c r="Y550" s="450"/>
      <c r="Z550" s="450"/>
      <c r="AA550" s="450"/>
      <c r="AB550" s="450"/>
      <c r="AC550" s="450"/>
      <c r="AD550" s="450"/>
      <c r="AE550" s="450"/>
      <c r="AF550" s="450"/>
      <c r="AG550" s="450"/>
      <c r="AH550" s="450"/>
      <c r="AI550" s="450"/>
    </row>
    <row r="551" spans="21:35" ht="12.75">
      <c r="U551" s="436"/>
      <c r="V551" s="435"/>
      <c r="W551"/>
      <c r="X551" s="450"/>
      <c r="Y551" s="450"/>
      <c r="Z551" s="450"/>
      <c r="AA551" s="450"/>
      <c r="AB551" s="450"/>
      <c r="AC551" s="450"/>
      <c r="AD551" s="450"/>
      <c r="AE551" s="450"/>
      <c r="AF551" s="450"/>
      <c r="AG551" s="450"/>
      <c r="AH551" s="450"/>
      <c r="AI551" s="450"/>
    </row>
    <row r="552" spans="21:35" ht="12.75">
      <c r="U552" s="436"/>
      <c r="V552" s="435"/>
      <c r="W552"/>
      <c r="X552" s="450"/>
      <c r="Y552" s="450"/>
      <c r="Z552" s="450"/>
      <c r="AA552" s="450"/>
      <c r="AB552" s="450"/>
      <c r="AC552" s="450"/>
      <c r="AD552" s="450"/>
      <c r="AE552" s="450"/>
      <c r="AF552" s="450"/>
      <c r="AG552" s="450"/>
      <c r="AH552" s="450"/>
      <c r="AI552" s="450"/>
    </row>
    <row r="553" spans="21:35" ht="12.75">
      <c r="U553" s="436"/>
      <c r="V553" s="435"/>
      <c r="W553"/>
      <c r="X553" s="450"/>
      <c r="Y553" s="450"/>
      <c r="Z553" s="450"/>
      <c r="AA553" s="450"/>
      <c r="AB553" s="450"/>
      <c r="AC553" s="450"/>
      <c r="AD553" s="450"/>
      <c r="AE553" s="450"/>
      <c r="AF553" s="450"/>
      <c r="AG553" s="450"/>
      <c r="AH553" s="450"/>
      <c r="AI553" s="450"/>
    </row>
    <row r="554" spans="21:35" ht="12.75">
      <c r="U554" s="436"/>
      <c r="V554" s="435"/>
      <c r="W554"/>
      <c r="X554" s="450"/>
      <c r="Y554" s="450"/>
      <c r="Z554" s="450"/>
      <c r="AA554" s="450"/>
      <c r="AB554" s="450"/>
      <c r="AC554" s="450"/>
      <c r="AD554" s="450"/>
      <c r="AE554" s="450"/>
      <c r="AF554" s="450"/>
      <c r="AG554" s="450"/>
      <c r="AH554" s="450"/>
      <c r="AI554" s="450"/>
    </row>
    <row r="555" spans="21:35" ht="12.75">
      <c r="U555" s="436"/>
      <c r="V555" s="435"/>
      <c r="W555"/>
      <c r="X555" s="450"/>
      <c r="Y555" s="450"/>
      <c r="Z555" s="450"/>
      <c r="AA555" s="450"/>
      <c r="AB555" s="450"/>
      <c r="AC555" s="450"/>
      <c r="AD555" s="450"/>
      <c r="AE555" s="450"/>
      <c r="AF555" s="450"/>
      <c r="AG555" s="450"/>
      <c r="AH555" s="450"/>
      <c r="AI555" s="450"/>
    </row>
    <row r="556" spans="21:35" ht="12.75">
      <c r="U556" s="436"/>
      <c r="V556" s="435"/>
      <c r="W556"/>
      <c r="X556" s="450"/>
      <c r="Y556" s="450"/>
      <c r="Z556" s="450"/>
      <c r="AA556" s="450"/>
      <c r="AB556" s="450"/>
      <c r="AC556" s="450"/>
      <c r="AD556" s="450"/>
      <c r="AE556" s="450"/>
      <c r="AF556" s="450"/>
      <c r="AG556" s="450"/>
      <c r="AH556" s="450"/>
      <c r="AI556" s="450"/>
    </row>
    <row r="557" spans="21:35" ht="12.75">
      <c r="U557" s="436"/>
      <c r="V557" s="435"/>
      <c r="W557"/>
      <c r="X557" s="450"/>
      <c r="Y557" s="450"/>
      <c r="Z557" s="450"/>
      <c r="AA557" s="450"/>
      <c r="AB557" s="450"/>
      <c r="AC557" s="450"/>
      <c r="AD557" s="450"/>
      <c r="AE557" s="450"/>
      <c r="AF557" s="450"/>
      <c r="AG557" s="450"/>
      <c r="AH557" s="450"/>
      <c r="AI557" s="450"/>
    </row>
    <row r="558" spans="21:35" ht="12.75">
      <c r="U558" s="436"/>
      <c r="V558" s="435"/>
      <c r="W558"/>
      <c r="X558" s="450"/>
      <c r="Y558" s="450"/>
      <c r="Z558" s="450"/>
      <c r="AA558" s="450"/>
      <c r="AB558" s="450"/>
      <c r="AC558" s="450"/>
      <c r="AD558" s="450"/>
      <c r="AE558" s="450"/>
      <c r="AF558" s="450"/>
      <c r="AG558" s="450"/>
      <c r="AH558" s="450"/>
      <c r="AI558" s="450"/>
    </row>
    <row r="559" spans="21:35" ht="12.75">
      <c r="U559" s="436"/>
      <c r="V559" s="435"/>
      <c r="W559"/>
      <c r="X559" s="450"/>
      <c r="Y559" s="450"/>
      <c r="Z559" s="450"/>
      <c r="AA559" s="450"/>
      <c r="AB559" s="450"/>
      <c r="AC559" s="450"/>
      <c r="AD559" s="450"/>
      <c r="AE559" s="450"/>
      <c r="AF559" s="450"/>
      <c r="AG559" s="450"/>
      <c r="AH559" s="450"/>
      <c r="AI559" s="450"/>
    </row>
    <row r="560" spans="21:35" ht="12.75">
      <c r="U560" s="436"/>
      <c r="V560" s="435"/>
      <c r="W560"/>
      <c r="X560" s="450"/>
      <c r="Y560" s="450"/>
      <c r="Z560" s="450"/>
      <c r="AA560" s="450"/>
      <c r="AB560" s="450"/>
      <c r="AC560" s="451"/>
      <c r="AD560" s="450"/>
      <c r="AE560" s="450"/>
      <c r="AF560" s="450"/>
      <c r="AG560" s="450"/>
      <c r="AH560" s="450"/>
      <c r="AI560" s="450"/>
    </row>
    <row r="561" spans="21:35" ht="12.75">
      <c r="U561" s="436"/>
      <c r="V561" s="435"/>
      <c r="W561"/>
      <c r="X561" s="452"/>
      <c r="Y561" s="453"/>
      <c r="Z561" s="453"/>
      <c r="AA561" s="453"/>
      <c r="AB561" s="453"/>
      <c r="AC561" s="451"/>
      <c r="AD561" s="453"/>
      <c r="AE561" s="453"/>
      <c r="AF561" s="454"/>
      <c r="AG561" s="453"/>
      <c r="AH561" s="453"/>
      <c r="AI561" s="455"/>
    </row>
    <row r="562" spans="21:35" ht="12.75">
      <c r="U562" s="436"/>
      <c r="V562" s="435"/>
      <c r="W562"/>
      <c r="X562" s="452"/>
      <c r="Y562" s="453"/>
      <c r="Z562" s="453"/>
      <c r="AA562" s="453"/>
      <c r="AB562" s="453"/>
      <c r="AC562" s="451"/>
      <c r="AD562" s="453"/>
      <c r="AE562" s="453"/>
      <c r="AF562" s="454"/>
      <c r="AG562" s="453"/>
      <c r="AH562" s="453"/>
      <c r="AI562" s="455"/>
    </row>
    <row r="563" spans="21:35" ht="12.75">
      <c r="U563" s="436"/>
      <c r="V563" s="435"/>
      <c r="W563"/>
      <c r="X563" s="452"/>
      <c r="Y563" s="453"/>
      <c r="Z563" s="453"/>
      <c r="AA563" s="453"/>
      <c r="AB563" s="453"/>
      <c r="AC563" s="451"/>
      <c r="AD563" s="453"/>
      <c r="AE563" s="453"/>
      <c r="AF563" s="454"/>
      <c r="AG563" s="453"/>
      <c r="AH563" s="453"/>
      <c r="AI563" s="455"/>
    </row>
    <row r="564" spans="21:35" ht="12.75">
      <c r="U564" s="436"/>
      <c r="V564" s="435"/>
      <c r="W564"/>
      <c r="X564" s="452"/>
      <c r="Y564" s="453"/>
      <c r="Z564" s="453"/>
      <c r="AA564" s="453"/>
      <c r="AB564" s="453"/>
      <c r="AC564" s="451"/>
      <c r="AD564" s="453"/>
      <c r="AE564" s="453"/>
      <c r="AF564" s="454"/>
      <c r="AG564" s="453"/>
      <c r="AH564" s="453"/>
      <c r="AI564" s="455"/>
    </row>
    <row r="565" spans="21:35" ht="12.75">
      <c r="U565" s="436"/>
      <c r="V565" s="435"/>
      <c r="W565"/>
      <c r="X565" s="452"/>
      <c r="Y565" s="453"/>
      <c r="Z565" s="453"/>
      <c r="AA565" s="453"/>
      <c r="AB565" s="453"/>
      <c r="AC565" s="451"/>
      <c r="AD565" s="453"/>
      <c r="AE565" s="453"/>
      <c r="AF565" s="454"/>
      <c r="AG565" s="453"/>
      <c r="AH565" s="453"/>
      <c r="AI565" s="455"/>
    </row>
    <row r="566" spans="21:35" ht="12.75">
      <c r="U566" s="436"/>
      <c r="V566" s="435"/>
      <c r="W566"/>
      <c r="X566" s="452"/>
      <c r="Y566" s="453"/>
      <c r="Z566" s="453"/>
      <c r="AA566" s="453"/>
      <c r="AB566" s="453"/>
      <c r="AC566" s="451"/>
      <c r="AD566" s="453"/>
      <c r="AE566" s="453"/>
      <c r="AF566" s="454"/>
      <c r="AG566" s="453"/>
      <c r="AH566" s="453"/>
      <c r="AI566" s="455"/>
    </row>
    <row r="567" spans="21:35" ht="12.75">
      <c r="U567" s="436"/>
      <c r="V567" s="435"/>
      <c r="W567"/>
      <c r="X567" s="452"/>
      <c r="Y567" s="453"/>
      <c r="Z567" s="453"/>
      <c r="AA567" s="453"/>
      <c r="AB567" s="453"/>
      <c r="AC567" s="451"/>
      <c r="AD567" s="453"/>
      <c r="AE567" s="453"/>
      <c r="AF567" s="454"/>
      <c r="AG567" s="453"/>
      <c r="AH567" s="453"/>
      <c r="AI567" s="455"/>
    </row>
    <row r="568" spans="21:35" ht="12.75">
      <c r="U568" s="436"/>
      <c r="V568" s="435"/>
      <c r="W568"/>
      <c r="X568" s="452"/>
      <c r="Y568" s="453"/>
      <c r="Z568" s="453"/>
      <c r="AA568" s="453"/>
      <c r="AB568" s="453"/>
      <c r="AC568" s="451"/>
      <c r="AD568" s="453"/>
      <c r="AE568" s="453"/>
      <c r="AF568" s="454"/>
      <c r="AG568" s="453"/>
      <c r="AH568" s="453"/>
      <c r="AI568" s="455"/>
    </row>
    <row r="569" spans="21:35" ht="12.75">
      <c r="U569" s="436"/>
      <c r="V569" s="435"/>
      <c r="W569"/>
      <c r="X569" s="452"/>
      <c r="Y569" s="452"/>
      <c r="Z569" s="452"/>
      <c r="AA569" s="452"/>
      <c r="AB569" s="452"/>
      <c r="AC569" s="451"/>
      <c r="AD569" s="452"/>
      <c r="AE569" s="452"/>
      <c r="AF569" s="452"/>
      <c r="AG569" s="452"/>
      <c r="AH569" s="452"/>
      <c r="AI569" s="452"/>
    </row>
    <row r="570" spans="21:35" ht="12.75">
      <c r="U570" s="436"/>
      <c r="V570" s="435"/>
      <c r="W570"/>
      <c r="X570" s="452"/>
      <c r="Y570" s="452"/>
      <c r="Z570" s="452"/>
      <c r="AA570" s="452"/>
      <c r="AB570" s="452"/>
      <c r="AC570" s="451"/>
      <c r="AD570" s="452"/>
      <c r="AE570" s="452"/>
      <c r="AF570" s="452"/>
      <c r="AG570" s="452"/>
      <c r="AH570" s="452"/>
      <c r="AI570" s="452"/>
    </row>
    <row r="571" spans="21:35" ht="12.75">
      <c r="U571" s="436"/>
      <c r="V571" s="435"/>
      <c r="W571"/>
      <c r="X571" s="452"/>
      <c r="Y571" s="452"/>
      <c r="Z571" s="452"/>
      <c r="AA571" s="452"/>
      <c r="AB571" s="452"/>
      <c r="AC571" s="451"/>
      <c r="AD571" s="452"/>
      <c r="AE571" s="452"/>
      <c r="AF571" s="452"/>
      <c r="AG571" s="452"/>
      <c r="AH571" s="452"/>
      <c r="AI571" s="452"/>
    </row>
    <row r="572" spans="21:35" ht="12.75">
      <c r="U572" s="436"/>
      <c r="V572" s="435"/>
      <c r="W572"/>
      <c r="X572" s="452"/>
      <c r="Y572" s="452"/>
      <c r="Z572" s="452"/>
      <c r="AA572" s="452"/>
      <c r="AB572" s="452"/>
      <c r="AC572" s="451"/>
      <c r="AD572" s="452"/>
      <c r="AE572" s="452"/>
      <c r="AF572" s="452"/>
      <c r="AG572" s="452"/>
      <c r="AH572" s="452"/>
      <c r="AI572" s="452"/>
    </row>
    <row r="573" spans="21:35" ht="12.75">
      <c r="U573" s="436"/>
      <c r="V573" s="435"/>
      <c r="W573"/>
      <c r="X573" s="452"/>
      <c r="Y573" s="452"/>
      <c r="Z573" s="452"/>
      <c r="AA573" s="452"/>
      <c r="AB573" s="452"/>
      <c r="AC573" s="451"/>
      <c r="AD573" s="452"/>
      <c r="AE573" s="452"/>
      <c r="AF573" s="452"/>
      <c r="AG573" s="452"/>
      <c r="AH573" s="452"/>
      <c r="AI573" s="452"/>
    </row>
    <row r="574" spans="21:35" ht="12.75">
      <c r="U574" s="436"/>
      <c r="V574" s="435"/>
      <c r="W574"/>
      <c r="X574" s="452"/>
      <c r="Y574" s="452"/>
      <c r="Z574" s="452"/>
      <c r="AA574" s="452"/>
      <c r="AB574" s="452"/>
      <c r="AC574" s="451"/>
      <c r="AD574" s="452"/>
      <c r="AE574" s="452"/>
      <c r="AF574" s="452"/>
      <c r="AG574" s="452"/>
      <c r="AH574" s="452"/>
      <c r="AI574" s="452"/>
    </row>
    <row r="575" spans="21:35" ht="12.75">
      <c r="U575" s="436"/>
      <c r="V575" s="435"/>
      <c r="W575"/>
      <c r="X575" s="452"/>
      <c r="Y575" s="452"/>
      <c r="Z575" s="452"/>
      <c r="AA575" s="452"/>
      <c r="AB575" s="452"/>
      <c r="AC575" s="451"/>
      <c r="AD575" s="452"/>
      <c r="AE575" s="452"/>
      <c r="AF575" s="452"/>
      <c r="AG575" s="452"/>
      <c r="AH575" s="452"/>
      <c r="AI575" s="452"/>
    </row>
    <row r="576" spans="21:35" ht="12.75">
      <c r="U576" s="436"/>
      <c r="V576" s="435"/>
      <c r="W576"/>
      <c r="X576" s="452"/>
      <c r="Y576" s="452"/>
      <c r="Z576" s="452"/>
      <c r="AA576" s="452"/>
      <c r="AB576" s="452"/>
      <c r="AC576" s="451"/>
      <c r="AD576" s="452"/>
      <c r="AE576" s="452"/>
      <c r="AF576" s="452"/>
      <c r="AG576" s="452"/>
      <c r="AH576" s="452"/>
      <c r="AI576" s="452"/>
    </row>
    <row r="577" spans="21:35" ht="12.75">
      <c r="U577" s="436"/>
      <c r="V577" s="435"/>
      <c r="W577"/>
      <c r="X577" s="452"/>
      <c r="Y577" s="452"/>
      <c r="Z577" s="452"/>
      <c r="AA577" s="452"/>
      <c r="AB577" s="452"/>
      <c r="AC577" s="451"/>
      <c r="AD577" s="452"/>
      <c r="AE577" s="452"/>
      <c r="AF577" s="452"/>
      <c r="AG577" s="452"/>
      <c r="AH577" s="452"/>
      <c r="AI577" s="452"/>
    </row>
    <row r="578" spans="21:35" ht="12.75">
      <c r="U578" s="436"/>
      <c r="V578" s="435"/>
      <c r="W578"/>
      <c r="X578" s="452"/>
      <c r="Y578" s="452"/>
      <c r="Z578" s="452"/>
      <c r="AA578" s="452"/>
      <c r="AB578" s="452"/>
      <c r="AC578" s="451"/>
      <c r="AD578" s="452"/>
      <c r="AE578" s="452"/>
      <c r="AF578" s="452"/>
      <c r="AG578" s="452"/>
      <c r="AH578" s="452"/>
      <c r="AI578" s="452"/>
    </row>
    <row r="579" spans="21:35" ht="12.75">
      <c r="U579" s="436"/>
      <c r="V579" s="435"/>
      <c r="W579"/>
      <c r="X579" s="452"/>
      <c r="Y579" s="452"/>
      <c r="Z579" s="452"/>
      <c r="AA579" s="452"/>
      <c r="AB579" s="452"/>
      <c r="AC579" s="451"/>
      <c r="AD579" s="452"/>
      <c r="AE579" s="452"/>
      <c r="AF579" s="452"/>
      <c r="AG579" s="452"/>
      <c r="AH579" s="452"/>
      <c r="AI579" s="452"/>
    </row>
    <row r="580" spans="21:35" ht="12.75">
      <c r="U580" s="436"/>
      <c r="V580" s="435"/>
      <c r="W580"/>
      <c r="X580" s="452"/>
      <c r="Y580" s="452"/>
      <c r="Z580" s="452"/>
      <c r="AA580" s="452"/>
      <c r="AB580" s="452"/>
      <c r="AC580" s="451"/>
      <c r="AD580" s="452"/>
      <c r="AE580" s="452"/>
      <c r="AF580" s="452"/>
      <c r="AG580" s="452"/>
      <c r="AH580" s="452"/>
      <c r="AI580" s="452"/>
    </row>
    <row r="581" spans="21:35" ht="12.75">
      <c r="U581" s="436"/>
      <c r="V581" s="435"/>
      <c r="W581"/>
      <c r="X581" s="452"/>
      <c r="Y581" s="452"/>
      <c r="Z581" s="452"/>
      <c r="AA581" s="452"/>
      <c r="AB581" s="452"/>
      <c r="AC581" s="451"/>
      <c r="AD581" s="452"/>
      <c r="AE581" s="452"/>
      <c r="AF581" s="452"/>
      <c r="AG581" s="452"/>
      <c r="AH581" s="452"/>
      <c r="AI581" s="452"/>
    </row>
    <row r="582" spans="21:35" ht="12.75">
      <c r="U582" s="436"/>
      <c r="V582" s="435"/>
      <c r="W582"/>
      <c r="X582" s="452"/>
      <c r="Y582" s="452"/>
      <c r="Z582" s="452"/>
      <c r="AA582" s="452"/>
      <c r="AB582" s="452"/>
      <c r="AC582" s="451"/>
      <c r="AD582" s="452"/>
      <c r="AE582" s="452"/>
      <c r="AF582" s="452"/>
      <c r="AG582" s="452"/>
      <c r="AH582" s="452"/>
      <c r="AI582" s="452"/>
    </row>
    <row r="583" spans="21:35" ht="12.75">
      <c r="U583" s="436"/>
      <c r="V583" s="435"/>
      <c r="W583"/>
      <c r="X583" s="452"/>
      <c r="Y583" s="452"/>
      <c r="Z583" s="452"/>
      <c r="AA583" s="452"/>
      <c r="AB583" s="452"/>
      <c r="AC583" s="451"/>
      <c r="AD583" s="452"/>
      <c r="AE583" s="452"/>
      <c r="AF583" s="452"/>
      <c r="AG583" s="452"/>
      <c r="AH583" s="452"/>
      <c r="AI583" s="452"/>
    </row>
    <row r="584" spans="21:35" ht="12.75">
      <c r="U584" s="436"/>
      <c r="V584" s="435"/>
      <c r="W584"/>
      <c r="X584" s="452"/>
      <c r="Y584" s="452"/>
      <c r="Z584" s="452"/>
      <c r="AA584" s="452"/>
      <c r="AB584" s="452"/>
      <c r="AC584" s="451"/>
      <c r="AD584" s="452"/>
      <c r="AE584" s="452"/>
      <c r="AF584" s="452"/>
      <c r="AG584" s="452"/>
      <c r="AH584" s="452"/>
      <c r="AI584" s="452"/>
    </row>
    <row r="585" spans="21:35" ht="12.75">
      <c r="U585" s="436"/>
      <c r="V585" s="435"/>
      <c r="W585"/>
      <c r="X585" s="452"/>
      <c r="Y585" s="452"/>
      <c r="Z585" s="452"/>
      <c r="AA585" s="452"/>
      <c r="AB585" s="452"/>
      <c r="AC585" s="451"/>
      <c r="AD585" s="452"/>
      <c r="AE585" s="452"/>
      <c r="AF585" s="452"/>
      <c r="AG585" s="452"/>
      <c r="AH585" s="452"/>
      <c r="AI585" s="452"/>
    </row>
    <row r="586" spans="21:35" ht="13.5" thickBot="1">
      <c r="U586" s="435"/>
      <c r="V586" s="435"/>
      <c r="W586"/>
      <c r="X586" s="452"/>
      <c r="Y586" s="452"/>
      <c r="Z586" s="452"/>
      <c r="AA586" s="452"/>
      <c r="AB586" s="452"/>
      <c r="AC586" s="451"/>
      <c r="AD586" s="452"/>
      <c r="AE586" s="452"/>
      <c r="AF586" s="452"/>
      <c r="AG586" s="452"/>
      <c r="AH586" s="452"/>
      <c r="AI586" s="452"/>
    </row>
    <row r="587" spans="21:35" ht="12.75">
      <c r="U587" s="435"/>
      <c r="V587" s="444"/>
      <c r="W587"/>
      <c r="X587" s="452"/>
      <c r="Y587" s="452"/>
      <c r="Z587" s="452"/>
      <c r="AA587" s="452"/>
      <c r="AB587" s="452"/>
      <c r="AC587" s="451"/>
      <c r="AD587" s="452"/>
      <c r="AE587" s="452"/>
      <c r="AF587" s="452"/>
      <c r="AG587" s="452"/>
      <c r="AH587" s="452"/>
      <c r="AI587" s="452"/>
    </row>
    <row r="588" spans="21:35" ht="12.75">
      <c r="U588" s="436"/>
      <c r="V588" s="435"/>
      <c r="W588"/>
      <c r="X588" s="452"/>
      <c r="Y588" s="452"/>
      <c r="Z588" s="452"/>
      <c r="AA588" s="452"/>
      <c r="AB588" s="452"/>
      <c r="AC588" s="451"/>
      <c r="AD588" s="452"/>
      <c r="AE588" s="452"/>
      <c r="AF588" s="452"/>
      <c r="AG588" s="452"/>
      <c r="AH588" s="452"/>
      <c r="AI588" s="452"/>
    </row>
    <row r="589" spans="21:35" ht="12.75">
      <c r="U589" s="436"/>
      <c r="V589" s="435"/>
      <c r="W589"/>
      <c r="X589" s="452"/>
      <c r="Y589" s="452"/>
      <c r="Z589" s="452"/>
      <c r="AA589" s="452"/>
      <c r="AB589" s="452"/>
      <c r="AC589" s="451"/>
      <c r="AD589" s="452"/>
      <c r="AE589" s="452"/>
      <c r="AF589" s="452"/>
      <c r="AG589" s="452"/>
      <c r="AH589" s="452"/>
      <c r="AI589" s="452"/>
    </row>
    <row r="590" spans="21:35" ht="12.75">
      <c r="U590" s="436"/>
      <c r="V590" s="435"/>
      <c r="W590"/>
      <c r="X590" s="452"/>
      <c r="Y590" s="452"/>
      <c r="Z590" s="452"/>
      <c r="AA590" s="452"/>
      <c r="AB590" s="452"/>
      <c r="AC590" s="451"/>
      <c r="AD590" s="452"/>
      <c r="AE590" s="452"/>
      <c r="AF590" s="452"/>
      <c r="AG590" s="452"/>
      <c r="AH590" s="452"/>
      <c r="AI590" s="452"/>
    </row>
    <row r="591" spans="21:35" ht="12.75">
      <c r="U591" s="436"/>
      <c r="V591" s="435"/>
      <c r="W591"/>
      <c r="X591" s="452"/>
      <c r="Y591" s="452"/>
      <c r="Z591" s="452"/>
      <c r="AA591" s="452"/>
      <c r="AB591" s="452"/>
      <c r="AC591" s="451"/>
      <c r="AD591" s="452"/>
      <c r="AE591" s="452"/>
      <c r="AF591" s="452"/>
      <c r="AG591" s="452"/>
      <c r="AH591" s="452"/>
      <c r="AI591" s="452"/>
    </row>
    <row r="592" spans="21:35" ht="12.75">
      <c r="U592" s="436"/>
      <c r="V592" s="435"/>
      <c r="W592"/>
      <c r="X592" s="452"/>
      <c r="Y592" s="452"/>
      <c r="Z592" s="452"/>
      <c r="AA592" s="452"/>
      <c r="AB592" s="452"/>
      <c r="AC592" s="451"/>
      <c r="AD592" s="452"/>
      <c r="AE592" s="452"/>
      <c r="AF592" s="452"/>
      <c r="AG592" s="452"/>
      <c r="AH592" s="452"/>
      <c r="AI592" s="452"/>
    </row>
    <row r="593" spans="21:35" ht="12.75">
      <c r="U593" s="436"/>
      <c r="V593" s="435"/>
      <c r="W593"/>
      <c r="X593" s="452"/>
      <c r="Y593" s="452"/>
      <c r="Z593" s="452"/>
      <c r="AA593" s="452"/>
      <c r="AB593" s="452"/>
      <c r="AC593" s="451"/>
      <c r="AD593" s="452"/>
      <c r="AE593" s="452"/>
      <c r="AF593" s="452"/>
      <c r="AG593" s="452"/>
      <c r="AH593" s="452"/>
      <c r="AI593" s="452"/>
    </row>
    <row r="594" spans="21:35" ht="12.75">
      <c r="U594" s="436"/>
      <c r="V594" s="435"/>
      <c r="W594"/>
      <c r="X594" s="452"/>
      <c r="Y594" s="452"/>
      <c r="Z594" s="452"/>
      <c r="AA594" s="452"/>
      <c r="AB594" s="452"/>
      <c r="AC594" s="451"/>
      <c r="AD594" s="452"/>
      <c r="AE594" s="452"/>
      <c r="AF594" s="452"/>
      <c r="AG594" s="452"/>
      <c r="AH594" s="452"/>
      <c r="AI594" s="452"/>
    </row>
    <row r="595" spans="21:35" ht="12.75">
      <c r="U595" s="436"/>
      <c r="V595" s="435"/>
      <c r="W595"/>
      <c r="X595" s="452"/>
      <c r="Y595" s="452"/>
      <c r="Z595" s="452"/>
      <c r="AA595" s="452"/>
      <c r="AB595" s="452"/>
      <c r="AC595" s="451"/>
      <c r="AD595" s="452"/>
      <c r="AE595" s="452"/>
      <c r="AF595" s="452"/>
      <c r="AG595" s="452"/>
      <c r="AH595" s="452"/>
      <c r="AI595" s="452"/>
    </row>
    <row r="596" spans="21:35" ht="12.75">
      <c r="U596" s="436"/>
      <c r="V596" s="435"/>
      <c r="W596"/>
      <c r="X596" s="452"/>
      <c r="Y596" s="452"/>
      <c r="Z596" s="452"/>
      <c r="AA596" s="452"/>
      <c r="AB596" s="452"/>
      <c r="AC596" s="451"/>
      <c r="AD596" s="452"/>
      <c r="AE596" s="452"/>
      <c r="AF596" s="452"/>
      <c r="AG596" s="452"/>
      <c r="AH596" s="452"/>
      <c r="AI596" s="452"/>
    </row>
    <row r="597" spans="21:35" ht="12.75">
      <c r="U597" s="436"/>
      <c r="V597" s="435"/>
      <c r="W597"/>
      <c r="X597" s="452"/>
      <c r="Y597" s="452"/>
      <c r="Z597" s="452"/>
      <c r="AA597" s="452"/>
      <c r="AB597" s="452"/>
      <c r="AC597" s="451"/>
      <c r="AD597" s="452"/>
      <c r="AE597" s="452"/>
      <c r="AF597" s="452"/>
      <c r="AG597" s="452"/>
      <c r="AH597" s="452"/>
      <c r="AI597" s="452"/>
    </row>
    <row r="598" spans="21:35" ht="12.75">
      <c r="U598" s="436"/>
      <c r="V598" s="435"/>
      <c r="W598"/>
      <c r="X598" s="452"/>
      <c r="Y598" s="452"/>
      <c r="Z598" s="452"/>
      <c r="AA598" s="452"/>
      <c r="AB598" s="452"/>
      <c r="AC598" s="451"/>
      <c r="AD598" s="452"/>
      <c r="AE598" s="452"/>
      <c r="AF598" s="452"/>
      <c r="AG598" s="452"/>
      <c r="AH598" s="452"/>
      <c r="AI598" s="452"/>
    </row>
    <row r="599" spans="21:35" ht="12.75">
      <c r="U599" s="436"/>
      <c r="V599" s="435"/>
      <c r="W599"/>
      <c r="X599" s="452"/>
      <c r="Y599" s="452"/>
      <c r="Z599" s="452"/>
      <c r="AA599" s="452"/>
      <c r="AB599" s="452"/>
      <c r="AC599" s="451"/>
      <c r="AD599" s="452"/>
      <c r="AE599" s="452"/>
      <c r="AF599" s="452"/>
      <c r="AG599" s="452"/>
      <c r="AH599" s="452"/>
      <c r="AI599" s="452"/>
    </row>
    <row r="600" spans="21:35" ht="12.75">
      <c r="U600" s="436"/>
      <c r="V600" s="435"/>
      <c r="W600"/>
      <c r="X600" s="452"/>
      <c r="Y600" s="452"/>
      <c r="Z600" s="452"/>
      <c r="AA600" s="452"/>
      <c r="AB600" s="452"/>
      <c r="AC600" s="451"/>
      <c r="AD600" s="452"/>
      <c r="AE600" s="452"/>
      <c r="AF600" s="452"/>
      <c r="AG600" s="452"/>
      <c r="AH600" s="452"/>
      <c r="AI600" s="452"/>
    </row>
    <row r="601" spans="21:35" ht="12.75">
      <c r="U601" s="436"/>
      <c r="V601" s="435"/>
      <c r="W601"/>
      <c r="X601" s="452"/>
      <c r="Y601" s="452"/>
      <c r="Z601" s="452"/>
      <c r="AA601" s="452"/>
      <c r="AB601" s="452"/>
      <c r="AC601" s="451"/>
      <c r="AD601" s="452"/>
      <c r="AE601" s="452"/>
      <c r="AF601" s="452"/>
      <c r="AG601" s="452"/>
      <c r="AH601" s="452"/>
      <c r="AI601" s="452"/>
    </row>
    <row r="602" spans="21:35" ht="12.75">
      <c r="U602" s="436"/>
      <c r="V602" s="435"/>
      <c r="W602"/>
      <c r="X602" s="452"/>
      <c r="Y602" s="452"/>
      <c r="Z602" s="452"/>
      <c r="AA602" s="452"/>
      <c r="AB602" s="452"/>
      <c r="AC602" s="451"/>
      <c r="AD602" s="452"/>
      <c r="AE602" s="452"/>
      <c r="AF602" s="452"/>
      <c r="AG602" s="452"/>
      <c r="AH602" s="452"/>
      <c r="AI602" s="452"/>
    </row>
    <row r="603" spans="21:35" ht="12.75">
      <c r="U603" s="436"/>
      <c r="V603" s="435"/>
      <c r="W603"/>
      <c r="X603" s="452"/>
      <c r="Y603" s="452"/>
      <c r="Z603" s="452"/>
      <c r="AA603" s="452"/>
      <c r="AB603" s="452"/>
      <c r="AC603" s="451"/>
      <c r="AD603" s="452"/>
      <c r="AE603" s="452"/>
      <c r="AF603" s="452"/>
      <c r="AG603" s="452"/>
      <c r="AH603" s="452"/>
      <c r="AI603" s="452"/>
    </row>
    <row r="604" spans="21:35" ht="12.75">
      <c r="U604" s="436"/>
      <c r="V604" s="435"/>
      <c r="W604"/>
      <c r="X604" s="452"/>
      <c r="Y604" s="452"/>
      <c r="Z604" s="452"/>
      <c r="AA604" s="452"/>
      <c r="AB604" s="452"/>
      <c r="AC604" s="451"/>
      <c r="AD604" s="452"/>
      <c r="AE604" s="452"/>
      <c r="AF604" s="452"/>
      <c r="AG604" s="452"/>
      <c r="AH604" s="452"/>
      <c r="AI604" s="452"/>
    </row>
    <row r="605" spans="21:35" ht="12.75">
      <c r="U605" s="436"/>
      <c r="V605" s="435"/>
      <c r="W605"/>
      <c r="X605" s="452"/>
      <c r="Y605" s="452"/>
      <c r="Z605" s="452"/>
      <c r="AA605" s="452"/>
      <c r="AB605" s="452"/>
      <c r="AC605" s="451"/>
      <c r="AD605" s="452"/>
      <c r="AE605" s="452"/>
      <c r="AF605" s="452"/>
      <c r="AG605" s="452"/>
      <c r="AH605" s="452"/>
      <c r="AI605" s="452"/>
    </row>
    <row r="606" spans="21:35" ht="12.75">
      <c r="U606" s="436"/>
      <c r="V606" s="435"/>
      <c r="W606"/>
      <c r="X606" s="452"/>
      <c r="Y606" s="452"/>
      <c r="Z606" s="452"/>
      <c r="AA606" s="452"/>
      <c r="AB606" s="452"/>
      <c r="AC606" s="451"/>
      <c r="AD606" s="452"/>
      <c r="AE606" s="452"/>
      <c r="AF606" s="452"/>
      <c r="AG606" s="452"/>
      <c r="AH606" s="452"/>
      <c r="AI606" s="452"/>
    </row>
    <row r="607" spans="21:35" ht="12.75">
      <c r="U607" s="436"/>
      <c r="V607" s="435"/>
      <c r="W607"/>
      <c r="X607" s="452"/>
      <c r="Y607" s="452"/>
      <c r="Z607" s="452"/>
      <c r="AA607" s="452"/>
      <c r="AB607" s="452"/>
      <c r="AC607" s="451"/>
      <c r="AD607" s="452"/>
      <c r="AE607" s="452"/>
      <c r="AF607" s="452"/>
      <c r="AG607" s="452"/>
      <c r="AH607" s="452"/>
      <c r="AI607" s="452"/>
    </row>
    <row r="608" spans="21:35" ht="12.75">
      <c r="U608" s="436"/>
      <c r="V608" s="435"/>
      <c r="W608"/>
      <c r="X608" s="452"/>
      <c r="Y608" s="452"/>
      <c r="Z608" s="452"/>
      <c r="AA608" s="452"/>
      <c r="AB608" s="452"/>
      <c r="AC608" s="451"/>
      <c r="AD608" s="452"/>
      <c r="AE608" s="452"/>
      <c r="AF608" s="452"/>
      <c r="AG608" s="452"/>
      <c r="AH608" s="452"/>
      <c r="AI608" s="452"/>
    </row>
    <row r="609" spans="21:35" ht="12.75">
      <c r="U609" s="436"/>
      <c r="V609" s="435"/>
      <c r="W609"/>
      <c r="X609" s="452"/>
      <c r="Y609" s="452"/>
      <c r="Z609" s="452"/>
      <c r="AA609" s="452"/>
      <c r="AB609" s="452"/>
      <c r="AC609" s="451"/>
      <c r="AD609" s="452"/>
      <c r="AE609" s="452"/>
      <c r="AF609" s="452"/>
      <c r="AG609" s="452"/>
      <c r="AH609" s="452"/>
      <c r="AI609" s="452"/>
    </row>
    <row r="610" spans="21:35" ht="12.75">
      <c r="U610" s="436"/>
      <c r="V610" s="435"/>
      <c r="W610"/>
      <c r="X610" s="452"/>
      <c r="Y610" s="452"/>
      <c r="Z610" s="452"/>
      <c r="AA610" s="452"/>
      <c r="AB610" s="452"/>
      <c r="AC610" s="451"/>
      <c r="AD610" s="452"/>
      <c r="AE610" s="452"/>
      <c r="AF610" s="452"/>
      <c r="AG610" s="452"/>
      <c r="AH610" s="452"/>
      <c r="AI610" s="452"/>
    </row>
    <row r="611" spans="21:35" ht="12.75">
      <c r="U611" s="436"/>
      <c r="V611" s="435"/>
      <c r="W611"/>
      <c r="X611" s="452"/>
      <c r="Y611" s="452"/>
      <c r="Z611" s="452"/>
      <c r="AA611" s="452"/>
      <c r="AB611" s="452"/>
      <c r="AC611" s="451"/>
      <c r="AD611" s="452"/>
      <c r="AE611" s="452"/>
      <c r="AF611" s="452"/>
      <c r="AG611" s="452"/>
      <c r="AH611" s="452"/>
      <c r="AI611" s="452"/>
    </row>
    <row r="612" spans="21:35" ht="12.75">
      <c r="U612" s="436"/>
      <c r="V612" s="435"/>
      <c r="W612"/>
      <c r="X612" s="452"/>
      <c r="Y612" s="452"/>
      <c r="Z612" s="452"/>
      <c r="AA612" s="452"/>
      <c r="AB612" s="452"/>
      <c r="AC612" s="451"/>
      <c r="AD612" s="452"/>
      <c r="AE612" s="452"/>
      <c r="AF612" s="452"/>
      <c r="AG612" s="452"/>
      <c r="AH612" s="452"/>
      <c r="AI612" s="452"/>
    </row>
    <row r="613" spans="21:35" ht="12.75">
      <c r="U613" s="436"/>
      <c r="V613" s="435"/>
      <c r="W613"/>
      <c r="X613" s="452"/>
      <c r="Y613" s="452"/>
      <c r="Z613" s="452"/>
      <c r="AA613" s="452"/>
      <c r="AB613" s="452"/>
      <c r="AC613" s="451"/>
      <c r="AD613" s="452"/>
      <c r="AE613" s="452"/>
      <c r="AF613" s="452"/>
      <c r="AG613" s="452"/>
      <c r="AH613" s="452"/>
      <c r="AI613" s="452"/>
    </row>
    <row r="614" spans="21:35" ht="12.75">
      <c r="U614" s="436"/>
      <c r="V614" s="435"/>
      <c r="W614"/>
      <c r="X614" s="452"/>
      <c r="Y614" s="452"/>
      <c r="Z614" s="452"/>
      <c r="AA614" s="452"/>
      <c r="AB614" s="452"/>
      <c r="AC614" s="451"/>
      <c r="AD614" s="452"/>
      <c r="AE614" s="452"/>
      <c r="AF614" s="452"/>
      <c r="AG614" s="452"/>
      <c r="AH614" s="452"/>
      <c r="AI614" s="452"/>
    </row>
    <row r="615" spans="21:35" ht="12.75">
      <c r="U615" s="436"/>
      <c r="V615" s="435"/>
      <c r="W615"/>
      <c r="X615" s="452"/>
      <c r="Y615" s="452"/>
      <c r="Z615" s="452"/>
      <c r="AA615" s="452"/>
      <c r="AB615" s="452"/>
      <c r="AC615" s="451"/>
      <c r="AD615" s="452"/>
      <c r="AE615" s="452"/>
      <c r="AF615" s="452"/>
      <c r="AG615" s="452"/>
      <c r="AH615" s="452"/>
      <c r="AI615" s="452"/>
    </row>
    <row r="616" spans="21:35" ht="12.75">
      <c r="U616" s="436"/>
      <c r="V616" s="435"/>
      <c r="W616"/>
      <c r="X616" s="452"/>
      <c r="Y616" s="452"/>
      <c r="Z616" s="452"/>
      <c r="AA616" s="452"/>
      <c r="AB616" s="452"/>
      <c r="AC616" s="451"/>
      <c r="AD616" s="452"/>
      <c r="AE616" s="452"/>
      <c r="AF616" s="452"/>
      <c r="AG616" s="452"/>
      <c r="AH616" s="452"/>
      <c r="AI616" s="452"/>
    </row>
    <row r="617" spans="21:35" ht="12.75">
      <c r="U617" s="436"/>
      <c r="V617" s="435"/>
      <c r="W617"/>
      <c r="X617" s="452"/>
      <c r="Y617" s="452"/>
      <c r="Z617" s="452"/>
      <c r="AA617" s="452"/>
      <c r="AB617" s="452"/>
      <c r="AC617" s="451"/>
      <c r="AD617" s="452"/>
      <c r="AE617" s="452"/>
      <c r="AF617" s="452"/>
      <c r="AG617" s="452"/>
      <c r="AH617" s="452"/>
      <c r="AI617" s="452"/>
    </row>
    <row r="618" spans="21:35" ht="12.75">
      <c r="U618" s="436"/>
      <c r="V618" s="435"/>
      <c r="W618"/>
      <c r="X618" s="452"/>
      <c r="Y618" s="452"/>
      <c r="Z618" s="452"/>
      <c r="AA618" s="452"/>
      <c r="AB618" s="452"/>
      <c r="AC618" s="451"/>
      <c r="AD618" s="452"/>
      <c r="AE618" s="452"/>
      <c r="AF618" s="452"/>
      <c r="AG618" s="452"/>
      <c r="AH618" s="452"/>
      <c r="AI618" s="452"/>
    </row>
    <row r="619" spans="21:35" ht="12.75">
      <c r="U619" s="436"/>
      <c r="V619" s="435"/>
      <c r="W619"/>
      <c r="X619" s="452"/>
      <c r="Y619" s="452"/>
      <c r="Z619" s="452"/>
      <c r="AA619" s="452"/>
      <c r="AB619" s="452"/>
      <c r="AC619" s="451"/>
      <c r="AD619" s="452"/>
      <c r="AE619" s="452"/>
      <c r="AF619" s="452"/>
      <c r="AG619" s="452"/>
      <c r="AH619" s="452"/>
      <c r="AI619" s="452"/>
    </row>
    <row r="620" spans="21:35" ht="12.75">
      <c r="U620" s="436"/>
      <c r="V620" s="435"/>
      <c r="W620"/>
      <c r="X620" s="452"/>
      <c r="Y620" s="452"/>
      <c r="Z620" s="452"/>
      <c r="AA620" s="452"/>
      <c r="AB620" s="452"/>
      <c r="AC620" s="451"/>
      <c r="AD620" s="452"/>
      <c r="AE620" s="452"/>
      <c r="AF620" s="452"/>
      <c r="AG620" s="452"/>
      <c r="AH620" s="452"/>
      <c r="AI620" s="452"/>
    </row>
    <row r="621" spans="21:35" ht="12.75">
      <c r="U621" s="436"/>
      <c r="V621" s="435"/>
      <c r="W621"/>
      <c r="X621" s="452"/>
      <c r="Y621" s="452"/>
      <c r="Z621" s="452"/>
      <c r="AA621" s="452"/>
      <c r="AB621" s="452"/>
      <c r="AC621" s="451"/>
      <c r="AD621" s="452"/>
      <c r="AE621" s="452"/>
      <c r="AF621" s="452"/>
      <c r="AG621" s="452"/>
      <c r="AH621" s="452"/>
      <c r="AI621" s="452"/>
    </row>
    <row r="622" spans="21:35" ht="12.75">
      <c r="U622" s="436"/>
      <c r="V622" s="435"/>
      <c r="W622"/>
      <c r="X622" s="456"/>
      <c r="Y622" s="456"/>
      <c r="Z622" s="456"/>
      <c r="AA622" s="456"/>
      <c r="AB622" s="456"/>
      <c r="AC622" s="457"/>
      <c r="AD622" s="456"/>
      <c r="AE622" s="456"/>
      <c r="AF622" s="452"/>
      <c r="AG622" s="456"/>
      <c r="AH622" s="456"/>
      <c r="AI622" s="458"/>
    </row>
    <row r="623" spans="21:35" ht="12.75">
      <c r="U623" s="436"/>
      <c r="V623" s="435"/>
      <c r="W623"/>
      <c r="X623" s="456"/>
      <c r="Y623" s="456"/>
      <c r="Z623" s="456"/>
      <c r="AA623" s="456"/>
      <c r="AB623" s="456"/>
      <c r="AC623" s="457"/>
      <c r="AD623" s="456"/>
      <c r="AE623" s="456"/>
      <c r="AF623" s="452"/>
      <c r="AG623" s="456"/>
      <c r="AH623" s="456"/>
      <c r="AI623" s="458"/>
    </row>
    <row r="624" spans="21:35" ht="12.75">
      <c r="U624" s="436"/>
      <c r="V624" s="435"/>
      <c r="W624"/>
      <c r="X624" s="456"/>
      <c r="Y624" s="456"/>
      <c r="Z624" s="456"/>
      <c r="AA624" s="456"/>
      <c r="AB624" s="456"/>
      <c r="AC624" s="457"/>
      <c r="AD624" s="456"/>
      <c r="AE624" s="456"/>
      <c r="AF624" s="452"/>
      <c r="AG624" s="456"/>
      <c r="AH624" s="456"/>
      <c r="AI624" s="458"/>
    </row>
    <row r="625" spans="21:35" ht="12.75">
      <c r="U625" s="436"/>
      <c r="V625" s="435"/>
      <c r="W625"/>
      <c r="X625" s="456"/>
      <c r="Y625" s="456"/>
      <c r="Z625" s="456"/>
      <c r="AA625" s="456"/>
      <c r="AB625" s="456"/>
      <c r="AC625" s="457"/>
      <c r="AD625" s="456"/>
      <c r="AE625" s="456"/>
      <c r="AF625" s="452"/>
      <c r="AG625" s="456"/>
      <c r="AH625" s="456"/>
      <c r="AI625" s="458"/>
    </row>
    <row r="626" spans="21:35" ht="12.75">
      <c r="U626" s="436"/>
      <c r="V626" s="435"/>
      <c r="W626"/>
      <c r="X626" s="456"/>
      <c r="Y626" s="456"/>
      <c r="Z626" s="456"/>
      <c r="AA626" s="456"/>
      <c r="AB626" s="456"/>
      <c r="AC626" s="459"/>
      <c r="AD626" s="456"/>
      <c r="AE626" s="456"/>
      <c r="AF626" s="456"/>
      <c r="AG626" s="456"/>
      <c r="AH626" s="456"/>
      <c r="AI626" s="458"/>
    </row>
    <row r="627" spans="21:35" ht="12.75">
      <c r="U627" s="436"/>
      <c r="V627" s="435"/>
      <c r="W627"/>
      <c r="X627" s="456"/>
      <c r="Y627" s="456"/>
      <c r="Z627" s="456"/>
      <c r="AA627" s="456"/>
      <c r="AB627" s="456"/>
      <c r="AC627" s="459"/>
      <c r="AD627" s="456"/>
      <c r="AE627" s="456"/>
      <c r="AF627" s="456"/>
      <c r="AG627" s="456"/>
      <c r="AH627" s="456"/>
      <c r="AI627" s="458"/>
    </row>
    <row r="628" spans="21:35" ht="12.75">
      <c r="U628" s="436"/>
      <c r="V628" s="435"/>
      <c r="W628"/>
      <c r="X628" s="456"/>
      <c r="Y628" s="456"/>
      <c r="Z628" s="456"/>
      <c r="AA628" s="456"/>
      <c r="AB628" s="456"/>
      <c r="AC628" s="459"/>
      <c r="AD628" s="456"/>
      <c r="AE628" s="456"/>
      <c r="AF628" s="456"/>
      <c r="AG628" s="456"/>
      <c r="AH628" s="456"/>
      <c r="AI628" s="458"/>
    </row>
    <row r="629" spans="21:35" ht="12.75">
      <c r="U629" s="436"/>
      <c r="V629" s="435"/>
      <c r="W629"/>
      <c r="X629" s="456"/>
      <c r="Y629" s="456"/>
      <c r="Z629" s="456"/>
      <c r="AA629" s="456"/>
      <c r="AB629" s="456"/>
      <c r="AC629" s="459"/>
      <c r="AD629" s="456"/>
      <c r="AE629" s="456"/>
      <c r="AF629" s="456"/>
      <c r="AG629" s="456"/>
      <c r="AH629" s="456"/>
      <c r="AI629" s="458"/>
    </row>
    <row r="630" spans="21:35" ht="12.75">
      <c r="U630" s="436"/>
      <c r="V630" s="435"/>
      <c r="W630"/>
      <c r="X630" s="456"/>
      <c r="Y630" s="456"/>
      <c r="Z630" s="456"/>
      <c r="AA630" s="456"/>
      <c r="AB630" s="456"/>
      <c r="AC630" s="459"/>
      <c r="AD630" s="460"/>
      <c r="AE630" s="460"/>
      <c r="AF630" s="456"/>
      <c r="AG630" s="456"/>
      <c r="AH630" s="456"/>
      <c r="AI630" s="458"/>
    </row>
    <row r="631" spans="21:35" ht="12.75">
      <c r="U631" s="436"/>
      <c r="V631" s="435"/>
      <c r="W631"/>
      <c r="X631" s="456"/>
      <c r="Y631" s="456"/>
      <c r="Z631" s="456"/>
      <c r="AA631" s="456"/>
      <c r="AB631" s="456"/>
      <c r="AC631" s="459"/>
      <c r="AD631" s="460"/>
      <c r="AE631" s="460"/>
      <c r="AF631" s="456"/>
      <c r="AG631" s="456"/>
      <c r="AH631" s="456"/>
      <c r="AI631" s="458"/>
    </row>
    <row r="632" spans="21:35" ht="12.75">
      <c r="U632" s="436"/>
      <c r="V632" s="435"/>
      <c r="W632"/>
      <c r="X632" s="456"/>
      <c r="Y632" s="456"/>
      <c r="Z632" s="456"/>
      <c r="AA632" s="460"/>
      <c r="AB632" s="460"/>
      <c r="AC632" s="459"/>
      <c r="AD632" s="460"/>
      <c r="AE632" s="460"/>
      <c r="AF632" s="460"/>
      <c r="AG632" s="456"/>
      <c r="AH632" s="456"/>
      <c r="AI632" s="458"/>
    </row>
    <row r="633" spans="21:35" ht="12.75">
      <c r="U633" s="436"/>
      <c r="V633" s="435"/>
      <c r="W633"/>
      <c r="X633" s="456"/>
      <c r="Y633" s="456"/>
      <c r="Z633" s="456"/>
      <c r="AA633" s="456"/>
      <c r="AB633" s="456"/>
      <c r="AC633" s="459"/>
      <c r="AD633" s="460"/>
      <c r="AE633" s="460"/>
      <c r="AF633" s="456"/>
      <c r="AG633" s="456"/>
      <c r="AH633" s="456"/>
      <c r="AI633" s="458"/>
    </row>
    <row r="634" spans="21:35" ht="12.75">
      <c r="U634" s="436"/>
      <c r="V634" s="435"/>
      <c r="W634"/>
      <c r="X634" s="456"/>
      <c r="Y634" s="456"/>
      <c r="Z634" s="456"/>
      <c r="AA634" s="456"/>
      <c r="AB634" s="456"/>
      <c r="AC634" s="459"/>
      <c r="AD634" s="460"/>
      <c r="AE634" s="460"/>
      <c r="AF634" s="456"/>
      <c r="AG634" s="456"/>
      <c r="AH634" s="456"/>
      <c r="AI634" s="458"/>
    </row>
    <row r="635" spans="21:35" ht="12.75">
      <c r="U635" s="436"/>
      <c r="V635" s="435"/>
      <c r="W635"/>
      <c r="X635" s="452"/>
      <c r="Y635" s="452"/>
      <c r="Z635" s="452"/>
      <c r="AA635" s="452"/>
      <c r="AB635" s="452"/>
      <c r="AC635" s="451"/>
      <c r="AD635" s="452"/>
      <c r="AE635" s="452"/>
      <c r="AF635" s="452"/>
      <c r="AG635" s="452"/>
      <c r="AH635" s="452"/>
      <c r="AI635" s="452"/>
    </row>
    <row r="636" spans="21:35" ht="12.75">
      <c r="U636" s="436"/>
      <c r="V636" s="435"/>
      <c r="W636"/>
      <c r="X636" s="452"/>
      <c r="Y636" s="452"/>
      <c r="Z636" s="452"/>
      <c r="AA636" s="452"/>
      <c r="AB636" s="452"/>
      <c r="AC636" s="451"/>
      <c r="AD636" s="452"/>
      <c r="AE636" s="452"/>
      <c r="AF636" s="452"/>
      <c r="AG636" s="452"/>
      <c r="AH636" s="452"/>
      <c r="AI636" s="452"/>
    </row>
    <row r="637" spans="21:35" ht="12.75">
      <c r="U637" s="436"/>
      <c r="V637" s="435"/>
      <c r="W637"/>
      <c r="X637" s="452"/>
      <c r="Y637" s="452"/>
      <c r="Z637" s="452"/>
      <c r="AA637" s="452"/>
      <c r="AB637" s="452"/>
      <c r="AC637" s="451"/>
      <c r="AD637" s="452"/>
      <c r="AE637" s="452"/>
      <c r="AF637" s="452"/>
      <c r="AG637" s="452"/>
      <c r="AH637" s="452"/>
      <c r="AI637" s="452"/>
    </row>
    <row r="638" spans="21:35" ht="12.75">
      <c r="U638" s="464"/>
      <c r="V638" s="435"/>
      <c r="W638"/>
      <c r="X638" s="452"/>
      <c r="Y638" s="452"/>
      <c r="Z638" s="452"/>
      <c r="AA638" s="452"/>
      <c r="AB638" s="452"/>
      <c r="AC638" s="451"/>
      <c r="AD638" s="452"/>
      <c r="AE638" s="452"/>
      <c r="AF638" s="452"/>
      <c r="AG638" s="452"/>
      <c r="AH638" s="452"/>
      <c r="AI638" s="452"/>
    </row>
  </sheetData>
  <mergeCells count="2">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12&amp;R&amp;"Calibri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BY396"/>
  <sheetViews>
    <sheetView view="pageBreakPreview" zoomScale="70" zoomScaleNormal="100" zoomScaleSheetLayoutView="70" workbookViewId="0"/>
  </sheetViews>
  <sheetFormatPr defaultRowHeight="11.25"/>
  <cols>
    <col min="1" max="1" width="36" style="145" customWidth="1"/>
    <col min="2" max="2" width="16.5" style="145" customWidth="1"/>
    <col min="3" max="3" width="13.1640625" style="145" customWidth="1"/>
    <col min="4" max="4" width="16.33203125" style="145" customWidth="1"/>
    <col min="5" max="5" width="14" style="145" customWidth="1"/>
    <col min="6" max="6" width="12.33203125" style="145" customWidth="1"/>
    <col min="7" max="7" width="12.1640625" style="145" customWidth="1"/>
    <col min="8" max="8" width="29.83203125" style="145" customWidth="1"/>
    <col min="9" max="9" width="12.83203125" style="211" customWidth="1"/>
    <col min="10" max="10" width="1.5" style="145" customWidth="1"/>
    <col min="11" max="13" width="9.33203125" style="145"/>
    <col min="14" max="14" width="10.6640625" style="145" bestFit="1" customWidth="1"/>
    <col min="15" max="15" width="9.33203125" style="145"/>
    <col min="16" max="16" width="14.33203125" style="145" customWidth="1"/>
    <col min="17" max="17" width="12" style="145" customWidth="1"/>
    <col min="18" max="18" width="9.33203125" style="145"/>
    <col min="19" max="34" width="9.33203125" style="146"/>
    <col min="35" max="35" width="9.33203125" style="499"/>
    <col min="36" max="77" width="9.33203125" style="146"/>
    <col min="78" max="16384" width="9.33203125" style="145"/>
  </cols>
  <sheetData>
    <row r="1" spans="1:56" ht="14.1" customHeight="1">
      <c r="A1" s="204"/>
      <c r="B1" s="205"/>
      <c r="C1" s="205"/>
      <c r="D1" s="205"/>
      <c r="E1" s="205"/>
      <c r="F1" s="206"/>
      <c r="G1" s="206"/>
      <c r="H1" s="207"/>
      <c r="I1" s="207"/>
      <c r="J1" s="144"/>
    </row>
    <row r="2" spans="1:56" ht="14.1" customHeight="1">
      <c r="A2" s="208"/>
      <c r="B2" s="209"/>
      <c r="C2" s="209"/>
      <c r="D2" s="209"/>
      <c r="E2" s="209"/>
      <c r="F2" s="210"/>
      <c r="G2" s="210"/>
      <c r="H2" s="210"/>
      <c r="I2" s="210"/>
      <c r="J2" s="147"/>
    </row>
    <row r="3" spans="1:56" ht="14.1" customHeight="1">
      <c r="A3" s="208"/>
      <c r="B3" s="209"/>
      <c r="C3" s="209"/>
      <c r="D3" s="209"/>
      <c r="E3" s="209"/>
      <c r="F3" s="210"/>
      <c r="G3" s="210"/>
      <c r="H3" s="210"/>
      <c r="I3" s="210"/>
      <c r="J3" s="147"/>
    </row>
    <row r="4" spans="1:56" ht="24" customHeight="1">
      <c r="A4" s="877" t="s">
        <v>285</v>
      </c>
      <c r="B4" s="877"/>
      <c r="C4" s="877"/>
      <c r="D4" s="877"/>
      <c r="E4" s="877"/>
      <c r="F4" s="877"/>
      <c r="G4" s="877"/>
      <c r="H4" s="877"/>
      <c r="I4" s="213"/>
      <c r="J4" s="148"/>
    </row>
    <row r="5" spans="1:56" ht="24" customHeight="1">
      <c r="A5" s="495"/>
      <c r="B5" s="495"/>
      <c r="C5" s="495"/>
      <c r="D5" s="495"/>
      <c r="E5" s="495"/>
      <c r="F5" s="495"/>
      <c r="G5" s="495"/>
      <c r="H5" s="495"/>
      <c r="I5" s="213"/>
      <c r="J5" s="148"/>
    </row>
    <row r="6" spans="1:56" ht="42" customHeight="1">
      <c r="A6" s="926" t="s">
        <v>286</v>
      </c>
      <c r="B6" s="926"/>
      <c r="C6" s="926"/>
      <c r="D6" s="926"/>
      <c r="E6" s="926"/>
      <c r="F6" s="926"/>
      <c r="G6" s="926"/>
      <c r="H6" s="926"/>
      <c r="I6" s="213"/>
      <c r="J6" s="148"/>
    </row>
    <row r="7" spans="1:56" ht="15.95" customHeight="1">
      <c r="A7" s="211"/>
      <c r="B7" s="212"/>
      <c r="C7" s="215"/>
      <c r="D7" s="215"/>
      <c r="E7" s="213"/>
      <c r="F7" s="216"/>
      <c r="G7" s="216"/>
      <c r="H7" s="217"/>
      <c r="I7" s="213"/>
      <c r="J7" s="148"/>
      <c r="U7" s="500"/>
      <c r="V7" s="499"/>
      <c r="W7" s="501"/>
      <c r="X7" s="501"/>
      <c r="Y7" s="501"/>
      <c r="Z7" s="501"/>
      <c r="AA7" s="501"/>
      <c r="AB7" s="501"/>
      <c r="AC7" s="501"/>
      <c r="AD7" s="501"/>
      <c r="AE7" s="501"/>
      <c r="AF7" s="501"/>
      <c r="AG7" s="501"/>
      <c r="AH7" s="501"/>
    </row>
    <row r="8" spans="1:56" ht="45.75" customHeight="1">
      <c r="A8" s="211"/>
      <c r="B8" s="491" t="s">
        <v>272</v>
      </c>
      <c r="C8" s="485" t="s">
        <v>897</v>
      </c>
      <c r="D8" s="484">
        <v>2016</v>
      </c>
      <c r="E8" s="484">
        <v>2015</v>
      </c>
      <c r="F8" s="484" t="s">
        <v>898</v>
      </c>
      <c r="G8" s="216"/>
      <c r="H8" s="217"/>
      <c r="I8" s="213"/>
      <c r="J8" s="149"/>
      <c r="U8" s="500"/>
      <c r="V8" s="499"/>
      <c r="W8" s="501"/>
      <c r="X8" s="501"/>
      <c r="Y8" s="501"/>
      <c r="Z8" s="501"/>
      <c r="AA8" s="501"/>
      <c r="AB8" s="501"/>
      <c r="AC8" s="501"/>
      <c r="AD8" s="501"/>
      <c r="AE8" s="501"/>
      <c r="AF8" s="501"/>
      <c r="AG8" s="501"/>
      <c r="AH8" s="501"/>
    </row>
    <row r="9" spans="1:56" ht="14.25" customHeight="1">
      <c r="A9" s="211"/>
      <c r="B9" s="518" t="s">
        <v>273</v>
      </c>
      <c r="C9" s="744">
        <v>8.5263765899999999</v>
      </c>
      <c r="D9" s="523">
        <v>10.99</v>
      </c>
      <c r="E9" s="523">
        <v>14.11</v>
      </c>
      <c r="F9" s="524">
        <f>+C9/D9-1</f>
        <v>-0.22416955505004554</v>
      </c>
      <c r="G9" s="216"/>
      <c r="H9" s="217"/>
      <c r="I9" s="213"/>
      <c r="J9" s="150"/>
      <c r="U9" s="500"/>
      <c r="V9" s="499"/>
      <c r="W9" s="502"/>
      <c r="X9" s="502"/>
      <c r="Y9" s="502"/>
      <c r="Z9" s="502"/>
      <c r="AA9" s="502"/>
      <c r="AB9" s="502"/>
      <c r="AC9" s="502"/>
      <c r="AD9" s="502"/>
      <c r="AE9" s="502"/>
      <c r="AF9" s="502"/>
      <c r="AG9" s="502"/>
      <c r="AH9" s="502"/>
    </row>
    <row r="10" spans="1:56" ht="14.25" customHeight="1">
      <c r="A10" s="211"/>
      <c r="B10" s="519" t="s">
        <v>274</v>
      </c>
      <c r="C10" s="525"/>
      <c r="D10" s="525">
        <v>12.42</v>
      </c>
      <c r="E10" s="525">
        <v>16.22</v>
      </c>
      <c r="F10" s="526"/>
      <c r="G10" s="216"/>
      <c r="H10" s="217"/>
      <c r="I10" s="213"/>
      <c r="J10" s="151"/>
      <c r="U10" s="503"/>
      <c r="V10" s="504"/>
      <c r="W10" s="505"/>
      <c r="X10" s="505"/>
      <c r="Y10" s="505"/>
      <c r="Z10" s="505"/>
      <c r="AA10" s="505"/>
      <c r="AB10" s="505"/>
      <c r="AC10" s="505"/>
      <c r="AD10" s="505"/>
      <c r="AE10" s="505"/>
      <c r="AF10" s="505"/>
      <c r="AG10" s="505"/>
      <c r="AH10" s="505"/>
      <c r="AN10" s="496"/>
    </row>
    <row r="11" spans="1:56" ht="14.25" customHeight="1">
      <c r="A11" s="211"/>
      <c r="B11" s="520" t="s">
        <v>275</v>
      </c>
      <c r="C11" s="527"/>
      <c r="D11" s="527">
        <v>12.36</v>
      </c>
      <c r="E11" s="527">
        <v>17.079999999999998</v>
      </c>
      <c r="F11" s="528"/>
      <c r="G11" s="216"/>
      <c r="H11" s="217"/>
      <c r="I11" s="213"/>
      <c r="J11" s="151"/>
      <c r="T11" s="506"/>
      <c r="U11" s="500"/>
      <c r="V11" s="499"/>
      <c r="W11" s="494"/>
      <c r="X11" s="494"/>
      <c r="Y11" s="494"/>
      <c r="Z11" s="494"/>
      <c r="AA11" s="494"/>
      <c r="AB11" s="451"/>
      <c r="AC11" s="494"/>
      <c r="AD11" s="494"/>
      <c r="AE11" s="494"/>
      <c r="AF11" s="494"/>
      <c r="AG11" s="494"/>
      <c r="AH11" s="494"/>
      <c r="AN11" s="496"/>
      <c r="AV11" s="496"/>
      <c r="BB11" s="497"/>
    </row>
    <row r="12" spans="1:56" ht="14.25" customHeight="1">
      <c r="A12" s="211"/>
      <c r="B12" s="521" t="s">
        <v>276</v>
      </c>
      <c r="C12" s="529"/>
      <c r="D12" s="529">
        <v>13.26</v>
      </c>
      <c r="E12" s="529">
        <v>13.11</v>
      </c>
      <c r="F12" s="530"/>
      <c r="G12" s="216"/>
      <c r="H12" s="217"/>
      <c r="I12" s="213"/>
      <c r="J12" s="152"/>
      <c r="T12" s="501"/>
      <c r="U12" s="500"/>
      <c r="V12" s="499"/>
      <c r="W12" s="494"/>
      <c r="X12" s="494"/>
      <c r="Y12" s="494"/>
      <c r="Z12" s="494"/>
      <c r="AA12" s="494"/>
      <c r="AB12" s="451"/>
      <c r="AC12" s="494"/>
      <c r="AD12" s="494"/>
      <c r="AE12" s="494"/>
      <c r="AF12" s="494"/>
      <c r="AG12" s="494"/>
      <c r="AH12" s="494"/>
      <c r="AO12" s="467"/>
      <c r="AP12" s="467"/>
      <c r="AQ12" s="467"/>
      <c r="AW12" s="467"/>
      <c r="AX12" s="467"/>
      <c r="AY12" s="467"/>
      <c r="BB12" s="467"/>
      <c r="BC12" s="467"/>
      <c r="BD12" s="467"/>
    </row>
    <row r="13" spans="1:56" ht="14.25" customHeight="1">
      <c r="A13" s="211"/>
      <c r="B13" s="520" t="s">
        <v>277</v>
      </c>
      <c r="C13" s="527"/>
      <c r="D13" s="527">
        <v>19.899999999999999</v>
      </c>
      <c r="E13" s="527">
        <v>14.83</v>
      </c>
      <c r="F13" s="528"/>
      <c r="G13" s="216"/>
      <c r="H13" s="217"/>
      <c r="I13" s="213"/>
      <c r="J13" s="156"/>
      <c r="M13" s="430"/>
      <c r="N13" s="430"/>
      <c r="O13" s="430"/>
      <c r="P13" s="433"/>
      <c r="Q13" s="433"/>
      <c r="T13" s="501"/>
      <c r="U13" s="500"/>
      <c r="V13" s="499"/>
      <c r="W13" s="494"/>
      <c r="X13" s="494"/>
      <c r="Y13" s="494"/>
      <c r="Z13" s="494"/>
      <c r="AA13" s="494"/>
      <c r="AB13" s="451"/>
      <c r="AC13" s="494"/>
      <c r="AD13" s="494"/>
      <c r="AE13" s="494"/>
      <c r="AF13" s="494"/>
      <c r="AG13" s="494"/>
      <c r="AH13" s="494"/>
      <c r="AN13" s="498"/>
      <c r="AO13" s="494"/>
      <c r="AP13" s="494"/>
      <c r="AQ13" s="507"/>
      <c r="AV13" s="498"/>
      <c r="AW13" s="494"/>
      <c r="AX13" s="494"/>
      <c r="AY13" s="507"/>
      <c r="BA13" s="498"/>
      <c r="BB13" s="494"/>
      <c r="BC13" s="494"/>
      <c r="BD13" s="507"/>
    </row>
    <row r="14" spans="1:56" ht="14.25" customHeight="1">
      <c r="A14" s="211"/>
      <c r="B14" s="521" t="s">
        <v>278</v>
      </c>
      <c r="C14" s="529"/>
      <c r="D14" s="529">
        <v>38.82</v>
      </c>
      <c r="E14" s="529">
        <v>16.91</v>
      </c>
      <c r="F14" s="530"/>
      <c r="G14" s="216"/>
      <c r="H14" s="217"/>
      <c r="I14" s="213"/>
      <c r="J14" s="156"/>
      <c r="M14" s="430"/>
      <c r="N14" s="430"/>
      <c r="O14" s="430"/>
      <c r="P14" s="433"/>
      <c r="Q14" s="433"/>
      <c r="T14" s="501"/>
      <c r="U14" s="500"/>
      <c r="V14" s="499"/>
      <c r="W14" s="494"/>
      <c r="X14" s="494"/>
      <c r="Y14" s="494"/>
      <c r="Z14" s="494"/>
      <c r="AA14" s="494"/>
      <c r="AB14" s="451"/>
      <c r="AC14" s="494"/>
      <c r="AD14" s="494"/>
      <c r="AE14" s="494"/>
      <c r="AF14" s="494"/>
      <c r="AG14" s="494"/>
      <c r="AH14" s="494"/>
      <c r="AN14" s="498"/>
      <c r="AO14" s="494"/>
      <c r="AP14" s="494"/>
      <c r="AQ14" s="507"/>
      <c r="AV14" s="498"/>
      <c r="AW14" s="494"/>
      <c r="AX14" s="494"/>
      <c r="AY14" s="507"/>
      <c r="BA14" s="498"/>
      <c r="BB14" s="494"/>
      <c r="BC14" s="494"/>
      <c r="BD14" s="507"/>
    </row>
    <row r="15" spans="1:56" ht="14.25" customHeight="1">
      <c r="A15" s="211"/>
      <c r="B15" s="520" t="s">
        <v>279</v>
      </c>
      <c r="C15" s="527"/>
      <c r="D15" s="527">
        <v>34.130000000000003</v>
      </c>
      <c r="E15" s="527">
        <v>10.94</v>
      </c>
      <c r="F15" s="528"/>
      <c r="G15" s="216"/>
      <c r="H15" s="217"/>
      <c r="I15" s="213"/>
      <c r="J15" s="156"/>
      <c r="M15" s="430"/>
      <c r="N15" s="430"/>
      <c r="O15" s="430"/>
      <c r="P15" s="433"/>
      <c r="Q15" s="433"/>
      <c r="T15" s="500"/>
      <c r="U15" s="500"/>
      <c r="V15" s="499"/>
      <c r="W15" s="494"/>
      <c r="X15" s="494"/>
      <c r="Y15" s="494"/>
      <c r="Z15" s="494"/>
      <c r="AA15" s="494"/>
      <c r="AB15" s="451"/>
      <c r="AC15" s="494"/>
      <c r="AD15" s="494"/>
      <c r="AE15" s="494"/>
      <c r="AF15" s="494"/>
      <c r="AG15" s="494"/>
      <c r="AH15" s="494"/>
      <c r="AN15" s="498"/>
      <c r="AO15" s="494"/>
      <c r="AP15" s="494"/>
      <c r="AQ15" s="507"/>
      <c r="AV15" s="498"/>
      <c r="AW15" s="494"/>
      <c r="AX15" s="494"/>
      <c r="AY15" s="507"/>
      <c r="BA15" s="498"/>
      <c r="BB15" s="494"/>
      <c r="BC15" s="494"/>
      <c r="BD15" s="507"/>
    </row>
    <row r="16" spans="1:56" ht="14.25" customHeight="1">
      <c r="A16" s="211"/>
      <c r="B16" s="521" t="s">
        <v>280</v>
      </c>
      <c r="C16" s="529"/>
      <c r="D16" s="529">
        <v>18.93</v>
      </c>
      <c r="E16" s="529">
        <v>21.5</v>
      </c>
      <c r="F16" s="530"/>
      <c r="G16" s="216"/>
      <c r="H16" s="217"/>
      <c r="I16" s="213"/>
      <c r="J16" s="156"/>
      <c r="M16" s="430"/>
      <c r="N16" s="430"/>
      <c r="O16" s="430"/>
      <c r="P16" s="433"/>
      <c r="Q16" s="433"/>
      <c r="T16" s="500"/>
      <c r="U16" s="500"/>
      <c r="V16" s="499"/>
      <c r="W16" s="494"/>
      <c r="X16" s="494"/>
      <c r="Y16" s="494"/>
      <c r="Z16" s="494"/>
      <c r="AA16" s="494"/>
      <c r="AB16" s="451"/>
      <c r="AC16" s="494"/>
      <c r="AD16" s="494"/>
      <c r="AE16" s="494"/>
      <c r="AF16" s="494"/>
      <c r="AG16" s="494"/>
      <c r="AH16" s="494"/>
      <c r="AN16" s="498"/>
      <c r="AO16" s="494"/>
      <c r="AP16" s="494"/>
      <c r="AQ16" s="507"/>
      <c r="AV16" s="498"/>
      <c r="AW16" s="494"/>
      <c r="AX16" s="494"/>
      <c r="AY16" s="507"/>
      <c r="BA16" s="498"/>
      <c r="BB16" s="494"/>
      <c r="BC16" s="494"/>
      <c r="BD16" s="507"/>
    </row>
    <row r="17" spans="1:77" ht="14.25" customHeight="1">
      <c r="A17" s="211"/>
      <c r="B17" s="520" t="s">
        <v>281</v>
      </c>
      <c r="C17" s="527"/>
      <c r="D17" s="527">
        <v>27.56</v>
      </c>
      <c r="E17" s="527">
        <v>14.49</v>
      </c>
      <c r="F17" s="528"/>
      <c r="G17" s="216"/>
      <c r="H17" s="217"/>
      <c r="I17" s="213"/>
      <c r="J17" s="156"/>
      <c r="M17" s="430"/>
      <c r="N17" s="434"/>
      <c r="O17" s="430"/>
      <c r="P17" s="433"/>
      <c r="Q17" s="433"/>
      <c r="T17" s="500"/>
      <c r="U17" s="500"/>
      <c r="V17" s="499"/>
      <c r="W17" s="494"/>
      <c r="X17" s="494"/>
      <c r="Y17" s="494"/>
      <c r="Z17" s="494"/>
      <c r="AA17" s="494"/>
      <c r="AB17" s="451"/>
      <c r="AC17" s="494"/>
      <c r="AD17" s="494"/>
      <c r="AE17" s="494"/>
      <c r="AF17" s="494"/>
      <c r="AG17" s="494"/>
      <c r="AH17" s="494"/>
      <c r="AN17" s="498"/>
      <c r="AO17" s="494"/>
      <c r="AP17" s="494"/>
      <c r="AQ17" s="507"/>
      <c r="AV17" s="498"/>
      <c r="AW17" s="494"/>
      <c r="AX17" s="494"/>
      <c r="AY17" s="507"/>
      <c r="BA17" s="498"/>
      <c r="BB17" s="494"/>
      <c r="BC17" s="494"/>
      <c r="BD17" s="507"/>
    </row>
    <row r="18" spans="1:77" ht="14.25" customHeight="1">
      <c r="A18" s="211"/>
      <c r="B18" s="521" t="s">
        <v>282</v>
      </c>
      <c r="C18" s="533"/>
      <c r="D18" s="529">
        <v>17.93</v>
      </c>
      <c r="E18" s="529">
        <v>14.25</v>
      </c>
      <c r="F18" s="530"/>
      <c r="G18" s="216"/>
      <c r="H18" s="217"/>
      <c r="I18" s="213"/>
      <c r="J18" s="156"/>
      <c r="T18" s="500"/>
      <c r="U18" s="500"/>
      <c r="V18" s="499"/>
      <c r="W18" s="494"/>
      <c r="X18" s="494"/>
      <c r="Y18" s="494"/>
      <c r="Z18" s="494"/>
      <c r="AA18" s="494"/>
      <c r="AB18" s="451"/>
      <c r="AC18" s="494"/>
      <c r="AD18" s="494"/>
      <c r="AE18" s="494"/>
      <c r="AF18" s="494"/>
      <c r="AG18" s="494"/>
      <c r="AH18" s="494"/>
      <c r="AN18" s="498"/>
      <c r="AO18" s="494"/>
      <c r="AP18" s="494"/>
      <c r="AQ18" s="507"/>
      <c r="AV18" s="498"/>
      <c r="AW18" s="494"/>
      <c r="AX18" s="494"/>
      <c r="AY18" s="507"/>
      <c r="BA18" s="498"/>
      <c r="BB18" s="494"/>
      <c r="BC18" s="494"/>
      <c r="BD18" s="507"/>
    </row>
    <row r="19" spans="1:77" ht="14.25" customHeight="1">
      <c r="A19" s="211"/>
      <c r="B19" s="520" t="s">
        <v>283</v>
      </c>
      <c r="C19" s="534"/>
      <c r="D19" s="527">
        <v>27.6</v>
      </c>
      <c r="E19" s="527">
        <v>11.59</v>
      </c>
      <c r="F19" s="528"/>
      <c r="G19" s="216"/>
      <c r="H19" s="217"/>
      <c r="I19" s="213"/>
      <c r="J19" s="156"/>
      <c r="T19" s="500"/>
      <c r="U19" s="500"/>
      <c r="V19" s="499"/>
      <c r="W19" s="494"/>
      <c r="X19" s="494"/>
      <c r="Y19" s="494"/>
      <c r="Z19" s="494"/>
      <c r="AA19" s="494"/>
      <c r="AB19" s="451"/>
      <c r="AC19" s="494"/>
      <c r="AD19" s="494"/>
      <c r="AE19" s="494"/>
      <c r="AF19" s="494"/>
      <c r="AG19" s="494"/>
      <c r="AH19" s="494"/>
      <c r="AN19" s="498"/>
      <c r="AO19" s="494"/>
      <c r="AP19" s="494"/>
      <c r="AQ19" s="507"/>
      <c r="AV19" s="498"/>
      <c r="AW19" s="494"/>
      <c r="AX19" s="494"/>
      <c r="AY19" s="507"/>
      <c r="BA19" s="498"/>
      <c r="BB19" s="494"/>
      <c r="BC19" s="494"/>
      <c r="BD19" s="507"/>
    </row>
    <row r="20" spans="1:77" ht="14.25" customHeight="1">
      <c r="A20" s="211"/>
      <c r="B20" s="522" t="s">
        <v>284</v>
      </c>
      <c r="C20" s="535"/>
      <c r="D20" s="531">
        <v>23.33</v>
      </c>
      <c r="E20" s="531">
        <v>11.4</v>
      </c>
      <c r="F20" s="532"/>
      <c r="G20" s="216"/>
      <c r="H20" s="217"/>
      <c r="I20" s="213"/>
      <c r="J20" s="167"/>
      <c r="T20" s="500"/>
      <c r="U20" s="500"/>
      <c r="V20" s="499"/>
      <c r="W20" s="494"/>
      <c r="X20" s="494"/>
      <c r="Y20" s="494"/>
      <c r="Z20" s="494"/>
      <c r="AA20" s="494"/>
      <c r="AB20" s="451"/>
      <c r="AC20" s="494"/>
      <c r="AD20" s="494"/>
      <c r="AE20" s="494"/>
      <c r="AF20" s="494"/>
      <c r="AG20" s="494"/>
      <c r="AH20" s="494"/>
      <c r="AN20" s="498"/>
      <c r="AO20" s="494"/>
      <c r="AP20" s="494"/>
      <c r="AQ20" s="507"/>
      <c r="AV20" s="498"/>
      <c r="AW20" s="494"/>
      <c r="AX20" s="494"/>
      <c r="AY20" s="507"/>
      <c r="BA20" s="498"/>
      <c r="BB20" s="494"/>
      <c r="BC20" s="494"/>
      <c r="BD20" s="507"/>
    </row>
    <row r="21" spans="1:77" s="174" customFormat="1" ht="12.75">
      <c r="A21" s="219"/>
      <c r="B21" s="236"/>
      <c r="C21" s="236"/>
      <c r="D21" s="236"/>
      <c r="E21" s="236"/>
      <c r="F21" s="236"/>
      <c r="G21" s="236"/>
      <c r="H21" s="236"/>
      <c r="I21" s="261"/>
      <c r="J21" s="167"/>
      <c r="S21" s="508"/>
      <c r="T21" s="500"/>
      <c r="U21" s="500"/>
      <c r="V21" s="499"/>
      <c r="W21" s="494"/>
      <c r="X21" s="494"/>
      <c r="Y21" s="494"/>
      <c r="Z21" s="494"/>
      <c r="AA21" s="494"/>
      <c r="AB21" s="451"/>
      <c r="AC21" s="494"/>
      <c r="AD21" s="494"/>
      <c r="AE21" s="494"/>
      <c r="AF21" s="494"/>
      <c r="AG21" s="494"/>
      <c r="AH21" s="494"/>
      <c r="AI21" s="508"/>
      <c r="AJ21" s="508"/>
      <c r="AK21" s="508"/>
      <c r="AL21" s="508"/>
      <c r="AM21" s="508"/>
      <c r="AN21" s="498"/>
      <c r="AO21" s="494"/>
      <c r="AP21" s="494"/>
      <c r="AQ21" s="507"/>
      <c r="AR21" s="508"/>
      <c r="AS21" s="508"/>
      <c r="AT21" s="508"/>
      <c r="AU21" s="508"/>
      <c r="AV21" s="498"/>
      <c r="AW21" s="494"/>
      <c r="AX21" s="494"/>
      <c r="AY21" s="507"/>
      <c r="AZ21" s="508"/>
      <c r="BA21" s="498"/>
      <c r="BB21" s="494"/>
      <c r="BC21" s="494"/>
      <c r="BD21" s="507"/>
      <c r="BE21" s="508"/>
      <c r="BF21" s="508"/>
      <c r="BG21" s="508"/>
      <c r="BH21" s="508"/>
      <c r="BI21" s="508"/>
      <c r="BJ21" s="508"/>
      <c r="BK21" s="508"/>
      <c r="BL21" s="508"/>
      <c r="BM21" s="508"/>
      <c r="BN21" s="508"/>
      <c r="BO21" s="508"/>
      <c r="BP21" s="508"/>
      <c r="BQ21" s="508"/>
      <c r="BR21" s="508"/>
      <c r="BS21" s="508"/>
      <c r="BT21" s="508"/>
      <c r="BU21" s="508"/>
      <c r="BV21" s="508"/>
      <c r="BW21" s="508"/>
      <c r="BX21" s="508"/>
      <c r="BY21" s="508"/>
    </row>
    <row r="22" spans="1:77" s="174" customFormat="1" ht="12.75">
      <c r="A22" s="219"/>
      <c r="B22" s="719" t="s">
        <v>873</v>
      </c>
      <c r="C22" s="236"/>
      <c r="D22" s="236"/>
      <c r="E22" s="236"/>
      <c r="F22" s="236"/>
      <c r="G22" s="236"/>
      <c r="H22" s="236"/>
      <c r="I22" s="261"/>
      <c r="J22" s="167"/>
      <c r="S22" s="508"/>
      <c r="T22" s="500"/>
      <c r="U22" s="500"/>
      <c r="V22" s="499"/>
      <c r="W22" s="494"/>
      <c r="X22" s="494"/>
      <c r="Y22" s="494"/>
      <c r="Z22" s="494"/>
      <c r="AA22" s="494"/>
      <c r="AB22" s="451"/>
      <c r="AC22" s="494"/>
      <c r="AD22" s="494"/>
      <c r="AE22" s="494"/>
      <c r="AF22" s="494"/>
      <c r="AG22" s="494"/>
      <c r="AH22" s="494"/>
      <c r="AI22" s="508"/>
      <c r="AJ22" s="508"/>
      <c r="AK22" s="508"/>
      <c r="AL22" s="508"/>
      <c r="AM22" s="508"/>
      <c r="AN22" s="498"/>
      <c r="AO22" s="494"/>
      <c r="AP22" s="494"/>
      <c r="AQ22" s="507"/>
      <c r="AR22" s="508"/>
      <c r="AS22" s="508"/>
      <c r="AT22" s="508"/>
      <c r="AU22" s="508"/>
      <c r="AV22" s="498"/>
      <c r="AW22" s="494"/>
      <c r="AX22" s="494"/>
      <c r="AY22" s="507"/>
      <c r="AZ22" s="508"/>
      <c r="BA22" s="498"/>
      <c r="BB22" s="494"/>
      <c r="BC22" s="494"/>
      <c r="BD22" s="507"/>
      <c r="BE22" s="508"/>
      <c r="BF22" s="508"/>
      <c r="BG22" s="508"/>
      <c r="BH22" s="508"/>
      <c r="BI22" s="508"/>
      <c r="BJ22" s="508"/>
      <c r="BK22" s="508"/>
      <c r="BL22" s="508"/>
      <c r="BM22" s="508"/>
      <c r="BN22" s="508"/>
      <c r="BO22" s="508"/>
      <c r="BP22" s="508"/>
      <c r="BQ22" s="508"/>
      <c r="BR22" s="508"/>
      <c r="BS22" s="508"/>
      <c r="BT22" s="508"/>
      <c r="BU22" s="508"/>
      <c r="BV22" s="508"/>
      <c r="BW22" s="508"/>
      <c r="BX22" s="508"/>
      <c r="BY22" s="508"/>
    </row>
    <row r="23" spans="1:77" s="174" customFormat="1" ht="12.75">
      <c r="A23" s="219"/>
      <c r="B23" s="236"/>
      <c r="C23" s="236"/>
      <c r="D23" s="236"/>
      <c r="E23" s="236"/>
      <c r="F23" s="236"/>
      <c r="G23" s="236"/>
      <c r="H23" s="236"/>
      <c r="I23" s="261"/>
      <c r="J23" s="167"/>
      <c r="S23" s="508"/>
      <c r="T23" s="501"/>
      <c r="U23" s="500"/>
      <c r="V23" s="499"/>
      <c r="W23" s="494"/>
      <c r="X23" s="494"/>
      <c r="Y23" s="494"/>
      <c r="Z23" s="494"/>
      <c r="AA23" s="494"/>
      <c r="AB23" s="451"/>
      <c r="AC23" s="494"/>
      <c r="AD23" s="494"/>
      <c r="AE23" s="494"/>
      <c r="AF23" s="494"/>
      <c r="AG23" s="494"/>
      <c r="AH23" s="494"/>
      <c r="AI23" s="508"/>
      <c r="AJ23" s="508"/>
      <c r="AK23" s="508"/>
      <c r="AL23" s="508"/>
      <c r="AM23" s="508"/>
      <c r="AN23" s="498"/>
      <c r="AO23" s="494"/>
      <c r="AP23" s="494"/>
      <c r="AQ23" s="507"/>
      <c r="AR23" s="508"/>
      <c r="AS23" s="508"/>
      <c r="AT23" s="508"/>
      <c r="AU23" s="508"/>
      <c r="AV23" s="498"/>
      <c r="AW23" s="494"/>
      <c r="AX23" s="494"/>
      <c r="AY23" s="507"/>
      <c r="AZ23" s="508"/>
      <c r="BA23" s="498"/>
      <c r="BB23" s="494"/>
      <c r="BC23" s="494"/>
      <c r="BD23" s="507"/>
      <c r="BE23" s="508"/>
      <c r="BF23" s="508"/>
      <c r="BG23" s="508"/>
      <c r="BH23" s="508"/>
      <c r="BI23" s="508"/>
      <c r="BJ23" s="508"/>
      <c r="BK23" s="508"/>
      <c r="BL23" s="508"/>
      <c r="BM23" s="508"/>
      <c r="BN23" s="508"/>
      <c r="BO23" s="508"/>
      <c r="BP23" s="508"/>
      <c r="BQ23" s="508"/>
      <c r="BR23" s="508"/>
      <c r="BS23" s="508"/>
      <c r="BT23" s="508"/>
      <c r="BU23" s="508"/>
      <c r="BV23" s="508"/>
      <c r="BW23" s="508"/>
      <c r="BX23" s="508"/>
      <c r="BY23" s="508"/>
    </row>
    <row r="24" spans="1:77" s="174" customFormat="1" ht="12.75">
      <c r="A24" s="219"/>
      <c r="B24" s="236"/>
      <c r="C24" s="236"/>
      <c r="D24" s="236"/>
      <c r="E24" s="236"/>
      <c r="F24" s="236"/>
      <c r="G24" s="236"/>
      <c r="H24" s="236"/>
      <c r="I24" s="261"/>
      <c r="J24" s="167"/>
      <c r="S24" s="508"/>
      <c r="T24" s="501"/>
      <c r="U24" s="500"/>
      <c r="V24" s="499"/>
      <c r="W24" s="494"/>
      <c r="X24" s="494"/>
      <c r="Y24" s="494"/>
      <c r="Z24" s="494"/>
      <c r="AA24" s="494"/>
      <c r="AB24" s="451"/>
      <c r="AC24" s="494"/>
      <c r="AD24" s="494"/>
      <c r="AE24" s="494"/>
      <c r="AF24" s="494"/>
      <c r="AG24" s="494"/>
      <c r="AH24" s="494"/>
      <c r="AI24" s="508"/>
      <c r="AJ24" s="508"/>
      <c r="AK24" s="508"/>
      <c r="AL24" s="508"/>
      <c r="AM24" s="508"/>
      <c r="AN24" s="498"/>
      <c r="AO24" s="494"/>
      <c r="AP24" s="494"/>
      <c r="AQ24" s="507"/>
      <c r="AR24" s="508"/>
      <c r="AS24" s="508"/>
      <c r="AT24" s="508"/>
      <c r="AU24" s="508"/>
      <c r="AV24" s="498"/>
      <c r="AW24" s="494"/>
      <c r="AX24" s="494"/>
      <c r="AY24" s="507"/>
      <c r="AZ24" s="508"/>
      <c r="BA24" s="498"/>
      <c r="BB24" s="494"/>
      <c r="BC24" s="494"/>
      <c r="BD24" s="507"/>
      <c r="BE24" s="508"/>
      <c r="BF24" s="508"/>
      <c r="BG24" s="508"/>
      <c r="BH24" s="508"/>
      <c r="BI24" s="508"/>
      <c r="BJ24" s="508"/>
      <c r="BK24" s="508"/>
      <c r="BL24" s="508"/>
      <c r="BM24" s="508"/>
      <c r="BN24" s="508"/>
      <c r="BO24" s="508"/>
      <c r="BP24" s="508"/>
      <c r="BQ24" s="508"/>
      <c r="BR24" s="508"/>
      <c r="BS24" s="508"/>
      <c r="BT24" s="508"/>
      <c r="BU24" s="508"/>
      <c r="BV24" s="508"/>
      <c r="BW24" s="508"/>
      <c r="BX24" s="508"/>
      <c r="BY24" s="508"/>
    </row>
    <row r="25" spans="1:77" s="174" customFormat="1" ht="12.75">
      <c r="A25" s="219"/>
      <c r="B25" s="236"/>
      <c r="C25" s="236"/>
      <c r="D25" s="236"/>
      <c r="E25" s="236"/>
      <c r="F25" s="236"/>
      <c r="G25" s="236"/>
      <c r="H25" s="236"/>
      <c r="I25" s="261"/>
      <c r="J25" s="167"/>
      <c r="S25" s="508"/>
      <c r="T25" s="501"/>
      <c r="U25" s="500"/>
      <c r="V25" s="499"/>
      <c r="W25" s="494"/>
      <c r="X25" s="494"/>
      <c r="Y25" s="494"/>
      <c r="Z25" s="494"/>
      <c r="AA25" s="494"/>
      <c r="AB25" s="451"/>
      <c r="AC25" s="494"/>
      <c r="AD25" s="494"/>
      <c r="AE25" s="494"/>
      <c r="AF25" s="494"/>
      <c r="AG25" s="494"/>
      <c r="AH25" s="494"/>
      <c r="AI25" s="508"/>
      <c r="AJ25" s="508"/>
      <c r="AK25" s="508"/>
      <c r="AL25" s="508"/>
      <c r="AM25" s="508"/>
      <c r="AN25" s="498"/>
      <c r="AO25" s="494"/>
      <c r="AP25" s="494"/>
      <c r="AQ25" s="507"/>
      <c r="AR25" s="508"/>
      <c r="AS25" s="508"/>
      <c r="AT25" s="508"/>
      <c r="AU25" s="508"/>
      <c r="AV25" s="498"/>
      <c r="AW25" s="494"/>
      <c r="AX25" s="494"/>
      <c r="AY25" s="507"/>
      <c r="AZ25" s="508"/>
      <c r="BA25" s="498"/>
      <c r="BB25" s="494"/>
      <c r="BC25" s="494"/>
      <c r="BD25" s="507"/>
      <c r="BE25" s="508"/>
      <c r="BF25" s="508"/>
      <c r="BG25" s="508"/>
      <c r="BH25" s="508"/>
      <c r="BI25" s="508"/>
      <c r="BJ25" s="508"/>
      <c r="BK25" s="508"/>
      <c r="BL25" s="508"/>
      <c r="BM25" s="508"/>
      <c r="BN25" s="508"/>
      <c r="BO25" s="508"/>
      <c r="BP25" s="508"/>
      <c r="BQ25" s="508"/>
      <c r="BR25" s="508"/>
      <c r="BS25" s="508"/>
      <c r="BT25" s="508"/>
      <c r="BU25" s="508"/>
      <c r="BV25" s="508"/>
      <c r="BW25" s="508"/>
      <c r="BX25" s="508"/>
      <c r="BY25" s="508"/>
    </row>
    <row r="26" spans="1:77" s="174" customFormat="1" ht="12.75">
      <c r="A26" s="219"/>
      <c r="B26" s="236"/>
      <c r="C26" s="236"/>
      <c r="D26" s="236"/>
      <c r="E26" s="236"/>
      <c r="F26" s="236"/>
      <c r="G26" s="236"/>
      <c r="H26" s="236"/>
      <c r="I26" s="261"/>
      <c r="J26" s="167"/>
      <c r="S26" s="508"/>
      <c r="T26" s="501"/>
      <c r="U26" s="500"/>
      <c r="V26" s="499"/>
      <c r="W26" s="494"/>
      <c r="X26" s="494"/>
      <c r="Y26" s="494"/>
      <c r="Z26" s="494"/>
      <c r="AA26" s="494"/>
      <c r="AB26" s="451"/>
      <c r="AC26" s="494"/>
      <c r="AD26" s="494"/>
      <c r="AE26" s="494"/>
      <c r="AF26" s="494"/>
      <c r="AG26" s="494"/>
      <c r="AH26" s="494"/>
      <c r="AI26" s="508"/>
      <c r="AJ26" s="508"/>
      <c r="AK26" s="508"/>
      <c r="AL26" s="508"/>
      <c r="AM26" s="508"/>
      <c r="AN26" s="498"/>
      <c r="AO26" s="494"/>
      <c r="AP26" s="494"/>
      <c r="AQ26" s="507"/>
      <c r="AR26" s="508"/>
      <c r="AS26" s="508"/>
      <c r="AT26" s="508"/>
      <c r="AU26" s="508"/>
      <c r="AV26" s="498"/>
      <c r="AW26" s="494"/>
      <c r="AX26" s="494"/>
      <c r="AY26" s="507"/>
      <c r="AZ26" s="508"/>
      <c r="BA26" s="498"/>
      <c r="BB26" s="494"/>
      <c r="BC26" s="494"/>
      <c r="BD26" s="507"/>
      <c r="BE26" s="508"/>
      <c r="BF26" s="508"/>
      <c r="BG26" s="508"/>
      <c r="BH26" s="508"/>
      <c r="BI26" s="508"/>
      <c r="BJ26" s="508"/>
      <c r="BK26" s="508"/>
      <c r="BL26" s="508"/>
      <c r="BM26" s="508"/>
      <c r="BN26" s="508"/>
      <c r="BO26" s="508"/>
      <c r="BP26" s="508"/>
      <c r="BQ26" s="508"/>
      <c r="BR26" s="508"/>
      <c r="BS26" s="508"/>
      <c r="BT26" s="508"/>
      <c r="BU26" s="508"/>
      <c r="BV26" s="508"/>
      <c r="BW26" s="508"/>
      <c r="BX26" s="508"/>
      <c r="BY26" s="508"/>
    </row>
    <row r="27" spans="1:77" s="174" customFormat="1" ht="12.75">
      <c r="A27" s="219"/>
      <c r="B27" s="236"/>
      <c r="C27" s="236"/>
      <c r="D27" s="236"/>
      <c r="E27" s="236"/>
      <c r="F27" s="236"/>
      <c r="G27" s="236"/>
      <c r="H27" s="236"/>
      <c r="I27" s="261"/>
      <c r="J27" s="167"/>
      <c r="S27" s="508"/>
      <c r="T27" s="501"/>
      <c r="U27" s="500"/>
      <c r="V27" s="499"/>
      <c r="W27" s="494"/>
      <c r="X27" s="494"/>
      <c r="Y27" s="494"/>
      <c r="Z27" s="494"/>
      <c r="AA27" s="494"/>
      <c r="AB27" s="451"/>
      <c r="AC27" s="494"/>
      <c r="AD27" s="494"/>
      <c r="AE27" s="494"/>
      <c r="AF27" s="494"/>
      <c r="AG27" s="494"/>
      <c r="AH27" s="494"/>
      <c r="AI27" s="508"/>
      <c r="AJ27" s="508"/>
      <c r="AK27" s="508"/>
      <c r="AL27" s="508"/>
      <c r="AM27" s="508"/>
      <c r="AN27" s="498"/>
      <c r="AO27" s="494"/>
      <c r="AP27" s="494"/>
      <c r="AQ27" s="507"/>
      <c r="AR27" s="508"/>
      <c r="AS27" s="508"/>
      <c r="AT27" s="508"/>
      <c r="AU27" s="508"/>
      <c r="AV27" s="498"/>
      <c r="AW27" s="494"/>
      <c r="AX27" s="494"/>
      <c r="AY27" s="507"/>
      <c r="AZ27" s="508"/>
      <c r="BA27" s="498"/>
      <c r="BB27" s="494"/>
      <c r="BC27" s="494"/>
      <c r="BD27" s="507"/>
      <c r="BE27" s="508"/>
      <c r="BF27" s="508"/>
      <c r="BG27" s="508"/>
      <c r="BH27" s="508"/>
      <c r="BI27" s="508"/>
      <c r="BJ27" s="508"/>
      <c r="BK27" s="508"/>
      <c r="BL27" s="508"/>
      <c r="BM27" s="508"/>
      <c r="BN27" s="508"/>
      <c r="BO27" s="508"/>
      <c r="BP27" s="508"/>
      <c r="BQ27" s="508"/>
      <c r="BR27" s="508"/>
      <c r="BS27" s="508"/>
      <c r="BT27" s="508"/>
      <c r="BU27" s="508"/>
      <c r="BV27" s="508"/>
      <c r="BW27" s="508"/>
      <c r="BX27" s="508"/>
      <c r="BY27" s="508"/>
    </row>
    <row r="28" spans="1:77" s="174" customFormat="1" ht="12.75">
      <c r="A28" s="219"/>
      <c r="B28" s="236"/>
      <c r="C28" s="236"/>
      <c r="D28" s="236"/>
      <c r="E28" s="236"/>
      <c r="F28" s="236"/>
      <c r="G28" s="236"/>
      <c r="H28" s="236"/>
      <c r="I28" s="261"/>
      <c r="J28" s="167"/>
      <c r="S28" s="508"/>
      <c r="T28" s="501"/>
      <c r="U28" s="500"/>
      <c r="V28" s="499"/>
      <c r="W28" s="494"/>
      <c r="X28" s="494"/>
      <c r="Y28" s="494"/>
      <c r="Z28" s="494"/>
      <c r="AA28" s="494"/>
      <c r="AB28" s="451"/>
      <c r="AC28" s="494"/>
      <c r="AD28" s="494"/>
      <c r="AE28" s="494"/>
      <c r="AF28" s="494"/>
      <c r="AG28" s="494"/>
      <c r="AH28" s="494"/>
      <c r="AI28" s="508"/>
      <c r="AJ28" s="508"/>
      <c r="AK28" s="508"/>
      <c r="AL28" s="508"/>
      <c r="AM28" s="508"/>
      <c r="AN28" s="498"/>
      <c r="AO28" s="494"/>
      <c r="AP28" s="494"/>
      <c r="AQ28" s="507"/>
      <c r="AR28" s="508"/>
      <c r="AS28" s="508"/>
      <c r="AT28" s="508"/>
      <c r="AU28" s="508"/>
      <c r="AV28" s="498"/>
      <c r="AW28" s="494"/>
      <c r="AX28" s="494"/>
      <c r="AY28" s="507"/>
      <c r="AZ28" s="508"/>
      <c r="BA28" s="498"/>
      <c r="BB28" s="494"/>
      <c r="BC28" s="494"/>
      <c r="BD28" s="507"/>
      <c r="BE28" s="508"/>
      <c r="BF28" s="508"/>
      <c r="BG28" s="508"/>
      <c r="BH28" s="508"/>
      <c r="BI28" s="508"/>
      <c r="BJ28" s="508"/>
      <c r="BK28" s="508"/>
      <c r="BL28" s="508"/>
      <c r="BM28" s="508"/>
      <c r="BN28" s="508"/>
      <c r="BO28" s="508"/>
      <c r="BP28" s="508"/>
      <c r="BQ28" s="508"/>
      <c r="BR28" s="508"/>
      <c r="BS28" s="508"/>
      <c r="BT28" s="508"/>
      <c r="BU28" s="508"/>
      <c r="BV28" s="508"/>
      <c r="BW28" s="508"/>
      <c r="BX28" s="508"/>
      <c r="BY28" s="508"/>
    </row>
    <row r="29" spans="1:77" s="174" customFormat="1" ht="12.75">
      <c r="A29" s="219"/>
      <c r="B29" s="236"/>
      <c r="C29" s="236"/>
      <c r="D29" s="236"/>
      <c r="E29" s="236"/>
      <c r="F29" s="236"/>
      <c r="G29" s="236"/>
      <c r="H29" s="236"/>
      <c r="I29" s="261"/>
      <c r="J29" s="167"/>
      <c r="S29" s="508"/>
      <c r="T29" s="501"/>
      <c r="U29" s="500"/>
      <c r="V29" s="499"/>
      <c r="W29" s="494"/>
      <c r="X29" s="494"/>
      <c r="Y29" s="494"/>
      <c r="Z29" s="494"/>
      <c r="AA29" s="494"/>
      <c r="AB29" s="451"/>
      <c r="AC29" s="494"/>
      <c r="AD29" s="494"/>
      <c r="AE29" s="494"/>
      <c r="AF29" s="494"/>
      <c r="AG29" s="494"/>
      <c r="AH29" s="494"/>
      <c r="AI29" s="508"/>
      <c r="AJ29" s="508"/>
      <c r="AK29" s="508"/>
      <c r="AL29" s="508"/>
      <c r="AM29" s="508"/>
      <c r="AN29" s="498"/>
      <c r="AO29" s="494"/>
      <c r="AP29" s="494"/>
      <c r="AQ29" s="507"/>
      <c r="AR29" s="508"/>
      <c r="AS29" s="508"/>
      <c r="AT29" s="508"/>
      <c r="AU29" s="508"/>
      <c r="AV29" s="498"/>
      <c r="AW29" s="494"/>
      <c r="AX29" s="494"/>
      <c r="AY29" s="507"/>
      <c r="AZ29" s="508"/>
      <c r="BA29" s="498"/>
      <c r="BB29" s="494"/>
      <c r="BC29" s="494"/>
      <c r="BD29" s="507"/>
      <c r="BE29" s="508"/>
      <c r="BF29" s="508"/>
      <c r="BG29" s="508"/>
      <c r="BH29" s="508"/>
      <c r="BI29" s="508"/>
      <c r="BJ29" s="508"/>
      <c r="BK29" s="508"/>
      <c r="BL29" s="508"/>
      <c r="BM29" s="508"/>
      <c r="BN29" s="508"/>
      <c r="BO29" s="508"/>
      <c r="BP29" s="508"/>
      <c r="BQ29" s="508"/>
      <c r="BR29" s="508"/>
      <c r="BS29" s="508"/>
      <c r="BT29" s="508"/>
      <c r="BU29" s="508"/>
      <c r="BV29" s="508"/>
      <c r="BW29" s="508"/>
      <c r="BX29" s="508"/>
      <c r="BY29" s="508"/>
    </row>
    <row r="30" spans="1:77" s="174" customFormat="1" ht="12.75">
      <c r="A30" s="219"/>
      <c r="B30" s="236"/>
      <c r="C30" s="236"/>
      <c r="D30" s="236"/>
      <c r="E30" s="236"/>
      <c r="F30" s="236"/>
      <c r="G30" s="236"/>
      <c r="H30" s="236"/>
      <c r="I30" s="261"/>
      <c r="J30" s="167"/>
      <c r="S30" s="508"/>
      <c r="T30" s="501"/>
      <c r="U30" s="500"/>
      <c r="V30" s="499"/>
      <c r="W30" s="494"/>
      <c r="X30" s="494"/>
      <c r="Y30" s="494"/>
      <c r="Z30" s="494"/>
      <c r="AA30" s="494"/>
      <c r="AB30" s="451"/>
      <c r="AC30" s="494"/>
      <c r="AD30" s="494"/>
      <c r="AE30" s="494"/>
      <c r="AF30" s="494"/>
      <c r="AG30" s="494"/>
      <c r="AH30" s="494"/>
      <c r="AI30" s="508"/>
      <c r="AJ30" s="508"/>
      <c r="AK30" s="508"/>
      <c r="AL30" s="508"/>
      <c r="AM30" s="508"/>
      <c r="AN30" s="498"/>
      <c r="AO30" s="494"/>
      <c r="AP30" s="494"/>
      <c r="AQ30" s="507"/>
      <c r="AR30" s="508"/>
      <c r="AS30" s="508"/>
      <c r="AT30" s="508"/>
      <c r="AU30" s="508"/>
      <c r="AV30" s="498"/>
      <c r="AW30" s="494"/>
      <c r="AX30" s="494"/>
      <c r="AY30" s="507"/>
      <c r="AZ30" s="508"/>
      <c r="BA30" s="498"/>
      <c r="BB30" s="494"/>
      <c r="BC30" s="494"/>
      <c r="BD30" s="507"/>
      <c r="BE30" s="508"/>
      <c r="BF30" s="508"/>
      <c r="BG30" s="508"/>
      <c r="BH30" s="508"/>
      <c r="BI30" s="508"/>
      <c r="BJ30" s="508"/>
      <c r="BK30" s="508"/>
      <c r="BL30" s="508"/>
      <c r="BM30" s="508"/>
      <c r="BN30" s="508"/>
      <c r="BO30" s="508"/>
      <c r="BP30" s="508"/>
      <c r="BQ30" s="508"/>
      <c r="BR30" s="508"/>
      <c r="BS30" s="508"/>
      <c r="BT30" s="508"/>
      <c r="BU30" s="508"/>
      <c r="BV30" s="508"/>
      <c r="BW30" s="508"/>
      <c r="BX30" s="508"/>
      <c r="BY30" s="508"/>
    </row>
    <row r="31" spans="1:77" s="174" customFormat="1" ht="12.75">
      <c r="A31" s="219"/>
      <c r="B31" s="236"/>
      <c r="C31" s="236"/>
      <c r="D31" s="236"/>
      <c r="E31" s="236"/>
      <c r="F31" s="236"/>
      <c r="G31" s="236"/>
      <c r="H31" s="236"/>
      <c r="I31" s="261"/>
      <c r="J31" s="167"/>
      <c r="S31" s="508"/>
      <c r="T31" s="501"/>
      <c r="U31" s="500"/>
      <c r="V31" s="499"/>
      <c r="W31" s="494"/>
      <c r="X31" s="494"/>
      <c r="Y31" s="494"/>
      <c r="Z31" s="494"/>
      <c r="AA31" s="494"/>
      <c r="AB31" s="451"/>
      <c r="AC31" s="494"/>
      <c r="AD31" s="494"/>
      <c r="AE31" s="494"/>
      <c r="AF31" s="494"/>
      <c r="AG31" s="494"/>
      <c r="AH31" s="494"/>
      <c r="AI31" s="508"/>
      <c r="AJ31" s="508"/>
      <c r="AK31" s="508"/>
      <c r="AL31" s="508"/>
      <c r="AM31" s="508"/>
      <c r="AN31" s="498"/>
      <c r="AO31" s="494"/>
      <c r="AP31" s="494"/>
      <c r="AQ31" s="507"/>
      <c r="AR31" s="508"/>
      <c r="AS31" s="508"/>
      <c r="AT31" s="508"/>
      <c r="AU31" s="508"/>
      <c r="AV31" s="498"/>
      <c r="AW31" s="494"/>
      <c r="AX31" s="494"/>
      <c r="AY31" s="507"/>
      <c r="AZ31" s="508"/>
      <c r="BA31" s="498"/>
      <c r="BB31" s="494"/>
      <c r="BC31" s="494"/>
      <c r="BD31" s="507"/>
      <c r="BE31" s="508"/>
      <c r="BF31" s="508"/>
      <c r="BG31" s="508"/>
      <c r="BH31" s="508"/>
      <c r="BI31" s="508"/>
      <c r="BJ31" s="508"/>
      <c r="BK31" s="508"/>
      <c r="BL31" s="508"/>
      <c r="BM31" s="508"/>
      <c r="BN31" s="508"/>
      <c r="BO31" s="508"/>
      <c r="BP31" s="508"/>
      <c r="BQ31" s="508"/>
      <c r="BR31" s="508"/>
      <c r="BS31" s="508"/>
      <c r="BT31" s="508"/>
      <c r="BU31" s="508"/>
      <c r="BV31" s="508"/>
      <c r="BW31" s="508"/>
      <c r="BX31" s="508"/>
      <c r="BY31" s="508"/>
    </row>
    <row r="32" spans="1:77" s="174" customFormat="1" ht="12.75">
      <c r="A32" s="219"/>
      <c r="B32" s="236"/>
      <c r="C32" s="236"/>
      <c r="D32" s="236"/>
      <c r="E32" s="236"/>
      <c r="F32" s="236"/>
      <c r="G32" s="236"/>
      <c r="H32" s="236"/>
      <c r="I32" s="261"/>
      <c r="J32" s="167"/>
      <c r="S32" s="508"/>
      <c r="T32" s="501"/>
      <c r="U32" s="500"/>
      <c r="V32" s="499"/>
      <c r="W32" s="494"/>
      <c r="X32" s="494"/>
      <c r="Y32" s="494"/>
      <c r="Z32" s="494"/>
      <c r="AA32" s="494"/>
      <c r="AB32" s="451"/>
      <c r="AC32" s="494"/>
      <c r="AD32" s="494"/>
      <c r="AE32" s="494"/>
      <c r="AF32" s="494"/>
      <c r="AG32" s="494"/>
      <c r="AH32" s="494"/>
      <c r="AI32" s="508"/>
      <c r="AJ32" s="508"/>
      <c r="AK32" s="508"/>
      <c r="AL32" s="508"/>
      <c r="AM32" s="508"/>
      <c r="AN32" s="498"/>
      <c r="AO32" s="494"/>
      <c r="AP32" s="494"/>
      <c r="AQ32" s="507"/>
      <c r="AR32" s="508"/>
      <c r="AS32" s="508"/>
      <c r="AT32" s="508"/>
      <c r="AU32" s="508"/>
      <c r="AV32" s="498"/>
      <c r="AW32" s="494"/>
      <c r="AX32" s="494"/>
      <c r="AY32" s="507"/>
      <c r="AZ32" s="508"/>
      <c r="BA32" s="498"/>
      <c r="BB32" s="494"/>
      <c r="BC32" s="494"/>
      <c r="BD32" s="507"/>
      <c r="BE32" s="508"/>
      <c r="BF32" s="508"/>
      <c r="BG32" s="508"/>
      <c r="BH32" s="508"/>
      <c r="BI32" s="508"/>
      <c r="BJ32" s="508"/>
      <c r="BK32" s="508"/>
      <c r="BL32" s="508"/>
      <c r="BM32" s="508"/>
      <c r="BN32" s="508"/>
      <c r="BO32" s="508"/>
      <c r="BP32" s="508"/>
      <c r="BQ32" s="508"/>
      <c r="BR32" s="508"/>
      <c r="BS32" s="508"/>
      <c r="BT32" s="508"/>
      <c r="BU32" s="508"/>
      <c r="BV32" s="508"/>
      <c r="BW32" s="508"/>
      <c r="BX32" s="508"/>
      <c r="BY32" s="508"/>
    </row>
    <row r="33" spans="1:77" s="174" customFormat="1" ht="12.75">
      <c r="A33" s="219"/>
      <c r="B33" s="236"/>
      <c r="C33" s="236"/>
      <c r="D33" s="236"/>
      <c r="E33" s="236"/>
      <c r="F33" s="236"/>
      <c r="G33" s="236"/>
      <c r="H33" s="236"/>
      <c r="I33" s="261"/>
      <c r="J33" s="167"/>
      <c r="S33" s="508"/>
      <c r="T33" s="501"/>
      <c r="U33" s="500"/>
      <c r="V33" s="499"/>
      <c r="W33" s="494"/>
      <c r="X33" s="494"/>
      <c r="Y33" s="494"/>
      <c r="Z33" s="494"/>
      <c r="AA33" s="494"/>
      <c r="AB33" s="451"/>
      <c r="AC33" s="494"/>
      <c r="AD33" s="494"/>
      <c r="AE33" s="494"/>
      <c r="AF33" s="494"/>
      <c r="AG33" s="494"/>
      <c r="AH33" s="494"/>
      <c r="AI33" s="508"/>
      <c r="AJ33" s="508"/>
      <c r="AK33" s="508"/>
      <c r="AL33" s="508"/>
      <c r="AM33" s="508"/>
      <c r="AN33" s="498"/>
      <c r="AO33" s="494"/>
      <c r="AP33" s="494"/>
      <c r="AQ33" s="507"/>
      <c r="AR33" s="508"/>
      <c r="AS33" s="508"/>
      <c r="AT33" s="508"/>
      <c r="AU33" s="508"/>
      <c r="AV33" s="498"/>
      <c r="AW33" s="494"/>
      <c r="AX33" s="494"/>
      <c r="AY33" s="507"/>
      <c r="AZ33" s="508"/>
      <c r="BA33" s="498"/>
      <c r="BB33" s="494"/>
      <c r="BC33" s="494"/>
      <c r="BD33" s="507"/>
      <c r="BE33" s="508"/>
      <c r="BF33" s="508"/>
      <c r="BG33" s="508"/>
      <c r="BH33" s="508"/>
      <c r="BI33" s="508"/>
      <c r="BJ33" s="508"/>
      <c r="BK33" s="508"/>
      <c r="BL33" s="508"/>
      <c r="BM33" s="508"/>
      <c r="BN33" s="508"/>
      <c r="BO33" s="508"/>
      <c r="BP33" s="508"/>
      <c r="BQ33" s="508"/>
      <c r="BR33" s="508"/>
      <c r="BS33" s="508"/>
      <c r="BT33" s="508"/>
      <c r="BU33" s="508"/>
      <c r="BV33" s="508"/>
      <c r="BW33" s="508"/>
      <c r="BX33" s="508"/>
      <c r="BY33" s="508"/>
    </row>
    <row r="34" spans="1:77" s="174" customFormat="1" ht="12.75">
      <c r="A34" s="219"/>
      <c r="B34" s="236"/>
      <c r="C34" s="236"/>
      <c r="D34" s="236"/>
      <c r="E34" s="236"/>
      <c r="F34" s="236"/>
      <c r="G34" s="236"/>
      <c r="H34" s="236"/>
      <c r="I34" s="261"/>
      <c r="J34" s="167"/>
      <c r="S34" s="508"/>
      <c r="T34" s="509"/>
      <c r="U34" s="500"/>
      <c r="V34" s="499"/>
      <c r="W34" s="494"/>
      <c r="X34" s="494"/>
      <c r="Y34" s="494"/>
      <c r="Z34" s="494"/>
      <c r="AA34" s="494"/>
      <c r="AB34" s="451"/>
      <c r="AC34" s="494"/>
      <c r="AD34" s="494"/>
      <c r="AE34" s="494"/>
      <c r="AF34" s="494"/>
      <c r="AG34" s="494"/>
      <c r="AH34" s="494"/>
      <c r="AI34" s="508"/>
      <c r="AJ34" s="508"/>
      <c r="AK34" s="508"/>
      <c r="AL34" s="508"/>
      <c r="AM34" s="508"/>
      <c r="AN34" s="498"/>
      <c r="AO34" s="494"/>
      <c r="AP34" s="494"/>
      <c r="AQ34" s="507"/>
      <c r="AR34" s="508"/>
      <c r="AS34" s="508"/>
      <c r="AT34" s="508"/>
      <c r="AU34" s="508"/>
      <c r="AV34" s="498"/>
      <c r="AW34" s="494"/>
      <c r="AX34" s="494"/>
      <c r="AY34" s="507"/>
      <c r="AZ34" s="508"/>
      <c r="BA34" s="498"/>
      <c r="BB34" s="494"/>
      <c r="BC34" s="494"/>
      <c r="BD34" s="507"/>
      <c r="BE34" s="508"/>
      <c r="BF34" s="508"/>
      <c r="BG34" s="508"/>
      <c r="BH34" s="508"/>
      <c r="BI34" s="508"/>
      <c r="BJ34" s="508"/>
      <c r="BK34" s="508"/>
      <c r="BL34" s="508"/>
      <c r="BM34" s="508"/>
      <c r="BN34" s="508"/>
      <c r="BO34" s="508"/>
      <c r="BP34" s="508"/>
      <c r="BQ34" s="508"/>
      <c r="BR34" s="508"/>
      <c r="BS34" s="508"/>
      <c r="BT34" s="508"/>
      <c r="BU34" s="508"/>
      <c r="BV34" s="508"/>
      <c r="BW34" s="508"/>
      <c r="BX34" s="508"/>
      <c r="BY34" s="508"/>
    </row>
    <row r="35" spans="1:77" s="174" customFormat="1" ht="12.75">
      <c r="A35" s="219"/>
      <c r="B35" s="236"/>
      <c r="C35" s="236"/>
      <c r="D35" s="236"/>
      <c r="E35" s="236"/>
      <c r="F35" s="236"/>
      <c r="G35" s="236"/>
      <c r="H35" s="236"/>
      <c r="I35" s="261"/>
      <c r="J35" s="167"/>
      <c r="S35" s="508"/>
      <c r="T35" s="509"/>
      <c r="U35" s="500"/>
      <c r="V35" s="499"/>
      <c r="W35" s="494"/>
      <c r="X35" s="494"/>
      <c r="Y35" s="494"/>
      <c r="Z35" s="494"/>
      <c r="AA35" s="494"/>
      <c r="AB35" s="451"/>
      <c r="AC35" s="494"/>
      <c r="AD35" s="494"/>
      <c r="AE35" s="494"/>
      <c r="AF35" s="494"/>
      <c r="AG35" s="494"/>
      <c r="AH35" s="494"/>
      <c r="AI35" s="508"/>
      <c r="AJ35" s="508"/>
      <c r="AK35" s="508"/>
      <c r="AL35" s="508"/>
      <c r="AM35" s="508"/>
      <c r="AN35" s="498"/>
      <c r="AO35" s="494"/>
      <c r="AP35" s="494"/>
      <c r="AQ35" s="507"/>
      <c r="AR35" s="508"/>
      <c r="AS35" s="508"/>
      <c r="AT35" s="508"/>
      <c r="AU35" s="508"/>
      <c r="AV35" s="498"/>
      <c r="AW35" s="494"/>
      <c r="AX35" s="494"/>
      <c r="AY35" s="507"/>
      <c r="AZ35" s="508"/>
      <c r="BA35" s="498"/>
      <c r="BB35" s="494"/>
      <c r="BC35" s="494"/>
      <c r="BD35" s="507"/>
      <c r="BE35" s="508"/>
      <c r="BF35" s="508"/>
      <c r="BG35" s="508"/>
      <c r="BH35" s="508"/>
      <c r="BI35" s="508"/>
      <c r="BJ35" s="508"/>
      <c r="BK35" s="508"/>
      <c r="BL35" s="508"/>
      <c r="BM35" s="508"/>
      <c r="BN35" s="508"/>
      <c r="BO35" s="508"/>
      <c r="BP35" s="508"/>
      <c r="BQ35" s="508"/>
      <c r="BR35" s="508"/>
      <c r="BS35" s="508"/>
      <c r="BT35" s="508"/>
      <c r="BU35" s="508"/>
      <c r="BV35" s="508"/>
      <c r="BW35" s="508"/>
      <c r="BX35" s="508"/>
      <c r="BY35" s="508"/>
    </row>
    <row r="36" spans="1:77" s="174" customFormat="1" ht="12.75">
      <c r="A36" s="219"/>
      <c r="B36" s="236"/>
      <c r="C36" s="236"/>
      <c r="D36" s="236"/>
      <c r="E36" s="236"/>
      <c r="F36" s="236"/>
      <c r="G36" s="236"/>
      <c r="H36" s="236"/>
      <c r="I36" s="261"/>
      <c r="J36" s="167"/>
      <c r="S36" s="508"/>
      <c r="T36" s="509"/>
      <c r="U36" s="500"/>
      <c r="V36" s="499"/>
      <c r="W36" s="494"/>
      <c r="X36" s="494"/>
      <c r="Y36" s="494"/>
      <c r="Z36" s="494"/>
      <c r="AA36" s="494"/>
      <c r="AB36" s="451"/>
      <c r="AC36" s="494"/>
      <c r="AD36" s="494"/>
      <c r="AE36" s="494"/>
      <c r="AF36" s="494"/>
      <c r="AG36" s="494"/>
      <c r="AH36" s="494"/>
      <c r="AI36" s="508"/>
      <c r="AJ36" s="508"/>
      <c r="AK36" s="508"/>
      <c r="AL36" s="508"/>
      <c r="AM36" s="508"/>
      <c r="AN36" s="498"/>
      <c r="AO36" s="494"/>
      <c r="AP36" s="494"/>
      <c r="AQ36" s="507"/>
      <c r="AR36" s="508"/>
      <c r="AS36" s="508"/>
      <c r="AT36" s="508"/>
      <c r="AU36" s="508"/>
      <c r="AV36" s="498"/>
      <c r="AW36" s="494"/>
      <c r="AX36" s="494"/>
      <c r="AY36" s="507"/>
      <c r="AZ36" s="508"/>
      <c r="BA36" s="498"/>
      <c r="BB36" s="494"/>
      <c r="BC36" s="494"/>
      <c r="BD36" s="507"/>
      <c r="BE36" s="508"/>
      <c r="BF36" s="508"/>
      <c r="BG36" s="508"/>
      <c r="BH36" s="508"/>
      <c r="BI36" s="508"/>
      <c r="BJ36" s="508"/>
      <c r="BK36" s="508"/>
      <c r="BL36" s="508"/>
      <c r="BM36" s="508"/>
      <c r="BN36" s="508"/>
      <c r="BO36" s="508"/>
      <c r="BP36" s="508"/>
      <c r="BQ36" s="508"/>
      <c r="BR36" s="508"/>
      <c r="BS36" s="508"/>
      <c r="BT36" s="508"/>
      <c r="BU36" s="508"/>
      <c r="BV36" s="508"/>
      <c r="BW36" s="508"/>
      <c r="BX36" s="508"/>
      <c r="BY36" s="508"/>
    </row>
    <row r="37" spans="1:77" s="174" customFormat="1" ht="12.75">
      <c r="A37" s="219"/>
      <c r="B37" s="236"/>
      <c r="C37" s="236"/>
      <c r="D37" s="236"/>
      <c r="E37" s="236"/>
      <c r="F37" s="236"/>
      <c r="G37" s="236"/>
      <c r="H37" s="236"/>
      <c r="I37" s="261"/>
      <c r="J37" s="167"/>
      <c r="S37" s="508"/>
      <c r="T37" s="501"/>
      <c r="U37" s="500"/>
      <c r="V37" s="499"/>
      <c r="W37" s="494"/>
      <c r="X37" s="494"/>
      <c r="Y37" s="494"/>
      <c r="Z37" s="494"/>
      <c r="AA37" s="494"/>
      <c r="AB37" s="451"/>
      <c r="AC37" s="494"/>
      <c r="AD37" s="494"/>
      <c r="AE37" s="494"/>
      <c r="AF37" s="494"/>
      <c r="AG37" s="494"/>
      <c r="AH37" s="494"/>
      <c r="AI37" s="508"/>
      <c r="AJ37" s="508"/>
      <c r="AK37" s="508"/>
      <c r="AL37" s="508"/>
      <c r="AM37" s="508"/>
      <c r="AN37" s="498"/>
      <c r="AO37" s="510"/>
      <c r="AP37" s="494"/>
      <c r="AQ37" s="507"/>
      <c r="AR37" s="508"/>
      <c r="AS37" s="508"/>
      <c r="AT37" s="508"/>
      <c r="AU37" s="508"/>
      <c r="AV37" s="498"/>
      <c r="AW37" s="494"/>
      <c r="AX37" s="510"/>
      <c r="AY37" s="507"/>
      <c r="AZ37" s="508"/>
      <c r="BA37" s="498"/>
      <c r="BB37" s="494"/>
      <c r="BC37" s="494"/>
      <c r="BD37" s="507"/>
      <c r="BE37" s="508"/>
      <c r="BF37" s="508"/>
      <c r="BG37" s="508"/>
      <c r="BH37" s="508"/>
      <c r="BI37" s="508"/>
      <c r="BJ37" s="508"/>
      <c r="BK37" s="508"/>
      <c r="BL37" s="508"/>
      <c r="BM37" s="508"/>
      <c r="BN37" s="508"/>
      <c r="BO37" s="508"/>
      <c r="BP37" s="508"/>
      <c r="BQ37" s="508"/>
      <c r="BR37" s="508"/>
      <c r="BS37" s="508"/>
      <c r="BT37" s="508"/>
      <c r="BU37" s="508"/>
      <c r="BV37" s="508"/>
      <c r="BW37" s="508"/>
      <c r="BX37" s="508"/>
      <c r="BY37" s="508"/>
    </row>
    <row r="38" spans="1:77" s="174" customFormat="1" ht="12.75">
      <c r="A38" s="219"/>
      <c r="B38" s="236"/>
      <c r="C38" s="236"/>
      <c r="D38" s="236"/>
      <c r="E38" s="236"/>
      <c r="F38" s="236"/>
      <c r="G38" s="236"/>
      <c r="H38" s="236"/>
      <c r="I38" s="261"/>
      <c r="J38" s="167"/>
      <c r="S38" s="508"/>
      <c r="T38" s="501"/>
      <c r="U38" s="500"/>
      <c r="V38" s="499"/>
      <c r="W38" s="494"/>
      <c r="X38" s="494"/>
      <c r="Y38" s="494"/>
      <c r="Z38" s="494"/>
      <c r="AA38" s="494"/>
      <c r="AB38" s="451"/>
      <c r="AC38" s="494"/>
      <c r="AD38" s="494"/>
      <c r="AE38" s="494"/>
      <c r="AF38" s="494"/>
      <c r="AG38" s="494"/>
      <c r="AH38" s="494"/>
      <c r="AI38" s="508"/>
      <c r="AJ38" s="508"/>
      <c r="AK38" s="508"/>
      <c r="AL38" s="508"/>
      <c r="AM38" s="508"/>
      <c r="AN38" s="498"/>
      <c r="AO38" s="510"/>
      <c r="AP38" s="494"/>
      <c r="AQ38" s="507"/>
      <c r="AR38" s="508"/>
      <c r="AS38" s="508"/>
      <c r="AT38" s="508"/>
      <c r="AU38" s="508"/>
      <c r="AV38" s="498"/>
      <c r="AW38" s="494"/>
      <c r="AX38" s="510"/>
      <c r="AY38" s="507"/>
      <c r="AZ38" s="508"/>
      <c r="BA38" s="498"/>
      <c r="BB38" s="494"/>
      <c r="BC38" s="494"/>
      <c r="BD38" s="507"/>
      <c r="BE38" s="508"/>
      <c r="BF38" s="508"/>
      <c r="BG38" s="508"/>
      <c r="BH38" s="508"/>
      <c r="BI38" s="508"/>
      <c r="BJ38" s="508"/>
      <c r="BK38" s="508"/>
      <c r="BL38" s="508"/>
      <c r="BM38" s="508"/>
      <c r="BN38" s="508"/>
      <c r="BO38" s="508"/>
      <c r="BP38" s="508"/>
      <c r="BQ38" s="508"/>
      <c r="BR38" s="508"/>
      <c r="BS38" s="508"/>
      <c r="BT38" s="508"/>
      <c r="BU38" s="508"/>
      <c r="BV38" s="508"/>
      <c r="BW38" s="508"/>
      <c r="BX38" s="508"/>
      <c r="BY38" s="508"/>
    </row>
    <row r="39" spans="1:77" s="174" customFormat="1" ht="12.75">
      <c r="A39" s="219"/>
      <c r="B39" s="236"/>
      <c r="C39" s="236"/>
      <c r="D39" s="236"/>
      <c r="E39" s="236"/>
      <c r="F39" s="236"/>
      <c r="G39" s="236"/>
      <c r="H39" s="236"/>
      <c r="I39" s="261"/>
      <c r="J39" s="167"/>
      <c r="S39" s="508"/>
      <c r="T39" s="501"/>
      <c r="U39" s="500"/>
      <c r="V39" s="499"/>
      <c r="W39" s="494"/>
      <c r="X39" s="494"/>
      <c r="Y39" s="494"/>
      <c r="Z39" s="494"/>
      <c r="AA39" s="494"/>
      <c r="AB39" s="451"/>
      <c r="AC39" s="494"/>
      <c r="AD39" s="494"/>
      <c r="AE39" s="494"/>
      <c r="AF39" s="494"/>
      <c r="AG39" s="494"/>
      <c r="AH39" s="494"/>
      <c r="AI39" s="508"/>
      <c r="AJ39" s="508"/>
      <c r="AK39" s="508"/>
      <c r="AL39" s="508"/>
      <c r="AM39" s="508"/>
      <c r="AN39" s="498"/>
      <c r="AO39" s="494"/>
      <c r="AP39" s="494"/>
      <c r="AQ39" s="507"/>
      <c r="AR39" s="508"/>
      <c r="AS39" s="508"/>
      <c r="AT39" s="508"/>
      <c r="AU39" s="508"/>
      <c r="AV39" s="498"/>
      <c r="AW39" s="494"/>
      <c r="AX39" s="510"/>
      <c r="AY39" s="507"/>
      <c r="AZ39" s="508"/>
      <c r="BA39" s="498"/>
      <c r="BB39" s="494"/>
      <c r="BC39" s="494"/>
      <c r="BD39" s="507"/>
      <c r="BE39" s="508"/>
      <c r="BF39" s="508"/>
      <c r="BG39" s="508"/>
      <c r="BH39" s="508"/>
      <c r="BI39" s="508"/>
      <c r="BJ39" s="508"/>
      <c r="BK39" s="508"/>
      <c r="BL39" s="508"/>
      <c r="BM39" s="508"/>
      <c r="BN39" s="508"/>
      <c r="BO39" s="508"/>
      <c r="BP39" s="508"/>
      <c r="BQ39" s="508"/>
      <c r="BR39" s="508"/>
      <c r="BS39" s="508"/>
      <c r="BT39" s="508"/>
      <c r="BU39" s="508"/>
      <c r="BV39" s="508"/>
      <c r="BW39" s="508"/>
      <c r="BX39" s="508"/>
      <c r="BY39" s="508"/>
    </row>
    <row r="40" spans="1:77" s="174" customFormat="1" ht="12.75">
      <c r="A40" s="219"/>
      <c r="B40" s="236"/>
      <c r="C40" s="236"/>
      <c r="D40" s="236"/>
      <c r="E40" s="236"/>
      <c r="F40" s="236"/>
      <c r="G40" s="236"/>
      <c r="H40" s="236"/>
      <c r="I40" s="261"/>
      <c r="J40" s="167"/>
      <c r="S40" s="508"/>
      <c r="T40" s="501"/>
      <c r="U40" s="500"/>
      <c r="V40" s="499"/>
      <c r="W40" s="494"/>
      <c r="X40" s="494"/>
      <c r="Y40" s="494"/>
      <c r="Z40" s="494"/>
      <c r="AA40" s="494"/>
      <c r="AB40" s="451"/>
      <c r="AC40" s="494"/>
      <c r="AD40" s="494"/>
      <c r="AE40" s="494"/>
      <c r="AF40" s="494"/>
      <c r="AG40" s="494"/>
      <c r="AH40" s="494"/>
      <c r="AI40" s="508"/>
      <c r="AJ40" s="508"/>
      <c r="AK40" s="508"/>
      <c r="AL40" s="508"/>
      <c r="AM40" s="508"/>
      <c r="AN40" s="498"/>
      <c r="AO40" s="494"/>
      <c r="AP40" s="494"/>
      <c r="AQ40" s="507"/>
      <c r="AR40" s="508"/>
      <c r="AS40" s="508"/>
      <c r="AT40" s="508"/>
      <c r="AU40" s="508"/>
      <c r="AV40" s="498"/>
      <c r="AW40" s="494"/>
      <c r="AX40" s="510"/>
      <c r="AY40" s="507"/>
      <c r="AZ40" s="508"/>
      <c r="BA40" s="498"/>
      <c r="BB40" s="494"/>
      <c r="BC40" s="494"/>
      <c r="BD40" s="507"/>
      <c r="BE40" s="508"/>
      <c r="BF40" s="508"/>
      <c r="BG40" s="508"/>
      <c r="BH40" s="508"/>
      <c r="BI40" s="508"/>
      <c r="BJ40" s="508"/>
      <c r="BK40" s="508"/>
      <c r="BL40" s="508"/>
      <c r="BM40" s="508"/>
      <c r="BN40" s="508"/>
      <c r="BO40" s="508"/>
      <c r="BP40" s="508"/>
      <c r="BQ40" s="508"/>
      <c r="BR40" s="508"/>
      <c r="BS40" s="508"/>
      <c r="BT40" s="508"/>
      <c r="BU40" s="508"/>
      <c r="BV40" s="508"/>
      <c r="BW40" s="508"/>
      <c r="BX40" s="508"/>
      <c r="BY40" s="508"/>
    </row>
    <row r="41" spans="1:77" s="174" customFormat="1" ht="12.75">
      <c r="A41" s="219"/>
      <c r="B41" s="236"/>
      <c r="C41" s="236"/>
      <c r="D41" s="236"/>
      <c r="E41" s="236"/>
      <c r="F41" s="236"/>
      <c r="G41" s="236"/>
      <c r="H41" s="236"/>
      <c r="I41" s="261"/>
      <c r="J41" s="167"/>
      <c r="S41" s="508"/>
      <c r="T41" s="500"/>
      <c r="U41" s="500"/>
      <c r="V41" s="499"/>
      <c r="W41" s="494"/>
      <c r="X41" s="494"/>
      <c r="Y41" s="494"/>
      <c r="Z41" s="494"/>
      <c r="AA41" s="494"/>
      <c r="AB41" s="451"/>
      <c r="AC41" s="494"/>
      <c r="AD41" s="494"/>
      <c r="AE41" s="494"/>
      <c r="AF41" s="494"/>
      <c r="AG41" s="494"/>
      <c r="AH41" s="494"/>
      <c r="AI41" s="508"/>
      <c r="AJ41" s="508"/>
      <c r="AK41" s="508"/>
      <c r="AL41" s="508"/>
      <c r="AM41" s="508"/>
      <c r="AN41" s="498"/>
      <c r="AO41" s="494"/>
      <c r="AP41" s="494"/>
      <c r="AQ41" s="507"/>
      <c r="AR41" s="508"/>
      <c r="AS41" s="508"/>
      <c r="AT41" s="508"/>
      <c r="AU41" s="508"/>
      <c r="AV41" s="498"/>
      <c r="AW41" s="494"/>
      <c r="AX41" s="510"/>
      <c r="AY41" s="507"/>
      <c r="AZ41" s="508"/>
      <c r="BA41" s="498"/>
      <c r="BB41" s="494"/>
      <c r="BC41" s="494"/>
      <c r="BD41" s="507"/>
      <c r="BE41" s="508"/>
      <c r="BF41" s="508"/>
      <c r="BG41" s="508"/>
      <c r="BH41" s="508"/>
      <c r="BI41" s="508"/>
      <c r="BJ41" s="508"/>
      <c r="BK41" s="508"/>
      <c r="BL41" s="508"/>
      <c r="BM41" s="508"/>
      <c r="BN41" s="508"/>
      <c r="BO41" s="508"/>
      <c r="BP41" s="508"/>
      <c r="BQ41" s="508"/>
      <c r="BR41" s="508"/>
      <c r="BS41" s="508"/>
      <c r="BT41" s="508"/>
      <c r="BU41" s="508"/>
      <c r="BV41" s="508"/>
      <c r="BW41" s="508"/>
      <c r="BX41" s="508"/>
      <c r="BY41" s="508"/>
    </row>
    <row r="42" spans="1:77" s="174" customFormat="1" ht="12.75">
      <c r="A42" s="219"/>
      <c r="B42" s="236"/>
      <c r="C42" s="236"/>
      <c r="D42" s="236"/>
      <c r="E42" s="236"/>
      <c r="F42" s="236"/>
      <c r="G42" s="236"/>
      <c r="H42" s="236"/>
      <c r="I42" s="261"/>
      <c r="J42" s="167"/>
      <c r="S42" s="508"/>
      <c r="T42" s="500"/>
      <c r="U42" s="500"/>
      <c r="V42" s="499"/>
      <c r="W42" s="494"/>
      <c r="X42" s="494"/>
      <c r="Y42" s="494"/>
      <c r="Z42" s="494"/>
      <c r="AA42" s="494"/>
      <c r="AB42" s="451"/>
      <c r="AC42" s="494"/>
      <c r="AD42" s="494"/>
      <c r="AE42" s="494"/>
      <c r="AF42" s="494"/>
      <c r="AG42" s="494"/>
      <c r="AH42" s="494"/>
      <c r="AI42" s="508"/>
      <c r="AJ42" s="508"/>
      <c r="AK42" s="508"/>
      <c r="AL42" s="508"/>
      <c r="AM42" s="508"/>
      <c r="AN42" s="498"/>
      <c r="AO42" s="494"/>
      <c r="AP42" s="494"/>
      <c r="AQ42" s="507"/>
      <c r="AR42" s="508"/>
      <c r="AS42" s="508"/>
      <c r="AT42" s="508"/>
      <c r="AU42" s="508"/>
      <c r="AV42" s="498"/>
      <c r="AW42" s="494"/>
      <c r="AX42" s="494"/>
      <c r="AY42" s="507"/>
      <c r="AZ42" s="508"/>
      <c r="BA42" s="498"/>
      <c r="BB42" s="494"/>
      <c r="BC42" s="494"/>
      <c r="BD42" s="507"/>
      <c r="BE42" s="508"/>
      <c r="BF42" s="508"/>
      <c r="BG42" s="508"/>
      <c r="BH42" s="508"/>
      <c r="BI42" s="508"/>
      <c r="BJ42" s="508"/>
      <c r="BK42" s="508"/>
      <c r="BL42" s="508"/>
      <c r="BM42" s="508"/>
      <c r="BN42" s="508"/>
      <c r="BO42" s="508"/>
      <c r="BP42" s="508"/>
      <c r="BQ42" s="508"/>
      <c r="BR42" s="508"/>
      <c r="BS42" s="508"/>
      <c r="BT42" s="508"/>
      <c r="BU42" s="508"/>
      <c r="BV42" s="508"/>
      <c r="BW42" s="508"/>
      <c r="BX42" s="508"/>
      <c r="BY42" s="508"/>
    </row>
    <row r="43" spans="1:77" s="174" customFormat="1" ht="12.75">
      <c r="A43" s="219"/>
      <c r="B43" s="236"/>
      <c r="C43" s="236"/>
      <c r="D43" s="236"/>
      <c r="E43" s="236"/>
      <c r="F43" s="236"/>
      <c r="G43" s="236"/>
      <c r="H43" s="236"/>
      <c r="I43" s="261"/>
      <c r="J43" s="167"/>
      <c r="S43" s="508"/>
      <c r="T43" s="500"/>
      <c r="U43" s="500"/>
      <c r="V43" s="499"/>
      <c r="W43" s="494"/>
      <c r="X43" s="494"/>
      <c r="Y43" s="494"/>
      <c r="Z43" s="494"/>
      <c r="AA43" s="494"/>
      <c r="AB43" s="451"/>
      <c r="AC43" s="494"/>
      <c r="AD43" s="494"/>
      <c r="AE43" s="494"/>
      <c r="AF43" s="494"/>
      <c r="AG43" s="494"/>
      <c r="AH43" s="494"/>
      <c r="AI43" s="508"/>
      <c r="AJ43" s="508"/>
      <c r="AK43" s="508"/>
      <c r="AL43" s="508"/>
      <c r="AM43" s="508"/>
      <c r="AN43" s="498"/>
      <c r="AO43" s="494"/>
      <c r="AP43" s="494"/>
      <c r="AQ43" s="507"/>
      <c r="AR43" s="508"/>
      <c r="AS43" s="508"/>
      <c r="AT43" s="508"/>
      <c r="AU43" s="508"/>
      <c r="AV43" s="498"/>
      <c r="AW43" s="494"/>
      <c r="AX43" s="494"/>
      <c r="AY43" s="507"/>
      <c r="AZ43" s="508"/>
      <c r="BA43" s="498"/>
      <c r="BB43" s="494"/>
      <c r="BC43" s="494"/>
      <c r="BD43" s="507"/>
      <c r="BE43" s="508"/>
      <c r="BF43" s="508"/>
      <c r="BG43" s="508"/>
      <c r="BH43" s="508"/>
      <c r="BI43" s="508"/>
      <c r="BJ43" s="508"/>
      <c r="BK43" s="508"/>
      <c r="BL43" s="508"/>
      <c r="BM43" s="508"/>
      <c r="BN43" s="508"/>
      <c r="BO43" s="508"/>
      <c r="BP43" s="508"/>
      <c r="BQ43" s="508"/>
      <c r="BR43" s="508"/>
      <c r="BS43" s="508"/>
      <c r="BT43" s="508"/>
      <c r="BU43" s="508"/>
      <c r="BV43" s="508"/>
      <c r="BW43" s="508"/>
      <c r="BX43" s="508"/>
      <c r="BY43" s="508"/>
    </row>
    <row r="44" spans="1:77" s="174" customFormat="1" ht="12.75">
      <c r="A44" s="219"/>
      <c r="B44" s="236"/>
      <c r="C44" s="236"/>
      <c r="D44" s="236"/>
      <c r="E44" s="236"/>
      <c r="F44" s="236"/>
      <c r="G44" s="236"/>
      <c r="H44" s="236"/>
      <c r="I44" s="261"/>
      <c r="J44" s="167"/>
      <c r="S44" s="508"/>
      <c r="T44" s="500"/>
      <c r="U44" s="500"/>
      <c r="V44" s="499"/>
      <c r="W44" s="494"/>
      <c r="X44" s="494"/>
      <c r="Y44" s="494"/>
      <c r="Z44" s="494"/>
      <c r="AA44" s="494"/>
      <c r="AB44" s="451"/>
      <c r="AC44" s="494"/>
      <c r="AD44" s="494"/>
      <c r="AE44" s="494"/>
      <c r="AF44" s="494"/>
      <c r="AG44" s="494"/>
      <c r="AH44" s="494"/>
      <c r="AI44" s="508"/>
      <c r="AJ44" s="508"/>
      <c r="AK44" s="508"/>
      <c r="AL44" s="508"/>
      <c r="AM44" s="508"/>
      <c r="AN44" s="498"/>
      <c r="AO44" s="494"/>
      <c r="AP44" s="494"/>
      <c r="AQ44" s="507"/>
      <c r="AR44" s="508"/>
      <c r="AS44" s="508"/>
      <c r="AT44" s="508"/>
      <c r="AU44" s="508"/>
      <c r="AV44" s="498"/>
      <c r="AW44" s="494"/>
      <c r="AX44" s="494"/>
      <c r="AY44" s="507"/>
      <c r="AZ44" s="508"/>
      <c r="BA44" s="498"/>
      <c r="BB44" s="494"/>
      <c r="BC44" s="494"/>
      <c r="BD44" s="507"/>
      <c r="BE44" s="508"/>
      <c r="BF44" s="508"/>
      <c r="BG44" s="508"/>
      <c r="BH44" s="508"/>
      <c r="BI44" s="508"/>
      <c r="BJ44" s="508"/>
      <c r="BK44" s="508"/>
      <c r="BL44" s="508"/>
      <c r="BM44" s="508"/>
      <c r="BN44" s="508"/>
      <c r="BO44" s="508"/>
      <c r="BP44" s="508"/>
      <c r="BQ44" s="508"/>
      <c r="BR44" s="508"/>
      <c r="BS44" s="508"/>
      <c r="BT44" s="508"/>
      <c r="BU44" s="508"/>
      <c r="BV44" s="508"/>
      <c r="BW44" s="508"/>
      <c r="BX44" s="508"/>
      <c r="BY44" s="508"/>
    </row>
    <row r="45" spans="1:77" s="174" customFormat="1" ht="12.75">
      <c r="A45" s="219"/>
      <c r="B45" s="236"/>
      <c r="C45" s="236"/>
      <c r="D45" s="236"/>
      <c r="E45" s="236"/>
      <c r="F45" s="236"/>
      <c r="G45" s="236"/>
      <c r="H45" s="236"/>
      <c r="I45" s="261"/>
      <c r="J45" s="167"/>
      <c r="S45" s="508"/>
      <c r="T45" s="500"/>
      <c r="U45" s="500"/>
      <c r="V45" s="499"/>
      <c r="W45" s="494"/>
      <c r="X45" s="494"/>
      <c r="Y45" s="494"/>
      <c r="Z45" s="494"/>
      <c r="AA45" s="494"/>
      <c r="AB45" s="451"/>
      <c r="AC45" s="494"/>
      <c r="AD45" s="494"/>
      <c r="AE45" s="494"/>
      <c r="AF45" s="494"/>
      <c r="AG45" s="494"/>
      <c r="AH45" s="494"/>
      <c r="AI45" s="508"/>
      <c r="AJ45" s="508"/>
      <c r="AK45" s="508"/>
      <c r="AL45" s="508"/>
      <c r="AM45" s="508"/>
      <c r="AN45" s="498"/>
      <c r="AO45" s="494"/>
      <c r="AP45" s="494"/>
      <c r="AQ45" s="507"/>
      <c r="AR45" s="508"/>
      <c r="AS45" s="508"/>
      <c r="AT45" s="508"/>
      <c r="AU45" s="508"/>
      <c r="AV45" s="498"/>
      <c r="AW45" s="494"/>
      <c r="AX45" s="494"/>
      <c r="AY45" s="507"/>
      <c r="AZ45" s="508"/>
      <c r="BA45" s="498"/>
      <c r="BB45" s="494"/>
      <c r="BC45" s="494"/>
      <c r="BD45" s="507"/>
      <c r="BE45" s="508"/>
      <c r="BF45" s="508"/>
      <c r="BG45" s="508"/>
      <c r="BH45" s="508"/>
      <c r="BI45" s="508"/>
      <c r="BJ45" s="508"/>
      <c r="BK45" s="508"/>
      <c r="BL45" s="508"/>
      <c r="BM45" s="508"/>
      <c r="BN45" s="508"/>
      <c r="BO45" s="508"/>
      <c r="BP45" s="508"/>
      <c r="BQ45" s="508"/>
      <c r="BR45" s="508"/>
      <c r="BS45" s="508"/>
      <c r="BT45" s="508"/>
      <c r="BU45" s="508"/>
      <c r="BV45" s="508"/>
      <c r="BW45" s="508"/>
      <c r="BX45" s="508"/>
      <c r="BY45" s="508"/>
    </row>
    <row r="46" spans="1:77" s="174" customFormat="1" ht="12.75">
      <c r="A46" s="219"/>
      <c r="B46" s="236"/>
      <c r="C46" s="236"/>
      <c r="D46" s="236"/>
      <c r="E46" s="236"/>
      <c r="F46" s="236"/>
      <c r="G46" s="236"/>
      <c r="H46" s="236"/>
      <c r="I46" s="261"/>
      <c r="J46" s="167"/>
      <c r="S46" s="508"/>
      <c r="T46" s="500"/>
      <c r="U46" s="500"/>
      <c r="V46" s="499"/>
      <c r="W46" s="494"/>
      <c r="X46" s="494"/>
      <c r="Y46" s="494"/>
      <c r="Z46" s="494"/>
      <c r="AA46" s="494"/>
      <c r="AB46" s="451"/>
      <c r="AC46" s="494"/>
      <c r="AD46" s="494"/>
      <c r="AE46" s="494"/>
      <c r="AF46" s="494"/>
      <c r="AG46" s="494"/>
      <c r="AH46" s="494"/>
      <c r="AI46" s="508"/>
      <c r="AJ46" s="508"/>
      <c r="AK46" s="508"/>
      <c r="AL46" s="508"/>
      <c r="AM46" s="508"/>
      <c r="AN46" s="498"/>
      <c r="AO46" s="494"/>
      <c r="AP46" s="494"/>
      <c r="AQ46" s="508"/>
      <c r="AR46" s="508"/>
      <c r="AS46" s="508"/>
      <c r="AT46" s="508"/>
      <c r="AU46" s="508"/>
      <c r="AV46" s="498"/>
      <c r="AW46" s="494"/>
      <c r="AX46" s="494"/>
      <c r="AY46" s="507"/>
      <c r="AZ46" s="508"/>
      <c r="BA46" s="498"/>
      <c r="BB46" s="494"/>
      <c r="BC46" s="494"/>
      <c r="BD46" s="507"/>
      <c r="BE46" s="508"/>
      <c r="BF46" s="508"/>
      <c r="BG46" s="508"/>
      <c r="BH46" s="508"/>
      <c r="BI46" s="508"/>
      <c r="BJ46" s="508"/>
      <c r="BK46" s="508"/>
      <c r="BL46" s="508"/>
      <c r="BM46" s="508"/>
      <c r="BN46" s="508"/>
      <c r="BO46" s="508"/>
      <c r="BP46" s="508"/>
      <c r="BQ46" s="508"/>
      <c r="BR46" s="508"/>
      <c r="BS46" s="508"/>
      <c r="BT46" s="508"/>
      <c r="BU46" s="508"/>
      <c r="BV46" s="508"/>
      <c r="BW46" s="508"/>
      <c r="BX46" s="508"/>
      <c r="BY46" s="508"/>
    </row>
    <row r="47" spans="1:77" s="174" customFormat="1" ht="12.75">
      <c r="A47" s="219"/>
      <c r="B47" s="236"/>
      <c r="C47" s="236"/>
      <c r="D47" s="236"/>
      <c r="E47" s="236"/>
      <c r="F47" s="236"/>
      <c r="G47" s="236"/>
      <c r="H47" s="236"/>
      <c r="I47" s="261"/>
      <c r="J47" s="167"/>
      <c r="S47" s="508"/>
      <c r="T47" s="500"/>
      <c r="U47" s="500"/>
      <c r="V47" s="499"/>
      <c r="W47" s="494"/>
      <c r="X47" s="494"/>
      <c r="Y47" s="494"/>
      <c r="Z47" s="494"/>
      <c r="AA47" s="494"/>
      <c r="AB47" s="451"/>
      <c r="AC47" s="494"/>
      <c r="AD47" s="494"/>
      <c r="AE47" s="494"/>
      <c r="AF47" s="494"/>
      <c r="AG47" s="494"/>
      <c r="AH47" s="494"/>
      <c r="AI47" s="508"/>
      <c r="AJ47" s="508"/>
      <c r="AK47" s="508"/>
      <c r="AL47" s="508"/>
      <c r="AM47" s="508"/>
      <c r="AN47" s="498"/>
      <c r="AO47" s="494"/>
      <c r="AP47" s="494"/>
      <c r="AQ47" s="507"/>
      <c r="AR47" s="508"/>
      <c r="AS47" s="508"/>
      <c r="AT47" s="508"/>
      <c r="AU47" s="508"/>
      <c r="AV47" s="498"/>
      <c r="AW47" s="494"/>
      <c r="AX47" s="494"/>
      <c r="AY47" s="507"/>
      <c r="AZ47" s="508"/>
      <c r="BA47" s="498"/>
      <c r="BB47" s="494"/>
      <c r="BC47" s="494"/>
      <c r="BD47" s="507"/>
      <c r="BE47" s="508"/>
      <c r="BF47" s="508"/>
      <c r="BG47" s="508"/>
      <c r="BH47" s="508"/>
      <c r="BI47" s="508"/>
      <c r="BJ47" s="508"/>
      <c r="BK47" s="508"/>
      <c r="BL47" s="508"/>
      <c r="BM47" s="508"/>
      <c r="BN47" s="508"/>
      <c r="BO47" s="508"/>
      <c r="BP47" s="508"/>
      <c r="BQ47" s="508"/>
      <c r="BR47" s="508"/>
      <c r="BS47" s="508"/>
      <c r="BT47" s="508"/>
      <c r="BU47" s="508"/>
      <c r="BV47" s="508"/>
      <c r="BW47" s="508"/>
      <c r="BX47" s="508"/>
      <c r="BY47" s="508"/>
    </row>
    <row r="48" spans="1:77" s="174" customFormat="1" ht="12.75">
      <c r="A48" s="219"/>
      <c r="B48" s="236"/>
      <c r="C48" s="236"/>
      <c r="D48" s="236"/>
      <c r="E48" s="236"/>
      <c r="F48" s="236"/>
      <c r="G48" s="236"/>
      <c r="H48" s="236"/>
      <c r="I48" s="261"/>
      <c r="J48" s="167"/>
      <c r="S48" s="508"/>
      <c r="T48" s="500"/>
      <c r="U48" s="500"/>
      <c r="V48" s="499"/>
      <c r="W48" s="494"/>
      <c r="X48" s="494"/>
      <c r="Y48" s="494"/>
      <c r="Z48" s="494"/>
      <c r="AA48" s="494"/>
      <c r="AB48" s="451"/>
      <c r="AC48" s="494"/>
      <c r="AD48" s="494"/>
      <c r="AE48" s="494"/>
      <c r="AF48" s="494"/>
      <c r="AG48" s="494"/>
      <c r="AH48" s="494"/>
      <c r="AI48" s="508"/>
      <c r="AJ48" s="508"/>
      <c r="AK48" s="508"/>
      <c r="AL48" s="508"/>
      <c r="AM48" s="508"/>
      <c r="AN48" s="498"/>
      <c r="AO48" s="494"/>
      <c r="AP48" s="494"/>
      <c r="AQ48" s="507"/>
      <c r="AR48" s="508"/>
      <c r="AS48" s="508"/>
      <c r="AT48" s="508"/>
      <c r="AU48" s="508"/>
      <c r="AV48" s="498"/>
      <c r="AW48" s="494"/>
      <c r="AX48" s="494"/>
      <c r="AY48" s="507"/>
      <c r="AZ48" s="508"/>
      <c r="BA48" s="498"/>
      <c r="BB48" s="494"/>
      <c r="BC48" s="494"/>
      <c r="BD48" s="507"/>
      <c r="BE48" s="508"/>
      <c r="BF48" s="508"/>
      <c r="BG48" s="508"/>
      <c r="BH48" s="508"/>
      <c r="BI48" s="508"/>
      <c r="BJ48" s="508"/>
      <c r="BK48" s="508"/>
      <c r="BL48" s="508"/>
      <c r="BM48" s="508"/>
      <c r="BN48" s="508"/>
      <c r="BO48" s="508"/>
      <c r="BP48" s="508"/>
      <c r="BQ48" s="508"/>
      <c r="BR48" s="508"/>
      <c r="BS48" s="508"/>
      <c r="BT48" s="508"/>
      <c r="BU48" s="508"/>
      <c r="BV48" s="508"/>
      <c r="BW48" s="508"/>
      <c r="BX48" s="508"/>
      <c r="BY48" s="508"/>
    </row>
    <row r="49" spans="1:77" s="174" customFormat="1" ht="12.75">
      <c r="A49" s="219"/>
      <c r="B49" s="236"/>
      <c r="C49" s="236"/>
      <c r="D49" s="236"/>
      <c r="E49" s="236"/>
      <c r="F49" s="236"/>
      <c r="G49" s="236"/>
      <c r="H49" s="236"/>
      <c r="I49" s="261"/>
      <c r="J49" s="167"/>
      <c r="S49" s="508"/>
      <c r="T49" s="500"/>
      <c r="U49" s="500"/>
      <c r="V49" s="499"/>
      <c r="W49" s="494"/>
      <c r="X49" s="494"/>
      <c r="Y49" s="494"/>
      <c r="Z49" s="494"/>
      <c r="AA49" s="494"/>
      <c r="AB49" s="451"/>
      <c r="AC49" s="494"/>
      <c r="AD49" s="494"/>
      <c r="AE49" s="494"/>
      <c r="AF49" s="494"/>
      <c r="AG49" s="494"/>
      <c r="AH49" s="494"/>
      <c r="AI49" s="508"/>
      <c r="AJ49" s="508"/>
      <c r="AK49" s="508"/>
      <c r="AL49" s="508"/>
      <c r="AM49" s="508"/>
      <c r="AN49" s="498"/>
      <c r="AO49" s="494"/>
      <c r="AP49" s="494"/>
      <c r="AQ49" s="507"/>
      <c r="AR49" s="508"/>
      <c r="AS49" s="508"/>
      <c r="AT49" s="508"/>
      <c r="AU49" s="508"/>
      <c r="AV49" s="498"/>
      <c r="AW49" s="494"/>
      <c r="AX49" s="494"/>
      <c r="AY49" s="507"/>
      <c r="AZ49" s="508"/>
      <c r="BA49" s="498"/>
      <c r="BB49" s="494"/>
      <c r="BC49" s="494"/>
      <c r="BD49" s="507"/>
      <c r="BE49" s="508"/>
      <c r="BF49" s="508"/>
      <c r="BG49" s="508"/>
      <c r="BH49" s="508"/>
      <c r="BI49" s="508"/>
      <c r="BJ49" s="508"/>
      <c r="BK49" s="508"/>
      <c r="BL49" s="508"/>
      <c r="BM49" s="508"/>
      <c r="BN49" s="508"/>
      <c r="BO49" s="508"/>
      <c r="BP49" s="508"/>
      <c r="BQ49" s="508"/>
      <c r="BR49" s="508"/>
      <c r="BS49" s="508"/>
      <c r="BT49" s="508"/>
      <c r="BU49" s="508"/>
      <c r="BV49" s="508"/>
      <c r="BW49" s="508"/>
      <c r="BX49" s="508"/>
      <c r="BY49" s="508"/>
    </row>
    <row r="50" spans="1:77" s="174" customFormat="1" ht="12.75">
      <c r="A50" s="219"/>
      <c r="B50" s="236"/>
      <c r="C50" s="236"/>
      <c r="D50" s="236"/>
      <c r="E50" s="236"/>
      <c r="F50" s="236"/>
      <c r="G50" s="236"/>
      <c r="H50" s="236"/>
      <c r="I50" s="261"/>
      <c r="J50" s="167"/>
      <c r="S50" s="508"/>
      <c r="T50" s="500"/>
      <c r="U50" s="500"/>
      <c r="V50" s="499"/>
      <c r="W50" s="494"/>
      <c r="X50" s="494"/>
      <c r="Y50" s="494"/>
      <c r="Z50" s="494"/>
      <c r="AA50" s="494"/>
      <c r="AB50" s="451"/>
      <c r="AC50" s="494"/>
      <c r="AD50" s="494"/>
      <c r="AE50" s="494"/>
      <c r="AF50" s="494"/>
      <c r="AG50" s="494"/>
      <c r="AH50" s="494"/>
      <c r="AI50" s="508"/>
      <c r="AJ50" s="508"/>
      <c r="AK50" s="508"/>
      <c r="AL50" s="508"/>
      <c r="AM50" s="508"/>
      <c r="AN50" s="498"/>
      <c r="AO50" s="494"/>
      <c r="AP50" s="494"/>
      <c r="AQ50" s="507"/>
      <c r="AR50" s="508"/>
      <c r="AS50" s="508"/>
      <c r="AT50" s="508"/>
      <c r="AU50" s="508"/>
      <c r="AV50" s="498"/>
      <c r="AW50" s="494"/>
      <c r="AX50" s="494"/>
      <c r="AY50" s="507"/>
      <c r="AZ50" s="508"/>
      <c r="BA50" s="498"/>
      <c r="BB50" s="494"/>
      <c r="BC50" s="494"/>
      <c r="BD50" s="507"/>
      <c r="BE50" s="508"/>
      <c r="BF50" s="508"/>
      <c r="BG50" s="508"/>
      <c r="BH50" s="508"/>
      <c r="BI50" s="508"/>
      <c r="BJ50" s="508"/>
      <c r="BK50" s="508"/>
      <c r="BL50" s="508"/>
      <c r="BM50" s="508"/>
      <c r="BN50" s="508"/>
      <c r="BO50" s="508"/>
      <c r="BP50" s="508"/>
      <c r="BQ50" s="508"/>
      <c r="BR50" s="508"/>
      <c r="BS50" s="508"/>
      <c r="BT50" s="508"/>
      <c r="BU50" s="508"/>
      <c r="BV50" s="508"/>
      <c r="BW50" s="508"/>
      <c r="BX50" s="508"/>
      <c r="BY50" s="508"/>
    </row>
    <row r="51" spans="1:77" s="174" customFormat="1" ht="13.5">
      <c r="A51" s="219"/>
      <c r="B51" s="236"/>
      <c r="C51" s="236"/>
      <c r="D51" s="236"/>
      <c r="E51" s="236"/>
      <c r="F51" s="236"/>
      <c r="G51" s="236"/>
      <c r="H51" s="236"/>
      <c r="I51" s="261"/>
      <c r="J51" s="167"/>
      <c r="S51" s="508"/>
      <c r="T51" s="500"/>
      <c r="U51" s="500"/>
      <c r="V51" s="499"/>
      <c r="W51" s="494"/>
      <c r="X51" s="494"/>
      <c r="Y51" s="494"/>
      <c r="Z51" s="494"/>
      <c r="AA51" s="494"/>
      <c r="AB51" s="451"/>
      <c r="AC51" s="494"/>
      <c r="AD51" s="494"/>
      <c r="AE51" s="494"/>
      <c r="AF51" s="494"/>
      <c r="AG51" s="494"/>
      <c r="AH51" s="494"/>
      <c r="AI51" s="508"/>
      <c r="AJ51" s="508"/>
      <c r="AK51" s="508"/>
      <c r="AL51" s="508"/>
      <c r="AM51" s="508"/>
      <c r="AN51" s="498"/>
      <c r="AO51" s="494"/>
      <c r="AP51" s="494"/>
      <c r="AQ51" s="507"/>
      <c r="AR51" s="508"/>
      <c r="AS51" s="508"/>
      <c r="AT51" s="508"/>
      <c r="AU51" s="508"/>
      <c r="AV51" s="498"/>
      <c r="AW51" s="511"/>
      <c r="AX51" s="494"/>
      <c r="AY51" s="507"/>
      <c r="AZ51" s="508"/>
      <c r="BA51" s="498"/>
      <c r="BB51" s="494"/>
      <c r="BC51" s="494"/>
      <c r="BD51" s="507"/>
      <c r="BE51" s="508"/>
      <c r="BF51" s="508"/>
      <c r="BG51" s="508"/>
      <c r="BH51" s="508"/>
      <c r="BI51" s="508"/>
      <c r="BJ51" s="508"/>
      <c r="BK51" s="508"/>
      <c r="BL51" s="508"/>
      <c r="BM51" s="508"/>
      <c r="BN51" s="508"/>
      <c r="BO51" s="508"/>
      <c r="BP51" s="508"/>
      <c r="BQ51" s="508"/>
      <c r="BR51" s="508"/>
      <c r="BS51" s="508"/>
      <c r="BT51" s="508"/>
      <c r="BU51" s="508"/>
      <c r="BV51" s="508"/>
      <c r="BW51" s="508"/>
      <c r="BX51" s="508"/>
      <c r="BY51" s="508"/>
    </row>
    <row r="52" spans="1:77" s="174" customFormat="1" ht="12.75">
      <c r="A52" s="219"/>
      <c r="B52" s="236"/>
      <c r="C52" s="236"/>
      <c r="D52" s="236"/>
      <c r="E52" s="236"/>
      <c r="F52" s="236"/>
      <c r="G52" s="236"/>
      <c r="H52" s="236"/>
      <c r="I52" s="261"/>
      <c r="J52" s="167"/>
      <c r="S52" s="508"/>
      <c r="T52" s="500"/>
      <c r="U52" s="500"/>
      <c r="V52" s="499"/>
      <c r="W52" s="494"/>
      <c r="X52" s="494"/>
      <c r="Y52" s="494"/>
      <c r="Z52" s="494"/>
      <c r="AA52" s="494"/>
      <c r="AB52" s="451"/>
      <c r="AC52" s="494"/>
      <c r="AD52" s="494"/>
      <c r="AE52" s="494"/>
      <c r="AF52" s="494"/>
      <c r="AG52" s="494"/>
      <c r="AH52" s="494"/>
      <c r="AI52" s="508"/>
      <c r="AJ52" s="508"/>
      <c r="AK52" s="508"/>
      <c r="AL52" s="508"/>
      <c r="AM52" s="508"/>
      <c r="AN52" s="498"/>
      <c r="AO52" s="494"/>
      <c r="AP52" s="494"/>
      <c r="AQ52" s="507"/>
      <c r="AR52" s="508"/>
      <c r="AS52" s="508"/>
      <c r="AT52" s="508"/>
      <c r="AU52" s="508"/>
      <c r="AV52" s="498"/>
      <c r="AW52" s="494"/>
      <c r="AX52" s="494"/>
      <c r="AY52" s="507"/>
      <c r="AZ52" s="508"/>
      <c r="BA52" s="498"/>
      <c r="BB52" s="494"/>
      <c r="BC52" s="494"/>
      <c r="BD52" s="507"/>
      <c r="BE52" s="508"/>
      <c r="BF52" s="508"/>
      <c r="BG52" s="508"/>
      <c r="BH52" s="508"/>
      <c r="BI52" s="508"/>
      <c r="BJ52" s="508"/>
      <c r="BK52" s="508"/>
      <c r="BL52" s="508"/>
      <c r="BM52" s="508"/>
      <c r="BN52" s="508"/>
      <c r="BO52" s="508"/>
      <c r="BP52" s="508"/>
      <c r="BQ52" s="508"/>
      <c r="BR52" s="508"/>
      <c r="BS52" s="508"/>
      <c r="BT52" s="508"/>
      <c r="BU52" s="508"/>
      <c r="BV52" s="508"/>
      <c r="BW52" s="508"/>
      <c r="BX52" s="508"/>
      <c r="BY52" s="508"/>
    </row>
    <row r="53" spans="1:77" s="174" customFormat="1" ht="12.75">
      <c r="A53" s="219"/>
      <c r="B53" s="236"/>
      <c r="C53" s="236"/>
      <c r="D53" s="236"/>
      <c r="E53" s="236"/>
      <c r="F53" s="236"/>
      <c r="G53" s="236"/>
      <c r="H53" s="236"/>
      <c r="I53" s="261"/>
      <c r="J53" s="167"/>
      <c r="S53" s="508"/>
      <c r="T53" s="506"/>
      <c r="U53" s="500"/>
      <c r="V53" s="499"/>
      <c r="W53" s="494"/>
      <c r="X53" s="494"/>
      <c r="Y53" s="494"/>
      <c r="Z53" s="494"/>
      <c r="AA53" s="494"/>
      <c r="AB53" s="451"/>
      <c r="AC53" s="494"/>
      <c r="AD53" s="494"/>
      <c r="AE53" s="494"/>
      <c r="AF53" s="494"/>
      <c r="AG53" s="494"/>
      <c r="AH53" s="494"/>
      <c r="AI53" s="508"/>
      <c r="AJ53" s="508"/>
      <c r="AK53" s="508"/>
      <c r="AL53" s="508"/>
      <c r="AM53" s="508"/>
      <c r="AN53" s="498"/>
      <c r="AO53" s="494"/>
      <c r="AP53" s="494"/>
      <c r="AQ53" s="507"/>
      <c r="AR53" s="508"/>
      <c r="AS53" s="508"/>
      <c r="AT53" s="508"/>
      <c r="AU53" s="508"/>
      <c r="AV53" s="498"/>
      <c r="AW53" s="494"/>
      <c r="AX53" s="494"/>
      <c r="AY53" s="507"/>
      <c r="AZ53" s="508"/>
      <c r="BA53" s="498"/>
      <c r="BB53" s="494"/>
      <c r="BC53" s="494"/>
      <c r="BD53" s="507"/>
      <c r="BE53" s="508"/>
      <c r="BF53" s="508"/>
      <c r="BG53" s="508"/>
      <c r="BH53" s="508"/>
      <c r="BI53" s="508"/>
      <c r="BJ53" s="508"/>
      <c r="BK53" s="508"/>
      <c r="BL53" s="508"/>
      <c r="BM53" s="508"/>
      <c r="BN53" s="508"/>
      <c r="BO53" s="508"/>
      <c r="BP53" s="508"/>
      <c r="BQ53" s="508"/>
      <c r="BR53" s="508"/>
      <c r="BS53" s="508"/>
      <c r="BT53" s="508"/>
      <c r="BU53" s="508"/>
      <c r="BV53" s="508"/>
      <c r="BW53" s="508"/>
      <c r="BX53" s="508"/>
      <c r="BY53" s="508"/>
    </row>
    <row r="54" spans="1:77" s="174" customFormat="1" ht="12.75">
      <c r="A54" s="219"/>
      <c r="B54" s="236"/>
      <c r="C54" s="236"/>
      <c r="D54" s="236"/>
      <c r="E54" s="236"/>
      <c r="F54" s="236"/>
      <c r="G54" s="236"/>
      <c r="H54" s="236"/>
      <c r="I54" s="261"/>
      <c r="J54" s="167"/>
      <c r="S54" s="508"/>
      <c r="T54" s="500"/>
      <c r="U54" s="500"/>
      <c r="V54" s="499"/>
      <c r="W54" s="494"/>
      <c r="X54" s="494"/>
      <c r="Y54" s="494"/>
      <c r="Z54" s="494"/>
      <c r="AA54" s="494"/>
      <c r="AB54" s="451"/>
      <c r="AC54" s="494"/>
      <c r="AD54" s="494"/>
      <c r="AE54" s="494"/>
      <c r="AF54" s="494"/>
      <c r="AG54" s="494"/>
      <c r="AH54" s="494"/>
      <c r="AI54" s="508"/>
      <c r="AJ54" s="508"/>
      <c r="AK54" s="508"/>
      <c r="AL54" s="508"/>
      <c r="AM54" s="508"/>
      <c r="AN54" s="498"/>
      <c r="AO54" s="494"/>
      <c r="AP54" s="494"/>
      <c r="AQ54" s="507"/>
      <c r="AR54" s="508"/>
      <c r="AS54" s="508"/>
      <c r="AT54" s="508"/>
      <c r="AU54" s="508"/>
      <c r="AV54" s="498"/>
      <c r="AW54" s="494"/>
      <c r="AX54" s="494"/>
      <c r="AY54" s="507"/>
      <c r="AZ54" s="508"/>
      <c r="BA54" s="498"/>
      <c r="BB54" s="494"/>
      <c r="BC54" s="494"/>
      <c r="BD54" s="507"/>
      <c r="BE54" s="508"/>
      <c r="BF54" s="508"/>
      <c r="BG54" s="508"/>
      <c r="BH54" s="508"/>
      <c r="BI54" s="508"/>
      <c r="BJ54" s="508"/>
      <c r="BK54" s="508"/>
      <c r="BL54" s="508"/>
      <c r="BM54" s="508"/>
      <c r="BN54" s="508"/>
      <c r="BO54" s="508"/>
      <c r="BP54" s="508"/>
      <c r="BQ54" s="508"/>
      <c r="BR54" s="508"/>
      <c r="BS54" s="508"/>
      <c r="BT54" s="508"/>
      <c r="BU54" s="508"/>
      <c r="BV54" s="508"/>
      <c r="BW54" s="508"/>
      <c r="BX54" s="508"/>
      <c r="BY54" s="508"/>
    </row>
    <row r="55" spans="1:77" s="174" customFormat="1" ht="12.75">
      <c r="A55" s="219"/>
      <c r="B55" s="236"/>
      <c r="C55" s="236"/>
      <c r="D55" s="236"/>
      <c r="E55" s="236"/>
      <c r="F55" s="236"/>
      <c r="G55" s="236"/>
      <c r="H55" s="236"/>
      <c r="I55" s="261"/>
      <c r="J55" s="167"/>
      <c r="S55" s="508"/>
      <c r="T55" s="500"/>
      <c r="U55" s="500"/>
      <c r="V55" s="499"/>
      <c r="W55" s="494"/>
      <c r="X55" s="494"/>
      <c r="Y55" s="494"/>
      <c r="Z55" s="494"/>
      <c r="AA55" s="494"/>
      <c r="AB55" s="451"/>
      <c r="AC55" s="494"/>
      <c r="AD55" s="494"/>
      <c r="AE55" s="494"/>
      <c r="AF55" s="494"/>
      <c r="AG55" s="494"/>
      <c r="AH55" s="494"/>
      <c r="AI55" s="508"/>
      <c r="AJ55" s="508"/>
      <c r="AK55" s="508"/>
      <c r="AL55" s="508"/>
      <c r="AM55" s="508"/>
      <c r="AN55" s="498"/>
      <c r="AO55" s="494"/>
      <c r="AP55" s="494"/>
      <c r="AQ55" s="507"/>
      <c r="AR55" s="508"/>
      <c r="AS55" s="508"/>
      <c r="AT55" s="508"/>
      <c r="AU55" s="508"/>
      <c r="AV55" s="498"/>
      <c r="AW55" s="508"/>
      <c r="AX55" s="508"/>
      <c r="AY55" s="508"/>
      <c r="AZ55" s="508"/>
      <c r="BA55" s="498"/>
      <c r="BB55" s="494"/>
      <c r="BC55" s="494"/>
      <c r="BD55" s="507"/>
      <c r="BE55" s="508"/>
      <c r="BF55" s="508"/>
      <c r="BG55" s="508"/>
      <c r="BH55" s="508"/>
      <c r="BI55" s="508"/>
      <c r="BJ55" s="508"/>
      <c r="BK55" s="508"/>
      <c r="BL55" s="508"/>
      <c r="BM55" s="508"/>
      <c r="BN55" s="508"/>
      <c r="BO55" s="508"/>
      <c r="BP55" s="508"/>
      <c r="BQ55" s="508"/>
      <c r="BR55" s="508"/>
      <c r="BS55" s="508"/>
      <c r="BT55" s="508"/>
      <c r="BU55" s="508"/>
      <c r="BV55" s="508"/>
      <c r="BW55" s="508"/>
      <c r="BX55" s="508"/>
      <c r="BY55" s="508"/>
    </row>
    <row r="56" spans="1:77" s="174" customFormat="1" ht="12.75">
      <c r="A56" s="219"/>
      <c r="B56" s="236"/>
      <c r="C56" s="236"/>
      <c r="D56" s="236"/>
      <c r="E56" s="236"/>
      <c r="F56" s="236"/>
      <c r="G56" s="236"/>
      <c r="H56" s="236"/>
      <c r="I56" s="261"/>
      <c r="J56" s="167"/>
      <c r="S56" s="508"/>
      <c r="T56" s="500"/>
      <c r="U56" s="500"/>
      <c r="V56" s="499"/>
      <c r="W56" s="494"/>
      <c r="X56" s="494"/>
      <c r="Y56" s="494"/>
      <c r="Z56" s="494"/>
      <c r="AA56" s="494"/>
      <c r="AB56" s="451"/>
      <c r="AC56" s="494"/>
      <c r="AD56" s="494"/>
      <c r="AE56" s="494"/>
      <c r="AF56" s="494"/>
      <c r="AG56" s="494"/>
      <c r="AH56" s="494"/>
      <c r="AI56" s="508"/>
      <c r="AJ56" s="508"/>
      <c r="AK56" s="508"/>
      <c r="AL56" s="508"/>
      <c r="AM56" s="508"/>
      <c r="AN56" s="508"/>
      <c r="AO56" s="494"/>
      <c r="AP56" s="494"/>
      <c r="AQ56" s="507"/>
      <c r="AR56" s="508"/>
      <c r="AS56" s="508"/>
      <c r="AT56" s="508"/>
      <c r="AU56" s="508"/>
      <c r="AV56" s="508"/>
      <c r="AW56" s="508"/>
      <c r="AX56" s="508"/>
      <c r="AY56" s="508"/>
      <c r="AZ56" s="508"/>
      <c r="BA56" s="508"/>
      <c r="BB56" s="508"/>
      <c r="BC56" s="508"/>
      <c r="BD56" s="508"/>
      <c r="BE56" s="508"/>
      <c r="BF56" s="508"/>
      <c r="BG56" s="508"/>
      <c r="BH56" s="508"/>
      <c r="BI56" s="508"/>
      <c r="BJ56" s="508"/>
      <c r="BK56" s="508"/>
      <c r="BL56" s="508"/>
      <c r="BM56" s="508"/>
      <c r="BN56" s="508"/>
      <c r="BO56" s="508"/>
      <c r="BP56" s="508"/>
      <c r="BQ56" s="508"/>
      <c r="BR56" s="508"/>
      <c r="BS56" s="508"/>
      <c r="BT56" s="508"/>
      <c r="BU56" s="508"/>
      <c r="BV56" s="508"/>
      <c r="BW56" s="508"/>
      <c r="BX56" s="508"/>
      <c r="BY56" s="508"/>
    </row>
    <row r="57" spans="1:77" s="174" customFormat="1" ht="12.75">
      <c r="A57" s="219"/>
      <c r="B57" s="236"/>
      <c r="C57" s="236"/>
      <c r="D57" s="236"/>
      <c r="E57" s="236"/>
      <c r="F57" s="236"/>
      <c r="G57" s="236"/>
      <c r="H57" s="236"/>
      <c r="I57" s="261"/>
      <c r="J57" s="167"/>
      <c r="S57" s="508"/>
      <c r="T57" s="500"/>
      <c r="U57" s="500"/>
      <c r="V57" s="499"/>
      <c r="W57" s="494"/>
      <c r="X57" s="494"/>
      <c r="Y57" s="494"/>
      <c r="Z57" s="494"/>
      <c r="AA57" s="494"/>
      <c r="AB57" s="451"/>
      <c r="AC57" s="494"/>
      <c r="AD57" s="494"/>
      <c r="AE57" s="494"/>
      <c r="AF57" s="494"/>
      <c r="AG57" s="494"/>
      <c r="AH57" s="494"/>
      <c r="AI57" s="508"/>
      <c r="AJ57" s="508"/>
      <c r="AK57" s="508"/>
      <c r="AL57" s="508"/>
      <c r="AM57" s="508"/>
      <c r="AN57" s="508"/>
      <c r="AO57" s="494"/>
      <c r="AP57" s="494"/>
      <c r="AQ57" s="507"/>
      <c r="AR57" s="508"/>
      <c r="AS57" s="508"/>
      <c r="AT57" s="508"/>
      <c r="AU57" s="508"/>
      <c r="AV57" s="508"/>
      <c r="AW57" s="508"/>
      <c r="AX57" s="508"/>
      <c r="AY57" s="508"/>
      <c r="AZ57" s="508"/>
      <c r="BA57" s="508"/>
      <c r="BB57" s="508"/>
      <c r="BC57" s="508"/>
      <c r="BD57" s="508"/>
      <c r="BE57" s="508"/>
      <c r="BF57" s="508"/>
      <c r="BG57" s="508"/>
      <c r="BH57" s="508"/>
      <c r="BI57" s="508"/>
      <c r="BJ57" s="508"/>
      <c r="BK57" s="508"/>
      <c r="BL57" s="508"/>
      <c r="BM57" s="508"/>
      <c r="BN57" s="508"/>
      <c r="BO57" s="508"/>
      <c r="BP57" s="508"/>
      <c r="BQ57" s="508"/>
      <c r="BR57" s="508"/>
      <c r="BS57" s="508"/>
      <c r="BT57" s="508"/>
      <c r="BU57" s="508"/>
      <c r="BV57" s="508"/>
      <c r="BW57" s="508"/>
      <c r="BX57" s="508"/>
      <c r="BY57" s="508"/>
    </row>
    <row r="58" spans="1:77" s="174" customFormat="1" ht="12.75">
      <c r="A58" s="219"/>
      <c r="B58" s="236"/>
      <c r="C58" s="236"/>
      <c r="D58" s="236"/>
      <c r="E58" s="236"/>
      <c r="F58" s="236"/>
      <c r="G58" s="236"/>
      <c r="H58" s="236"/>
      <c r="I58" s="261"/>
      <c r="J58" s="167"/>
      <c r="S58" s="508"/>
      <c r="T58" s="500"/>
      <c r="U58" s="500"/>
      <c r="V58" s="499"/>
      <c r="W58" s="494"/>
      <c r="X58" s="494"/>
      <c r="Y58" s="494"/>
      <c r="Z58" s="494"/>
      <c r="AA58" s="494"/>
      <c r="AB58" s="451"/>
      <c r="AC58" s="494"/>
      <c r="AD58" s="494"/>
      <c r="AE58" s="494"/>
      <c r="AF58" s="494"/>
      <c r="AG58" s="494"/>
      <c r="AH58" s="494"/>
      <c r="AI58" s="508"/>
      <c r="AJ58" s="508"/>
      <c r="AK58" s="508"/>
      <c r="AL58" s="508"/>
      <c r="AM58" s="508"/>
      <c r="AN58" s="508"/>
      <c r="AO58" s="494"/>
      <c r="AP58" s="494"/>
      <c r="AQ58" s="507"/>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row>
    <row r="59" spans="1:77" s="174" customFormat="1" ht="12.75">
      <c r="A59" s="219"/>
      <c r="B59" s="236"/>
      <c r="C59" s="236"/>
      <c r="D59" s="236"/>
      <c r="E59" s="236"/>
      <c r="F59" s="236"/>
      <c r="G59" s="236"/>
      <c r="H59" s="236"/>
      <c r="I59" s="261"/>
      <c r="J59" s="167"/>
      <c r="S59" s="508"/>
      <c r="T59" s="500"/>
      <c r="U59" s="500"/>
      <c r="V59" s="499"/>
      <c r="W59" s="494"/>
      <c r="X59" s="494"/>
      <c r="Y59" s="494"/>
      <c r="Z59" s="494"/>
      <c r="AA59" s="494"/>
      <c r="AB59" s="451"/>
      <c r="AC59" s="494"/>
      <c r="AD59" s="494"/>
      <c r="AE59" s="494"/>
      <c r="AF59" s="494"/>
      <c r="AG59" s="494"/>
      <c r="AH59" s="494"/>
      <c r="AI59" s="508"/>
      <c r="AJ59" s="508"/>
      <c r="AK59" s="508"/>
      <c r="AL59" s="508"/>
      <c r="AM59" s="508"/>
      <c r="AN59" s="508"/>
      <c r="AO59" s="467"/>
      <c r="AP59" s="467"/>
      <c r="AQ59" s="467"/>
      <c r="AR59" s="508"/>
      <c r="AS59" s="508"/>
      <c r="AT59" s="508"/>
      <c r="AU59" s="508"/>
      <c r="AV59" s="508"/>
      <c r="AW59" s="508"/>
      <c r="AX59" s="508"/>
      <c r="AY59" s="508"/>
      <c r="AZ59" s="508"/>
      <c r="BA59" s="508"/>
      <c r="BB59" s="508"/>
      <c r="BC59" s="508"/>
      <c r="BD59" s="508"/>
      <c r="BE59" s="508"/>
      <c r="BF59" s="508"/>
      <c r="BG59" s="508"/>
      <c r="BH59" s="508"/>
      <c r="BI59" s="508"/>
      <c r="BJ59" s="508"/>
      <c r="BK59" s="508"/>
      <c r="BL59" s="508"/>
      <c r="BM59" s="508"/>
      <c r="BN59" s="508"/>
      <c r="BO59" s="508"/>
      <c r="BP59" s="508"/>
      <c r="BQ59" s="508"/>
      <c r="BR59" s="508"/>
      <c r="BS59" s="508"/>
      <c r="BT59" s="508"/>
      <c r="BU59" s="508"/>
      <c r="BV59" s="508"/>
      <c r="BW59" s="508"/>
      <c r="BX59" s="508"/>
      <c r="BY59" s="508"/>
    </row>
    <row r="60" spans="1:77" s="174" customFormat="1" ht="12.75">
      <c r="A60" s="219"/>
      <c r="B60" s="236"/>
      <c r="C60" s="236"/>
      <c r="D60" s="236"/>
      <c r="E60" s="236"/>
      <c r="F60" s="236"/>
      <c r="G60" s="236"/>
      <c r="H60" s="236"/>
      <c r="I60" s="261"/>
      <c r="J60" s="167"/>
      <c r="S60" s="508"/>
      <c r="T60" s="500"/>
      <c r="U60" s="500"/>
      <c r="V60" s="499"/>
      <c r="W60" s="494"/>
      <c r="X60" s="494"/>
      <c r="Y60" s="494"/>
      <c r="Z60" s="494"/>
      <c r="AA60" s="494"/>
      <c r="AB60" s="451"/>
      <c r="AC60" s="494"/>
      <c r="AD60" s="494"/>
      <c r="AE60" s="494"/>
      <c r="AF60" s="494"/>
      <c r="AG60" s="494"/>
      <c r="AH60" s="494"/>
      <c r="AI60" s="508"/>
      <c r="AJ60" s="508"/>
      <c r="AK60" s="508"/>
      <c r="AL60" s="508"/>
      <c r="AM60" s="508"/>
      <c r="AN60" s="508"/>
      <c r="AO60" s="494"/>
      <c r="AP60" s="494"/>
      <c r="AQ60" s="507"/>
      <c r="AR60" s="508"/>
      <c r="AS60" s="508"/>
      <c r="AT60" s="508"/>
      <c r="AU60" s="508"/>
      <c r="AV60" s="508"/>
      <c r="AW60" s="508"/>
      <c r="AX60" s="508"/>
      <c r="AY60" s="508"/>
      <c r="AZ60" s="508"/>
      <c r="BA60" s="508"/>
      <c r="BB60" s="508"/>
      <c r="BC60" s="508"/>
      <c r="BD60" s="508"/>
      <c r="BE60" s="508"/>
      <c r="BF60" s="508"/>
      <c r="BG60" s="508"/>
      <c r="BH60" s="508"/>
      <c r="BI60" s="508"/>
      <c r="BJ60" s="508"/>
      <c r="BK60" s="508"/>
      <c r="BL60" s="508"/>
      <c r="BM60" s="508"/>
      <c r="BN60" s="508"/>
      <c r="BO60" s="508"/>
      <c r="BP60" s="508"/>
      <c r="BQ60" s="508"/>
      <c r="BR60" s="508"/>
      <c r="BS60" s="508"/>
      <c r="BT60" s="508"/>
      <c r="BU60" s="508"/>
      <c r="BV60" s="508"/>
      <c r="BW60" s="508"/>
      <c r="BX60" s="508"/>
      <c r="BY60" s="508"/>
    </row>
    <row r="61" spans="1:77" s="174" customFormat="1" ht="12.75">
      <c r="A61" s="219"/>
      <c r="B61" s="236"/>
      <c r="C61" s="236"/>
      <c r="D61" s="236"/>
      <c r="E61" s="236"/>
      <c r="F61" s="236"/>
      <c r="G61" s="236"/>
      <c r="H61" s="236"/>
      <c r="I61" s="261"/>
      <c r="J61" s="167"/>
      <c r="S61" s="508"/>
      <c r="T61" s="500"/>
      <c r="U61" s="500"/>
      <c r="V61" s="499"/>
      <c r="W61" s="494"/>
      <c r="X61" s="494"/>
      <c r="Y61" s="494"/>
      <c r="Z61" s="494"/>
      <c r="AA61" s="494"/>
      <c r="AB61" s="451"/>
      <c r="AC61" s="494"/>
      <c r="AD61" s="494"/>
      <c r="AE61" s="494"/>
      <c r="AF61" s="494"/>
      <c r="AG61" s="494"/>
      <c r="AH61" s="494"/>
      <c r="AI61" s="508"/>
      <c r="AJ61" s="508"/>
      <c r="AK61" s="508"/>
      <c r="AL61" s="508"/>
      <c r="AM61" s="508"/>
      <c r="AN61" s="508"/>
      <c r="AO61" s="494"/>
      <c r="AP61" s="494"/>
      <c r="AQ61" s="507"/>
      <c r="AR61" s="508"/>
      <c r="AS61" s="508"/>
      <c r="AT61" s="508"/>
      <c r="AU61" s="508"/>
      <c r="AV61" s="508"/>
      <c r="AW61" s="508"/>
      <c r="AX61" s="508"/>
      <c r="AY61" s="508"/>
      <c r="AZ61" s="508"/>
      <c r="BA61" s="508"/>
      <c r="BB61" s="508"/>
      <c r="BC61" s="508"/>
      <c r="BD61" s="508"/>
      <c r="BE61" s="508"/>
      <c r="BF61" s="508"/>
      <c r="BG61" s="508"/>
      <c r="BH61" s="508"/>
      <c r="BI61" s="508"/>
      <c r="BJ61" s="508"/>
      <c r="BK61" s="508"/>
      <c r="BL61" s="508"/>
      <c r="BM61" s="508"/>
      <c r="BN61" s="508"/>
      <c r="BO61" s="508"/>
      <c r="BP61" s="508"/>
      <c r="BQ61" s="508"/>
      <c r="BR61" s="508"/>
      <c r="BS61" s="508"/>
      <c r="BT61" s="508"/>
      <c r="BU61" s="508"/>
      <c r="BV61" s="508"/>
      <c r="BW61" s="508"/>
      <c r="BX61" s="508"/>
      <c r="BY61" s="508"/>
    </row>
    <row r="62" spans="1:77" s="174" customFormat="1" ht="12.75">
      <c r="A62" s="219"/>
      <c r="B62" s="236"/>
      <c r="C62" s="236"/>
      <c r="D62" s="236"/>
      <c r="E62" s="236"/>
      <c r="F62" s="236"/>
      <c r="G62" s="236"/>
      <c r="H62" s="236"/>
      <c r="I62" s="261"/>
      <c r="J62" s="167"/>
      <c r="S62" s="508"/>
      <c r="T62" s="500"/>
      <c r="U62" s="500"/>
      <c r="V62" s="499"/>
      <c r="W62" s="494"/>
      <c r="X62" s="494"/>
      <c r="Y62" s="494"/>
      <c r="Z62" s="494"/>
      <c r="AA62" s="494"/>
      <c r="AB62" s="451"/>
      <c r="AC62" s="494"/>
      <c r="AD62" s="494"/>
      <c r="AE62" s="494"/>
      <c r="AF62" s="494"/>
      <c r="AG62" s="494"/>
      <c r="AH62" s="494"/>
      <c r="AI62" s="508"/>
      <c r="AJ62" s="508"/>
      <c r="AK62" s="508"/>
      <c r="AL62" s="508"/>
      <c r="AM62" s="508"/>
      <c r="AN62" s="508"/>
      <c r="AO62" s="494"/>
      <c r="AP62" s="494"/>
      <c r="AQ62" s="507"/>
      <c r="AR62" s="508"/>
      <c r="AS62" s="508"/>
      <c r="AT62" s="508"/>
      <c r="AU62" s="508"/>
      <c r="AV62" s="508"/>
      <c r="AW62" s="508"/>
      <c r="AX62" s="508"/>
      <c r="AY62" s="508"/>
      <c r="AZ62" s="508"/>
      <c r="BA62" s="508"/>
      <c r="BB62" s="508"/>
      <c r="BC62" s="508"/>
      <c r="BD62" s="508"/>
      <c r="BE62" s="508"/>
      <c r="BF62" s="508"/>
      <c r="BG62" s="508"/>
      <c r="BH62" s="508"/>
      <c r="BI62" s="508"/>
      <c r="BJ62" s="508"/>
      <c r="BK62" s="508"/>
      <c r="BL62" s="508"/>
      <c r="BM62" s="508"/>
      <c r="BN62" s="508"/>
      <c r="BO62" s="508"/>
      <c r="BP62" s="508"/>
      <c r="BQ62" s="508"/>
      <c r="BR62" s="508"/>
      <c r="BS62" s="508"/>
      <c r="BT62" s="508"/>
      <c r="BU62" s="508"/>
      <c r="BV62" s="508"/>
      <c r="BW62" s="508"/>
      <c r="BX62" s="508"/>
      <c r="BY62" s="508"/>
    </row>
    <row r="63" spans="1:77" s="174" customFormat="1" ht="12.75">
      <c r="A63" s="219"/>
      <c r="B63" s="236"/>
      <c r="C63" s="236"/>
      <c r="D63" s="236"/>
      <c r="E63" s="236"/>
      <c r="F63" s="236"/>
      <c r="G63" s="236"/>
      <c r="H63" s="236"/>
      <c r="I63" s="261"/>
      <c r="J63" s="167"/>
      <c r="S63" s="508"/>
      <c r="T63" s="500"/>
      <c r="U63" s="500"/>
      <c r="V63" s="499"/>
      <c r="W63" s="494"/>
      <c r="X63" s="494"/>
      <c r="Y63" s="494"/>
      <c r="Z63" s="494"/>
      <c r="AA63" s="494"/>
      <c r="AB63" s="451"/>
      <c r="AC63" s="494"/>
      <c r="AD63" s="494"/>
      <c r="AE63" s="494"/>
      <c r="AF63" s="494"/>
      <c r="AG63" s="494"/>
      <c r="AH63" s="494"/>
      <c r="AI63" s="508"/>
      <c r="AJ63" s="508"/>
      <c r="AK63" s="508"/>
      <c r="AL63" s="508"/>
      <c r="AM63" s="508"/>
      <c r="AN63" s="508"/>
      <c r="AO63" s="494"/>
      <c r="AP63" s="494"/>
      <c r="AQ63" s="507"/>
      <c r="AR63" s="508"/>
      <c r="AS63" s="508"/>
      <c r="AT63" s="508"/>
      <c r="AU63" s="508"/>
      <c r="AV63" s="508"/>
      <c r="AW63" s="508"/>
      <c r="AX63" s="508"/>
      <c r="AY63" s="508"/>
      <c r="AZ63" s="508"/>
      <c r="BA63" s="508"/>
      <c r="BB63" s="508"/>
      <c r="BC63" s="508"/>
      <c r="BD63" s="508"/>
      <c r="BE63" s="508"/>
      <c r="BF63" s="508"/>
      <c r="BG63" s="508"/>
      <c r="BH63" s="508"/>
      <c r="BI63" s="508"/>
      <c r="BJ63" s="508"/>
      <c r="BK63" s="508"/>
      <c r="BL63" s="508"/>
      <c r="BM63" s="508"/>
      <c r="BN63" s="508"/>
      <c r="BO63" s="508"/>
      <c r="BP63" s="508"/>
      <c r="BQ63" s="508"/>
      <c r="BR63" s="508"/>
      <c r="BS63" s="508"/>
      <c r="BT63" s="508"/>
      <c r="BU63" s="508"/>
      <c r="BV63" s="508"/>
      <c r="BW63" s="508"/>
      <c r="BX63" s="508"/>
      <c r="BY63" s="508"/>
    </row>
    <row r="64" spans="1:77" s="174" customFormat="1" ht="12.75">
      <c r="A64" s="219"/>
      <c r="B64" s="236"/>
      <c r="C64" s="236"/>
      <c r="D64" s="236"/>
      <c r="E64" s="236"/>
      <c r="F64" s="236"/>
      <c r="G64" s="236"/>
      <c r="H64" s="236"/>
      <c r="I64" s="261"/>
      <c r="J64" s="167"/>
      <c r="S64" s="508"/>
      <c r="T64" s="500"/>
      <c r="U64" s="500"/>
      <c r="V64" s="499"/>
      <c r="W64" s="494"/>
      <c r="X64" s="494"/>
      <c r="Y64" s="494"/>
      <c r="Z64" s="494"/>
      <c r="AA64" s="494"/>
      <c r="AB64" s="451"/>
      <c r="AC64" s="494"/>
      <c r="AD64" s="494"/>
      <c r="AE64" s="494"/>
      <c r="AF64" s="494"/>
      <c r="AG64" s="494"/>
      <c r="AH64" s="494"/>
      <c r="AI64" s="508"/>
      <c r="AJ64" s="508"/>
      <c r="AK64" s="508"/>
      <c r="AL64" s="508"/>
      <c r="AM64" s="508"/>
      <c r="AN64" s="508"/>
      <c r="AO64" s="494"/>
      <c r="AP64" s="494"/>
      <c r="AQ64" s="507"/>
      <c r="AR64" s="508"/>
      <c r="AS64" s="508"/>
      <c r="AT64" s="508"/>
      <c r="AU64" s="508"/>
      <c r="AV64" s="508"/>
      <c r="AW64" s="508"/>
      <c r="AX64" s="508"/>
      <c r="AY64" s="508"/>
      <c r="AZ64" s="508"/>
      <c r="BA64" s="508"/>
      <c r="BB64" s="508"/>
      <c r="BC64" s="508"/>
      <c r="BD64" s="508"/>
      <c r="BE64" s="508"/>
      <c r="BF64" s="508"/>
      <c r="BG64" s="508"/>
      <c r="BH64" s="508"/>
      <c r="BI64" s="508"/>
      <c r="BJ64" s="508"/>
      <c r="BK64" s="508"/>
      <c r="BL64" s="508"/>
      <c r="BM64" s="508"/>
      <c r="BN64" s="508"/>
      <c r="BO64" s="508"/>
      <c r="BP64" s="508"/>
      <c r="BQ64" s="508"/>
      <c r="BR64" s="508"/>
      <c r="BS64" s="508"/>
      <c r="BT64" s="508"/>
      <c r="BU64" s="508"/>
      <c r="BV64" s="508"/>
      <c r="BW64" s="508"/>
      <c r="BX64" s="508"/>
      <c r="BY64" s="508"/>
    </row>
    <row r="65" spans="1:77" s="174" customFormat="1" ht="12.75">
      <c r="A65" s="219"/>
      <c r="B65" s="236"/>
      <c r="C65" s="236"/>
      <c r="D65" s="236"/>
      <c r="E65" s="236"/>
      <c r="F65" s="236"/>
      <c r="G65" s="236"/>
      <c r="H65" s="236"/>
      <c r="I65" s="261"/>
      <c r="J65" s="167"/>
      <c r="S65" s="508"/>
      <c r="T65" s="500"/>
      <c r="U65" s="500"/>
      <c r="V65" s="499"/>
      <c r="W65" s="494"/>
      <c r="X65" s="494"/>
      <c r="Y65" s="494"/>
      <c r="Z65" s="494"/>
      <c r="AA65" s="494"/>
      <c r="AB65" s="451"/>
      <c r="AC65" s="494"/>
      <c r="AD65" s="494"/>
      <c r="AE65" s="494"/>
      <c r="AF65" s="494"/>
      <c r="AG65" s="494"/>
      <c r="AH65" s="494"/>
      <c r="AI65" s="508"/>
      <c r="AJ65" s="508"/>
      <c r="AK65" s="508"/>
      <c r="AL65" s="508"/>
      <c r="AM65" s="508"/>
      <c r="AN65" s="508"/>
      <c r="AO65" s="494"/>
      <c r="AP65" s="494"/>
      <c r="AQ65" s="507"/>
      <c r="AR65" s="508"/>
      <c r="AS65" s="508"/>
      <c r="AT65" s="508"/>
      <c r="AU65" s="508"/>
      <c r="AV65" s="508"/>
      <c r="AW65" s="508"/>
      <c r="AX65" s="508"/>
      <c r="AY65" s="508"/>
      <c r="AZ65" s="508"/>
      <c r="BA65" s="508"/>
      <c r="BB65" s="508"/>
      <c r="BC65" s="508"/>
      <c r="BD65" s="508"/>
      <c r="BE65" s="508"/>
      <c r="BF65" s="508"/>
      <c r="BG65" s="508"/>
      <c r="BH65" s="508"/>
      <c r="BI65" s="508"/>
      <c r="BJ65" s="508"/>
      <c r="BK65" s="508"/>
      <c r="BL65" s="508"/>
      <c r="BM65" s="508"/>
      <c r="BN65" s="508"/>
      <c r="BO65" s="508"/>
      <c r="BP65" s="508"/>
      <c r="BQ65" s="508"/>
      <c r="BR65" s="508"/>
      <c r="BS65" s="508"/>
      <c r="BT65" s="508"/>
      <c r="BU65" s="508"/>
      <c r="BV65" s="508"/>
      <c r="BW65" s="508"/>
      <c r="BX65" s="508"/>
      <c r="BY65" s="508"/>
    </row>
    <row r="66" spans="1:77" s="174" customFormat="1" ht="12.75">
      <c r="A66" s="219"/>
      <c r="B66" s="236"/>
      <c r="C66" s="236"/>
      <c r="D66" s="236"/>
      <c r="E66" s="236"/>
      <c r="F66" s="236"/>
      <c r="G66" s="236"/>
      <c r="H66" s="236"/>
      <c r="I66" s="261"/>
      <c r="J66" s="167"/>
      <c r="S66" s="508"/>
      <c r="T66" s="500"/>
      <c r="U66" s="500"/>
      <c r="V66" s="499"/>
      <c r="W66" s="494"/>
      <c r="X66" s="494"/>
      <c r="Y66" s="494"/>
      <c r="Z66" s="494"/>
      <c r="AA66" s="494"/>
      <c r="AB66" s="451"/>
      <c r="AC66" s="494"/>
      <c r="AD66" s="494"/>
      <c r="AE66" s="494"/>
      <c r="AF66" s="494"/>
      <c r="AG66" s="494"/>
      <c r="AH66" s="494"/>
      <c r="AI66" s="508"/>
      <c r="AJ66" s="508"/>
      <c r="AK66" s="508"/>
      <c r="AL66" s="508"/>
      <c r="AM66" s="508"/>
      <c r="AN66" s="508"/>
      <c r="AO66" s="494"/>
      <c r="AP66" s="494"/>
      <c r="AQ66" s="507"/>
      <c r="AR66" s="508"/>
      <c r="AS66" s="508"/>
      <c r="AT66" s="508"/>
      <c r="AU66" s="508"/>
      <c r="AV66" s="508"/>
      <c r="AW66" s="508"/>
      <c r="AX66" s="508"/>
      <c r="AY66" s="508"/>
      <c r="AZ66" s="508"/>
      <c r="BA66" s="508"/>
      <c r="BB66" s="508"/>
      <c r="BC66" s="508"/>
      <c r="BD66" s="508"/>
      <c r="BE66" s="508"/>
      <c r="BF66" s="508"/>
      <c r="BG66" s="508"/>
      <c r="BH66" s="508"/>
      <c r="BI66" s="508"/>
      <c r="BJ66" s="508"/>
      <c r="BK66" s="508"/>
      <c r="BL66" s="508"/>
      <c r="BM66" s="508"/>
      <c r="BN66" s="508"/>
      <c r="BO66" s="508"/>
      <c r="BP66" s="508"/>
      <c r="BQ66" s="508"/>
      <c r="BR66" s="508"/>
      <c r="BS66" s="508"/>
      <c r="BT66" s="508"/>
      <c r="BU66" s="508"/>
      <c r="BV66" s="508"/>
      <c r="BW66" s="508"/>
      <c r="BX66" s="508"/>
      <c r="BY66" s="508"/>
    </row>
    <row r="67" spans="1:77" s="174" customFormat="1" ht="12.75">
      <c r="A67" s="219"/>
      <c r="B67" s="236"/>
      <c r="C67" s="236"/>
      <c r="D67" s="236"/>
      <c r="E67" s="236"/>
      <c r="F67" s="236"/>
      <c r="G67" s="236"/>
      <c r="H67" s="236"/>
      <c r="I67" s="261"/>
      <c r="J67" s="167"/>
      <c r="S67" s="508"/>
      <c r="T67" s="500"/>
      <c r="U67" s="500"/>
      <c r="V67" s="499"/>
      <c r="W67" s="494"/>
      <c r="X67" s="494"/>
      <c r="Y67" s="494"/>
      <c r="Z67" s="494"/>
      <c r="AA67" s="494"/>
      <c r="AB67" s="451"/>
      <c r="AC67" s="494"/>
      <c r="AD67" s="494"/>
      <c r="AE67" s="494"/>
      <c r="AF67" s="494"/>
      <c r="AG67" s="494"/>
      <c r="AH67" s="494"/>
      <c r="AI67" s="508"/>
      <c r="AJ67" s="508"/>
      <c r="AK67" s="508"/>
      <c r="AL67" s="508"/>
      <c r="AM67" s="508"/>
      <c r="AN67" s="508"/>
      <c r="AO67" s="494"/>
      <c r="AP67" s="494"/>
      <c r="AQ67" s="507"/>
      <c r="AR67" s="508"/>
      <c r="AS67" s="508"/>
      <c r="AT67" s="508"/>
      <c r="AU67" s="508"/>
      <c r="AV67" s="508"/>
      <c r="AW67" s="508"/>
      <c r="AX67" s="508"/>
      <c r="AY67" s="508"/>
      <c r="AZ67" s="508"/>
      <c r="BA67" s="508"/>
      <c r="BB67" s="508"/>
      <c r="BC67" s="508"/>
      <c r="BD67" s="508"/>
      <c r="BE67" s="508"/>
      <c r="BF67" s="508"/>
      <c r="BG67" s="508"/>
      <c r="BH67" s="508"/>
      <c r="BI67" s="508"/>
      <c r="BJ67" s="508"/>
      <c r="BK67" s="508"/>
      <c r="BL67" s="508"/>
      <c r="BM67" s="508"/>
      <c r="BN67" s="508"/>
      <c r="BO67" s="508"/>
      <c r="BP67" s="508"/>
      <c r="BQ67" s="508"/>
      <c r="BR67" s="508"/>
      <c r="BS67" s="508"/>
      <c r="BT67" s="508"/>
      <c r="BU67" s="508"/>
      <c r="BV67" s="508"/>
      <c r="BW67" s="508"/>
      <c r="BX67" s="508"/>
      <c r="BY67" s="508"/>
    </row>
    <row r="68" spans="1:77" s="174" customFormat="1" ht="12.75">
      <c r="A68" s="219"/>
      <c r="B68" s="236"/>
      <c r="C68" s="236"/>
      <c r="D68" s="236"/>
      <c r="E68" s="236"/>
      <c r="F68" s="236"/>
      <c r="G68" s="236"/>
      <c r="H68" s="236"/>
      <c r="I68" s="261"/>
      <c r="J68" s="167"/>
      <c r="S68" s="508"/>
      <c r="T68" s="500"/>
      <c r="U68" s="500"/>
      <c r="V68" s="499"/>
      <c r="W68" s="494"/>
      <c r="X68" s="494"/>
      <c r="Y68" s="494"/>
      <c r="Z68" s="494"/>
      <c r="AA68" s="494"/>
      <c r="AB68" s="451"/>
      <c r="AC68" s="494"/>
      <c r="AD68" s="494"/>
      <c r="AE68" s="494"/>
      <c r="AF68" s="494"/>
      <c r="AG68" s="494"/>
      <c r="AH68" s="494"/>
      <c r="AI68" s="508"/>
      <c r="AJ68" s="508"/>
      <c r="AK68" s="508"/>
      <c r="AL68" s="508"/>
      <c r="AM68" s="508"/>
      <c r="AN68" s="508"/>
      <c r="AO68" s="494"/>
      <c r="AP68" s="494"/>
      <c r="AQ68" s="507"/>
      <c r="AR68" s="508"/>
      <c r="AS68" s="508"/>
      <c r="AT68" s="508"/>
      <c r="AU68" s="508"/>
      <c r="AV68" s="508"/>
      <c r="AW68" s="508"/>
      <c r="AX68" s="508"/>
      <c r="AY68" s="508"/>
      <c r="AZ68" s="508"/>
      <c r="BA68" s="508"/>
      <c r="BB68" s="508"/>
      <c r="BC68" s="508"/>
      <c r="BD68" s="508"/>
      <c r="BE68" s="508"/>
      <c r="BF68" s="508"/>
      <c r="BG68" s="508"/>
      <c r="BH68" s="508"/>
      <c r="BI68" s="508"/>
      <c r="BJ68" s="508"/>
      <c r="BK68" s="508"/>
      <c r="BL68" s="508"/>
      <c r="BM68" s="508"/>
      <c r="BN68" s="508"/>
      <c r="BO68" s="508"/>
      <c r="BP68" s="508"/>
      <c r="BQ68" s="508"/>
      <c r="BR68" s="508"/>
      <c r="BS68" s="508"/>
      <c r="BT68" s="508"/>
      <c r="BU68" s="508"/>
      <c r="BV68" s="508"/>
      <c r="BW68" s="508"/>
      <c r="BX68" s="508"/>
      <c r="BY68" s="508"/>
    </row>
    <row r="69" spans="1:77" s="174" customFormat="1" ht="12.75">
      <c r="A69" s="219"/>
      <c r="B69" s="236"/>
      <c r="C69" s="236"/>
      <c r="D69" s="236"/>
      <c r="E69" s="236"/>
      <c r="F69" s="236"/>
      <c r="G69" s="236"/>
      <c r="H69" s="236"/>
      <c r="I69" s="261"/>
      <c r="J69" s="167"/>
      <c r="S69" s="508"/>
      <c r="T69" s="500"/>
      <c r="U69" s="500"/>
      <c r="V69" s="499"/>
      <c r="W69" s="494"/>
      <c r="X69" s="494"/>
      <c r="Y69" s="494"/>
      <c r="Z69" s="494"/>
      <c r="AA69" s="494"/>
      <c r="AB69" s="451"/>
      <c r="AC69" s="494"/>
      <c r="AD69" s="494"/>
      <c r="AE69" s="494"/>
      <c r="AF69" s="494"/>
      <c r="AG69" s="494"/>
      <c r="AH69" s="494"/>
      <c r="AI69" s="508"/>
      <c r="AJ69" s="508"/>
      <c r="AK69" s="508"/>
      <c r="AL69" s="508"/>
      <c r="AM69" s="508"/>
      <c r="AN69" s="508"/>
      <c r="AO69" s="494"/>
      <c r="AP69" s="494"/>
      <c r="AQ69" s="507"/>
      <c r="AR69" s="508"/>
      <c r="AS69" s="508"/>
      <c r="AT69" s="508"/>
      <c r="AU69" s="508"/>
      <c r="AV69" s="508"/>
      <c r="AW69" s="508"/>
      <c r="AX69" s="508"/>
      <c r="AY69" s="508"/>
      <c r="AZ69" s="508"/>
      <c r="BA69" s="508"/>
      <c r="BB69" s="508"/>
      <c r="BC69" s="508"/>
      <c r="BD69" s="508"/>
      <c r="BE69" s="508"/>
      <c r="BF69" s="508"/>
      <c r="BG69" s="508"/>
      <c r="BH69" s="508"/>
      <c r="BI69" s="508"/>
      <c r="BJ69" s="508"/>
      <c r="BK69" s="508"/>
      <c r="BL69" s="508"/>
      <c r="BM69" s="508"/>
      <c r="BN69" s="508"/>
      <c r="BO69" s="508"/>
      <c r="BP69" s="508"/>
      <c r="BQ69" s="508"/>
      <c r="BR69" s="508"/>
      <c r="BS69" s="508"/>
      <c r="BT69" s="508"/>
      <c r="BU69" s="508"/>
      <c r="BV69" s="508"/>
      <c r="BW69" s="508"/>
      <c r="BX69" s="508"/>
      <c r="BY69" s="508"/>
    </row>
    <row r="70" spans="1:77" s="174" customFormat="1" ht="12.75">
      <c r="A70" s="219"/>
      <c r="B70" s="236"/>
      <c r="C70" s="236"/>
      <c r="D70" s="236"/>
      <c r="E70" s="236"/>
      <c r="F70" s="236"/>
      <c r="G70" s="236"/>
      <c r="H70" s="236"/>
      <c r="I70" s="261"/>
      <c r="J70" s="167"/>
      <c r="S70" s="508"/>
      <c r="T70" s="500"/>
      <c r="U70" s="500"/>
      <c r="V70" s="499"/>
      <c r="W70" s="494"/>
      <c r="X70" s="494"/>
      <c r="Y70" s="494"/>
      <c r="Z70" s="494"/>
      <c r="AA70" s="494"/>
      <c r="AB70" s="451"/>
      <c r="AC70" s="494"/>
      <c r="AD70" s="494"/>
      <c r="AE70" s="494"/>
      <c r="AF70" s="494"/>
      <c r="AG70" s="494"/>
      <c r="AH70" s="494"/>
      <c r="AI70" s="508"/>
      <c r="AJ70" s="508"/>
      <c r="AK70" s="508"/>
      <c r="AL70" s="508"/>
      <c r="AM70" s="508"/>
      <c r="AN70" s="508"/>
      <c r="AO70" s="494"/>
      <c r="AP70" s="494"/>
      <c r="AQ70" s="507"/>
      <c r="AR70" s="508"/>
      <c r="AS70" s="508"/>
      <c r="AT70" s="508"/>
      <c r="AU70" s="508"/>
      <c r="AV70" s="508"/>
      <c r="AW70" s="508"/>
      <c r="AX70" s="508"/>
      <c r="AY70" s="508"/>
      <c r="AZ70" s="508"/>
      <c r="BA70" s="508"/>
      <c r="BB70" s="508"/>
      <c r="BC70" s="508"/>
      <c r="BD70" s="508"/>
      <c r="BE70" s="508"/>
      <c r="BF70" s="508"/>
      <c r="BG70" s="508"/>
      <c r="BH70" s="508"/>
      <c r="BI70" s="508"/>
      <c r="BJ70" s="508"/>
      <c r="BK70" s="508"/>
      <c r="BL70" s="508"/>
      <c r="BM70" s="508"/>
      <c r="BN70" s="508"/>
      <c r="BO70" s="508"/>
      <c r="BP70" s="508"/>
      <c r="BQ70" s="508"/>
      <c r="BR70" s="508"/>
      <c r="BS70" s="508"/>
      <c r="BT70" s="508"/>
      <c r="BU70" s="508"/>
      <c r="BV70" s="508"/>
      <c r="BW70" s="508"/>
      <c r="BX70" s="508"/>
      <c r="BY70" s="508"/>
    </row>
    <row r="71" spans="1:77" s="174" customFormat="1" ht="12.75">
      <c r="A71" s="219"/>
      <c r="B71" s="236"/>
      <c r="C71" s="236"/>
      <c r="D71" s="236"/>
      <c r="E71" s="236"/>
      <c r="F71" s="236"/>
      <c r="G71" s="236"/>
      <c r="H71" s="236"/>
      <c r="I71" s="261"/>
      <c r="J71" s="167"/>
      <c r="S71" s="508"/>
      <c r="T71" s="500"/>
      <c r="U71" s="500"/>
      <c r="V71" s="499"/>
      <c r="W71" s="494"/>
      <c r="X71" s="494"/>
      <c r="Y71" s="494"/>
      <c r="Z71" s="494"/>
      <c r="AA71" s="494"/>
      <c r="AB71" s="451"/>
      <c r="AC71" s="494"/>
      <c r="AD71" s="494"/>
      <c r="AE71" s="494"/>
      <c r="AF71" s="494"/>
      <c r="AG71" s="494"/>
      <c r="AH71" s="494"/>
      <c r="AI71" s="508"/>
      <c r="AJ71" s="508"/>
      <c r="AK71" s="508"/>
      <c r="AL71" s="508"/>
      <c r="AM71" s="508"/>
      <c r="AN71" s="508"/>
      <c r="AO71" s="494"/>
      <c r="AP71" s="494"/>
      <c r="AQ71" s="507"/>
      <c r="AR71" s="508"/>
      <c r="AS71" s="508"/>
      <c r="AT71" s="508"/>
      <c r="AU71" s="508"/>
      <c r="AV71" s="508"/>
      <c r="AW71" s="508"/>
      <c r="AX71" s="508"/>
      <c r="AY71" s="508"/>
      <c r="AZ71" s="508"/>
      <c r="BA71" s="508"/>
      <c r="BB71" s="508"/>
      <c r="BC71" s="508"/>
      <c r="BD71" s="508"/>
      <c r="BE71" s="508"/>
      <c r="BF71" s="508"/>
      <c r="BG71" s="508"/>
      <c r="BH71" s="508"/>
      <c r="BI71" s="508"/>
      <c r="BJ71" s="508"/>
      <c r="BK71" s="508"/>
      <c r="BL71" s="508"/>
      <c r="BM71" s="508"/>
      <c r="BN71" s="508"/>
      <c r="BO71" s="508"/>
      <c r="BP71" s="508"/>
      <c r="BQ71" s="508"/>
      <c r="BR71" s="508"/>
      <c r="BS71" s="508"/>
      <c r="BT71" s="508"/>
      <c r="BU71" s="508"/>
      <c r="BV71" s="508"/>
      <c r="BW71" s="508"/>
      <c r="BX71" s="508"/>
      <c r="BY71" s="508"/>
    </row>
    <row r="72" spans="1:77" s="174" customFormat="1" ht="12.75">
      <c r="A72" s="219"/>
      <c r="B72" s="236"/>
      <c r="C72" s="236"/>
      <c r="D72" s="236"/>
      <c r="E72" s="236"/>
      <c r="F72" s="236"/>
      <c r="G72" s="236"/>
      <c r="H72" s="236"/>
      <c r="I72" s="261"/>
      <c r="J72" s="167"/>
      <c r="S72" s="508"/>
      <c r="T72" s="500"/>
      <c r="U72" s="500"/>
      <c r="V72" s="499"/>
      <c r="W72" s="494"/>
      <c r="X72" s="494"/>
      <c r="Y72" s="494"/>
      <c r="Z72" s="494"/>
      <c r="AA72" s="494"/>
      <c r="AB72" s="451"/>
      <c r="AC72" s="494"/>
      <c r="AD72" s="494"/>
      <c r="AE72" s="494"/>
      <c r="AF72" s="494"/>
      <c r="AG72" s="494"/>
      <c r="AH72" s="494"/>
      <c r="AI72" s="508"/>
      <c r="AJ72" s="508"/>
      <c r="AK72" s="508"/>
      <c r="AL72" s="508"/>
      <c r="AM72" s="508"/>
      <c r="AN72" s="508"/>
      <c r="AO72" s="494"/>
      <c r="AP72" s="494"/>
      <c r="AQ72" s="507"/>
      <c r="AR72" s="508"/>
      <c r="AS72" s="508"/>
      <c r="AT72" s="508"/>
      <c r="AU72" s="508"/>
      <c r="AV72" s="508"/>
      <c r="AW72" s="508"/>
      <c r="AX72" s="508"/>
      <c r="AY72" s="508"/>
      <c r="AZ72" s="508"/>
      <c r="BA72" s="508"/>
      <c r="BB72" s="508"/>
      <c r="BC72" s="508"/>
      <c r="BD72" s="508"/>
      <c r="BE72" s="508"/>
      <c r="BF72" s="508"/>
      <c r="BG72" s="508"/>
      <c r="BH72" s="508"/>
      <c r="BI72" s="508"/>
      <c r="BJ72" s="508"/>
      <c r="BK72" s="508"/>
      <c r="BL72" s="508"/>
      <c r="BM72" s="508"/>
      <c r="BN72" s="508"/>
      <c r="BO72" s="508"/>
      <c r="BP72" s="508"/>
      <c r="BQ72" s="508"/>
      <c r="BR72" s="508"/>
      <c r="BS72" s="508"/>
      <c r="BT72" s="508"/>
      <c r="BU72" s="508"/>
      <c r="BV72" s="508"/>
      <c r="BW72" s="508"/>
      <c r="BX72" s="508"/>
      <c r="BY72" s="508"/>
    </row>
    <row r="73" spans="1:77" s="174" customFormat="1" ht="12.75">
      <c r="A73" s="219"/>
      <c r="B73" s="236"/>
      <c r="C73" s="236"/>
      <c r="D73" s="236"/>
      <c r="E73" s="236"/>
      <c r="F73" s="236"/>
      <c r="G73" s="236"/>
      <c r="H73" s="236"/>
      <c r="I73" s="261"/>
      <c r="J73" s="167"/>
      <c r="S73" s="508"/>
      <c r="T73" s="500"/>
      <c r="U73" s="500"/>
      <c r="V73" s="499"/>
      <c r="W73" s="494"/>
      <c r="X73" s="494"/>
      <c r="Y73" s="494"/>
      <c r="Z73" s="494"/>
      <c r="AA73" s="494"/>
      <c r="AB73" s="451"/>
      <c r="AC73" s="494"/>
      <c r="AD73" s="494"/>
      <c r="AE73" s="494"/>
      <c r="AF73" s="494"/>
      <c r="AG73" s="494"/>
      <c r="AH73" s="494"/>
      <c r="AI73" s="508"/>
      <c r="AJ73" s="508"/>
      <c r="AK73" s="508"/>
      <c r="AL73" s="508"/>
      <c r="AM73" s="508"/>
      <c r="AN73" s="508"/>
      <c r="AO73" s="494"/>
      <c r="AP73" s="494"/>
      <c r="AQ73" s="507"/>
      <c r="AR73" s="508"/>
      <c r="AS73" s="508"/>
      <c r="AT73" s="508"/>
      <c r="AU73" s="508"/>
      <c r="AV73" s="508"/>
      <c r="AW73" s="508"/>
      <c r="AX73" s="508"/>
      <c r="AY73" s="508"/>
      <c r="AZ73" s="508"/>
      <c r="BA73" s="508"/>
      <c r="BB73" s="508"/>
      <c r="BC73" s="508"/>
      <c r="BD73" s="508"/>
      <c r="BE73" s="508"/>
      <c r="BF73" s="508"/>
      <c r="BG73" s="508"/>
      <c r="BH73" s="508"/>
      <c r="BI73" s="508"/>
      <c r="BJ73" s="508"/>
      <c r="BK73" s="508"/>
      <c r="BL73" s="508"/>
      <c r="BM73" s="508"/>
      <c r="BN73" s="508"/>
      <c r="BO73" s="508"/>
      <c r="BP73" s="508"/>
      <c r="BQ73" s="508"/>
      <c r="BR73" s="508"/>
      <c r="BS73" s="508"/>
      <c r="BT73" s="508"/>
      <c r="BU73" s="508"/>
      <c r="BV73" s="508"/>
      <c r="BW73" s="508"/>
      <c r="BX73" s="508"/>
      <c r="BY73" s="508"/>
    </row>
    <row r="74" spans="1:77" s="174" customFormat="1" ht="12.75">
      <c r="A74" s="219"/>
      <c r="B74" s="236"/>
      <c r="C74" s="236"/>
      <c r="D74" s="236"/>
      <c r="E74" s="236"/>
      <c r="F74" s="236"/>
      <c r="G74" s="236"/>
      <c r="H74" s="236"/>
      <c r="I74" s="261"/>
      <c r="J74" s="167"/>
      <c r="S74" s="508"/>
      <c r="T74" s="500"/>
      <c r="U74" s="500"/>
      <c r="V74" s="499"/>
      <c r="W74" s="494"/>
      <c r="X74" s="494"/>
      <c r="Y74" s="494"/>
      <c r="Z74" s="494"/>
      <c r="AA74" s="494"/>
      <c r="AB74" s="451"/>
      <c r="AC74" s="494"/>
      <c r="AD74" s="494"/>
      <c r="AE74" s="494"/>
      <c r="AF74" s="494"/>
      <c r="AG74" s="494"/>
      <c r="AH74" s="494"/>
      <c r="AI74" s="508"/>
      <c r="AJ74" s="508"/>
      <c r="AK74" s="508"/>
      <c r="AL74" s="508"/>
      <c r="AM74" s="508"/>
      <c r="AN74" s="508"/>
      <c r="AO74" s="494"/>
      <c r="AP74" s="494"/>
      <c r="AQ74" s="507"/>
      <c r="AR74" s="508"/>
      <c r="AS74" s="508"/>
      <c r="AT74" s="508"/>
      <c r="AU74" s="508"/>
      <c r="AV74" s="508"/>
      <c r="AW74" s="508"/>
      <c r="AX74" s="508"/>
      <c r="AY74" s="508"/>
      <c r="AZ74" s="508"/>
      <c r="BA74" s="508"/>
      <c r="BB74" s="508"/>
      <c r="BC74" s="508"/>
      <c r="BD74" s="508"/>
      <c r="BE74" s="508"/>
      <c r="BF74" s="508"/>
      <c r="BG74" s="508"/>
      <c r="BH74" s="508"/>
      <c r="BI74" s="508"/>
      <c r="BJ74" s="508"/>
      <c r="BK74" s="508"/>
      <c r="BL74" s="508"/>
      <c r="BM74" s="508"/>
      <c r="BN74" s="508"/>
      <c r="BO74" s="508"/>
      <c r="BP74" s="508"/>
      <c r="BQ74" s="508"/>
      <c r="BR74" s="508"/>
      <c r="BS74" s="508"/>
      <c r="BT74" s="508"/>
      <c r="BU74" s="508"/>
      <c r="BV74" s="508"/>
      <c r="BW74" s="508"/>
      <c r="BX74" s="508"/>
      <c r="BY74" s="508"/>
    </row>
    <row r="75" spans="1:77" s="174" customFormat="1" ht="12.75">
      <c r="A75" s="219"/>
      <c r="B75" s="236"/>
      <c r="C75" s="236"/>
      <c r="D75" s="236"/>
      <c r="E75" s="236"/>
      <c r="F75" s="236"/>
      <c r="G75" s="236"/>
      <c r="H75" s="236"/>
      <c r="I75" s="261"/>
      <c r="J75" s="167"/>
      <c r="S75" s="508"/>
      <c r="T75" s="500"/>
      <c r="U75" s="500"/>
      <c r="V75" s="499"/>
      <c r="W75" s="494"/>
      <c r="X75" s="494"/>
      <c r="Y75" s="494"/>
      <c r="Z75" s="494"/>
      <c r="AA75" s="494"/>
      <c r="AB75" s="451"/>
      <c r="AC75" s="494"/>
      <c r="AD75" s="494"/>
      <c r="AE75" s="494"/>
      <c r="AF75" s="494"/>
      <c r="AG75" s="494"/>
      <c r="AH75" s="494"/>
      <c r="AI75" s="508"/>
      <c r="AJ75" s="508"/>
      <c r="AK75" s="508"/>
      <c r="AL75" s="508"/>
      <c r="AM75" s="508"/>
      <c r="AN75" s="508"/>
      <c r="AO75" s="494"/>
      <c r="AP75" s="494"/>
      <c r="AQ75" s="507"/>
      <c r="AR75" s="508"/>
      <c r="AS75" s="508"/>
      <c r="AT75" s="508"/>
      <c r="AU75" s="508"/>
      <c r="AV75" s="508"/>
      <c r="AW75" s="508"/>
      <c r="AX75" s="508"/>
      <c r="AY75" s="508"/>
      <c r="AZ75" s="508"/>
      <c r="BA75" s="508"/>
      <c r="BB75" s="508"/>
      <c r="BC75" s="508"/>
      <c r="BD75" s="508"/>
      <c r="BE75" s="508"/>
      <c r="BF75" s="508"/>
      <c r="BG75" s="508"/>
      <c r="BH75" s="508"/>
      <c r="BI75" s="508"/>
      <c r="BJ75" s="508"/>
      <c r="BK75" s="508"/>
      <c r="BL75" s="508"/>
      <c r="BM75" s="508"/>
      <c r="BN75" s="508"/>
      <c r="BO75" s="508"/>
      <c r="BP75" s="508"/>
      <c r="BQ75" s="508"/>
      <c r="BR75" s="508"/>
      <c r="BS75" s="508"/>
      <c r="BT75" s="508"/>
      <c r="BU75" s="508"/>
      <c r="BV75" s="508"/>
      <c r="BW75" s="508"/>
      <c r="BX75" s="508"/>
      <c r="BY75" s="508"/>
    </row>
    <row r="76" spans="1:77" s="174" customFormat="1" ht="40.5" customHeight="1">
      <c r="A76" s="219"/>
      <c r="B76" s="236"/>
      <c r="C76" s="236"/>
      <c r="D76" s="236"/>
      <c r="E76" s="236"/>
      <c r="F76" s="236"/>
      <c r="G76" s="236"/>
      <c r="H76" s="236"/>
      <c r="I76" s="261"/>
      <c r="J76" s="167"/>
      <c r="S76" s="508"/>
      <c r="T76" s="500"/>
      <c r="U76" s="500"/>
      <c r="V76" s="499"/>
      <c r="W76" s="494"/>
      <c r="X76" s="494"/>
      <c r="Y76" s="494"/>
      <c r="Z76" s="494"/>
      <c r="AA76" s="494"/>
      <c r="AB76" s="451"/>
      <c r="AC76" s="494"/>
      <c r="AD76" s="494"/>
      <c r="AE76" s="494"/>
      <c r="AF76" s="494"/>
      <c r="AG76" s="494"/>
      <c r="AH76" s="494"/>
      <c r="AI76" s="508"/>
      <c r="AJ76" s="508"/>
      <c r="AK76" s="508"/>
      <c r="AL76" s="508"/>
      <c r="AM76" s="508"/>
      <c r="AN76" s="508"/>
      <c r="AO76" s="494"/>
      <c r="AP76" s="494"/>
      <c r="AQ76" s="507"/>
      <c r="AR76" s="508"/>
      <c r="AS76" s="508"/>
      <c r="AT76" s="508"/>
      <c r="AU76" s="508"/>
      <c r="AV76" s="508"/>
      <c r="AW76" s="508"/>
      <c r="AX76" s="508"/>
      <c r="AY76" s="508"/>
      <c r="AZ76" s="508"/>
      <c r="BA76" s="508"/>
      <c r="BB76" s="508"/>
      <c r="BC76" s="508"/>
      <c r="BD76" s="508"/>
      <c r="BE76" s="508"/>
      <c r="BF76" s="508"/>
      <c r="BG76" s="508"/>
      <c r="BH76" s="508"/>
      <c r="BI76" s="508"/>
      <c r="BJ76" s="508"/>
      <c r="BK76" s="508"/>
      <c r="BL76" s="508"/>
      <c r="BM76" s="508"/>
      <c r="BN76" s="508"/>
      <c r="BO76" s="508"/>
      <c r="BP76" s="508"/>
      <c r="BQ76" s="508"/>
      <c r="BR76" s="508"/>
      <c r="BS76" s="508"/>
      <c r="BT76" s="508"/>
      <c r="BU76" s="508"/>
      <c r="BV76" s="508"/>
      <c r="BW76" s="508"/>
      <c r="BX76" s="508"/>
      <c r="BY76" s="508"/>
    </row>
    <row r="77" spans="1:77" s="174" customFormat="1" ht="12.75">
      <c r="A77" s="219"/>
      <c r="B77" s="236"/>
      <c r="C77" s="236"/>
      <c r="D77" s="236"/>
      <c r="E77" s="236"/>
      <c r="F77" s="236"/>
      <c r="G77" s="236"/>
      <c r="H77" s="236"/>
      <c r="I77" s="261"/>
      <c r="J77" s="167"/>
      <c r="S77" s="508"/>
      <c r="T77" s="500"/>
      <c r="U77" s="500"/>
      <c r="V77" s="499"/>
      <c r="W77" s="494"/>
      <c r="X77" s="494"/>
      <c r="Y77" s="494"/>
      <c r="Z77" s="494"/>
      <c r="AA77" s="494"/>
      <c r="AB77" s="451"/>
      <c r="AC77" s="494"/>
      <c r="AD77" s="494"/>
      <c r="AE77" s="494"/>
      <c r="AF77" s="494"/>
      <c r="AG77" s="494"/>
      <c r="AH77" s="494"/>
      <c r="AI77" s="508"/>
      <c r="AJ77" s="508"/>
      <c r="AK77" s="508"/>
      <c r="AL77" s="508"/>
      <c r="AM77" s="508"/>
      <c r="AN77" s="508"/>
      <c r="AO77" s="494"/>
      <c r="AP77" s="494"/>
      <c r="AQ77" s="507"/>
      <c r="AR77" s="508"/>
      <c r="AS77" s="508"/>
      <c r="AT77" s="508"/>
      <c r="AU77" s="508"/>
      <c r="AV77" s="508"/>
      <c r="AW77" s="508"/>
      <c r="AX77" s="508"/>
      <c r="AY77" s="508"/>
      <c r="AZ77" s="508"/>
      <c r="BA77" s="508"/>
      <c r="BB77" s="508"/>
      <c r="BC77" s="508"/>
      <c r="BD77" s="508"/>
      <c r="BE77" s="508"/>
      <c r="BF77" s="508"/>
      <c r="BG77" s="508"/>
      <c r="BH77" s="508"/>
      <c r="BI77" s="508"/>
      <c r="BJ77" s="508"/>
      <c r="BK77" s="508"/>
      <c r="BL77" s="508"/>
      <c r="BM77" s="508"/>
      <c r="BN77" s="508"/>
      <c r="BO77" s="508"/>
      <c r="BP77" s="508"/>
      <c r="BQ77" s="508"/>
      <c r="BR77" s="508"/>
      <c r="BS77" s="508"/>
      <c r="BT77" s="508"/>
      <c r="BU77" s="508"/>
      <c r="BV77" s="508"/>
      <c r="BW77" s="508"/>
      <c r="BX77" s="508"/>
      <c r="BY77" s="508"/>
    </row>
    <row r="78" spans="1:77" s="174" customFormat="1" ht="12.75">
      <c r="A78" s="219"/>
      <c r="B78" s="236"/>
      <c r="C78" s="236"/>
      <c r="D78" s="236"/>
      <c r="E78" s="236"/>
      <c r="F78" s="236"/>
      <c r="G78" s="236"/>
      <c r="H78" s="236"/>
      <c r="I78" s="261"/>
      <c r="J78" s="167"/>
      <c r="S78" s="508"/>
      <c r="T78" s="500"/>
      <c r="U78" s="500"/>
      <c r="V78" s="499"/>
      <c r="W78" s="494"/>
      <c r="X78" s="494"/>
      <c r="Y78" s="494"/>
      <c r="Z78" s="494"/>
      <c r="AA78" s="494"/>
      <c r="AB78" s="451"/>
      <c r="AC78" s="494"/>
      <c r="AD78" s="494"/>
      <c r="AE78" s="494"/>
      <c r="AF78" s="494"/>
      <c r="AG78" s="494"/>
      <c r="AH78" s="494"/>
      <c r="AI78" s="508"/>
      <c r="AJ78" s="508"/>
      <c r="AK78" s="508"/>
      <c r="AL78" s="508"/>
      <c r="AM78" s="508"/>
      <c r="AN78" s="508"/>
      <c r="AO78" s="494"/>
      <c r="AP78" s="494"/>
      <c r="AQ78" s="507"/>
      <c r="AR78" s="508"/>
      <c r="AS78" s="508"/>
      <c r="AT78" s="508"/>
      <c r="AU78" s="508"/>
      <c r="AV78" s="508"/>
      <c r="AW78" s="508"/>
      <c r="AX78" s="508"/>
      <c r="AY78" s="508"/>
      <c r="AZ78" s="508"/>
      <c r="BA78" s="508"/>
      <c r="BB78" s="508"/>
      <c r="BC78" s="508"/>
      <c r="BD78" s="508"/>
      <c r="BE78" s="508"/>
      <c r="BF78" s="508"/>
      <c r="BG78" s="508"/>
      <c r="BH78" s="508"/>
      <c r="BI78" s="508"/>
      <c r="BJ78" s="508"/>
      <c r="BK78" s="508"/>
      <c r="BL78" s="508"/>
      <c r="BM78" s="508"/>
      <c r="BN78" s="508"/>
      <c r="BO78" s="508"/>
      <c r="BP78" s="508"/>
      <c r="BQ78" s="508"/>
      <c r="BR78" s="508"/>
      <c r="BS78" s="508"/>
      <c r="BT78" s="508"/>
      <c r="BU78" s="508"/>
      <c r="BV78" s="508"/>
      <c r="BW78" s="508"/>
      <c r="BX78" s="508"/>
      <c r="BY78" s="508"/>
    </row>
    <row r="79" spans="1:77" s="174" customFormat="1" ht="12.75">
      <c r="A79" s="219"/>
      <c r="B79" s="236"/>
      <c r="C79" s="236"/>
      <c r="D79" s="236"/>
      <c r="E79" s="236"/>
      <c r="F79" s="236"/>
      <c r="G79" s="236"/>
      <c r="H79" s="236"/>
      <c r="I79" s="261"/>
      <c r="J79" s="167"/>
      <c r="S79" s="508"/>
      <c r="T79" s="500"/>
      <c r="U79" s="500"/>
      <c r="V79" s="499"/>
      <c r="W79" s="494"/>
      <c r="X79" s="494"/>
      <c r="Y79" s="494"/>
      <c r="Z79" s="494"/>
      <c r="AA79" s="494"/>
      <c r="AB79" s="451"/>
      <c r="AC79" s="494"/>
      <c r="AD79" s="494"/>
      <c r="AE79" s="494"/>
      <c r="AF79" s="494"/>
      <c r="AG79" s="494"/>
      <c r="AH79" s="494"/>
      <c r="AI79" s="508"/>
      <c r="AJ79" s="508"/>
      <c r="AK79" s="508"/>
      <c r="AL79" s="508"/>
      <c r="AM79" s="508"/>
      <c r="AN79" s="508"/>
      <c r="AO79" s="494"/>
      <c r="AP79" s="494"/>
      <c r="AQ79" s="507"/>
      <c r="AR79" s="508"/>
      <c r="AS79" s="508"/>
      <c r="AT79" s="508"/>
      <c r="AU79" s="508"/>
      <c r="AV79" s="508"/>
      <c r="AW79" s="508"/>
      <c r="AX79" s="508"/>
      <c r="AY79" s="508"/>
      <c r="AZ79" s="508"/>
      <c r="BA79" s="508"/>
      <c r="BB79" s="508"/>
      <c r="BC79" s="508"/>
      <c r="BD79" s="508"/>
      <c r="BE79" s="508"/>
      <c r="BF79" s="508"/>
      <c r="BG79" s="508"/>
      <c r="BH79" s="508"/>
      <c r="BI79" s="508"/>
      <c r="BJ79" s="508"/>
      <c r="BK79" s="508"/>
      <c r="BL79" s="508"/>
      <c r="BM79" s="508"/>
      <c r="BN79" s="508"/>
      <c r="BO79" s="508"/>
      <c r="BP79" s="508"/>
      <c r="BQ79" s="508"/>
      <c r="BR79" s="508"/>
      <c r="BS79" s="508"/>
      <c r="BT79" s="508"/>
      <c r="BU79" s="508"/>
      <c r="BV79" s="508"/>
      <c r="BW79" s="508"/>
      <c r="BX79" s="508"/>
      <c r="BY79" s="508"/>
    </row>
    <row r="80" spans="1:77" s="174" customFormat="1" ht="12.75">
      <c r="A80" s="219"/>
      <c r="B80" s="236"/>
      <c r="C80" s="236"/>
      <c r="D80" s="236"/>
      <c r="E80" s="236"/>
      <c r="F80" s="236"/>
      <c r="G80" s="236"/>
      <c r="H80" s="236"/>
      <c r="I80" s="261"/>
      <c r="J80" s="167"/>
      <c r="S80" s="508"/>
      <c r="T80" s="500"/>
      <c r="U80" s="500"/>
      <c r="V80" s="499"/>
      <c r="W80" s="494"/>
      <c r="X80" s="494"/>
      <c r="Y80" s="494"/>
      <c r="Z80" s="494"/>
      <c r="AA80" s="494"/>
      <c r="AB80" s="451"/>
      <c r="AC80" s="494"/>
      <c r="AD80" s="494"/>
      <c r="AE80" s="494"/>
      <c r="AF80" s="494"/>
      <c r="AG80" s="494"/>
      <c r="AH80" s="494"/>
      <c r="AI80" s="508"/>
      <c r="AJ80" s="508"/>
      <c r="AK80" s="508"/>
      <c r="AL80" s="508"/>
      <c r="AM80" s="508"/>
      <c r="AN80" s="508"/>
      <c r="AO80" s="494"/>
      <c r="AP80" s="494"/>
      <c r="AQ80" s="512"/>
      <c r="AR80" s="508"/>
      <c r="AS80" s="508"/>
      <c r="AT80" s="508"/>
      <c r="AU80" s="508"/>
      <c r="AV80" s="508"/>
      <c r="AW80" s="508"/>
      <c r="AX80" s="508"/>
      <c r="AY80" s="508"/>
      <c r="AZ80" s="508"/>
      <c r="BA80" s="508"/>
      <c r="BB80" s="508"/>
      <c r="BC80" s="508"/>
      <c r="BD80" s="508"/>
      <c r="BE80" s="508"/>
      <c r="BF80" s="508"/>
      <c r="BG80" s="508"/>
      <c r="BH80" s="508"/>
      <c r="BI80" s="508"/>
      <c r="BJ80" s="508"/>
      <c r="BK80" s="508"/>
      <c r="BL80" s="508"/>
      <c r="BM80" s="508"/>
      <c r="BN80" s="508"/>
      <c r="BO80" s="508"/>
      <c r="BP80" s="508"/>
      <c r="BQ80" s="508"/>
      <c r="BR80" s="508"/>
      <c r="BS80" s="508"/>
      <c r="BT80" s="508"/>
      <c r="BU80" s="508"/>
      <c r="BV80" s="508"/>
      <c r="BW80" s="508"/>
      <c r="BX80" s="508"/>
      <c r="BY80" s="508"/>
    </row>
    <row r="81" spans="1:77" s="174" customFormat="1" ht="12.75">
      <c r="A81" s="219"/>
      <c r="B81" s="236"/>
      <c r="C81" s="236"/>
      <c r="D81" s="236"/>
      <c r="E81" s="236"/>
      <c r="F81" s="236"/>
      <c r="G81" s="236"/>
      <c r="H81" s="236"/>
      <c r="I81" s="261"/>
      <c r="J81" s="167"/>
      <c r="S81" s="508"/>
      <c r="T81" s="500"/>
      <c r="U81" s="500"/>
      <c r="V81" s="499"/>
      <c r="W81" s="494"/>
      <c r="X81" s="494"/>
      <c r="Y81" s="494"/>
      <c r="Z81" s="494"/>
      <c r="AA81" s="494"/>
      <c r="AB81" s="451"/>
      <c r="AC81" s="494"/>
      <c r="AD81" s="494"/>
      <c r="AE81" s="494"/>
      <c r="AF81" s="494"/>
      <c r="AG81" s="494"/>
      <c r="AH81" s="494"/>
      <c r="AI81" s="508"/>
      <c r="AJ81" s="508"/>
      <c r="AK81" s="508"/>
      <c r="AL81" s="508"/>
      <c r="AM81" s="508"/>
      <c r="AN81" s="508"/>
      <c r="AO81" s="494"/>
      <c r="AP81" s="494"/>
      <c r="AQ81" s="507"/>
      <c r="AR81" s="508"/>
      <c r="AS81" s="508"/>
      <c r="AT81" s="508"/>
      <c r="AU81" s="508"/>
      <c r="AV81" s="508"/>
      <c r="AW81" s="508"/>
      <c r="AX81" s="508"/>
      <c r="AY81" s="508"/>
      <c r="AZ81" s="508"/>
      <c r="BA81" s="508"/>
      <c r="BB81" s="508"/>
      <c r="BC81" s="508"/>
      <c r="BD81" s="508"/>
      <c r="BE81" s="508"/>
      <c r="BF81" s="508"/>
      <c r="BG81" s="508"/>
      <c r="BH81" s="508"/>
      <c r="BI81" s="508"/>
      <c r="BJ81" s="508"/>
      <c r="BK81" s="508"/>
      <c r="BL81" s="508"/>
      <c r="BM81" s="508"/>
      <c r="BN81" s="508"/>
      <c r="BO81" s="508"/>
      <c r="BP81" s="508"/>
      <c r="BQ81" s="508"/>
      <c r="BR81" s="508"/>
      <c r="BS81" s="508"/>
      <c r="BT81" s="508"/>
      <c r="BU81" s="508"/>
      <c r="BV81" s="508"/>
      <c r="BW81" s="508"/>
      <c r="BX81" s="508"/>
      <c r="BY81" s="508"/>
    </row>
    <row r="82" spans="1:77" s="174" customFormat="1" ht="12.75">
      <c r="A82" s="219"/>
      <c r="B82" s="236"/>
      <c r="C82" s="236"/>
      <c r="D82" s="236"/>
      <c r="E82" s="236"/>
      <c r="F82" s="236"/>
      <c r="G82" s="236"/>
      <c r="H82" s="236"/>
      <c r="I82" s="261"/>
      <c r="J82" s="167"/>
      <c r="S82" s="508"/>
      <c r="T82" s="500"/>
      <c r="U82" s="500"/>
      <c r="V82" s="499"/>
      <c r="W82" s="494"/>
      <c r="X82" s="494"/>
      <c r="Y82" s="494"/>
      <c r="Z82" s="494"/>
      <c r="AA82" s="494"/>
      <c r="AB82" s="451"/>
      <c r="AC82" s="494"/>
      <c r="AD82" s="494"/>
      <c r="AE82" s="494"/>
      <c r="AF82" s="494"/>
      <c r="AG82" s="494"/>
      <c r="AH82" s="494"/>
      <c r="AI82" s="508"/>
      <c r="AJ82" s="508"/>
      <c r="AK82" s="508"/>
      <c r="AL82" s="508"/>
      <c r="AM82" s="508"/>
      <c r="AN82" s="508"/>
      <c r="AO82" s="494"/>
      <c r="AP82" s="494"/>
      <c r="AQ82" s="507"/>
      <c r="AR82" s="508"/>
      <c r="AS82" s="508"/>
      <c r="AT82" s="508"/>
      <c r="AU82" s="508"/>
      <c r="AV82" s="508"/>
      <c r="AW82" s="508"/>
      <c r="AX82" s="508"/>
      <c r="AY82" s="508"/>
      <c r="AZ82" s="508"/>
      <c r="BA82" s="508"/>
      <c r="BB82" s="508"/>
      <c r="BC82" s="508"/>
      <c r="BD82" s="508"/>
      <c r="BE82" s="508"/>
      <c r="BF82" s="508"/>
      <c r="BG82" s="508"/>
      <c r="BH82" s="508"/>
      <c r="BI82" s="508"/>
      <c r="BJ82" s="508"/>
      <c r="BK82" s="508"/>
      <c r="BL82" s="508"/>
      <c r="BM82" s="508"/>
      <c r="BN82" s="508"/>
      <c r="BO82" s="508"/>
      <c r="BP82" s="508"/>
      <c r="BQ82" s="508"/>
      <c r="BR82" s="508"/>
      <c r="BS82" s="508"/>
      <c r="BT82" s="508"/>
      <c r="BU82" s="508"/>
      <c r="BV82" s="508"/>
      <c r="BW82" s="508"/>
      <c r="BX82" s="508"/>
      <c r="BY82" s="508"/>
    </row>
    <row r="83" spans="1:77" s="174" customFormat="1" ht="12.75">
      <c r="A83" s="219"/>
      <c r="B83" s="236"/>
      <c r="C83" s="236"/>
      <c r="D83" s="236"/>
      <c r="E83" s="236"/>
      <c r="F83" s="236"/>
      <c r="G83" s="236"/>
      <c r="H83" s="236"/>
      <c r="I83" s="261"/>
      <c r="J83" s="167"/>
      <c r="S83" s="508"/>
      <c r="T83" s="500"/>
      <c r="U83" s="500"/>
      <c r="V83" s="499"/>
      <c r="W83" s="494"/>
      <c r="X83" s="494"/>
      <c r="Y83" s="494"/>
      <c r="Z83" s="494"/>
      <c r="AA83" s="494"/>
      <c r="AB83" s="451"/>
      <c r="AC83" s="494"/>
      <c r="AD83" s="494"/>
      <c r="AE83" s="494"/>
      <c r="AF83" s="494"/>
      <c r="AG83" s="494"/>
      <c r="AH83" s="494"/>
      <c r="AI83" s="508"/>
      <c r="AJ83" s="508"/>
      <c r="AK83" s="508"/>
      <c r="AL83" s="508"/>
      <c r="AM83" s="508"/>
      <c r="AN83" s="508"/>
      <c r="AO83" s="494"/>
      <c r="AP83" s="494"/>
      <c r="AQ83" s="507"/>
      <c r="AR83" s="508"/>
      <c r="AS83" s="508"/>
      <c r="AT83" s="508"/>
      <c r="AU83" s="508"/>
      <c r="AV83" s="508"/>
      <c r="AW83" s="508"/>
      <c r="AX83" s="508"/>
      <c r="AY83" s="508"/>
      <c r="AZ83" s="508"/>
      <c r="BA83" s="508"/>
      <c r="BB83" s="508"/>
      <c r="BC83" s="508"/>
      <c r="BD83" s="508"/>
      <c r="BE83" s="508"/>
      <c r="BF83" s="508"/>
      <c r="BG83" s="508"/>
      <c r="BH83" s="508"/>
      <c r="BI83" s="508"/>
      <c r="BJ83" s="508"/>
      <c r="BK83" s="508"/>
      <c r="BL83" s="508"/>
      <c r="BM83" s="508"/>
      <c r="BN83" s="508"/>
      <c r="BO83" s="508"/>
      <c r="BP83" s="508"/>
      <c r="BQ83" s="508"/>
      <c r="BR83" s="508"/>
      <c r="BS83" s="508"/>
      <c r="BT83" s="508"/>
      <c r="BU83" s="508"/>
      <c r="BV83" s="508"/>
      <c r="BW83" s="508"/>
      <c r="BX83" s="508"/>
      <c r="BY83" s="508"/>
    </row>
    <row r="84" spans="1:77" s="174" customFormat="1" ht="12.75">
      <c r="A84" s="219"/>
      <c r="B84" s="236"/>
      <c r="C84" s="236"/>
      <c r="D84" s="236"/>
      <c r="E84" s="236"/>
      <c r="F84" s="236"/>
      <c r="G84" s="236"/>
      <c r="H84" s="236"/>
      <c r="I84" s="261"/>
      <c r="J84" s="167"/>
      <c r="S84" s="508"/>
      <c r="T84" s="500"/>
      <c r="U84" s="500"/>
      <c r="V84" s="499"/>
      <c r="W84" s="494"/>
      <c r="X84" s="494"/>
      <c r="Y84" s="494"/>
      <c r="Z84" s="494"/>
      <c r="AA84" s="494"/>
      <c r="AB84" s="451"/>
      <c r="AC84" s="494"/>
      <c r="AD84" s="494"/>
      <c r="AE84" s="494"/>
      <c r="AF84" s="494"/>
      <c r="AG84" s="494"/>
      <c r="AH84" s="494"/>
      <c r="AI84" s="508"/>
      <c r="AJ84" s="508"/>
      <c r="AK84" s="508"/>
      <c r="AL84" s="508"/>
      <c r="AM84" s="508"/>
      <c r="AN84" s="508"/>
      <c r="AO84" s="494"/>
      <c r="AP84" s="494"/>
      <c r="AQ84" s="507"/>
      <c r="AR84" s="508"/>
      <c r="AS84" s="508"/>
      <c r="AT84" s="508"/>
      <c r="AU84" s="508"/>
      <c r="AV84" s="508"/>
      <c r="AW84" s="508"/>
      <c r="AX84" s="508"/>
      <c r="AY84" s="508"/>
      <c r="AZ84" s="508"/>
      <c r="BA84" s="508"/>
      <c r="BB84" s="508"/>
      <c r="BC84" s="508"/>
      <c r="BD84" s="508"/>
      <c r="BE84" s="508"/>
      <c r="BF84" s="508"/>
      <c r="BG84" s="508"/>
      <c r="BH84" s="508"/>
      <c r="BI84" s="508"/>
      <c r="BJ84" s="508"/>
      <c r="BK84" s="508"/>
      <c r="BL84" s="508"/>
      <c r="BM84" s="508"/>
      <c r="BN84" s="508"/>
      <c r="BO84" s="508"/>
      <c r="BP84" s="508"/>
      <c r="BQ84" s="508"/>
      <c r="BR84" s="508"/>
      <c r="BS84" s="508"/>
      <c r="BT84" s="508"/>
      <c r="BU84" s="508"/>
      <c r="BV84" s="508"/>
      <c r="BW84" s="508"/>
      <c r="BX84" s="508"/>
      <c r="BY84" s="508"/>
    </row>
    <row r="85" spans="1:77" s="174" customFormat="1" ht="12.75">
      <c r="A85" s="219"/>
      <c r="B85" s="236"/>
      <c r="C85" s="236"/>
      <c r="D85" s="236"/>
      <c r="E85" s="236"/>
      <c r="F85" s="236"/>
      <c r="G85" s="236"/>
      <c r="H85" s="236"/>
      <c r="I85" s="261"/>
      <c r="J85" s="167"/>
      <c r="S85" s="508"/>
      <c r="T85" s="500"/>
      <c r="U85" s="500"/>
      <c r="V85" s="499"/>
      <c r="W85" s="494"/>
      <c r="X85" s="494"/>
      <c r="Y85" s="494"/>
      <c r="Z85" s="494"/>
      <c r="AA85" s="494"/>
      <c r="AB85" s="451"/>
      <c r="AC85" s="494"/>
      <c r="AD85" s="494"/>
      <c r="AE85" s="494"/>
      <c r="AF85" s="494"/>
      <c r="AG85" s="494"/>
      <c r="AH85" s="494"/>
      <c r="AI85" s="508"/>
      <c r="AJ85" s="508"/>
      <c r="AK85" s="508"/>
      <c r="AL85" s="508"/>
      <c r="AM85" s="508"/>
      <c r="AN85" s="508"/>
      <c r="AO85" s="494"/>
      <c r="AP85" s="494"/>
      <c r="AQ85" s="507"/>
      <c r="AR85" s="508"/>
      <c r="AS85" s="508"/>
      <c r="AT85" s="508"/>
      <c r="AU85" s="508"/>
      <c r="AV85" s="508"/>
      <c r="AW85" s="508"/>
      <c r="AX85" s="508"/>
      <c r="AY85" s="508"/>
      <c r="AZ85" s="508"/>
      <c r="BA85" s="508"/>
      <c r="BB85" s="508"/>
      <c r="BC85" s="508"/>
      <c r="BD85" s="508"/>
      <c r="BE85" s="508"/>
      <c r="BF85" s="508"/>
      <c r="BG85" s="508"/>
      <c r="BH85" s="508"/>
      <c r="BI85" s="508"/>
      <c r="BJ85" s="508"/>
      <c r="BK85" s="508"/>
      <c r="BL85" s="508"/>
      <c r="BM85" s="508"/>
      <c r="BN85" s="508"/>
      <c r="BO85" s="508"/>
      <c r="BP85" s="508"/>
      <c r="BQ85" s="508"/>
      <c r="BR85" s="508"/>
      <c r="BS85" s="508"/>
      <c r="BT85" s="508"/>
      <c r="BU85" s="508"/>
      <c r="BV85" s="508"/>
      <c r="BW85" s="508"/>
      <c r="BX85" s="508"/>
      <c r="BY85" s="508"/>
    </row>
    <row r="86" spans="1:77" s="174" customFormat="1" ht="12.75">
      <c r="A86" s="219"/>
      <c r="B86" s="236"/>
      <c r="C86" s="236"/>
      <c r="D86" s="236"/>
      <c r="E86" s="236"/>
      <c r="F86" s="236"/>
      <c r="G86" s="236"/>
      <c r="H86" s="236"/>
      <c r="I86" s="261"/>
      <c r="J86" s="167"/>
      <c r="S86" s="508"/>
      <c r="T86" s="500"/>
      <c r="U86" s="500"/>
      <c r="V86" s="499"/>
      <c r="W86" s="494"/>
      <c r="X86" s="494"/>
      <c r="Y86" s="494"/>
      <c r="Z86" s="494"/>
      <c r="AA86" s="494"/>
      <c r="AB86" s="451"/>
      <c r="AC86" s="494"/>
      <c r="AD86" s="494"/>
      <c r="AE86" s="494"/>
      <c r="AF86" s="494"/>
      <c r="AG86" s="494"/>
      <c r="AH86" s="494"/>
      <c r="AI86" s="508"/>
      <c r="AJ86" s="508"/>
      <c r="AK86" s="508"/>
      <c r="AL86" s="508"/>
      <c r="AM86" s="508"/>
      <c r="AN86" s="508"/>
      <c r="AO86" s="494"/>
      <c r="AP86" s="494"/>
      <c r="AQ86" s="507"/>
      <c r="AR86" s="508"/>
      <c r="AS86" s="508"/>
      <c r="AT86" s="508"/>
      <c r="AU86" s="508"/>
      <c r="AV86" s="508"/>
      <c r="AW86" s="508"/>
      <c r="AX86" s="508"/>
      <c r="AY86" s="508"/>
      <c r="AZ86" s="508"/>
      <c r="BA86" s="508"/>
      <c r="BB86" s="508"/>
      <c r="BC86" s="508"/>
      <c r="BD86" s="508"/>
      <c r="BE86" s="508"/>
      <c r="BF86" s="508"/>
      <c r="BG86" s="508"/>
      <c r="BH86" s="508"/>
      <c r="BI86" s="508"/>
      <c r="BJ86" s="508"/>
      <c r="BK86" s="508"/>
      <c r="BL86" s="508"/>
      <c r="BM86" s="508"/>
      <c r="BN86" s="508"/>
      <c r="BO86" s="508"/>
      <c r="BP86" s="508"/>
      <c r="BQ86" s="508"/>
      <c r="BR86" s="508"/>
      <c r="BS86" s="508"/>
      <c r="BT86" s="508"/>
      <c r="BU86" s="508"/>
      <c r="BV86" s="508"/>
      <c r="BW86" s="508"/>
      <c r="BX86" s="508"/>
      <c r="BY86" s="508"/>
    </row>
    <row r="87" spans="1:77" s="174" customFormat="1" ht="12.75">
      <c r="A87" s="219"/>
      <c r="B87" s="236"/>
      <c r="C87" s="236"/>
      <c r="D87" s="236"/>
      <c r="E87" s="236"/>
      <c r="F87" s="236"/>
      <c r="G87" s="236"/>
      <c r="H87" s="236"/>
      <c r="I87" s="261"/>
      <c r="J87" s="167"/>
      <c r="S87" s="508"/>
      <c r="T87" s="500"/>
      <c r="U87" s="500"/>
      <c r="V87" s="499"/>
      <c r="W87" s="494"/>
      <c r="X87" s="494"/>
      <c r="Y87" s="494"/>
      <c r="Z87" s="494"/>
      <c r="AA87" s="494"/>
      <c r="AB87" s="451"/>
      <c r="AC87" s="494"/>
      <c r="AD87" s="494"/>
      <c r="AE87" s="494"/>
      <c r="AF87" s="494"/>
      <c r="AG87" s="494"/>
      <c r="AH87" s="494"/>
      <c r="AI87" s="508"/>
      <c r="AJ87" s="508"/>
      <c r="AK87" s="508"/>
      <c r="AL87" s="508"/>
      <c r="AM87" s="508"/>
      <c r="AN87" s="508"/>
      <c r="AO87" s="494"/>
      <c r="AP87" s="494"/>
      <c r="AQ87" s="507"/>
      <c r="AR87" s="508"/>
      <c r="AS87" s="508"/>
      <c r="AT87" s="508"/>
      <c r="AU87" s="508"/>
      <c r="AV87" s="508"/>
      <c r="AW87" s="508"/>
      <c r="AX87" s="508"/>
      <c r="AY87" s="508"/>
      <c r="AZ87" s="508"/>
      <c r="BA87" s="508"/>
      <c r="BB87" s="508"/>
      <c r="BC87" s="508"/>
      <c r="BD87" s="508"/>
      <c r="BE87" s="508"/>
      <c r="BF87" s="508"/>
      <c r="BG87" s="508"/>
      <c r="BH87" s="508"/>
      <c r="BI87" s="508"/>
      <c r="BJ87" s="508"/>
      <c r="BK87" s="508"/>
      <c r="BL87" s="508"/>
      <c r="BM87" s="508"/>
      <c r="BN87" s="508"/>
      <c r="BO87" s="508"/>
      <c r="BP87" s="508"/>
      <c r="BQ87" s="508"/>
      <c r="BR87" s="508"/>
      <c r="BS87" s="508"/>
      <c r="BT87" s="508"/>
      <c r="BU87" s="508"/>
      <c r="BV87" s="508"/>
      <c r="BW87" s="508"/>
      <c r="BX87" s="508"/>
      <c r="BY87" s="508"/>
    </row>
    <row r="88" spans="1:77" s="174" customFormat="1" ht="12.75">
      <c r="A88" s="219"/>
      <c r="B88" s="236"/>
      <c r="C88" s="236"/>
      <c r="D88" s="236"/>
      <c r="E88" s="236"/>
      <c r="F88" s="236"/>
      <c r="G88" s="236"/>
      <c r="H88" s="236"/>
      <c r="I88" s="261"/>
      <c r="J88" s="167"/>
      <c r="S88" s="508"/>
      <c r="T88" s="500"/>
      <c r="U88" s="500"/>
      <c r="V88" s="499"/>
      <c r="W88" s="494"/>
      <c r="X88" s="494"/>
      <c r="Y88" s="494"/>
      <c r="Z88" s="494"/>
      <c r="AA88" s="494"/>
      <c r="AB88" s="451"/>
      <c r="AC88" s="494"/>
      <c r="AD88" s="494"/>
      <c r="AE88" s="494"/>
      <c r="AF88" s="494"/>
      <c r="AG88" s="494"/>
      <c r="AH88" s="494"/>
      <c r="AI88" s="508"/>
      <c r="AJ88" s="508"/>
      <c r="AK88" s="508"/>
      <c r="AL88" s="508"/>
      <c r="AM88" s="508"/>
      <c r="AN88" s="508"/>
      <c r="AO88" s="494"/>
      <c r="AP88" s="494"/>
      <c r="AQ88" s="507"/>
      <c r="AR88" s="508"/>
      <c r="AS88" s="508"/>
      <c r="AT88" s="508"/>
      <c r="AU88" s="508"/>
      <c r="AV88" s="508"/>
      <c r="AW88" s="508"/>
      <c r="AX88" s="508"/>
      <c r="AY88" s="508"/>
      <c r="AZ88" s="508"/>
      <c r="BA88" s="508"/>
      <c r="BB88" s="508"/>
      <c r="BC88" s="508"/>
      <c r="BD88" s="508"/>
      <c r="BE88" s="508"/>
      <c r="BF88" s="508"/>
      <c r="BG88" s="508"/>
      <c r="BH88" s="508"/>
      <c r="BI88" s="508"/>
      <c r="BJ88" s="508"/>
      <c r="BK88" s="508"/>
      <c r="BL88" s="508"/>
      <c r="BM88" s="508"/>
      <c r="BN88" s="508"/>
      <c r="BO88" s="508"/>
      <c r="BP88" s="508"/>
      <c r="BQ88" s="508"/>
      <c r="BR88" s="508"/>
      <c r="BS88" s="508"/>
      <c r="BT88" s="508"/>
      <c r="BU88" s="508"/>
      <c r="BV88" s="508"/>
      <c r="BW88" s="508"/>
      <c r="BX88" s="508"/>
      <c r="BY88" s="508"/>
    </row>
    <row r="89" spans="1:77" s="174" customFormat="1" ht="12.75">
      <c r="A89" s="219"/>
      <c r="B89" s="236"/>
      <c r="C89" s="236"/>
      <c r="D89" s="236"/>
      <c r="E89" s="236"/>
      <c r="F89" s="236"/>
      <c r="G89" s="236"/>
      <c r="H89" s="236"/>
      <c r="I89" s="261"/>
      <c r="J89" s="167"/>
      <c r="S89" s="508"/>
      <c r="T89" s="500"/>
      <c r="U89" s="500"/>
      <c r="V89" s="499"/>
      <c r="W89" s="494"/>
      <c r="X89" s="494"/>
      <c r="Y89" s="494"/>
      <c r="Z89" s="494"/>
      <c r="AA89" s="494"/>
      <c r="AB89" s="451"/>
      <c r="AC89" s="494"/>
      <c r="AD89" s="494"/>
      <c r="AE89" s="494"/>
      <c r="AF89" s="494"/>
      <c r="AG89" s="494"/>
      <c r="AH89" s="494"/>
      <c r="AI89" s="508"/>
      <c r="AJ89" s="508"/>
      <c r="AK89" s="508"/>
      <c r="AL89" s="508"/>
      <c r="AM89" s="508"/>
      <c r="AN89" s="508"/>
      <c r="AO89" s="494"/>
      <c r="AP89" s="494"/>
      <c r="AQ89" s="507"/>
      <c r="AR89" s="508"/>
      <c r="AS89" s="508"/>
      <c r="AT89" s="508"/>
      <c r="AU89" s="508"/>
      <c r="AV89" s="508"/>
      <c r="AW89" s="508"/>
      <c r="AX89" s="508"/>
      <c r="AY89" s="508"/>
      <c r="AZ89" s="508"/>
      <c r="BA89" s="508"/>
      <c r="BB89" s="508"/>
      <c r="BC89" s="508"/>
      <c r="BD89" s="508"/>
      <c r="BE89" s="508"/>
      <c r="BF89" s="508"/>
      <c r="BG89" s="508"/>
      <c r="BH89" s="508"/>
      <c r="BI89" s="508"/>
      <c r="BJ89" s="508"/>
      <c r="BK89" s="508"/>
      <c r="BL89" s="508"/>
      <c r="BM89" s="508"/>
      <c r="BN89" s="508"/>
      <c r="BO89" s="508"/>
      <c r="BP89" s="508"/>
      <c r="BQ89" s="508"/>
      <c r="BR89" s="508"/>
      <c r="BS89" s="508"/>
      <c r="BT89" s="508"/>
      <c r="BU89" s="508"/>
      <c r="BV89" s="508"/>
      <c r="BW89" s="508"/>
      <c r="BX89" s="508"/>
      <c r="BY89" s="508"/>
    </row>
    <row r="90" spans="1:77" s="174" customFormat="1" ht="12.75">
      <c r="A90" s="219"/>
      <c r="B90" s="236"/>
      <c r="C90" s="236"/>
      <c r="D90" s="236"/>
      <c r="E90" s="236"/>
      <c r="F90" s="236"/>
      <c r="G90" s="236"/>
      <c r="H90" s="236"/>
      <c r="I90" s="261"/>
      <c r="J90" s="167"/>
      <c r="S90" s="508"/>
      <c r="T90" s="500"/>
      <c r="U90" s="500"/>
      <c r="V90" s="499"/>
      <c r="W90" s="494"/>
      <c r="X90" s="494"/>
      <c r="Y90" s="494"/>
      <c r="Z90" s="494"/>
      <c r="AA90" s="494"/>
      <c r="AB90" s="451"/>
      <c r="AC90" s="494"/>
      <c r="AD90" s="494"/>
      <c r="AE90" s="494"/>
      <c r="AF90" s="494"/>
      <c r="AG90" s="494"/>
      <c r="AH90" s="494"/>
      <c r="AI90" s="508"/>
      <c r="AJ90" s="508"/>
      <c r="AK90" s="508"/>
      <c r="AL90" s="508"/>
      <c r="AM90" s="508"/>
      <c r="AN90" s="508"/>
      <c r="AO90" s="494"/>
      <c r="AP90" s="494"/>
      <c r="AQ90" s="507"/>
      <c r="AR90" s="508"/>
      <c r="AS90" s="508"/>
      <c r="AT90" s="508"/>
      <c r="AU90" s="508"/>
      <c r="AV90" s="508"/>
      <c r="AW90" s="508"/>
      <c r="AX90" s="508"/>
      <c r="AY90" s="508"/>
      <c r="AZ90" s="508"/>
      <c r="BA90" s="508"/>
      <c r="BB90" s="508"/>
      <c r="BC90" s="508"/>
      <c r="BD90" s="508"/>
      <c r="BE90" s="508"/>
      <c r="BF90" s="508"/>
      <c r="BG90" s="508"/>
      <c r="BH90" s="508"/>
      <c r="BI90" s="508"/>
      <c r="BJ90" s="508"/>
      <c r="BK90" s="508"/>
      <c r="BL90" s="508"/>
      <c r="BM90" s="508"/>
      <c r="BN90" s="508"/>
      <c r="BO90" s="508"/>
      <c r="BP90" s="508"/>
      <c r="BQ90" s="508"/>
      <c r="BR90" s="508"/>
      <c r="BS90" s="508"/>
      <c r="BT90" s="508"/>
      <c r="BU90" s="508"/>
      <c r="BV90" s="508"/>
      <c r="BW90" s="508"/>
      <c r="BX90" s="508"/>
      <c r="BY90" s="508"/>
    </row>
    <row r="91" spans="1:77" s="174" customFormat="1" ht="12.75">
      <c r="A91" s="219"/>
      <c r="B91" s="236"/>
      <c r="C91" s="236"/>
      <c r="D91" s="236"/>
      <c r="E91" s="236"/>
      <c r="F91" s="236"/>
      <c r="G91" s="236"/>
      <c r="H91" s="236"/>
      <c r="I91" s="261"/>
      <c r="J91" s="167"/>
      <c r="S91" s="508"/>
      <c r="T91" s="500"/>
      <c r="U91" s="500"/>
      <c r="V91" s="499"/>
      <c r="W91" s="494"/>
      <c r="X91" s="494"/>
      <c r="Y91" s="494"/>
      <c r="Z91" s="494"/>
      <c r="AA91" s="494"/>
      <c r="AB91" s="451"/>
      <c r="AC91" s="494"/>
      <c r="AD91" s="494"/>
      <c r="AE91" s="494"/>
      <c r="AF91" s="494"/>
      <c r="AG91" s="494"/>
      <c r="AH91" s="494"/>
      <c r="AI91" s="508"/>
      <c r="AJ91" s="508"/>
      <c r="AK91" s="508"/>
      <c r="AL91" s="508"/>
      <c r="AM91" s="508"/>
      <c r="AN91" s="508"/>
      <c r="AO91" s="494"/>
      <c r="AP91" s="494"/>
      <c r="AQ91" s="507"/>
      <c r="AR91" s="508"/>
      <c r="AS91" s="508"/>
      <c r="AT91" s="508"/>
      <c r="AU91" s="508"/>
      <c r="AV91" s="508"/>
      <c r="AW91" s="508"/>
      <c r="AX91" s="508"/>
      <c r="AY91" s="508"/>
      <c r="AZ91" s="508"/>
      <c r="BA91" s="508"/>
      <c r="BB91" s="508"/>
      <c r="BC91" s="508"/>
      <c r="BD91" s="508"/>
      <c r="BE91" s="508"/>
      <c r="BF91" s="508"/>
      <c r="BG91" s="508"/>
      <c r="BH91" s="508"/>
      <c r="BI91" s="508"/>
      <c r="BJ91" s="508"/>
      <c r="BK91" s="508"/>
      <c r="BL91" s="508"/>
      <c r="BM91" s="508"/>
      <c r="BN91" s="508"/>
      <c r="BO91" s="508"/>
      <c r="BP91" s="508"/>
      <c r="BQ91" s="508"/>
      <c r="BR91" s="508"/>
      <c r="BS91" s="508"/>
      <c r="BT91" s="508"/>
      <c r="BU91" s="508"/>
      <c r="BV91" s="508"/>
      <c r="BW91" s="508"/>
      <c r="BX91" s="508"/>
      <c r="BY91" s="508"/>
    </row>
    <row r="92" spans="1:77" s="174" customFormat="1" ht="12.75">
      <c r="A92" s="219"/>
      <c r="B92" s="236"/>
      <c r="C92" s="236"/>
      <c r="D92" s="236"/>
      <c r="E92" s="236"/>
      <c r="F92" s="236"/>
      <c r="G92" s="236"/>
      <c r="H92" s="236"/>
      <c r="I92" s="261"/>
      <c r="J92" s="167"/>
      <c r="S92" s="508"/>
      <c r="T92" s="500"/>
      <c r="U92" s="500"/>
      <c r="V92" s="499"/>
      <c r="W92" s="494"/>
      <c r="X92" s="494"/>
      <c r="Y92" s="494"/>
      <c r="Z92" s="494"/>
      <c r="AA92" s="494"/>
      <c r="AB92" s="451"/>
      <c r="AC92" s="494"/>
      <c r="AD92" s="494"/>
      <c r="AE92" s="494"/>
      <c r="AF92" s="494"/>
      <c r="AG92" s="494"/>
      <c r="AH92" s="494"/>
      <c r="AI92" s="508"/>
      <c r="AJ92" s="508"/>
      <c r="AK92" s="508"/>
      <c r="AL92" s="508"/>
      <c r="AM92" s="508"/>
      <c r="AN92" s="508"/>
      <c r="AO92" s="494"/>
      <c r="AP92" s="494"/>
      <c r="AQ92" s="507"/>
      <c r="AR92" s="508"/>
      <c r="AS92" s="508"/>
      <c r="AT92" s="508"/>
      <c r="AU92" s="508"/>
      <c r="AV92" s="508"/>
      <c r="AW92" s="508"/>
      <c r="AX92" s="508"/>
      <c r="AY92" s="508"/>
      <c r="AZ92" s="508"/>
      <c r="BA92" s="508"/>
      <c r="BB92" s="508"/>
      <c r="BC92" s="508"/>
      <c r="BD92" s="508"/>
      <c r="BE92" s="508"/>
      <c r="BF92" s="508"/>
      <c r="BG92" s="508"/>
      <c r="BH92" s="508"/>
      <c r="BI92" s="508"/>
      <c r="BJ92" s="508"/>
      <c r="BK92" s="508"/>
      <c r="BL92" s="508"/>
      <c r="BM92" s="508"/>
      <c r="BN92" s="508"/>
      <c r="BO92" s="508"/>
      <c r="BP92" s="508"/>
      <c r="BQ92" s="508"/>
      <c r="BR92" s="508"/>
      <c r="BS92" s="508"/>
      <c r="BT92" s="508"/>
      <c r="BU92" s="508"/>
      <c r="BV92" s="508"/>
      <c r="BW92" s="508"/>
      <c r="BX92" s="508"/>
      <c r="BY92" s="508"/>
    </row>
    <row r="93" spans="1:77" s="174" customFormat="1" ht="12.75">
      <c r="A93" s="219"/>
      <c r="B93" s="236"/>
      <c r="C93" s="236"/>
      <c r="D93" s="236"/>
      <c r="E93" s="236"/>
      <c r="F93" s="236"/>
      <c r="G93" s="236"/>
      <c r="H93" s="236"/>
      <c r="I93" s="261"/>
      <c r="J93" s="167"/>
      <c r="S93" s="508"/>
      <c r="T93" s="500"/>
      <c r="U93" s="500"/>
      <c r="V93" s="499"/>
      <c r="W93" s="494"/>
      <c r="X93" s="494"/>
      <c r="Y93" s="494"/>
      <c r="Z93" s="494"/>
      <c r="AA93" s="494"/>
      <c r="AB93" s="451"/>
      <c r="AC93" s="494"/>
      <c r="AD93" s="494"/>
      <c r="AE93" s="494"/>
      <c r="AF93" s="494"/>
      <c r="AG93" s="494"/>
      <c r="AH93" s="494"/>
      <c r="AI93" s="508"/>
      <c r="AJ93" s="508"/>
      <c r="AK93" s="508"/>
      <c r="AL93" s="508"/>
      <c r="AM93" s="508"/>
      <c r="AN93" s="508"/>
      <c r="AO93" s="510"/>
      <c r="AP93" s="494"/>
      <c r="AQ93" s="507"/>
      <c r="AR93" s="508"/>
      <c r="AS93" s="508"/>
      <c r="AT93" s="508"/>
      <c r="AU93" s="508"/>
      <c r="AV93" s="508"/>
      <c r="AW93" s="508"/>
      <c r="AX93" s="508"/>
      <c r="AY93" s="508"/>
      <c r="AZ93" s="508"/>
      <c r="BA93" s="508"/>
      <c r="BB93" s="508"/>
      <c r="BC93" s="508"/>
      <c r="BD93" s="508"/>
      <c r="BE93" s="508"/>
      <c r="BF93" s="508"/>
      <c r="BG93" s="508"/>
      <c r="BH93" s="508"/>
      <c r="BI93" s="508"/>
      <c r="BJ93" s="508"/>
      <c r="BK93" s="508"/>
      <c r="BL93" s="508"/>
      <c r="BM93" s="508"/>
      <c r="BN93" s="508"/>
      <c r="BO93" s="508"/>
      <c r="BP93" s="508"/>
      <c r="BQ93" s="508"/>
      <c r="BR93" s="508"/>
      <c r="BS93" s="508"/>
      <c r="BT93" s="508"/>
      <c r="BU93" s="508"/>
      <c r="BV93" s="508"/>
      <c r="BW93" s="508"/>
      <c r="BX93" s="508"/>
      <c r="BY93" s="508"/>
    </row>
    <row r="94" spans="1:77" s="183" customFormat="1" ht="12" customHeight="1">
      <c r="A94" s="219"/>
      <c r="B94" s="236"/>
      <c r="C94" s="236"/>
      <c r="D94" s="236"/>
      <c r="E94" s="236"/>
      <c r="F94" s="236"/>
      <c r="G94" s="236"/>
      <c r="H94" s="236"/>
      <c r="I94" s="241"/>
      <c r="J94" s="182"/>
      <c r="T94" s="500"/>
      <c r="U94" s="500"/>
      <c r="V94" s="499"/>
      <c r="W94" s="494"/>
      <c r="X94" s="494"/>
      <c r="Y94" s="494"/>
      <c r="Z94" s="494"/>
      <c r="AA94" s="494"/>
      <c r="AB94" s="451"/>
      <c r="AC94" s="494"/>
      <c r="AD94" s="494"/>
      <c r="AE94" s="494"/>
      <c r="AF94" s="494"/>
      <c r="AG94" s="494"/>
      <c r="AH94" s="494"/>
      <c r="AO94" s="510"/>
      <c r="AP94" s="494"/>
      <c r="AQ94" s="507"/>
    </row>
    <row r="95" spans="1:77" s="181" customFormat="1" ht="14.1" customHeight="1">
      <c r="A95" s="219"/>
      <c r="B95" s="236"/>
      <c r="C95" s="236"/>
      <c r="D95" s="236"/>
      <c r="E95" s="236"/>
      <c r="F95" s="236"/>
      <c r="G95" s="236"/>
      <c r="H95" s="236"/>
      <c r="I95" s="239"/>
      <c r="J95" s="186"/>
      <c r="T95" s="500"/>
      <c r="U95" s="500"/>
      <c r="V95" s="499"/>
      <c r="W95" s="494"/>
      <c r="X95" s="494"/>
      <c r="Y95" s="494"/>
      <c r="Z95" s="494"/>
      <c r="AA95" s="494"/>
      <c r="AB95" s="451"/>
      <c r="AC95" s="494"/>
      <c r="AD95" s="494"/>
      <c r="AE95" s="494"/>
      <c r="AF95" s="494"/>
      <c r="AG95" s="494"/>
      <c r="AH95" s="494"/>
      <c r="AO95" s="510"/>
      <c r="AP95" s="494"/>
      <c r="AQ95" s="507"/>
    </row>
    <row r="96" spans="1:77" s="146" customFormat="1" ht="12" customHeight="1">
      <c r="A96" s="219"/>
      <c r="B96" s="236"/>
      <c r="C96" s="236"/>
      <c r="D96" s="236"/>
      <c r="E96" s="236"/>
      <c r="F96" s="236"/>
      <c r="G96" s="236"/>
      <c r="H96" s="236"/>
      <c r="I96" s="261"/>
      <c r="J96" s="167"/>
      <c r="T96" s="500"/>
      <c r="U96" s="500"/>
      <c r="V96" s="499"/>
      <c r="W96" s="494"/>
      <c r="X96" s="494"/>
      <c r="Y96" s="494"/>
      <c r="Z96" s="494"/>
      <c r="AA96" s="494"/>
      <c r="AB96" s="451"/>
      <c r="AC96" s="494"/>
      <c r="AD96" s="494"/>
      <c r="AE96" s="494"/>
      <c r="AF96" s="494"/>
      <c r="AG96" s="494"/>
      <c r="AH96" s="494"/>
      <c r="AO96" s="494"/>
      <c r="AP96" s="494"/>
      <c r="AQ96" s="507"/>
    </row>
    <row r="97" spans="1:43" s="146" customFormat="1" ht="12" customHeight="1">
      <c r="A97" s="219"/>
      <c r="B97" s="236"/>
      <c r="C97" s="236"/>
      <c r="D97" s="236"/>
      <c r="E97" s="236"/>
      <c r="F97" s="236"/>
      <c r="G97" s="236"/>
      <c r="H97" s="236"/>
      <c r="I97" s="261"/>
      <c r="J97" s="167"/>
      <c r="T97" s="500"/>
      <c r="U97" s="500"/>
      <c r="V97" s="499"/>
      <c r="W97" s="494"/>
      <c r="X97" s="494"/>
      <c r="Y97" s="494"/>
      <c r="Z97" s="494"/>
      <c r="AA97" s="494"/>
      <c r="AB97" s="451"/>
      <c r="AC97" s="494"/>
      <c r="AD97" s="494"/>
      <c r="AE97" s="494"/>
      <c r="AF97" s="494"/>
      <c r="AG97" s="494"/>
      <c r="AH97" s="494"/>
      <c r="AO97" s="494"/>
      <c r="AP97" s="494"/>
      <c r="AQ97" s="507"/>
    </row>
    <row r="98" spans="1:43" s="146" customFormat="1" ht="12" customHeight="1">
      <c r="A98" s="219"/>
      <c r="B98" s="236"/>
      <c r="C98" s="236"/>
      <c r="D98" s="236"/>
      <c r="E98" s="236"/>
      <c r="F98" s="236"/>
      <c r="G98" s="236"/>
      <c r="H98" s="236"/>
      <c r="I98" s="261"/>
      <c r="J98" s="167"/>
      <c r="T98" s="500"/>
      <c r="U98" s="500"/>
      <c r="V98" s="499"/>
      <c r="W98" s="494"/>
      <c r="X98" s="494"/>
      <c r="Y98" s="494"/>
      <c r="Z98" s="494"/>
      <c r="AA98" s="494"/>
      <c r="AB98" s="451"/>
      <c r="AC98" s="494"/>
      <c r="AD98" s="494"/>
      <c r="AE98" s="494"/>
      <c r="AF98" s="494"/>
      <c r="AG98" s="494"/>
      <c r="AH98" s="494"/>
      <c r="AO98" s="494"/>
      <c r="AP98" s="494"/>
      <c r="AQ98" s="507"/>
    </row>
    <row r="99" spans="1:43" s="191" customFormat="1" ht="12" customHeight="1">
      <c r="A99" s="219"/>
      <c r="B99" s="236"/>
      <c r="C99" s="236"/>
      <c r="D99" s="236"/>
      <c r="E99" s="236"/>
      <c r="F99" s="236"/>
      <c r="G99" s="236"/>
      <c r="H99" s="236"/>
      <c r="I99" s="262"/>
      <c r="T99" s="500"/>
      <c r="U99" s="500"/>
      <c r="V99" s="499"/>
      <c r="W99" s="494"/>
      <c r="X99" s="494"/>
      <c r="Y99" s="494"/>
      <c r="Z99" s="494"/>
      <c r="AA99" s="494"/>
      <c r="AB99" s="451"/>
      <c r="AC99" s="494"/>
      <c r="AD99" s="494"/>
      <c r="AE99" s="494"/>
      <c r="AF99" s="494"/>
      <c r="AG99" s="494"/>
      <c r="AH99" s="494"/>
      <c r="AO99" s="494"/>
      <c r="AP99" s="494"/>
      <c r="AQ99" s="507"/>
    </row>
    <row r="100" spans="1:43" s="146" customFormat="1" ht="12" customHeight="1">
      <c r="A100" s="219"/>
      <c r="B100" s="236"/>
      <c r="C100" s="236"/>
      <c r="D100" s="236"/>
      <c r="E100" s="236"/>
      <c r="F100" s="236"/>
      <c r="G100" s="236"/>
      <c r="H100" s="236"/>
      <c r="I100" s="261"/>
      <c r="J100" s="167"/>
      <c r="T100" s="500"/>
      <c r="U100" s="500"/>
      <c r="V100" s="499"/>
      <c r="W100" s="494"/>
      <c r="X100" s="494"/>
      <c r="Y100" s="494"/>
      <c r="Z100" s="494"/>
      <c r="AA100" s="494"/>
      <c r="AB100" s="451"/>
      <c r="AC100" s="494"/>
      <c r="AD100" s="494"/>
      <c r="AE100" s="494"/>
      <c r="AF100" s="494"/>
      <c r="AG100" s="494"/>
      <c r="AH100" s="494"/>
      <c r="AO100" s="494"/>
      <c r="AP100" s="494"/>
      <c r="AQ100" s="507"/>
    </row>
    <row r="101" spans="1:43" s="146" customFormat="1" ht="12" customHeight="1">
      <c r="A101" s="219"/>
      <c r="B101" s="236"/>
      <c r="C101" s="236"/>
      <c r="D101" s="236"/>
      <c r="E101" s="236"/>
      <c r="F101" s="236"/>
      <c r="G101" s="236"/>
      <c r="H101" s="236"/>
      <c r="I101" s="264"/>
      <c r="J101" s="150"/>
      <c r="T101" s="500"/>
      <c r="U101" s="500"/>
      <c r="V101" s="499"/>
      <c r="W101" s="494"/>
      <c r="X101" s="494"/>
      <c r="Y101" s="494"/>
      <c r="Z101" s="494"/>
      <c r="AA101" s="494"/>
      <c r="AB101" s="451"/>
      <c r="AC101" s="494"/>
      <c r="AD101" s="494"/>
      <c r="AE101" s="494"/>
      <c r="AF101" s="494"/>
      <c r="AG101" s="494"/>
      <c r="AH101" s="494"/>
      <c r="AO101" s="494"/>
      <c r="AP101" s="494"/>
      <c r="AQ101" s="507"/>
    </row>
    <row r="102" spans="1:43" s="146" customFormat="1" ht="12" customHeight="1">
      <c r="A102" s="219"/>
      <c r="B102" s="236"/>
      <c r="C102" s="236"/>
      <c r="D102" s="236"/>
      <c r="E102" s="236"/>
      <c r="F102" s="236"/>
      <c r="G102" s="236"/>
      <c r="H102" s="236"/>
      <c r="I102" s="209"/>
      <c r="T102" s="500"/>
      <c r="U102" s="500"/>
      <c r="V102" s="499"/>
      <c r="W102" s="494"/>
      <c r="X102" s="494"/>
      <c r="Y102" s="494"/>
      <c r="Z102" s="494"/>
      <c r="AA102" s="494"/>
      <c r="AB102" s="451"/>
      <c r="AC102" s="494"/>
      <c r="AD102" s="494"/>
      <c r="AE102" s="494"/>
      <c r="AF102" s="494"/>
      <c r="AG102" s="494"/>
      <c r="AH102" s="494"/>
      <c r="AO102" s="494"/>
      <c r="AP102" s="494"/>
      <c r="AQ102" s="507"/>
    </row>
    <row r="103" spans="1:43" s="146" customFormat="1" ht="12" customHeight="1">
      <c r="A103" s="219"/>
      <c r="B103" s="236"/>
      <c r="C103" s="236"/>
      <c r="D103" s="236"/>
      <c r="E103" s="236"/>
      <c r="F103" s="236"/>
      <c r="G103" s="236"/>
      <c r="H103" s="236"/>
      <c r="I103" s="209"/>
      <c r="T103" s="500"/>
      <c r="U103" s="500"/>
      <c r="V103" s="499"/>
      <c r="W103" s="494"/>
      <c r="X103" s="494"/>
      <c r="Y103" s="494"/>
      <c r="Z103" s="494"/>
      <c r="AA103" s="494"/>
      <c r="AB103" s="451"/>
      <c r="AC103" s="494"/>
      <c r="AD103" s="494"/>
      <c r="AE103" s="494"/>
      <c r="AF103" s="494"/>
      <c r="AG103" s="494"/>
      <c r="AH103" s="494"/>
      <c r="AO103" s="494"/>
      <c r="AP103" s="494"/>
      <c r="AQ103" s="507"/>
    </row>
    <row r="104" spans="1:43" s="146" customFormat="1" ht="12" customHeight="1">
      <c r="A104" s="219"/>
      <c r="B104" s="236"/>
      <c r="C104" s="236"/>
      <c r="D104" s="236"/>
      <c r="E104" s="236"/>
      <c r="F104" s="236"/>
      <c r="G104" s="236"/>
      <c r="H104" s="236"/>
      <c r="I104" s="209"/>
      <c r="T104" s="500"/>
      <c r="U104" s="500"/>
      <c r="V104" s="499"/>
      <c r="W104" s="494"/>
      <c r="X104" s="494"/>
      <c r="Y104" s="494"/>
      <c r="Z104" s="494"/>
      <c r="AA104" s="494"/>
      <c r="AB104" s="451"/>
      <c r="AC104" s="494"/>
      <c r="AD104" s="494"/>
      <c r="AE104" s="494"/>
      <c r="AF104" s="494"/>
      <c r="AG104" s="494"/>
      <c r="AH104" s="494"/>
      <c r="AO104" s="494"/>
      <c r="AP104" s="494"/>
      <c r="AQ104" s="507"/>
    </row>
    <row r="105" spans="1:43" s="146" customFormat="1" ht="12" customHeight="1">
      <c r="A105" s="219"/>
      <c r="B105" s="236"/>
      <c r="C105" s="236"/>
      <c r="D105" s="236"/>
      <c r="E105" s="236"/>
      <c r="F105" s="236"/>
      <c r="G105" s="236"/>
      <c r="H105" s="236"/>
      <c r="I105" s="209"/>
      <c r="T105" s="500"/>
      <c r="U105" s="463"/>
      <c r="V105" s="499"/>
      <c r="W105" s="494"/>
      <c r="X105" s="494"/>
      <c r="Y105" s="494"/>
      <c r="Z105" s="494"/>
      <c r="AA105" s="494"/>
      <c r="AB105" s="451"/>
      <c r="AC105" s="494"/>
      <c r="AD105" s="494"/>
      <c r="AE105" s="494"/>
      <c r="AF105" s="494"/>
      <c r="AG105" s="494"/>
      <c r="AH105" s="494"/>
      <c r="AO105" s="494"/>
      <c r="AP105" s="494"/>
      <c r="AQ105" s="507"/>
    </row>
    <row r="106" spans="1:43" s="146" customFormat="1" ht="12" customHeight="1">
      <c r="A106" s="219"/>
      <c r="B106" s="236"/>
      <c r="C106" s="236"/>
      <c r="D106" s="236"/>
      <c r="E106" s="236"/>
      <c r="F106" s="236"/>
      <c r="G106" s="236"/>
      <c r="H106" s="236"/>
      <c r="I106" s="209"/>
      <c r="T106" s="500"/>
      <c r="U106" s="463"/>
      <c r="V106" s="499"/>
      <c r="W106" s="494"/>
      <c r="X106" s="494"/>
      <c r="Y106" s="494"/>
      <c r="Z106" s="494"/>
      <c r="AA106" s="494"/>
      <c r="AB106" s="451"/>
      <c r="AC106" s="494"/>
      <c r="AD106" s="494"/>
      <c r="AE106" s="494"/>
      <c r="AF106" s="494"/>
      <c r="AG106" s="494"/>
      <c r="AH106" s="494"/>
      <c r="AO106" s="494"/>
      <c r="AP106" s="494"/>
      <c r="AQ106" s="507"/>
    </row>
    <row r="107" spans="1:43" s="146" customFormat="1" ht="12" customHeight="1">
      <c r="A107" s="219"/>
      <c r="B107" s="236"/>
      <c r="C107" s="236"/>
      <c r="D107" s="236"/>
      <c r="E107" s="236"/>
      <c r="F107" s="236"/>
      <c r="G107" s="236"/>
      <c r="H107" s="236"/>
      <c r="I107" s="209"/>
      <c r="T107" s="500"/>
      <c r="U107" s="463"/>
      <c r="V107" s="499"/>
      <c r="W107" s="494"/>
      <c r="X107" s="494"/>
      <c r="Y107" s="494"/>
      <c r="Z107" s="494"/>
      <c r="AA107" s="494"/>
      <c r="AB107" s="451"/>
      <c r="AC107" s="494"/>
      <c r="AD107" s="494"/>
      <c r="AE107" s="494"/>
      <c r="AF107" s="494"/>
      <c r="AG107" s="494"/>
      <c r="AH107" s="494"/>
      <c r="AO107" s="494"/>
      <c r="AP107" s="494"/>
      <c r="AQ107" s="507"/>
    </row>
    <row r="108" spans="1:43" s="191" customFormat="1" ht="12" customHeight="1">
      <c r="A108" s="219"/>
      <c r="B108" s="236"/>
      <c r="C108" s="236"/>
      <c r="D108" s="236"/>
      <c r="E108" s="236"/>
      <c r="F108" s="236"/>
      <c r="G108" s="236"/>
      <c r="H108" s="236"/>
      <c r="I108" s="262"/>
      <c r="T108" s="500"/>
      <c r="U108" s="463"/>
      <c r="V108" s="499"/>
      <c r="W108" s="494"/>
      <c r="X108" s="494"/>
      <c r="Y108" s="494"/>
      <c r="Z108" s="494"/>
      <c r="AA108" s="494"/>
      <c r="AB108" s="451"/>
      <c r="AC108" s="494"/>
      <c r="AD108" s="494"/>
      <c r="AE108" s="494"/>
      <c r="AF108" s="494"/>
      <c r="AG108" s="494"/>
      <c r="AH108" s="494"/>
      <c r="AO108" s="513"/>
      <c r="AP108" s="494"/>
      <c r="AQ108" s="507"/>
    </row>
    <row r="109" spans="1:43" s="146" customFormat="1" ht="12" customHeight="1">
      <c r="A109" s="219"/>
      <c r="B109" s="236"/>
      <c r="C109" s="236"/>
      <c r="D109" s="236"/>
      <c r="E109" s="236"/>
      <c r="F109" s="236"/>
      <c r="G109" s="236"/>
      <c r="H109" s="236"/>
      <c r="I109" s="209"/>
      <c r="T109" s="500"/>
      <c r="U109" s="463"/>
      <c r="V109" s="499"/>
      <c r="W109" s="494"/>
      <c r="X109" s="494"/>
      <c r="Y109" s="494"/>
      <c r="Z109" s="494"/>
      <c r="AA109" s="494"/>
      <c r="AB109" s="451"/>
      <c r="AC109" s="494"/>
      <c r="AD109" s="494"/>
      <c r="AE109" s="494"/>
      <c r="AF109" s="494"/>
      <c r="AG109" s="494"/>
      <c r="AH109" s="494"/>
      <c r="AO109" s="494"/>
      <c r="AP109" s="494"/>
      <c r="AQ109" s="507"/>
    </row>
    <row r="110" spans="1:43" s="191" customFormat="1" ht="12" customHeight="1">
      <c r="A110" s="219"/>
      <c r="B110" s="236"/>
      <c r="C110" s="236"/>
      <c r="D110" s="236"/>
      <c r="E110" s="236"/>
      <c r="F110" s="236"/>
      <c r="G110" s="236"/>
      <c r="H110" s="236"/>
      <c r="I110" s="260"/>
      <c r="J110" s="188"/>
      <c r="T110" s="146"/>
      <c r="U110" s="463"/>
      <c r="V110" s="499"/>
      <c r="W110" s="494"/>
      <c r="X110" s="494"/>
      <c r="Y110" s="494"/>
      <c r="Z110" s="494"/>
      <c r="AA110" s="494"/>
      <c r="AB110" s="451"/>
      <c r="AC110" s="494"/>
      <c r="AD110" s="494"/>
      <c r="AE110" s="494"/>
      <c r="AF110" s="494"/>
      <c r="AG110" s="494"/>
      <c r="AH110" s="494"/>
      <c r="AO110" s="494"/>
      <c r="AP110" s="494"/>
      <c r="AQ110" s="507"/>
    </row>
    <row r="111" spans="1:43" s="146" customFormat="1" ht="12" customHeight="1">
      <c r="A111" s="219"/>
      <c r="B111" s="236"/>
      <c r="C111" s="236"/>
      <c r="D111" s="236"/>
      <c r="E111" s="236"/>
      <c r="F111" s="236"/>
      <c r="G111" s="236"/>
      <c r="H111" s="236"/>
      <c r="I111" s="265"/>
      <c r="J111" s="193"/>
      <c r="U111" s="463"/>
      <c r="V111" s="499"/>
      <c r="W111" s="494"/>
      <c r="X111" s="494"/>
      <c r="Y111" s="494"/>
      <c r="Z111" s="494"/>
      <c r="AA111" s="494"/>
      <c r="AB111" s="451"/>
      <c r="AC111" s="494"/>
      <c r="AD111" s="494"/>
      <c r="AE111" s="494"/>
      <c r="AF111" s="494"/>
      <c r="AG111" s="494"/>
      <c r="AH111" s="494"/>
      <c r="AO111" s="494"/>
      <c r="AP111" s="494"/>
      <c r="AQ111" s="507"/>
    </row>
    <row r="112" spans="1:43" ht="12" customHeight="1">
      <c r="A112" s="219"/>
      <c r="B112" s="236"/>
      <c r="C112" s="236"/>
      <c r="D112" s="236"/>
      <c r="E112" s="236"/>
      <c r="F112" s="236"/>
      <c r="G112" s="236"/>
      <c r="H112" s="236"/>
      <c r="U112" s="463"/>
      <c r="V112" s="499"/>
      <c r="W112" s="494"/>
      <c r="X112" s="494"/>
      <c r="Y112" s="494"/>
      <c r="Z112" s="494"/>
      <c r="AA112" s="494"/>
      <c r="AB112" s="451"/>
      <c r="AC112" s="494"/>
      <c r="AD112" s="494"/>
      <c r="AE112" s="494"/>
      <c r="AF112" s="494"/>
      <c r="AG112" s="494"/>
      <c r="AH112" s="494"/>
    </row>
    <row r="113" spans="1:77" ht="12" customHeight="1">
      <c r="A113" s="219"/>
      <c r="B113" s="236"/>
      <c r="C113" s="236"/>
      <c r="D113" s="236"/>
      <c r="E113" s="236"/>
      <c r="F113" s="236"/>
      <c r="G113" s="236"/>
      <c r="H113" s="236"/>
      <c r="U113" s="463"/>
      <c r="V113" s="499"/>
      <c r="W113" s="494"/>
      <c r="X113" s="494"/>
      <c r="Y113" s="494"/>
      <c r="Z113" s="494"/>
      <c r="AA113" s="494"/>
      <c r="AB113" s="451"/>
      <c r="AC113" s="494"/>
      <c r="AD113" s="494"/>
      <c r="AE113" s="494"/>
      <c r="AF113" s="494"/>
      <c r="AG113" s="494"/>
      <c r="AH113" s="494"/>
    </row>
    <row r="114" spans="1:77" ht="12" customHeight="1">
      <c r="A114" s="219"/>
      <c r="B114" s="236"/>
      <c r="C114" s="236"/>
      <c r="D114" s="236"/>
      <c r="E114" s="236"/>
      <c r="F114" s="236"/>
      <c r="G114" s="236"/>
      <c r="H114" s="236"/>
      <c r="U114" s="463"/>
      <c r="V114" s="499"/>
      <c r="W114" s="494"/>
      <c r="X114" s="494"/>
      <c r="Y114" s="494"/>
      <c r="Z114" s="494"/>
      <c r="AA114" s="494"/>
      <c r="AB114" s="451"/>
      <c r="AC114" s="494"/>
      <c r="AD114" s="494"/>
      <c r="AE114" s="494"/>
      <c r="AF114" s="494"/>
      <c r="AG114" s="494"/>
      <c r="AH114" s="494"/>
    </row>
    <row r="115" spans="1:77" ht="12" customHeight="1">
      <c r="A115" s="219"/>
      <c r="B115" s="236"/>
      <c r="C115" s="236"/>
      <c r="D115" s="236"/>
      <c r="E115" s="236"/>
      <c r="F115" s="236"/>
      <c r="G115" s="236"/>
      <c r="H115" s="236"/>
      <c r="U115" s="463"/>
      <c r="V115" s="499"/>
      <c r="W115" s="494"/>
      <c r="X115" s="494"/>
      <c r="Y115" s="494"/>
      <c r="Z115" s="494"/>
      <c r="AA115" s="494"/>
      <c r="AB115" s="451"/>
      <c r="AC115" s="494"/>
      <c r="AD115" s="494"/>
      <c r="AE115" s="494"/>
      <c r="AF115" s="494"/>
      <c r="AG115" s="494"/>
      <c r="AH115" s="494"/>
    </row>
    <row r="116" spans="1:77" ht="12" customHeight="1">
      <c r="A116" s="211"/>
      <c r="B116" s="211"/>
      <c r="C116" s="211"/>
      <c r="D116" s="211"/>
      <c r="E116" s="211"/>
      <c r="F116" s="211"/>
      <c r="G116" s="211"/>
      <c r="H116" s="211"/>
      <c r="W116" s="494"/>
      <c r="X116" s="494"/>
      <c r="Y116" s="494"/>
      <c r="Z116" s="494"/>
      <c r="AA116" s="494"/>
      <c r="AB116" s="451"/>
      <c r="AC116" s="494"/>
      <c r="AD116" s="494"/>
      <c r="AE116" s="494"/>
      <c r="AF116" s="494"/>
      <c r="AG116" s="494"/>
      <c r="AH116" s="494"/>
    </row>
    <row r="117" spans="1:77" customFormat="1" ht="8.85" customHeight="1">
      <c r="A117" s="145"/>
      <c r="B117" s="145"/>
      <c r="C117" s="145"/>
      <c r="D117" s="145"/>
      <c r="E117" s="145"/>
      <c r="F117" s="145"/>
      <c r="G117" s="145"/>
      <c r="H117" s="145"/>
      <c r="I117" s="211"/>
      <c r="J117" s="145"/>
      <c r="K117" s="145"/>
      <c r="L117" s="145"/>
      <c r="M117" s="145"/>
      <c r="N117" s="145"/>
      <c r="O117" s="145"/>
      <c r="P117" s="145"/>
      <c r="Q117" s="145"/>
      <c r="R117" s="145"/>
      <c r="S117" s="146"/>
      <c r="T117" s="501"/>
      <c r="U117" s="500"/>
      <c r="V117" s="499"/>
      <c r="W117" s="514"/>
      <c r="X117" s="514"/>
      <c r="Y117" s="514"/>
      <c r="Z117" s="514"/>
      <c r="AA117" s="514"/>
      <c r="AB117" s="514"/>
      <c r="AC117" s="514"/>
      <c r="AD117" s="514"/>
      <c r="AE117" s="514"/>
      <c r="AF117" s="514"/>
      <c r="AG117" s="514"/>
      <c r="AH117" s="514"/>
      <c r="AI117" s="499"/>
      <c r="AJ117" s="146"/>
      <c r="AK117" s="146"/>
      <c r="AL117" s="146"/>
      <c r="AM117" s="146"/>
      <c r="AN117" s="146"/>
      <c r="AO117" s="146"/>
      <c r="AP117" s="146"/>
      <c r="AQ117" s="146"/>
      <c r="AR117" s="146"/>
      <c r="AS117" s="146"/>
      <c r="AT117" s="146"/>
      <c r="AU117" s="146"/>
      <c r="AV117" s="146"/>
      <c r="AW117" s="146"/>
      <c r="AX117" s="146"/>
      <c r="AY117" s="146"/>
      <c r="AZ117" s="146"/>
      <c r="BA117" s="146"/>
      <c r="BB117" s="146"/>
      <c r="BC117" s="146"/>
      <c r="BD117" s="146"/>
      <c r="BE117" s="499"/>
      <c r="BF117" s="499"/>
      <c r="BG117" s="499"/>
      <c r="BH117" s="499"/>
      <c r="BI117" s="499"/>
      <c r="BJ117" s="499"/>
      <c r="BK117" s="499"/>
      <c r="BL117" s="499"/>
      <c r="BM117" s="499"/>
      <c r="BN117" s="499"/>
      <c r="BO117" s="499"/>
      <c r="BP117" s="499"/>
      <c r="BQ117" s="499"/>
      <c r="BR117" s="499"/>
      <c r="BS117" s="499"/>
      <c r="BT117" s="499"/>
      <c r="BU117" s="499"/>
      <c r="BV117" s="499"/>
      <c r="BW117" s="499"/>
      <c r="BX117" s="499"/>
      <c r="BY117" s="499"/>
    </row>
    <row r="118" spans="1:77" customFormat="1" ht="8.85" customHeight="1">
      <c r="A118" s="145"/>
      <c r="B118" s="145"/>
      <c r="C118" s="145"/>
      <c r="D118" s="145"/>
      <c r="E118" s="145"/>
      <c r="F118" s="145"/>
      <c r="G118" s="145"/>
      <c r="H118" s="145"/>
      <c r="I118" s="211"/>
      <c r="J118" s="145"/>
      <c r="K118" s="145"/>
      <c r="L118" s="145"/>
      <c r="M118" s="145"/>
      <c r="N118" s="145"/>
      <c r="O118" s="145"/>
      <c r="P118" s="145"/>
      <c r="Q118" s="145"/>
      <c r="R118" s="145"/>
      <c r="S118" s="146"/>
      <c r="T118" s="501"/>
      <c r="U118" s="500"/>
      <c r="V118" s="499"/>
      <c r="W118" s="514"/>
      <c r="X118" s="514"/>
      <c r="Y118" s="514"/>
      <c r="Z118" s="514"/>
      <c r="AA118" s="514"/>
      <c r="AB118" s="514"/>
      <c r="AC118" s="514"/>
      <c r="AD118" s="514"/>
      <c r="AE118" s="514"/>
      <c r="AF118" s="514"/>
      <c r="AG118" s="514"/>
      <c r="AH118" s="514"/>
      <c r="AI118" s="499"/>
      <c r="AJ118" s="146"/>
      <c r="AK118" s="146"/>
      <c r="AL118" s="146"/>
      <c r="AM118" s="146"/>
      <c r="AN118" s="146"/>
      <c r="AO118" s="146"/>
      <c r="AP118" s="146"/>
      <c r="AQ118" s="146"/>
      <c r="AR118" s="146"/>
      <c r="AS118" s="146"/>
      <c r="AT118" s="146"/>
      <c r="AU118" s="146"/>
      <c r="AV118" s="146"/>
      <c r="AW118" s="146"/>
      <c r="AX118" s="146"/>
      <c r="AY118" s="146"/>
      <c r="AZ118" s="146"/>
      <c r="BA118" s="146"/>
      <c r="BB118" s="146"/>
      <c r="BC118" s="146"/>
      <c r="BD118" s="146"/>
      <c r="BE118" s="499"/>
      <c r="BF118" s="499"/>
      <c r="BG118" s="499"/>
      <c r="BH118" s="499"/>
      <c r="BI118" s="499"/>
      <c r="BJ118" s="499"/>
      <c r="BK118" s="499"/>
      <c r="BL118" s="499"/>
      <c r="BM118" s="499"/>
      <c r="BN118" s="499"/>
      <c r="BO118" s="499"/>
      <c r="BP118" s="499"/>
      <c r="BQ118" s="499"/>
      <c r="BR118" s="499"/>
      <c r="BS118" s="499"/>
      <c r="BT118" s="499"/>
      <c r="BU118" s="499"/>
      <c r="BV118" s="499"/>
      <c r="BW118" s="499"/>
      <c r="BX118" s="499"/>
      <c r="BY118" s="499"/>
    </row>
    <row r="119" spans="1:77" customFormat="1" ht="8.85" customHeight="1">
      <c r="A119" s="145"/>
      <c r="B119" s="145"/>
      <c r="C119" s="145"/>
      <c r="D119" s="145"/>
      <c r="E119" s="145"/>
      <c r="F119" s="145"/>
      <c r="G119" s="145"/>
      <c r="H119" s="145"/>
      <c r="I119" s="211"/>
      <c r="J119" s="145"/>
      <c r="K119" s="145"/>
      <c r="L119" s="145"/>
      <c r="M119" s="145"/>
      <c r="N119" s="145"/>
      <c r="O119" s="145"/>
      <c r="P119" s="145"/>
      <c r="Q119" s="145"/>
      <c r="R119" s="145"/>
      <c r="S119" s="146"/>
      <c r="T119" s="501"/>
      <c r="U119" s="500"/>
      <c r="V119" s="499"/>
      <c r="W119" s="514"/>
      <c r="X119" s="514"/>
      <c r="Y119" s="514"/>
      <c r="Z119" s="514"/>
      <c r="AA119" s="514"/>
      <c r="AB119" s="514"/>
      <c r="AC119" s="514"/>
      <c r="AD119" s="514"/>
      <c r="AE119" s="514"/>
      <c r="AF119" s="514"/>
      <c r="AG119" s="514"/>
      <c r="AH119" s="514"/>
      <c r="AI119" s="499"/>
      <c r="AJ119" s="146"/>
      <c r="AK119" s="146"/>
      <c r="AL119" s="146"/>
      <c r="AM119" s="146"/>
      <c r="AN119" s="146"/>
      <c r="AO119" s="146"/>
      <c r="AP119" s="146"/>
      <c r="AQ119" s="146"/>
      <c r="AR119" s="146"/>
      <c r="AS119" s="146"/>
      <c r="AT119" s="146"/>
      <c r="AU119" s="146"/>
      <c r="AV119" s="146"/>
      <c r="AW119" s="146"/>
      <c r="AX119" s="146"/>
      <c r="AY119" s="146"/>
      <c r="AZ119" s="146"/>
      <c r="BA119" s="146"/>
      <c r="BB119" s="146"/>
      <c r="BC119" s="146"/>
      <c r="BD119" s="146"/>
      <c r="BE119" s="499"/>
      <c r="BF119" s="499"/>
      <c r="BG119" s="499"/>
      <c r="BH119" s="499"/>
      <c r="BI119" s="499"/>
      <c r="BJ119" s="499"/>
      <c r="BK119" s="499"/>
      <c r="BL119" s="499"/>
      <c r="BM119" s="499"/>
      <c r="BN119" s="499"/>
      <c r="BO119" s="499"/>
      <c r="BP119" s="499"/>
      <c r="BQ119" s="499"/>
      <c r="BR119" s="499"/>
      <c r="BS119" s="499"/>
      <c r="BT119" s="499"/>
      <c r="BU119" s="499"/>
      <c r="BV119" s="499"/>
      <c r="BW119" s="499"/>
      <c r="BX119" s="499"/>
      <c r="BY119" s="499"/>
    </row>
    <row r="120" spans="1:77" customFormat="1" ht="8.85" customHeight="1">
      <c r="A120" s="145"/>
      <c r="B120" s="145"/>
      <c r="C120" s="145"/>
      <c r="D120" s="145"/>
      <c r="E120" s="145"/>
      <c r="F120" s="145"/>
      <c r="G120" s="145"/>
      <c r="H120" s="145"/>
      <c r="I120" s="211"/>
      <c r="J120" s="145"/>
      <c r="K120" s="145"/>
      <c r="L120" s="145"/>
      <c r="M120" s="145"/>
      <c r="N120" s="145"/>
      <c r="O120" s="145"/>
      <c r="P120" s="145"/>
      <c r="Q120" s="145"/>
      <c r="R120" s="145"/>
      <c r="S120" s="146"/>
      <c r="T120" s="501"/>
      <c r="U120" s="500"/>
      <c r="V120" s="499"/>
      <c r="W120" s="514"/>
      <c r="X120" s="514"/>
      <c r="Y120" s="514"/>
      <c r="Z120" s="514"/>
      <c r="AA120" s="514"/>
      <c r="AB120" s="514"/>
      <c r="AC120" s="514"/>
      <c r="AD120" s="514"/>
      <c r="AE120" s="514"/>
      <c r="AF120" s="514"/>
      <c r="AG120" s="514"/>
      <c r="AH120" s="514"/>
      <c r="AI120" s="499"/>
      <c r="AJ120" s="146"/>
      <c r="AK120" s="146"/>
      <c r="AL120" s="146"/>
      <c r="AM120" s="146"/>
      <c r="AN120" s="146"/>
      <c r="AO120" s="146"/>
      <c r="AP120" s="146"/>
      <c r="AQ120" s="146"/>
      <c r="AR120" s="146"/>
      <c r="AS120" s="146"/>
      <c r="AT120" s="146"/>
      <c r="AU120" s="146"/>
      <c r="AV120" s="146"/>
      <c r="AW120" s="146"/>
      <c r="AX120" s="146"/>
      <c r="AY120" s="146"/>
      <c r="AZ120" s="146"/>
      <c r="BA120" s="146"/>
      <c r="BB120" s="146"/>
      <c r="BC120" s="146"/>
      <c r="BD120" s="146"/>
      <c r="BE120" s="499"/>
      <c r="BF120" s="499"/>
      <c r="BG120" s="499"/>
      <c r="BH120" s="499"/>
      <c r="BI120" s="499"/>
      <c r="BJ120" s="499"/>
      <c r="BK120" s="499"/>
      <c r="BL120" s="499"/>
      <c r="BM120" s="499"/>
      <c r="BN120" s="499"/>
      <c r="BO120" s="499"/>
      <c r="BP120" s="499"/>
      <c r="BQ120" s="499"/>
      <c r="BR120" s="499"/>
      <c r="BS120" s="499"/>
      <c r="BT120" s="499"/>
      <c r="BU120" s="499"/>
      <c r="BV120" s="499"/>
      <c r="BW120" s="499"/>
      <c r="BX120" s="499"/>
      <c r="BY120" s="499"/>
    </row>
    <row r="121" spans="1:77" customFormat="1" ht="8.85" customHeight="1">
      <c r="A121" s="145"/>
      <c r="B121" s="145"/>
      <c r="C121" s="145"/>
      <c r="D121" s="145"/>
      <c r="E121" s="145"/>
      <c r="F121" s="145"/>
      <c r="G121" s="145"/>
      <c r="H121" s="145"/>
      <c r="I121" s="211"/>
      <c r="J121" s="145"/>
      <c r="K121" s="145"/>
      <c r="L121" s="145"/>
      <c r="M121" s="145"/>
      <c r="N121" s="145"/>
      <c r="O121" s="145"/>
      <c r="P121" s="145"/>
      <c r="Q121" s="145"/>
      <c r="R121" s="145"/>
      <c r="S121" s="146"/>
      <c r="T121" s="501"/>
      <c r="U121" s="500"/>
      <c r="V121" s="499"/>
      <c r="W121" s="514"/>
      <c r="X121" s="514"/>
      <c r="Y121" s="514"/>
      <c r="Z121" s="514"/>
      <c r="AA121" s="514"/>
      <c r="AB121" s="514"/>
      <c r="AC121" s="514"/>
      <c r="AD121" s="514"/>
      <c r="AE121" s="514"/>
      <c r="AF121" s="514"/>
      <c r="AG121" s="514"/>
      <c r="AH121" s="514"/>
      <c r="AI121" s="499"/>
      <c r="AJ121" s="146"/>
      <c r="AK121" s="146"/>
      <c r="AL121" s="146"/>
      <c r="AM121" s="146"/>
      <c r="AN121" s="146"/>
      <c r="AO121" s="146"/>
      <c r="AP121" s="146"/>
      <c r="AQ121" s="146"/>
      <c r="AR121" s="146"/>
      <c r="AS121" s="146"/>
      <c r="AT121" s="146"/>
      <c r="AU121" s="146"/>
      <c r="AV121" s="146"/>
      <c r="AW121" s="146"/>
      <c r="AX121" s="146"/>
      <c r="AY121" s="146"/>
      <c r="AZ121" s="146"/>
      <c r="BA121" s="146"/>
      <c r="BB121" s="146"/>
      <c r="BC121" s="146"/>
      <c r="BD121" s="146"/>
      <c r="BE121" s="499"/>
      <c r="BF121" s="499"/>
      <c r="BG121" s="499"/>
      <c r="BH121" s="499"/>
      <c r="BI121" s="499"/>
      <c r="BJ121" s="499"/>
      <c r="BK121" s="499"/>
      <c r="BL121" s="499"/>
      <c r="BM121" s="499"/>
      <c r="BN121" s="499"/>
      <c r="BO121" s="499"/>
      <c r="BP121" s="499"/>
      <c r="BQ121" s="499"/>
      <c r="BR121" s="499"/>
      <c r="BS121" s="499"/>
      <c r="BT121" s="499"/>
      <c r="BU121" s="499"/>
      <c r="BV121" s="499"/>
      <c r="BW121" s="499"/>
      <c r="BX121" s="499"/>
      <c r="BY121" s="499"/>
    </row>
    <row r="122" spans="1:77" customFormat="1" ht="12.75">
      <c r="A122" s="145"/>
      <c r="B122" s="145"/>
      <c r="C122" s="145"/>
      <c r="D122" s="145"/>
      <c r="E122" s="145"/>
      <c r="F122" s="145"/>
      <c r="G122" s="145"/>
      <c r="H122" s="145"/>
      <c r="I122" s="211"/>
      <c r="J122" s="145"/>
      <c r="K122" s="145"/>
      <c r="L122" s="145"/>
      <c r="M122" s="145"/>
      <c r="N122" s="145"/>
      <c r="O122" s="145"/>
      <c r="P122" s="145"/>
      <c r="Q122" s="145"/>
      <c r="R122" s="145"/>
      <c r="S122" s="146"/>
      <c r="T122" s="501"/>
      <c r="U122" s="500"/>
      <c r="V122" s="499"/>
      <c r="W122" s="514"/>
      <c r="X122" s="514"/>
      <c r="Y122" s="514"/>
      <c r="Z122" s="514"/>
      <c r="AA122" s="514"/>
      <c r="AB122" s="514"/>
      <c r="AC122" s="514"/>
      <c r="AD122" s="514"/>
      <c r="AE122" s="514"/>
      <c r="AF122" s="514"/>
      <c r="AG122" s="514"/>
      <c r="AH122" s="514"/>
      <c r="AI122" s="499"/>
      <c r="AJ122" s="146"/>
      <c r="AK122" s="146"/>
      <c r="AL122" s="146"/>
      <c r="AM122" s="146"/>
      <c r="AN122" s="146"/>
      <c r="AO122" s="146"/>
      <c r="AP122" s="146"/>
      <c r="AQ122" s="146"/>
      <c r="AR122" s="146"/>
      <c r="AS122" s="146"/>
      <c r="AT122" s="146"/>
      <c r="AU122" s="146"/>
      <c r="AV122" s="146"/>
      <c r="AW122" s="146"/>
      <c r="AX122" s="146"/>
      <c r="AY122" s="146"/>
      <c r="AZ122" s="146"/>
      <c r="BA122" s="146"/>
      <c r="BB122" s="146"/>
      <c r="BC122" s="146"/>
      <c r="BD122" s="146"/>
      <c r="BE122" s="499"/>
      <c r="BF122" s="499"/>
      <c r="BG122" s="499"/>
      <c r="BH122" s="499"/>
      <c r="BI122" s="499"/>
      <c r="BJ122" s="499"/>
      <c r="BK122" s="499"/>
      <c r="BL122" s="499"/>
      <c r="BM122" s="499"/>
      <c r="BN122" s="499"/>
      <c r="BO122" s="499"/>
      <c r="BP122" s="499"/>
      <c r="BQ122" s="499"/>
      <c r="BR122" s="499"/>
      <c r="BS122" s="499"/>
      <c r="BT122" s="499"/>
      <c r="BU122" s="499"/>
      <c r="BV122" s="499"/>
      <c r="BW122" s="499"/>
      <c r="BX122" s="499"/>
      <c r="BY122" s="499"/>
    </row>
    <row r="123" spans="1:77" customFormat="1" ht="12.75">
      <c r="A123" s="145"/>
      <c r="B123" s="145"/>
      <c r="C123" s="145"/>
      <c r="D123" s="145"/>
      <c r="E123" s="145"/>
      <c r="F123" s="145"/>
      <c r="G123" s="145"/>
      <c r="H123" s="145"/>
      <c r="I123" s="211"/>
      <c r="J123" s="145"/>
      <c r="K123" s="145"/>
      <c r="L123" s="145"/>
      <c r="M123" s="145"/>
      <c r="N123" s="145"/>
      <c r="O123" s="145"/>
      <c r="P123" s="145"/>
      <c r="Q123" s="145"/>
      <c r="R123" s="145"/>
      <c r="S123" s="146"/>
      <c r="T123" s="501"/>
      <c r="U123" s="500"/>
      <c r="V123" s="499"/>
      <c r="W123" s="514"/>
      <c r="X123" s="514"/>
      <c r="Y123" s="514"/>
      <c r="Z123" s="514"/>
      <c r="AA123" s="514"/>
      <c r="AB123" s="514"/>
      <c r="AC123" s="514"/>
      <c r="AD123" s="514"/>
      <c r="AE123" s="514"/>
      <c r="AF123" s="514"/>
      <c r="AG123" s="514"/>
      <c r="AH123" s="514"/>
      <c r="AI123" s="499"/>
      <c r="AJ123" s="146"/>
      <c r="AK123" s="146"/>
      <c r="AL123" s="146"/>
      <c r="AM123" s="146"/>
      <c r="AN123" s="146"/>
      <c r="AO123" s="146"/>
      <c r="AP123" s="146"/>
      <c r="AQ123" s="146"/>
      <c r="AR123" s="146"/>
      <c r="AS123" s="146"/>
      <c r="AT123" s="146"/>
      <c r="AU123" s="146"/>
      <c r="AV123" s="146"/>
      <c r="AW123" s="146"/>
      <c r="AX123" s="146"/>
      <c r="AY123" s="146"/>
      <c r="AZ123" s="146"/>
      <c r="BA123" s="146"/>
      <c r="BB123" s="146"/>
      <c r="BC123" s="146"/>
      <c r="BD123" s="146"/>
      <c r="BE123" s="499"/>
      <c r="BF123" s="499"/>
      <c r="BG123" s="499"/>
      <c r="BH123" s="499"/>
      <c r="BI123" s="499"/>
      <c r="BJ123" s="499"/>
      <c r="BK123" s="499"/>
      <c r="BL123" s="499"/>
      <c r="BM123" s="499"/>
      <c r="BN123" s="499"/>
      <c r="BO123" s="499"/>
      <c r="BP123" s="499"/>
      <c r="BQ123" s="499"/>
      <c r="BR123" s="499"/>
      <c r="BS123" s="499"/>
      <c r="BT123" s="499"/>
      <c r="BU123" s="499"/>
      <c r="BV123" s="499"/>
      <c r="BW123" s="499"/>
      <c r="BX123" s="499"/>
      <c r="BY123" s="499"/>
    </row>
    <row r="124" spans="1:77" customFormat="1" ht="12.75">
      <c r="A124" s="145"/>
      <c r="B124" s="145"/>
      <c r="C124" s="145"/>
      <c r="D124" s="145"/>
      <c r="E124" s="145"/>
      <c r="F124" s="145"/>
      <c r="G124" s="145"/>
      <c r="H124" s="145"/>
      <c r="I124" s="211"/>
      <c r="J124" s="145"/>
      <c r="K124" s="145"/>
      <c r="L124" s="145"/>
      <c r="M124" s="145"/>
      <c r="N124" s="145"/>
      <c r="O124" s="145"/>
      <c r="P124" s="145"/>
      <c r="Q124" s="145"/>
      <c r="R124" s="145"/>
      <c r="S124" s="146"/>
      <c r="T124" s="501"/>
      <c r="U124" s="500"/>
      <c r="V124" s="499"/>
      <c r="W124" s="514"/>
      <c r="X124" s="514"/>
      <c r="Y124" s="514"/>
      <c r="Z124" s="514"/>
      <c r="AA124" s="514"/>
      <c r="AB124" s="514"/>
      <c r="AC124" s="514"/>
      <c r="AD124" s="514"/>
      <c r="AE124" s="514"/>
      <c r="AF124" s="514"/>
      <c r="AG124" s="514"/>
      <c r="AH124" s="514"/>
      <c r="AI124" s="499"/>
      <c r="AJ124" s="146"/>
      <c r="AK124" s="146"/>
      <c r="AL124" s="146"/>
      <c r="AM124" s="146"/>
      <c r="AN124" s="146"/>
      <c r="AO124" s="146"/>
      <c r="AP124" s="146"/>
      <c r="AQ124" s="146"/>
      <c r="AR124" s="146"/>
      <c r="AS124" s="146"/>
      <c r="AT124" s="146"/>
      <c r="AU124" s="146"/>
      <c r="AV124" s="146"/>
      <c r="AW124" s="146"/>
      <c r="AX124" s="146"/>
      <c r="AY124" s="146"/>
      <c r="AZ124" s="146"/>
      <c r="BA124" s="146"/>
      <c r="BB124" s="146"/>
      <c r="BC124" s="146"/>
      <c r="BD124" s="146"/>
      <c r="BE124" s="499"/>
      <c r="BF124" s="499"/>
      <c r="BG124" s="499"/>
      <c r="BH124" s="499"/>
      <c r="BI124" s="499"/>
      <c r="BJ124" s="499"/>
      <c r="BK124" s="499"/>
      <c r="BL124" s="499"/>
      <c r="BM124" s="499"/>
      <c r="BN124" s="499"/>
      <c r="BO124" s="499"/>
      <c r="BP124" s="499"/>
      <c r="BQ124" s="499"/>
      <c r="BR124" s="499"/>
      <c r="BS124" s="499"/>
      <c r="BT124" s="499"/>
      <c r="BU124" s="499"/>
      <c r="BV124" s="499"/>
      <c r="BW124" s="499"/>
      <c r="BX124" s="499"/>
      <c r="BY124" s="499"/>
    </row>
    <row r="125" spans="1:77" customFormat="1" ht="12.75">
      <c r="A125" s="145"/>
      <c r="B125" s="145"/>
      <c r="C125" s="145"/>
      <c r="D125" s="145"/>
      <c r="E125" s="145"/>
      <c r="F125" s="145"/>
      <c r="G125" s="145"/>
      <c r="H125" s="145"/>
      <c r="I125" s="211"/>
      <c r="J125" s="145"/>
      <c r="K125" s="145"/>
      <c r="L125" s="145"/>
      <c r="M125" s="145"/>
      <c r="N125" s="145"/>
      <c r="O125" s="145"/>
      <c r="P125" s="145"/>
      <c r="Q125" s="145"/>
      <c r="R125" s="145"/>
      <c r="S125" s="146"/>
      <c r="T125" s="501"/>
      <c r="U125" s="500"/>
      <c r="V125" s="499"/>
      <c r="W125" s="514"/>
      <c r="X125" s="514"/>
      <c r="Y125" s="514"/>
      <c r="Z125" s="514"/>
      <c r="AA125" s="514"/>
      <c r="AB125" s="514"/>
      <c r="AC125" s="514"/>
      <c r="AD125" s="514"/>
      <c r="AE125" s="514"/>
      <c r="AF125" s="514"/>
      <c r="AG125" s="514"/>
      <c r="AH125" s="514"/>
      <c r="AI125" s="499"/>
      <c r="AJ125" s="146"/>
      <c r="AK125" s="146"/>
      <c r="AL125" s="146"/>
      <c r="AM125" s="146"/>
      <c r="AN125" s="146"/>
      <c r="AO125" s="146"/>
      <c r="AP125" s="146"/>
      <c r="AQ125" s="146"/>
      <c r="AR125" s="146"/>
      <c r="AS125" s="146"/>
      <c r="AT125" s="146"/>
      <c r="AU125" s="146"/>
      <c r="AV125" s="146"/>
      <c r="AW125" s="146"/>
      <c r="AX125" s="146"/>
      <c r="AY125" s="146"/>
      <c r="AZ125" s="146"/>
      <c r="BA125" s="146"/>
      <c r="BB125" s="146"/>
      <c r="BC125" s="146"/>
      <c r="BD125" s="146"/>
      <c r="BE125" s="499"/>
      <c r="BF125" s="499"/>
      <c r="BG125" s="499"/>
      <c r="BH125" s="499"/>
      <c r="BI125" s="499"/>
      <c r="BJ125" s="499"/>
      <c r="BK125" s="499"/>
      <c r="BL125" s="499"/>
      <c r="BM125" s="499"/>
      <c r="BN125" s="499"/>
      <c r="BO125" s="499"/>
      <c r="BP125" s="499"/>
      <c r="BQ125" s="499"/>
      <c r="BR125" s="499"/>
      <c r="BS125" s="499"/>
      <c r="BT125" s="499"/>
      <c r="BU125" s="499"/>
      <c r="BV125" s="499"/>
      <c r="BW125" s="499"/>
      <c r="BX125" s="499"/>
      <c r="BY125" s="499"/>
    </row>
    <row r="126" spans="1:77" customFormat="1" ht="12.75">
      <c r="A126" s="145"/>
      <c r="B126" s="145"/>
      <c r="C126" s="145"/>
      <c r="D126" s="145"/>
      <c r="E126" s="145"/>
      <c r="F126" s="145"/>
      <c r="G126" s="145"/>
      <c r="H126" s="145"/>
      <c r="I126" s="211"/>
      <c r="J126" s="145"/>
      <c r="K126" s="145"/>
      <c r="L126" s="145"/>
      <c r="M126" s="145"/>
      <c r="N126" s="145"/>
      <c r="O126" s="145"/>
      <c r="P126" s="145"/>
      <c r="Q126" s="145"/>
      <c r="R126" s="145"/>
      <c r="S126" s="146"/>
      <c r="T126" s="501"/>
      <c r="U126" s="500"/>
      <c r="V126" s="499"/>
      <c r="W126" s="514"/>
      <c r="X126" s="514"/>
      <c r="Y126" s="514"/>
      <c r="Z126" s="514"/>
      <c r="AA126" s="514"/>
      <c r="AB126" s="514"/>
      <c r="AC126" s="514"/>
      <c r="AD126" s="514"/>
      <c r="AE126" s="514"/>
      <c r="AF126" s="514"/>
      <c r="AG126" s="514"/>
      <c r="AH126" s="514"/>
      <c r="AI126" s="499"/>
      <c r="AJ126" s="146"/>
      <c r="AK126" s="146"/>
      <c r="AL126" s="146"/>
      <c r="AM126" s="146"/>
      <c r="AN126" s="146"/>
      <c r="AO126" s="146"/>
      <c r="AP126" s="146"/>
      <c r="AQ126" s="146"/>
      <c r="AR126" s="146"/>
      <c r="AS126" s="146"/>
      <c r="AT126" s="146"/>
      <c r="AU126" s="146"/>
      <c r="AV126" s="146"/>
      <c r="AW126" s="146"/>
      <c r="AX126" s="146"/>
      <c r="AY126" s="146"/>
      <c r="AZ126" s="146"/>
      <c r="BA126" s="146"/>
      <c r="BB126" s="146"/>
      <c r="BC126" s="146"/>
      <c r="BD126" s="146"/>
      <c r="BE126" s="499"/>
      <c r="BF126" s="499"/>
      <c r="BG126" s="499"/>
      <c r="BH126" s="499"/>
      <c r="BI126" s="499"/>
      <c r="BJ126" s="499"/>
      <c r="BK126" s="499"/>
      <c r="BL126" s="499"/>
      <c r="BM126" s="499"/>
      <c r="BN126" s="499"/>
      <c r="BO126" s="499"/>
      <c r="BP126" s="499"/>
      <c r="BQ126" s="499"/>
      <c r="BR126" s="499"/>
      <c r="BS126" s="499"/>
      <c r="BT126" s="499"/>
      <c r="BU126" s="499"/>
      <c r="BV126" s="499"/>
      <c r="BW126" s="499"/>
      <c r="BX126" s="499"/>
      <c r="BY126" s="499"/>
    </row>
    <row r="127" spans="1:77" customFormat="1" ht="12.75">
      <c r="A127" s="145"/>
      <c r="B127" s="145"/>
      <c r="C127" s="145"/>
      <c r="D127" s="145"/>
      <c r="E127" s="145"/>
      <c r="F127" s="145"/>
      <c r="G127" s="145"/>
      <c r="H127" s="145"/>
      <c r="I127" s="211"/>
      <c r="J127" s="145"/>
      <c r="K127" s="145"/>
      <c r="L127" s="145"/>
      <c r="M127" s="145"/>
      <c r="N127" s="145"/>
      <c r="O127" s="145"/>
      <c r="P127" s="145"/>
      <c r="Q127" s="145"/>
      <c r="R127" s="145"/>
      <c r="S127" s="146"/>
      <c r="T127" s="501"/>
      <c r="U127" s="500"/>
      <c r="V127" s="499"/>
      <c r="W127" s="514"/>
      <c r="X127" s="514"/>
      <c r="Y127" s="514"/>
      <c r="Z127" s="514"/>
      <c r="AA127" s="514"/>
      <c r="AB127" s="514"/>
      <c r="AC127" s="514"/>
      <c r="AD127" s="514"/>
      <c r="AE127" s="514"/>
      <c r="AF127" s="514"/>
      <c r="AG127" s="514"/>
      <c r="AH127" s="514"/>
      <c r="AI127" s="499"/>
      <c r="AJ127" s="146"/>
      <c r="AK127" s="146"/>
      <c r="AL127" s="146"/>
      <c r="AM127" s="146"/>
      <c r="AN127" s="146"/>
      <c r="AO127" s="146"/>
      <c r="AP127" s="146"/>
      <c r="AQ127" s="146"/>
      <c r="AR127" s="146"/>
      <c r="AS127" s="146"/>
      <c r="AT127" s="146"/>
      <c r="AU127" s="146"/>
      <c r="AV127" s="146"/>
      <c r="AW127" s="146"/>
      <c r="AX127" s="146"/>
      <c r="AY127" s="146"/>
      <c r="AZ127" s="146"/>
      <c r="BA127" s="146"/>
      <c r="BB127" s="146"/>
      <c r="BC127" s="146"/>
      <c r="BD127" s="146"/>
      <c r="BE127" s="499"/>
      <c r="BF127" s="499"/>
      <c r="BG127" s="499"/>
      <c r="BH127" s="499"/>
      <c r="BI127" s="499"/>
      <c r="BJ127" s="499"/>
      <c r="BK127" s="499"/>
      <c r="BL127" s="499"/>
      <c r="BM127" s="499"/>
      <c r="BN127" s="499"/>
      <c r="BO127" s="499"/>
      <c r="BP127" s="499"/>
      <c r="BQ127" s="499"/>
      <c r="BR127" s="499"/>
      <c r="BS127" s="499"/>
      <c r="BT127" s="499"/>
      <c r="BU127" s="499"/>
      <c r="BV127" s="499"/>
      <c r="BW127" s="499"/>
      <c r="BX127" s="499"/>
      <c r="BY127" s="499"/>
    </row>
    <row r="128" spans="1:77" customFormat="1" ht="12.75">
      <c r="A128" s="145"/>
      <c r="B128" s="145"/>
      <c r="C128" s="145"/>
      <c r="D128" s="145"/>
      <c r="E128" s="145"/>
      <c r="F128" s="145"/>
      <c r="G128" s="145"/>
      <c r="H128" s="145"/>
      <c r="I128" s="211"/>
      <c r="J128" s="145"/>
      <c r="K128" s="145"/>
      <c r="L128" s="145"/>
      <c r="M128" s="145"/>
      <c r="N128" s="145"/>
      <c r="O128" s="145"/>
      <c r="P128" s="145"/>
      <c r="Q128" s="145"/>
      <c r="R128" s="145"/>
      <c r="S128" s="146"/>
      <c r="T128" s="501"/>
      <c r="U128" s="500"/>
      <c r="V128" s="499"/>
      <c r="W128" s="514"/>
      <c r="X128" s="514"/>
      <c r="Y128" s="514"/>
      <c r="Z128" s="514"/>
      <c r="AA128" s="514"/>
      <c r="AB128" s="514"/>
      <c r="AC128" s="514"/>
      <c r="AD128" s="514"/>
      <c r="AE128" s="514"/>
      <c r="AF128" s="514"/>
      <c r="AG128" s="514"/>
      <c r="AH128" s="514"/>
      <c r="AI128" s="499"/>
      <c r="AJ128" s="146"/>
      <c r="AK128" s="146"/>
      <c r="AL128" s="146"/>
      <c r="AM128" s="146"/>
      <c r="AN128" s="146"/>
      <c r="AO128" s="146"/>
      <c r="AP128" s="146"/>
      <c r="AQ128" s="146"/>
      <c r="AR128" s="146"/>
      <c r="AS128" s="146"/>
      <c r="AT128" s="146"/>
      <c r="AU128" s="146"/>
      <c r="AV128" s="146"/>
      <c r="AW128" s="146"/>
      <c r="AX128" s="146"/>
      <c r="AY128" s="146"/>
      <c r="AZ128" s="146"/>
      <c r="BA128" s="146"/>
      <c r="BB128" s="146"/>
      <c r="BC128" s="146"/>
      <c r="BD128" s="146"/>
      <c r="BE128" s="499"/>
      <c r="BF128" s="499"/>
      <c r="BG128" s="499"/>
      <c r="BH128" s="499"/>
      <c r="BI128" s="499"/>
      <c r="BJ128" s="499"/>
      <c r="BK128" s="499"/>
      <c r="BL128" s="499"/>
      <c r="BM128" s="499"/>
      <c r="BN128" s="499"/>
      <c r="BO128" s="499"/>
      <c r="BP128" s="499"/>
      <c r="BQ128" s="499"/>
      <c r="BR128" s="499"/>
      <c r="BS128" s="499"/>
      <c r="BT128" s="499"/>
      <c r="BU128" s="499"/>
      <c r="BV128" s="499"/>
      <c r="BW128" s="499"/>
      <c r="BX128" s="499"/>
      <c r="BY128" s="499"/>
    </row>
    <row r="129" spans="1:77" customFormat="1" ht="12.75">
      <c r="A129" s="145"/>
      <c r="B129" s="145"/>
      <c r="C129" s="145"/>
      <c r="D129" s="145"/>
      <c r="E129" s="145"/>
      <c r="F129" s="145"/>
      <c r="G129" s="145"/>
      <c r="H129" s="145"/>
      <c r="I129" s="211"/>
      <c r="J129" s="145"/>
      <c r="K129" s="145"/>
      <c r="L129" s="145"/>
      <c r="M129" s="145"/>
      <c r="N129" s="145"/>
      <c r="O129" s="145"/>
      <c r="P129" s="145"/>
      <c r="Q129" s="145"/>
      <c r="R129" s="145"/>
      <c r="S129" s="146"/>
      <c r="T129" s="501"/>
      <c r="U129" s="500"/>
      <c r="V129" s="499"/>
      <c r="W129" s="514"/>
      <c r="X129" s="514"/>
      <c r="Y129" s="514"/>
      <c r="Z129" s="514"/>
      <c r="AA129" s="514"/>
      <c r="AB129" s="514"/>
      <c r="AC129" s="514"/>
      <c r="AD129" s="514"/>
      <c r="AE129" s="514"/>
      <c r="AF129" s="514"/>
      <c r="AG129" s="514"/>
      <c r="AH129" s="514"/>
      <c r="AI129" s="499"/>
      <c r="AJ129" s="146"/>
      <c r="AK129" s="146"/>
      <c r="AL129" s="146"/>
      <c r="AM129" s="146"/>
      <c r="AN129" s="146"/>
      <c r="AO129" s="146"/>
      <c r="AP129" s="146"/>
      <c r="AQ129" s="146"/>
      <c r="AR129" s="146"/>
      <c r="AS129" s="146"/>
      <c r="AT129" s="146"/>
      <c r="AU129" s="146"/>
      <c r="AV129" s="146"/>
      <c r="AW129" s="146"/>
      <c r="AX129" s="146"/>
      <c r="AY129" s="146"/>
      <c r="AZ129" s="146"/>
      <c r="BA129" s="146"/>
      <c r="BB129" s="146"/>
      <c r="BC129" s="146"/>
      <c r="BD129" s="146"/>
      <c r="BE129" s="499"/>
      <c r="BF129" s="499"/>
      <c r="BG129" s="499"/>
      <c r="BH129" s="499"/>
      <c r="BI129" s="499"/>
      <c r="BJ129" s="499"/>
      <c r="BK129" s="499"/>
      <c r="BL129" s="499"/>
      <c r="BM129" s="499"/>
      <c r="BN129" s="499"/>
      <c r="BO129" s="499"/>
      <c r="BP129" s="499"/>
      <c r="BQ129" s="499"/>
      <c r="BR129" s="499"/>
      <c r="BS129" s="499"/>
      <c r="BT129" s="499"/>
      <c r="BU129" s="499"/>
      <c r="BV129" s="499"/>
      <c r="BW129" s="499"/>
      <c r="BX129" s="499"/>
      <c r="BY129" s="499"/>
    </row>
    <row r="130" spans="1:77" customFormat="1" ht="12.75">
      <c r="A130" s="145"/>
      <c r="B130" s="145"/>
      <c r="C130" s="145"/>
      <c r="D130" s="145"/>
      <c r="E130" s="145"/>
      <c r="F130" s="145"/>
      <c r="G130" s="145"/>
      <c r="H130" s="145"/>
      <c r="I130" s="211"/>
      <c r="J130" s="145"/>
      <c r="K130" s="145"/>
      <c r="L130" s="145"/>
      <c r="M130" s="145"/>
      <c r="N130" s="145"/>
      <c r="O130" s="145"/>
      <c r="P130" s="145"/>
      <c r="Q130" s="145"/>
      <c r="R130" s="145"/>
      <c r="S130" s="146"/>
      <c r="T130" s="501"/>
      <c r="U130" s="500"/>
      <c r="V130" s="499"/>
      <c r="W130" s="514"/>
      <c r="X130" s="514"/>
      <c r="Y130" s="514"/>
      <c r="Z130" s="514"/>
      <c r="AA130" s="514"/>
      <c r="AB130" s="514"/>
      <c r="AC130" s="514"/>
      <c r="AD130" s="514"/>
      <c r="AE130" s="514"/>
      <c r="AF130" s="514"/>
      <c r="AG130" s="514"/>
      <c r="AH130" s="514"/>
      <c r="AI130" s="499"/>
      <c r="AJ130" s="146"/>
      <c r="AK130" s="146"/>
      <c r="AL130" s="146"/>
      <c r="AM130" s="146"/>
      <c r="AN130" s="146"/>
      <c r="AO130" s="146"/>
      <c r="AP130" s="146"/>
      <c r="AQ130" s="146"/>
      <c r="AR130" s="146"/>
      <c r="AS130" s="146"/>
      <c r="AT130" s="146"/>
      <c r="AU130" s="146"/>
      <c r="AV130" s="146"/>
      <c r="AW130" s="146"/>
      <c r="AX130" s="146"/>
      <c r="AY130" s="146"/>
      <c r="AZ130" s="146"/>
      <c r="BA130" s="146"/>
      <c r="BB130" s="146"/>
      <c r="BC130" s="146"/>
      <c r="BD130" s="146"/>
      <c r="BE130" s="499"/>
      <c r="BF130" s="499"/>
      <c r="BG130" s="499"/>
      <c r="BH130" s="499"/>
      <c r="BI130" s="499"/>
      <c r="BJ130" s="499"/>
      <c r="BK130" s="499"/>
      <c r="BL130" s="499"/>
      <c r="BM130" s="499"/>
      <c r="BN130" s="499"/>
      <c r="BO130" s="499"/>
      <c r="BP130" s="499"/>
      <c r="BQ130" s="499"/>
      <c r="BR130" s="499"/>
      <c r="BS130" s="499"/>
      <c r="BT130" s="499"/>
      <c r="BU130" s="499"/>
      <c r="BV130" s="499"/>
      <c r="BW130" s="499"/>
      <c r="BX130" s="499"/>
      <c r="BY130" s="499"/>
    </row>
    <row r="131" spans="1:77" customFormat="1" ht="12.75">
      <c r="A131" s="145"/>
      <c r="B131" s="145"/>
      <c r="C131" s="145"/>
      <c r="D131" s="145"/>
      <c r="E131" s="145"/>
      <c r="F131" s="145"/>
      <c r="G131" s="145"/>
      <c r="H131" s="145"/>
      <c r="I131" s="211"/>
      <c r="J131" s="145"/>
      <c r="K131" s="145"/>
      <c r="L131" s="145"/>
      <c r="M131" s="145"/>
      <c r="N131" s="145"/>
      <c r="O131" s="145"/>
      <c r="P131" s="145"/>
      <c r="Q131" s="145"/>
      <c r="R131" s="145"/>
      <c r="S131" s="146"/>
      <c r="T131" s="501"/>
      <c r="U131" s="500"/>
      <c r="V131" s="499"/>
      <c r="W131" s="514"/>
      <c r="X131" s="514"/>
      <c r="Y131" s="514"/>
      <c r="Z131" s="514"/>
      <c r="AA131" s="514"/>
      <c r="AB131" s="514"/>
      <c r="AC131" s="514"/>
      <c r="AD131" s="514"/>
      <c r="AE131" s="514"/>
      <c r="AF131" s="514"/>
      <c r="AG131" s="514"/>
      <c r="AH131" s="514"/>
      <c r="AI131" s="499"/>
      <c r="AJ131" s="146"/>
      <c r="AK131" s="146"/>
      <c r="AL131" s="146"/>
      <c r="AM131" s="146"/>
      <c r="AN131" s="146"/>
      <c r="AO131" s="146"/>
      <c r="AP131" s="146"/>
      <c r="AQ131" s="146"/>
      <c r="AR131" s="146"/>
      <c r="AS131" s="146"/>
      <c r="AT131" s="146"/>
      <c r="AU131" s="146"/>
      <c r="AV131" s="146"/>
      <c r="AW131" s="146"/>
      <c r="AX131" s="146"/>
      <c r="AY131" s="146"/>
      <c r="AZ131" s="146"/>
      <c r="BA131" s="146"/>
      <c r="BB131" s="146"/>
      <c r="BC131" s="146"/>
      <c r="BD131" s="146"/>
      <c r="BE131" s="499"/>
      <c r="BF131" s="499"/>
      <c r="BG131" s="499"/>
      <c r="BH131" s="499"/>
      <c r="BI131" s="499"/>
      <c r="BJ131" s="499"/>
      <c r="BK131" s="499"/>
      <c r="BL131" s="499"/>
      <c r="BM131" s="499"/>
      <c r="BN131" s="499"/>
      <c r="BO131" s="499"/>
      <c r="BP131" s="499"/>
      <c r="BQ131" s="499"/>
      <c r="BR131" s="499"/>
      <c r="BS131" s="499"/>
      <c r="BT131" s="499"/>
      <c r="BU131" s="499"/>
      <c r="BV131" s="499"/>
      <c r="BW131" s="499"/>
      <c r="BX131" s="499"/>
      <c r="BY131" s="499"/>
    </row>
    <row r="132" spans="1:77" customFormat="1" ht="12.75">
      <c r="A132" s="145"/>
      <c r="B132" s="145"/>
      <c r="C132" s="145"/>
      <c r="D132" s="145"/>
      <c r="E132" s="145"/>
      <c r="F132" s="145"/>
      <c r="G132" s="145"/>
      <c r="H132" s="145"/>
      <c r="I132" s="211"/>
      <c r="J132" s="145"/>
      <c r="K132" s="145"/>
      <c r="L132" s="145"/>
      <c r="M132" s="145"/>
      <c r="N132" s="145"/>
      <c r="O132" s="145"/>
      <c r="P132" s="145"/>
      <c r="Q132" s="145"/>
      <c r="R132" s="145"/>
      <c r="S132" s="146"/>
      <c r="T132" s="501"/>
      <c r="U132" s="500"/>
      <c r="V132" s="499"/>
      <c r="W132" s="514"/>
      <c r="X132" s="514"/>
      <c r="Y132" s="514"/>
      <c r="Z132" s="514"/>
      <c r="AA132" s="514"/>
      <c r="AB132" s="514"/>
      <c r="AC132" s="514"/>
      <c r="AD132" s="514"/>
      <c r="AE132" s="514"/>
      <c r="AF132" s="514"/>
      <c r="AG132" s="514"/>
      <c r="AH132" s="514"/>
      <c r="AI132" s="499"/>
      <c r="AJ132" s="146"/>
      <c r="AK132" s="146"/>
      <c r="AL132" s="146"/>
      <c r="AM132" s="146"/>
      <c r="AN132" s="146"/>
      <c r="AO132" s="146"/>
      <c r="AP132" s="146"/>
      <c r="AQ132" s="146"/>
      <c r="AR132" s="146"/>
      <c r="AS132" s="146"/>
      <c r="AT132" s="146"/>
      <c r="AU132" s="146"/>
      <c r="AV132" s="146"/>
      <c r="AW132" s="146"/>
      <c r="AX132" s="146"/>
      <c r="AY132" s="146"/>
      <c r="AZ132" s="146"/>
      <c r="BA132" s="146"/>
      <c r="BB132" s="146"/>
      <c r="BC132" s="146"/>
      <c r="BD132" s="146"/>
      <c r="BE132" s="499"/>
      <c r="BF132" s="499"/>
      <c r="BG132" s="499"/>
      <c r="BH132" s="499"/>
      <c r="BI132" s="499"/>
      <c r="BJ132" s="499"/>
      <c r="BK132" s="499"/>
      <c r="BL132" s="499"/>
      <c r="BM132" s="499"/>
      <c r="BN132" s="499"/>
      <c r="BO132" s="499"/>
      <c r="BP132" s="499"/>
      <c r="BQ132" s="499"/>
      <c r="BR132" s="499"/>
      <c r="BS132" s="499"/>
      <c r="BT132" s="499"/>
      <c r="BU132" s="499"/>
      <c r="BV132" s="499"/>
      <c r="BW132" s="499"/>
      <c r="BX132" s="499"/>
      <c r="BY132" s="499"/>
    </row>
    <row r="133" spans="1:77" customFormat="1" ht="12.75">
      <c r="A133" s="145"/>
      <c r="B133" s="145"/>
      <c r="C133" s="145"/>
      <c r="D133" s="145"/>
      <c r="E133" s="145"/>
      <c r="F133" s="145"/>
      <c r="G133" s="145"/>
      <c r="H133" s="145"/>
      <c r="I133" s="211"/>
      <c r="J133" s="145"/>
      <c r="K133" s="145"/>
      <c r="L133" s="145"/>
      <c r="M133" s="145"/>
      <c r="N133" s="145"/>
      <c r="O133" s="145"/>
      <c r="P133" s="145"/>
      <c r="Q133" s="145"/>
      <c r="R133" s="145"/>
      <c r="S133" s="146"/>
      <c r="T133" s="501"/>
      <c r="U133" s="500"/>
      <c r="V133" s="499"/>
      <c r="W133" s="514"/>
      <c r="X133" s="514"/>
      <c r="Y133" s="514"/>
      <c r="Z133" s="514"/>
      <c r="AA133" s="514"/>
      <c r="AB133" s="514"/>
      <c r="AC133" s="514"/>
      <c r="AD133" s="514"/>
      <c r="AE133" s="514"/>
      <c r="AF133" s="514"/>
      <c r="AG133" s="514"/>
      <c r="AH133" s="514"/>
      <c r="AI133" s="499"/>
      <c r="AJ133" s="146"/>
      <c r="AK133" s="146"/>
      <c r="AL133" s="146"/>
      <c r="AM133" s="146"/>
      <c r="AN133" s="146"/>
      <c r="AO133" s="146"/>
      <c r="AP133" s="146"/>
      <c r="AQ133" s="146"/>
      <c r="AR133" s="146"/>
      <c r="AS133" s="146"/>
      <c r="AT133" s="146"/>
      <c r="AU133" s="146"/>
      <c r="AV133" s="146"/>
      <c r="AW133" s="146"/>
      <c r="AX133" s="146"/>
      <c r="AY133" s="146"/>
      <c r="AZ133" s="146"/>
      <c r="BA133" s="146"/>
      <c r="BB133" s="146"/>
      <c r="BC133" s="146"/>
      <c r="BD133" s="146"/>
      <c r="BE133" s="499"/>
      <c r="BF133" s="499"/>
      <c r="BG133" s="499"/>
      <c r="BH133" s="499"/>
      <c r="BI133" s="499"/>
      <c r="BJ133" s="499"/>
      <c r="BK133" s="499"/>
      <c r="BL133" s="499"/>
      <c r="BM133" s="499"/>
      <c r="BN133" s="499"/>
      <c r="BO133" s="499"/>
      <c r="BP133" s="499"/>
      <c r="BQ133" s="499"/>
      <c r="BR133" s="499"/>
      <c r="BS133" s="499"/>
      <c r="BT133" s="499"/>
      <c r="BU133" s="499"/>
      <c r="BV133" s="499"/>
      <c r="BW133" s="499"/>
      <c r="BX133" s="499"/>
      <c r="BY133" s="499"/>
    </row>
    <row r="134" spans="1:77" customFormat="1" ht="12.75">
      <c r="A134" s="145"/>
      <c r="B134" s="145"/>
      <c r="C134" s="145"/>
      <c r="D134" s="145"/>
      <c r="E134" s="145"/>
      <c r="F134" s="145"/>
      <c r="G134" s="145"/>
      <c r="H134" s="145"/>
      <c r="I134" s="211"/>
      <c r="J134" s="145"/>
      <c r="K134" s="145"/>
      <c r="L134" s="145"/>
      <c r="M134" s="145"/>
      <c r="N134" s="145"/>
      <c r="O134" s="145"/>
      <c r="P134" s="145"/>
      <c r="Q134" s="145"/>
      <c r="R134" s="145"/>
      <c r="S134" s="146"/>
      <c r="T134" s="501"/>
      <c r="U134" s="500"/>
      <c r="V134" s="499"/>
      <c r="W134" s="514"/>
      <c r="X134" s="514"/>
      <c r="Y134" s="514"/>
      <c r="Z134" s="514"/>
      <c r="AA134" s="514"/>
      <c r="AB134" s="514"/>
      <c r="AC134" s="514"/>
      <c r="AD134" s="514"/>
      <c r="AE134" s="514"/>
      <c r="AF134" s="514"/>
      <c r="AG134" s="514"/>
      <c r="AH134" s="514"/>
      <c r="AI134" s="499"/>
      <c r="AJ134" s="146"/>
      <c r="AK134" s="146"/>
      <c r="AL134" s="146"/>
      <c r="AM134" s="146"/>
      <c r="AN134" s="146"/>
      <c r="AO134" s="146"/>
      <c r="AP134" s="146"/>
      <c r="AQ134" s="146"/>
      <c r="AR134" s="146"/>
      <c r="AS134" s="146"/>
      <c r="AT134" s="146"/>
      <c r="AU134" s="146"/>
      <c r="AV134" s="146"/>
      <c r="AW134" s="146"/>
      <c r="AX134" s="146"/>
      <c r="AY134" s="146"/>
      <c r="AZ134" s="146"/>
      <c r="BA134" s="146"/>
      <c r="BB134" s="146"/>
      <c r="BC134" s="146"/>
      <c r="BD134" s="146"/>
      <c r="BE134" s="499"/>
      <c r="BF134" s="499"/>
      <c r="BG134" s="499"/>
      <c r="BH134" s="499"/>
      <c r="BI134" s="499"/>
      <c r="BJ134" s="499"/>
      <c r="BK134" s="499"/>
      <c r="BL134" s="499"/>
      <c r="BM134" s="499"/>
      <c r="BN134" s="499"/>
      <c r="BO134" s="499"/>
      <c r="BP134" s="499"/>
      <c r="BQ134" s="499"/>
      <c r="BR134" s="499"/>
      <c r="BS134" s="499"/>
      <c r="BT134" s="499"/>
      <c r="BU134" s="499"/>
      <c r="BV134" s="499"/>
      <c r="BW134" s="499"/>
      <c r="BX134" s="499"/>
      <c r="BY134" s="499"/>
    </row>
    <row r="135" spans="1:77" customFormat="1" ht="12.75">
      <c r="A135" s="145"/>
      <c r="B135" s="145"/>
      <c r="C135" s="145"/>
      <c r="D135" s="145"/>
      <c r="E135" s="145"/>
      <c r="F135" s="145"/>
      <c r="G135" s="145"/>
      <c r="H135" s="145"/>
      <c r="I135" s="211"/>
      <c r="J135" s="145"/>
      <c r="K135" s="145"/>
      <c r="L135" s="145"/>
      <c r="M135" s="145"/>
      <c r="N135" s="145"/>
      <c r="O135" s="145"/>
      <c r="P135" s="145"/>
      <c r="Q135" s="145"/>
      <c r="R135" s="145"/>
      <c r="S135" s="146"/>
      <c r="T135" s="501"/>
      <c r="U135" s="500"/>
      <c r="V135" s="499"/>
      <c r="W135" s="514"/>
      <c r="X135" s="514"/>
      <c r="Y135" s="514"/>
      <c r="Z135" s="514"/>
      <c r="AA135" s="514"/>
      <c r="AB135" s="514"/>
      <c r="AC135" s="514"/>
      <c r="AD135" s="514"/>
      <c r="AE135" s="514"/>
      <c r="AF135" s="514"/>
      <c r="AG135" s="514"/>
      <c r="AH135" s="514"/>
      <c r="AI135" s="499"/>
      <c r="AJ135" s="146"/>
      <c r="AK135" s="146"/>
      <c r="AL135" s="146"/>
      <c r="AM135" s="146"/>
      <c r="AN135" s="146"/>
      <c r="AO135" s="146"/>
      <c r="AP135" s="146"/>
      <c r="AQ135" s="146"/>
      <c r="AR135" s="146"/>
      <c r="AS135" s="146"/>
      <c r="AT135" s="146"/>
      <c r="AU135" s="146"/>
      <c r="AV135" s="146"/>
      <c r="AW135" s="146"/>
      <c r="AX135" s="146"/>
      <c r="AY135" s="146"/>
      <c r="AZ135" s="146"/>
      <c r="BA135" s="146"/>
      <c r="BB135" s="146"/>
      <c r="BC135" s="146"/>
      <c r="BD135" s="146"/>
      <c r="BE135" s="499"/>
      <c r="BF135" s="499"/>
      <c r="BG135" s="499"/>
      <c r="BH135" s="499"/>
      <c r="BI135" s="499"/>
      <c r="BJ135" s="499"/>
      <c r="BK135" s="499"/>
      <c r="BL135" s="499"/>
      <c r="BM135" s="499"/>
      <c r="BN135" s="499"/>
      <c r="BO135" s="499"/>
      <c r="BP135" s="499"/>
      <c r="BQ135" s="499"/>
      <c r="BR135" s="499"/>
      <c r="BS135" s="499"/>
      <c r="BT135" s="499"/>
      <c r="BU135" s="499"/>
      <c r="BV135" s="499"/>
      <c r="BW135" s="499"/>
      <c r="BX135" s="499"/>
      <c r="BY135" s="499"/>
    </row>
    <row r="136" spans="1:77" customFormat="1" ht="12.75">
      <c r="A136" s="145"/>
      <c r="B136" s="145"/>
      <c r="C136" s="145"/>
      <c r="D136" s="145"/>
      <c r="E136" s="145"/>
      <c r="F136" s="145"/>
      <c r="G136" s="145"/>
      <c r="H136" s="145"/>
      <c r="I136" s="211"/>
      <c r="J136" s="145"/>
      <c r="K136" s="145"/>
      <c r="L136" s="145"/>
      <c r="M136" s="145"/>
      <c r="N136" s="145"/>
      <c r="O136" s="145"/>
      <c r="P136" s="145"/>
      <c r="Q136" s="145"/>
      <c r="R136" s="145"/>
      <c r="S136" s="146"/>
      <c r="T136" s="501"/>
      <c r="U136" s="500"/>
      <c r="V136" s="499"/>
      <c r="W136" s="514"/>
      <c r="X136" s="514"/>
      <c r="Y136" s="514"/>
      <c r="Z136" s="514"/>
      <c r="AA136" s="514"/>
      <c r="AB136" s="514"/>
      <c r="AC136" s="514"/>
      <c r="AD136" s="514"/>
      <c r="AE136" s="514"/>
      <c r="AF136" s="514"/>
      <c r="AG136" s="514"/>
      <c r="AH136" s="514"/>
      <c r="AI136" s="499"/>
      <c r="AJ136" s="146"/>
      <c r="AK136" s="146"/>
      <c r="AL136" s="146"/>
      <c r="AM136" s="146"/>
      <c r="AN136" s="146"/>
      <c r="AO136" s="146"/>
      <c r="AP136" s="146"/>
      <c r="AQ136" s="146"/>
      <c r="AR136" s="146"/>
      <c r="AS136" s="146"/>
      <c r="AT136" s="146"/>
      <c r="AU136" s="146"/>
      <c r="AV136" s="146"/>
      <c r="AW136" s="146"/>
      <c r="AX136" s="146"/>
      <c r="AY136" s="146"/>
      <c r="AZ136" s="146"/>
      <c r="BA136" s="146"/>
      <c r="BB136" s="146"/>
      <c r="BC136" s="146"/>
      <c r="BD136" s="146"/>
      <c r="BE136" s="499"/>
      <c r="BF136" s="499"/>
      <c r="BG136" s="499"/>
      <c r="BH136" s="499"/>
      <c r="BI136" s="499"/>
      <c r="BJ136" s="499"/>
      <c r="BK136" s="499"/>
      <c r="BL136" s="499"/>
      <c r="BM136" s="499"/>
      <c r="BN136" s="499"/>
      <c r="BO136" s="499"/>
      <c r="BP136" s="499"/>
      <c r="BQ136" s="499"/>
      <c r="BR136" s="499"/>
      <c r="BS136" s="499"/>
      <c r="BT136" s="499"/>
      <c r="BU136" s="499"/>
      <c r="BV136" s="499"/>
      <c r="BW136" s="499"/>
      <c r="BX136" s="499"/>
      <c r="BY136" s="499"/>
    </row>
    <row r="137" spans="1:77" customFormat="1" ht="12.75">
      <c r="A137" s="145"/>
      <c r="B137" s="145"/>
      <c r="C137" s="145"/>
      <c r="D137" s="145"/>
      <c r="E137" s="145"/>
      <c r="F137" s="145"/>
      <c r="G137" s="145"/>
      <c r="H137" s="145"/>
      <c r="I137" s="211"/>
      <c r="J137" s="145"/>
      <c r="K137" s="145"/>
      <c r="L137" s="145"/>
      <c r="M137" s="145"/>
      <c r="N137" s="145"/>
      <c r="O137" s="145"/>
      <c r="P137" s="145"/>
      <c r="Q137" s="145"/>
      <c r="R137" s="145"/>
      <c r="S137" s="146"/>
      <c r="T137" s="501"/>
      <c r="U137" s="500"/>
      <c r="V137" s="499"/>
      <c r="W137" s="514"/>
      <c r="X137" s="514"/>
      <c r="Y137" s="514"/>
      <c r="Z137" s="514"/>
      <c r="AA137" s="514"/>
      <c r="AB137" s="514"/>
      <c r="AC137" s="514"/>
      <c r="AD137" s="514"/>
      <c r="AE137" s="514"/>
      <c r="AF137" s="514"/>
      <c r="AG137" s="514"/>
      <c r="AH137" s="514"/>
      <c r="AI137" s="499"/>
      <c r="AJ137" s="146"/>
      <c r="AK137" s="146"/>
      <c r="AL137" s="146"/>
      <c r="AM137" s="146"/>
      <c r="AN137" s="146"/>
      <c r="AO137" s="146"/>
      <c r="AP137" s="146"/>
      <c r="AQ137" s="146"/>
      <c r="AR137" s="146"/>
      <c r="AS137" s="146"/>
      <c r="AT137" s="146"/>
      <c r="AU137" s="146"/>
      <c r="AV137" s="146"/>
      <c r="AW137" s="146"/>
      <c r="AX137" s="146"/>
      <c r="AY137" s="146"/>
      <c r="AZ137" s="146"/>
      <c r="BA137" s="146"/>
      <c r="BB137" s="146"/>
      <c r="BC137" s="146"/>
      <c r="BD137" s="146"/>
      <c r="BE137" s="499"/>
      <c r="BF137" s="499"/>
      <c r="BG137" s="499"/>
      <c r="BH137" s="499"/>
      <c r="BI137" s="499"/>
      <c r="BJ137" s="499"/>
      <c r="BK137" s="499"/>
      <c r="BL137" s="499"/>
      <c r="BM137" s="499"/>
      <c r="BN137" s="499"/>
      <c r="BO137" s="499"/>
      <c r="BP137" s="499"/>
      <c r="BQ137" s="499"/>
      <c r="BR137" s="499"/>
      <c r="BS137" s="499"/>
      <c r="BT137" s="499"/>
      <c r="BU137" s="499"/>
      <c r="BV137" s="499"/>
      <c r="BW137" s="499"/>
      <c r="BX137" s="499"/>
      <c r="BY137" s="499"/>
    </row>
    <row r="138" spans="1:77" customFormat="1" ht="12.75">
      <c r="A138" s="145"/>
      <c r="B138" s="145"/>
      <c r="C138" s="145"/>
      <c r="D138" s="145"/>
      <c r="E138" s="145"/>
      <c r="F138" s="145"/>
      <c r="G138" s="145"/>
      <c r="H138" s="145"/>
      <c r="I138" s="211"/>
      <c r="J138" s="145"/>
      <c r="K138" s="145"/>
      <c r="L138" s="145"/>
      <c r="M138" s="145"/>
      <c r="N138" s="145"/>
      <c r="O138" s="145"/>
      <c r="P138" s="145"/>
      <c r="Q138" s="145"/>
      <c r="R138" s="145"/>
      <c r="S138" s="146"/>
      <c r="T138" s="501"/>
      <c r="U138" s="500"/>
      <c r="V138" s="499"/>
      <c r="W138" s="514"/>
      <c r="X138" s="514"/>
      <c r="Y138" s="514"/>
      <c r="Z138" s="514"/>
      <c r="AA138" s="514"/>
      <c r="AB138" s="514"/>
      <c r="AC138" s="514"/>
      <c r="AD138" s="514"/>
      <c r="AE138" s="514"/>
      <c r="AF138" s="514"/>
      <c r="AG138" s="514"/>
      <c r="AH138" s="514"/>
      <c r="AI138" s="499"/>
      <c r="AJ138" s="146"/>
      <c r="AK138" s="146"/>
      <c r="AL138" s="146"/>
      <c r="AM138" s="146"/>
      <c r="AN138" s="146"/>
      <c r="AO138" s="146"/>
      <c r="AP138" s="146"/>
      <c r="AQ138" s="146"/>
      <c r="AR138" s="146"/>
      <c r="AS138" s="146"/>
      <c r="AT138" s="146"/>
      <c r="AU138" s="146"/>
      <c r="AV138" s="146"/>
      <c r="AW138" s="146"/>
      <c r="AX138" s="146"/>
      <c r="AY138" s="146"/>
      <c r="AZ138" s="146"/>
      <c r="BA138" s="146"/>
      <c r="BB138" s="146"/>
      <c r="BC138" s="146"/>
      <c r="BD138" s="146"/>
      <c r="BE138" s="499"/>
      <c r="BF138" s="499"/>
      <c r="BG138" s="499"/>
      <c r="BH138" s="499"/>
      <c r="BI138" s="499"/>
      <c r="BJ138" s="499"/>
      <c r="BK138" s="499"/>
      <c r="BL138" s="499"/>
      <c r="BM138" s="499"/>
      <c r="BN138" s="499"/>
      <c r="BO138" s="499"/>
      <c r="BP138" s="499"/>
      <c r="BQ138" s="499"/>
      <c r="BR138" s="499"/>
      <c r="BS138" s="499"/>
      <c r="BT138" s="499"/>
      <c r="BU138" s="499"/>
      <c r="BV138" s="499"/>
      <c r="BW138" s="499"/>
      <c r="BX138" s="499"/>
      <c r="BY138" s="499"/>
    </row>
    <row r="139" spans="1:77" customFormat="1" ht="12.75">
      <c r="A139" s="145"/>
      <c r="B139" s="145"/>
      <c r="C139" s="145"/>
      <c r="D139" s="145"/>
      <c r="E139" s="145"/>
      <c r="F139" s="145"/>
      <c r="G139" s="145"/>
      <c r="H139" s="145"/>
      <c r="I139" s="211"/>
      <c r="J139" s="145"/>
      <c r="K139" s="145"/>
      <c r="L139" s="145"/>
      <c r="M139" s="145"/>
      <c r="N139" s="145"/>
      <c r="O139" s="145"/>
      <c r="P139" s="145"/>
      <c r="Q139" s="145"/>
      <c r="R139" s="145"/>
      <c r="S139" s="146"/>
      <c r="T139" s="501"/>
      <c r="U139" s="500"/>
      <c r="V139" s="499"/>
      <c r="W139" s="514"/>
      <c r="X139" s="514"/>
      <c r="Y139" s="514"/>
      <c r="Z139" s="514"/>
      <c r="AA139" s="514"/>
      <c r="AB139" s="514"/>
      <c r="AC139" s="514"/>
      <c r="AD139" s="514"/>
      <c r="AE139" s="514"/>
      <c r="AF139" s="514"/>
      <c r="AG139" s="514"/>
      <c r="AH139" s="514"/>
      <c r="AI139" s="499"/>
      <c r="AJ139" s="146"/>
      <c r="AK139" s="146"/>
      <c r="AL139" s="146"/>
      <c r="AM139" s="146"/>
      <c r="AN139" s="146"/>
      <c r="AO139" s="146"/>
      <c r="AP139" s="146"/>
      <c r="AQ139" s="146"/>
      <c r="AR139" s="146"/>
      <c r="AS139" s="146"/>
      <c r="AT139" s="146"/>
      <c r="AU139" s="146"/>
      <c r="AV139" s="146"/>
      <c r="AW139" s="146"/>
      <c r="AX139" s="146"/>
      <c r="AY139" s="146"/>
      <c r="AZ139" s="146"/>
      <c r="BA139" s="146"/>
      <c r="BB139" s="146"/>
      <c r="BC139" s="146"/>
      <c r="BD139" s="146"/>
      <c r="BE139" s="499"/>
      <c r="BF139" s="499"/>
      <c r="BG139" s="499"/>
      <c r="BH139" s="499"/>
      <c r="BI139" s="499"/>
      <c r="BJ139" s="499"/>
      <c r="BK139" s="499"/>
      <c r="BL139" s="499"/>
      <c r="BM139" s="499"/>
      <c r="BN139" s="499"/>
      <c r="BO139" s="499"/>
      <c r="BP139" s="499"/>
      <c r="BQ139" s="499"/>
      <c r="BR139" s="499"/>
      <c r="BS139" s="499"/>
      <c r="BT139" s="499"/>
      <c r="BU139" s="499"/>
      <c r="BV139" s="499"/>
      <c r="BW139" s="499"/>
      <c r="BX139" s="499"/>
      <c r="BY139" s="499"/>
    </row>
    <row r="140" spans="1:77" customFormat="1" ht="12.75">
      <c r="A140" s="145"/>
      <c r="B140" s="145"/>
      <c r="C140" s="145"/>
      <c r="D140" s="145"/>
      <c r="E140" s="145"/>
      <c r="F140" s="145"/>
      <c r="G140" s="145"/>
      <c r="H140" s="145"/>
      <c r="I140" s="211"/>
      <c r="J140" s="145"/>
      <c r="K140" s="145"/>
      <c r="L140" s="145"/>
      <c r="M140" s="145"/>
      <c r="N140" s="145"/>
      <c r="O140" s="145"/>
      <c r="P140" s="145"/>
      <c r="Q140" s="145"/>
      <c r="R140" s="145"/>
      <c r="S140" s="146"/>
      <c r="T140" s="501"/>
      <c r="U140" s="500"/>
      <c r="V140" s="499"/>
      <c r="W140" s="514"/>
      <c r="X140" s="514"/>
      <c r="Y140" s="514"/>
      <c r="Z140" s="514"/>
      <c r="AA140" s="514"/>
      <c r="AB140" s="514"/>
      <c r="AC140" s="514"/>
      <c r="AD140" s="514"/>
      <c r="AE140" s="514"/>
      <c r="AF140" s="514"/>
      <c r="AG140" s="514"/>
      <c r="AH140" s="514"/>
      <c r="AI140" s="499"/>
      <c r="AJ140" s="146"/>
      <c r="AK140" s="146"/>
      <c r="AL140" s="146"/>
      <c r="AM140" s="146"/>
      <c r="AN140" s="146"/>
      <c r="AO140" s="146"/>
      <c r="AP140" s="146"/>
      <c r="AQ140" s="146"/>
      <c r="AR140" s="146"/>
      <c r="AS140" s="146"/>
      <c r="AT140" s="146"/>
      <c r="AU140" s="146"/>
      <c r="AV140" s="146"/>
      <c r="AW140" s="146"/>
      <c r="AX140" s="146"/>
      <c r="AY140" s="146"/>
      <c r="AZ140" s="146"/>
      <c r="BA140" s="146"/>
      <c r="BB140" s="146"/>
      <c r="BC140" s="146"/>
      <c r="BD140" s="146"/>
      <c r="BE140" s="499"/>
      <c r="BF140" s="499"/>
      <c r="BG140" s="499"/>
      <c r="BH140" s="499"/>
      <c r="BI140" s="499"/>
      <c r="BJ140" s="499"/>
      <c r="BK140" s="499"/>
      <c r="BL140" s="499"/>
      <c r="BM140" s="499"/>
      <c r="BN140" s="499"/>
      <c r="BO140" s="499"/>
      <c r="BP140" s="499"/>
      <c r="BQ140" s="499"/>
      <c r="BR140" s="499"/>
      <c r="BS140" s="499"/>
      <c r="BT140" s="499"/>
      <c r="BU140" s="499"/>
      <c r="BV140" s="499"/>
      <c r="BW140" s="499"/>
      <c r="BX140" s="499"/>
      <c r="BY140" s="499"/>
    </row>
    <row r="141" spans="1:77" customFormat="1" ht="12.75">
      <c r="A141" s="145"/>
      <c r="B141" s="145"/>
      <c r="C141" s="145"/>
      <c r="D141" s="145"/>
      <c r="E141" s="145"/>
      <c r="F141" s="145"/>
      <c r="G141" s="145"/>
      <c r="H141" s="145"/>
      <c r="I141" s="211"/>
      <c r="J141" s="145"/>
      <c r="K141" s="145"/>
      <c r="L141" s="145"/>
      <c r="M141" s="145"/>
      <c r="N141" s="145"/>
      <c r="O141" s="145"/>
      <c r="P141" s="145"/>
      <c r="Q141" s="145"/>
      <c r="R141" s="145"/>
      <c r="S141" s="146"/>
      <c r="T141" s="501"/>
      <c r="U141" s="500"/>
      <c r="V141" s="499"/>
      <c r="W141" s="514"/>
      <c r="X141" s="514"/>
      <c r="Y141" s="514"/>
      <c r="Z141" s="514"/>
      <c r="AA141" s="514"/>
      <c r="AB141" s="514"/>
      <c r="AC141" s="514"/>
      <c r="AD141" s="514"/>
      <c r="AE141" s="514"/>
      <c r="AF141" s="514"/>
      <c r="AG141" s="514"/>
      <c r="AH141" s="514"/>
      <c r="AI141" s="499"/>
      <c r="AJ141" s="146"/>
      <c r="AK141" s="146"/>
      <c r="AL141" s="146"/>
      <c r="AM141" s="146"/>
      <c r="AN141" s="146"/>
      <c r="AO141" s="146"/>
      <c r="AP141" s="146"/>
      <c r="AQ141" s="146"/>
      <c r="AR141" s="146"/>
      <c r="AS141" s="146"/>
      <c r="AT141" s="146"/>
      <c r="AU141" s="146"/>
      <c r="AV141" s="146"/>
      <c r="AW141" s="146"/>
      <c r="AX141" s="146"/>
      <c r="AY141" s="146"/>
      <c r="AZ141" s="146"/>
      <c r="BA141" s="146"/>
      <c r="BB141" s="146"/>
      <c r="BC141" s="146"/>
      <c r="BD141" s="146"/>
      <c r="BE141" s="499"/>
      <c r="BF141" s="499"/>
      <c r="BG141" s="499"/>
      <c r="BH141" s="499"/>
      <c r="BI141" s="499"/>
      <c r="BJ141" s="499"/>
      <c r="BK141" s="499"/>
      <c r="BL141" s="499"/>
      <c r="BM141" s="499"/>
      <c r="BN141" s="499"/>
      <c r="BO141" s="499"/>
      <c r="BP141" s="499"/>
      <c r="BQ141" s="499"/>
      <c r="BR141" s="499"/>
      <c r="BS141" s="499"/>
      <c r="BT141" s="499"/>
      <c r="BU141" s="499"/>
      <c r="BV141" s="499"/>
      <c r="BW141" s="499"/>
      <c r="BX141" s="499"/>
      <c r="BY141" s="499"/>
    </row>
    <row r="142" spans="1:77" customFormat="1" ht="12.75">
      <c r="A142" s="145"/>
      <c r="B142" s="145"/>
      <c r="C142" s="145"/>
      <c r="D142" s="145"/>
      <c r="E142" s="145"/>
      <c r="F142" s="145"/>
      <c r="G142" s="145"/>
      <c r="H142" s="145"/>
      <c r="I142" s="211"/>
      <c r="J142" s="145"/>
      <c r="K142" s="145"/>
      <c r="L142" s="145"/>
      <c r="M142" s="145"/>
      <c r="N142" s="145"/>
      <c r="O142" s="145"/>
      <c r="P142" s="145"/>
      <c r="Q142" s="145"/>
      <c r="R142" s="145"/>
      <c r="S142" s="146"/>
      <c r="T142" s="501"/>
      <c r="U142" s="500"/>
      <c r="V142" s="499"/>
      <c r="W142" s="514"/>
      <c r="X142" s="514"/>
      <c r="Y142" s="514"/>
      <c r="Z142" s="514"/>
      <c r="AA142" s="514"/>
      <c r="AB142" s="514"/>
      <c r="AC142" s="514"/>
      <c r="AD142" s="514"/>
      <c r="AE142" s="514"/>
      <c r="AF142" s="514"/>
      <c r="AG142" s="514"/>
      <c r="AH142" s="514"/>
      <c r="AI142" s="499"/>
      <c r="AJ142" s="146"/>
      <c r="AK142" s="146"/>
      <c r="AL142" s="146"/>
      <c r="AM142" s="146"/>
      <c r="AN142" s="146"/>
      <c r="AO142" s="146"/>
      <c r="AP142" s="146"/>
      <c r="AQ142" s="146"/>
      <c r="AR142" s="146"/>
      <c r="AS142" s="146"/>
      <c r="AT142" s="146"/>
      <c r="AU142" s="146"/>
      <c r="AV142" s="146"/>
      <c r="AW142" s="146"/>
      <c r="AX142" s="146"/>
      <c r="AY142" s="146"/>
      <c r="AZ142" s="146"/>
      <c r="BA142" s="146"/>
      <c r="BB142" s="146"/>
      <c r="BC142" s="146"/>
      <c r="BD142" s="146"/>
      <c r="BE142" s="499"/>
      <c r="BF142" s="499"/>
      <c r="BG142" s="499"/>
      <c r="BH142" s="499"/>
      <c r="BI142" s="499"/>
      <c r="BJ142" s="499"/>
      <c r="BK142" s="499"/>
      <c r="BL142" s="499"/>
      <c r="BM142" s="499"/>
      <c r="BN142" s="499"/>
      <c r="BO142" s="499"/>
      <c r="BP142" s="499"/>
      <c r="BQ142" s="499"/>
      <c r="BR142" s="499"/>
      <c r="BS142" s="499"/>
      <c r="BT142" s="499"/>
      <c r="BU142" s="499"/>
      <c r="BV142" s="499"/>
      <c r="BW142" s="499"/>
      <c r="BX142" s="499"/>
      <c r="BY142" s="499"/>
    </row>
    <row r="143" spans="1:77" customFormat="1" ht="12.75">
      <c r="A143" s="145"/>
      <c r="B143" s="145"/>
      <c r="C143" s="145"/>
      <c r="D143" s="145"/>
      <c r="E143" s="145"/>
      <c r="F143" s="145"/>
      <c r="G143" s="145"/>
      <c r="H143" s="145"/>
      <c r="I143" s="211"/>
      <c r="J143" s="145"/>
      <c r="K143" s="145"/>
      <c r="L143" s="145"/>
      <c r="M143" s="145"/>
      <c r="N143" s="145"/>
      <c r="O143" s="145"/>
      <c r="P143" s="145"/>
      <c r="Q143" s="145"/>
      <c r="R143" s="145"/>
      <c r="S143" s="146"/>
      <c r="T143" s="501"/>
      <c r="U143" s="500"/>
      <c r="V143" s="499"/>
      <c r="W143" s="514"/>
      <c r="X143" s="514"/>
      <c r="Y143" s="514"/>
      <c r="Z143" s="514"/>
      <c r="AA143" s="514"/>
      <c r="AB143" s="514"/>
      <c r="AC143" s="514"/>
      <c r="AD143" s="514"/>
      <c r="AE143" s="514"/>
      <c r="AF143" s="514"/>
      <c r="AG143" s="514"/>
      <c r="AH143" s="514"/>
      <c r="AI143" s="499"/>
      <c r="AJ143" s="146"/>
      <c r="AK143" s="146"/>
      <c r="AL143" s="146"/>
      <c r="AM143" s="146"/>
      <c r="AN143" s="146"/>
      <c r="AO143" s="146"/>
      <c r="AP143" s="146"/>
      <c r="AQ143" s="146"/>
      <c r="AR143" s="146"/>
      <c r="AS143" s="146"/>
      <c r="AT143" s="146"/>
      <c r="AU143" s="146"/>
      <c r="AV143" s="146"/>
      <c r="AW143" s="146"/>
      <c r="AX143" s="146"/>
      <c r="AY143" s="146"/>
      <c r="AZ143" s="146"/>
      <c r="BA143" s="146"/>
      <c r="BB143" s="146"/>
      <c r="BC143" s="146"/>
      <c r="BD143" s="146"/>
      <c r="BE143" s="499"/>
      <c r="BF143" s="499"/>
      <c r="BG143" s="499"/>
      <c r="BH143" s="499"/>
      <c r="BI143" s="499"/>
      <c r="BJ143" s="499"/>
      <c r="BK143" s="499"/>
      <c r="BL143" s="499"/>
      <c r="BM143" s="499"/>
      <c r="BN143" s="499"/>
      <c r="BO143" s="499"/>
      <c r="BP143" s="499"/>
      <c r="BQ143" s="499"/>
      <c r="BR143" s="499"/>
      <c r="BS143" s="499"/>
      <c r="BT143" s="499"/>
      <c r="BU143" s="499"/>
      <c r="BV143" s="499"/>
      <c r="BW143" s="499"/>
      <c r="BX143" s="499"/>
      <c r="BY143" s="499"/>
    </row>
    <row r="144" spans="1:77" customFormat="1" ht="12.75">
      <c r="A144" s="145"/>
      <c r="B144" s="145"/>
      <c r="C144" s="145"/>
      <c r="D144" s="145"/>
      <c r="E144" s="145"/>
      <c r="F144" s="145"/>
      <c r="G144" s="145"/>
      <c r="H144" s="145"/>
      <c r="I144" s="211"/>
      <c r="J144" s="145"/>
      <c r="K144" s="145"/>
      <c r="L144" s="145"/>
      <c r="M144" s="145"/>
      <c r="N144" s="145"/>
      <c r="O144" s="145"/>
      <c r="P144" s="145"/>
      <c r="Q144" s="145"/>
      <c r="R144" s="145"/>
      <c r="S144" s="146"/>
      <c r="T144" s="501"/>
      <c r="U144" s="500"/>
      <c r="V144" s="499"/>
      <c r="W144" s="514"/>
      <c r="X144" s="514"/>
      <c r="Y144" s="514"/>
      <c r="Z144" s="514"/>
      <c r="AA144" s="514"/>
      <c r="AB144" s="514"/>
      <c r="AC144" s="514"/>
      <c r="AD144" s="514"/>
      <c r="AE144" s="514"/>
      <c r="AF144" s="514"/>
      <c r="AG144" s="514"/>
      <c r="AH144" s="514"/>
      <c r="AI144" s="499"/>
      <c r="AJ144" s="146"/>
      <c r="AK144" s="146"/>
      <c r="AL144" s="146"/>
      <c r="AM144" s="146"/>
      <c r="AN144" s="146"/>
      <c r="AO144" s="146"/>
      <c r="AP144" s="146"/>
      <c r="AQ144" s="146"/>
      <c r="AR144" s="146"/>
      <c r="AS144" s="146"/>
      <c r="AT144" s="146"/>
      <c r="AU144" s="146"/>
      <c r="AV144" s="146"/>
      <c r="AW144" s="146"/>
      <c r="AX144" s="146"/>
      <c r="AY144" s="146"/>
      <c r="AZ144" s="146"/>
      <c r="BA144" s="146"/>
      <c r="BB144" s="146"/>
      <c r="BC144" s="146"/>
      <c r="BD144" s="146"/>
      <c r="BE144" s="499"/>
      <c r="BF144" s="499"/>
      <c r="BG144" s="499"/>
      <c r="BH144" s="499"/>
      <c r="BI144" s="499"/>
      <c r="BJ144" s="499"/>
      <c r="BK144" s="499"/>
      <c r="BL144" s="499"/>
      <c r="BM144" s="499"/>
      <c r="BN144" s="499"/>
      <c r="BO144" s="499"/>
      <c r="BP144" s="499"/>
      <c r="BQ144" s="499"/>
      <c r="BR144" s="499"/>
      <c r="BS144" s="499"/>
      <c r="BT144" s="499"/>
      <c r="BU144" s="499"/>
      <c r="BV144" s="499"/>
      <c r="BW144" s="499"/>
      <c r="BX144" s="499"/>
      <c r="BY144" s="499"/>
    </row>
    <row r="145" spans="1:77" customFormat="1" ht="12.75">
      <c r="A145" s="145"/>
      <c r="B145" s="145"/>
      <c r="C145" s="145"/>
      <c r="D145" s="145"/>
      <c r="E145" s="145"/>
      <c r="F145" s="145"/>
      <c r="G145" s="145"/>
      <c r="H145" s="145"/>
      <c r="I145" s="211"/>
      <c r="J145" s="145"/>
      <c r="K145" s="145"/>
      <c r="L145" s="145"/>
      <c r="M145" s="145"/>
      <c r="N145" s="145"/>
      <c r="O145" s="145"/>
      <c r="P145" s="145"/>
      <c r="Q145" s="145"/>
      <c r="R145" s="145"/>
      <c r="S145" s="146"/>
      <c r="T145" s="501"/>
      <c r="U145" s="500"/>
      <c r="V145" s="499"/>
      <c r="W145" s="514"/>
      <c r="X145" s="514"/>
      <c r="Y145" s="514"/>
      <c r="Z145" s="514"/>
      <c r="AA145" s="514"/>
      <c r="AB145" s="514"/>
      <c r="AC145" s="514"/>
      <c r="AD145" s="514"/>
      <c r="AE145" s="514"/>
      <c r="AF145" s="514"/>
      <c r="AG145" s="514"/>
      <c r="AH145" s="514"/>
      <c r="AI145" s="499"/>
      <c r="AJ145" s="146"/>
      <c r="AK145" s="146"/>
      <c r="AL145" s="146"/>
      <c r="AM145" s="146"/>
      <c r="AN145" s="146"/>
      <c r="AO145" s="146"/>
      <c r="AP145" s="146"/>
      <c r="AQ145" s="146"/>
      <c r="AR145" s="146"/>
      <c r="AS145" s="146"/>
      <c r="AT145" s="146"/>
      <c r="AU145" s="146"/>
      <c r="AV145" s="146"/>
      <c r="AW145" s="146"/>
      <c r="AX145" s="146"/>
      <c r="AY145" s="146"/>
      <c r="AZ145" s="146"/>
      <c r="BA145" s="146"/>
      <c r="BB145" s="146"/>
      <c r="BC145" s="146"/>
      <c r="BD145" s="146"/>
      <c r="BE145" s="499"/>
      <c r="BF145" s="499"/>
      <c r="BG145" s="499"/>
      <c r="BH145" s="499"/>
      <c r="BI145" s="499"/>
      <c r="BJ145" s="499"/>
      <c r="BK145" s="499"/>
      <c r="BL145" s="499"/>
      <c r="BM145" s="499"/>
      <c r="BN145" s="499"/>
      <c r="BO145" s="499"/>
      <c r="BP145" s="499"/>
      <c r="BQ145" s="499"/>
      <c r="BR145" s="499"/>
      <c r="BS145" s="499"/>
      <c r="BT145" s="499"/>
      <c r="BU145" s="499"/>
      <c r="BV145" s="499"/>
      <c r="BW145" s="499"/>
      <c r="BX145" s="499"/>
      <c r="BY145" s="499"/>
    </row>
    <row r="146" spans="1:77" customFormat="1" ht="12.75">
      <c r="A146" s="145"/>
      <c r="B146" s="145"/>
      <c r="C146" s="145"/>
      <c r="D146" s="145"/>
      <c r="E146" s="145"/>
      <c r="F146" s="145"/>
      <c r="G146" s="145"/>
      <c r="H146" s="145"/>
      <c r="I146" s="211"/>
      <c r="J146" s="145"/>
      <c r="K146" s="145"/>
      <c r="L146" s="145"/>
      <c r="M146" s="145"/>
      <c r="N146" s="145"/>
      <c r="O146" s="145"/>
      <c r="P146" s="145"/>
      <c r="Q146" s="145"/>
      <c r="R146" s="145"/>
      <c r="S146" s="146"/>
      <c r="T146" s="501"/>
      <c r="U146" s="500"/>
      <c r="V146" s="499"/>
      <c r="W146" s="514"/>
      <c r="X146" s="514"/>
      <c r="Y146" s="514"/>
      <c r="Z146" s="514"/>
      <c r="AA146" s="514"/>
      <c r="AB146" s="514"/>
      <c r="AC146" s="514"/>
      <c r="AD146" s="514"/>
      <c r="AE146" s="514"/>
      <c r="AF146" s="514"/>
      <c r="AG146" s="514"/>
      <c r="AH146" s="514"/>
      <c r="AI146" s="499"/>
      <c r="AJ146" s="146"/>
      <c r="AK146" s="146"/>
      <c r="AL146" s="146"/>
      <c r="AM146" s="146"/>
      <c r="AN146" s="146"/>
      <c r="AO146" s="146"/>
      <c r="AP146" s="146"/>
      <c r="AQ146" s="146"/>
      <c r="AR146" s="146"/>
      <c r="AS146" s="146"/>
      <c r="AT146" s="146"/>
      <c r="AU146" s="146"/>
      <c r="AV146" s="146"/>
      <c r="AW146" s="146"/>
      <c r="AX146" s="146"/>
      <c r="AY146" s="146"/>
      <c r="AZ146" s="146"/>
      <c r="BA146" s="146"/>
      <c r="BB146" s="146"/>
      <c r="BC146" s="146"/>
      <c r="BD146" s="146"/>
      <c r="BE146" s="499"/>
      <c r="BF146" s="499"/>
      <c r="BG146" s="499"/>
      <c r="BH146" s="499"/>
      <c r="BI146" s="499"/>
      <c r="BJ146" s="499"/>
      <c r="BK146" s="499"/>
      <c r="BL146" s="499"/>
      <c r="BM146" s="499"/>
      <c r="BN146" s="499"/>
      <c r="BO146" s="499"/>
      <c r="BP146" s="499"/>
      <c r="BQ146" s="499"/>
      <c r="BR146" s="499"/>
      <c r="BS146" s="499"/>
      <c r="BT146" s="499"/>
      <c r="BU146" s="499"/>
      <c r="BV146" s="499"/>
      <c r="BW146" s="499"/>
      <c r="BX146" s="499"/>
      <c r="BY146" s="499"/>
    </row>
    <row r="147" spans="1:77" customFormat="1" ht="12.75">
      <c r="A147" s="145"/>
      <c r="B147" s="145"/>
      <c r="C147" s="145"/>
      <c r="D147" s="145"/>
      <c r="E147" s="145"/>
      <c r="F147" s="145"/>
      <c r="G147" s="145"/>
      <c r="H147" s="145"/>
      <c r="I147" s="211"/>
      <c r="J147" s="145"/>
      <c r="K147" s="145"/>
      <c r="L147" s="145"/>
      <c r="M147" s="145"/>
      <c r="N147" s="145"/>
      <c r="O147" s="145"/>
      <c r="P147" s="145"/>
      <c r="Q147" s="145"/>
      <c r="R147" s="145"/>
      <c r="S147" s="146"/>
      <c r="T147" s="501"/>
      <c r="U147" s="500"/>
      <c r="V147" s="499"/>
      <c r="W147" s="514"/>
      <c r="X147" s="514"/>
      <c r="Y147" s="514"/>
      <c r="Z147" s="514"/>
      <c r="AA147" s="514"/>
      <c r="AB147" s="514"/>
      <c r="AC147" s="514"/>
      <c r="AD147" s="514"/>
      <c r="AE147" s="514"/>
      <c r="AF147" s="514"/>
      <c r="AG147" s="514"/>
      <c r="AH147" s="514"/>
      <c r="AI147" s="499"/>
      <c r="AJ147" s="146"/>
      <c r="AK147" s="146"/>
      <c r="AL147" s="146"/>
      <c r="AM147" s="146"/>
      <c r="AN147" s="146"/>
      <c r="AO147" s="146"/>
      <c r="AP147" s="146"/>
      <c r="AQ147" s="146"/>
      <c r="AR147" s="146"/>
      <c r="AS147" s="146"/>
      <c r="AT147" s="146"/>
      <c r="AU147" s="146"/>
      <c r="AV147" s="146"/>
      <c r="AW147" s="146"/>
      <c r="AX147" s="146"/>
      <c r="AY147" s="146"/>
      <c r="AZ147" s="146"/>
      <c r="BA147" s="146"/>
      <c r="BB147" s="146"/>
      <c r="BC147" s="146"/>
      <c r="BD147" s="146"/>
      <c r="BE147" s="499"/>
      <c r="BF147" s="499"/>
      <c r="BG147" s="499"/>
      <c r="BH147" s="499"/>
      <c r="BI147" s="499"/>
      <c r="BJ147" s="499"/>
      <c r="BK147" s="499"/>
      <c r="BL147" s="499"/>
      <c r="BM147" s="499"/>
      <c r="BN147" s="499"/>
      <c r="BO147" s="499"/>
      <c r="BP147" s="499"/>
      <c r="BQ147" s="499"/>
      <c r="BR147" s="499"/>
      <c r="BS147" s="499"/>
      <c r="BT147" s="499"/>
      <c r="BU147" s="499"/>
      <c r="BV147" s="499"/>
      <c r="BW147" s="499"/>
      <c r="BX147" s="499"/>
      <c r="BY147" s="499"/>
    </row>
    <row r="148" spans="1:77" customFormat="1" ht="12.75">
      <c r="A148" s="145"/>
      <c r="B148" s="145"/>
      <c r="C148" s="145"/>
      <c r="D148" s="145"/>
      <c r="E148" s="145"/>
      <c r="F148" s="145"/>
      <c r="G148" s="145"/>
      <c r="H148" s="145"/>
      <c r="I148" s="211"/>
      <c r="J148" s="145"/>
      <c r="K148" s="145"/>
      <c r="L148" s="145"/>
      <c r="M148" s="145"/>
      <c r="N148" s="145"/>
      <c r="O148" s="145"/>
      <c r="P148" s="145"/>
      <c r="Q148" s="145"/>
      <c r="R148" s="145"/>
      <c r="S148" s="146"/>
      <c r="T148" s="501"/>
      <c r="U148" s="500"/>
      <c r="V148" s="499"/>
      <c r="W148" s="514"/>
      <c r="X148" s="514"/>
      <c r="Y148" s="514"/>
      <c r="Z148" s="514"/>
      <c r="AA148" s="514"/>
      <c r="AB148" s="514"/>
      <c r="AC148" s="514"/>
      <c r="AD148" s="514"/>
      <c r="AE148" s="514"/>
      <c r="AF148" s="514"/>
      <c r="AG148" s="514"/>
      <c r="AH148" s="514"/>
      <c r="AI148" s="499"/>
      <c r="AJ148" s="146"/>
      <c r="AK148" s="146"/>
      <c r="AL148" s="146"/>
      <c r="AM148" s="146"/>
      <c r="AN148" s="146"/>
      <c r="AO148" s="146"/>
      <c r="AP148" s="146"/>
      <c r="AQ148" s="146"/>
      <c r="AR148" s="146"/>
      <c r="AS148" s="146"/>
      <c r="AT148" s="146"/>
      <c r="AU148" s="146"/>
      <c r="AV148" s="146"/>
      <c r="AW148" s="146"/>
      <c r="AX148" s="146"/>
      <c r="AY148" s="146"/>
      <c r="AZ148" s="146"/>
      <c r="BA148" s="146"/>
      <c r="BB148" s="146"/>
      <c r="BC148" s="146"/>
      <c r="BD148" s="146"/>
      <c r="BE148" s="499"/>
      <c r="BF148" s="499"/>
      <c r="BG148" s="499"/>
      <c r="BH148" s="499"/>
      <c r="BI148" s="499"/>
      <c r="BJ148" s="499"/>
      <c r="BK148" s="499"/>
      <c r="BL148" s="499"/>
      <c r="BM148" s="499"/>
      <c r="BN148" s="499"/>
      <c r="BO148" s="499"/>
      <c r="BP148" s="499"/>
      <c r="BQ148" s="499"/>
      <c r="BR148" s="499"/>
      <c r="BS148" s="499"/>
      <c r="BT148" s="499"/>
      <c r="BU148" s="499"/>
      <c r="BV148" s="499"/>
      <c r="BW148" s="499"/>
      <c r="BX148" s="499"/>
      <c r="BY148" s="499"/>
    </row>
    <row r="149" spans="1:77" customFormat="1" ht="12.75">
      <c r="A149" s="145"/>
      <c r="B149" s="145"/>
      <c r="C149" s="145"/>
      <c r="D149" s="145"/>
      <c r="E149" s="145"/>
      <c r="F149" s="145"/>
      <c r="G149" s="145"/>
      <c r="H149" s="145"/>
      <c r="I149" s="211"/>
      <c r="J149" s="145"/>
      <c r="K149" s="145"/>
      <c r="L149" s="145"/>
      <c r="M149" s="145"/>
      <c r="N149" s="145"/>
      <c r="O149" s="145"/>
      <c r="P149" s="145"/>
      <c r="Q149" s="145"/>
      <c r="R149" s="145"/>
      <c r="S149" s="146"/>
      <c r="T149" s="501"/>
      <c r="U149" s="500"/>
      <c r="V149" s="499"/>
      <c r="W149" s="514"/>
      <c r="X149" s="514"/>
      <c r="Y149" s="514"/>
      <c r="Z149" s="514"/>
      <c r="AA149" s="514"/>
      <c r="AB149" s="514"/>
      <c r="AC149" s="514"/>
      <c r="AD149" s="514"/>
      <c r="AE149" s="514"/>
      <c r="AF149" s="514"/>
      <c r="AG149" s="514"/>
      <c r="AH149" s="514"/>
      <c r="AI149" s="499"/>
      <c r="AJ149" s="146"/>
      <c r="AK149" s="146"/>
      <c r="AL149" s="146"/>
      <c r="AM149" s="146"/>
      <c r="AN149" s="146"/>
      <c r="AO149" s="146"/>
      <c r="AP149" s="146"/>
      <c r="AQ149" s="146"/>
      <c r="AR149" s="146"/>
      <c r="AS149" s="146"/>
      <c r="AT149" s="146"/>
      <c r="AU149" s="146"/>
      <c r="AV149" s="146"/>
      <c r="AW149" s="146"/>
      <c r="AX149" s="146"/>
      <c r="AY149" s="146"/>
      <c r="AZ149" s="146"/>
      <c r="BA149" s="146"/>
      <c r="BB149" s="146"/>
      <c r="BC149" s="146"/>
      <c r="BD149" s="146"/>
      <c r="BE149" s="499"/>
      <c r="BF149" s="499"/>
      <c r="BG149" s="499"/>
      <c r="BH149" s="499"/>
      <c r="BI149" s="499"/>
      <c r="BJ149" s="499"/>
      <c r="BK149" s="499"/>
      <c r="BL149" s="499"/>
      <c r="BM149" s="499"/>
      <c r="BN149" s="499"/>
      <c r="BO149" s="499"/>
      <c r="BP149" s="499"/>
      <c r="BQ149" s="499"/>
      <c r="BR149" s="499"/>
      <c r="BS149" s="499"/>
      <c r="BT149" s="499"/>
      <c r="BU149" s="499"/>
      <c r="BV149" s="499"/>
      <c r="BW149" s="499"/>
      <c r="BX149" s="499"/>
      <c r="BY149" s="499"/>
    </row>
    <row r="150" spans="1:77" customFormat="1" ht="12.75">
      <c r="A150" s="145"/>
      <c r="B150" s="145"/>
      <c r="C150" s="145"/>
      <c r="D150" s="145"/>
      <c r="E150" s="145"/>
      <c r="F150" s="145"/>
      <c r="G150" s="145"/>
      <c r="H150" s="145"/>
      <c r="I150" s="211"/>
      <c r="J150" s="145"/>
      <c r="K150" s="145"/>
      <c r="L150" s="145"/>
      <c r="M150" s="145"/>
      <c r="N150" s="145"/>
      <c r="O150" s="145"/>
      <c r="P150" s="145"/>
      <c r="Q150" s="145"/>
      <c r="R150" s="145"/>
      <c r="S150" s="146"/>
      <c r="T150" s="501"/>
      <c r="U150" s="500"/>
      <c r="V150" s="499"/>
      <c r="W150" s="514"/>
      <c r="X150" s="514"/>
      <c r="Y150" s="514"/>
      <c r="Z150" s="514"/>
      <c r="AA150" s="514"/>
      <c r="AB150" s="514"/>
      <c r="AC150" s="514"/>
      <c r="AD150" s="514"/>
      <c r="AE150" s="514"/>
      <c r="AF150" s="514"/>
      <c r="AG150" s="514"/>
      <c r="AH150" s="514"/>
      <c r="AI150" s="499"/>
      <c r="AJ150" s="146"/>
      <c r="AK150" s="146"/>
      <c r="AL150" s="146"/>
      <c r="AM150" s="146"/>
      <c r="AN150" s="146"/>
      <c r="AO150" s="146"/>
      <c r="AP150" s="146"/>
      <c r="AQ150" s="146"/>
      <c r="AR150" s="146"/>
      <c r="AS150" s="146"/>
      <c r="AT150" s="146"/>
      <c r="AU150" s="146"/>
      <c r="AV150" s="146"/>
      <c r="AW150" s="146"/>
      <c r="AX150" s="146"/>
      <c r="AY150" s="146"/>
      <c r="AZ150" s="146"/>
      <c r="BA150" s="146"/>
      <c r="BB150" s="146"/>
      <c r="BC150" s="146"/>
      <c r="BD150" s="146"/>
      <c r="BE150" s="499"/>
      <c r="BF150" s="499"/>
      <c r="BG150" s="499"/>
      <c r="BH150" s="499"/>
      <c r="BI150" s="499"/>
      <c r="BJ150" s="499"/>
      <c r="BK150" s="499"/>
      <c r="BL150" s="499"/>
      <c r="BM150" s="499"/>
      <c r="BN150" s="499"/>
      <c r="BO150" s="499"/>
      <c r="BP150" s="499"/>
      <c r="BQ150" s="499"/>
      <c r="BR150" s="499"/>
      <c r="BS150" s="499"/>
      <c r="BT150" s="499"/>
      <c r="BU150" s="499"/>
      <c r="BV150" s="499"/>
      <c r="BW150" s="499"/>
      <c r="BX150" s="499"/>
      <c r="BY150" s="499"/>
    </row>
    <row r="151" spans="1:77" customFormat="1" ht="12.75">
      <c r="A151" s="145"/>
      <c r="B151" s="145"/>
      <c r="C151" s="145"/>
      <c r="D151" s="145"/>
      <c r="E151" s="145"/>
      <c r="F151" s="145"/>
      <c r="G151" s="145"/>
      <c r="H151" s="145"/>
      <c r="I151" s="211"/>
      <c r="J151" s="145"/>
      <c r="K151" s="145"/>
      <c r="L151" s="145"/>
      <c r="M151" s="145"/>
      <c r="N151" s="145"/>
      <c r="O151" s="145"/>
      <c r="P151" s="145"/>
      <c r="Q151" s="145"/>
      <c r="R151" s="145"/>
      <c r="S151" s="146"/>
      <c r="T151" s="501"/>
      <c r="U151" s="500"/>
      <c r="V151" s="499"/>
      <c r="W151" s="514"/>
      <c r="X151" s="514"/>
      <c r="Y151" s="514"/>
      <c r="Z151" s="514"/>
      <c r="AA151" s="514"/>
      <c r="AB151" s="514"/>
      <c r="AC151" s="514"/>
      <c r="AD151" s="514"/>
      <c r="AE151" s="514"/>
      <c r="AF151" s="514"/>
      <c r="AG151" s="514"/>
      <c r="AH151" s="514"/>
      <c r="AI151" s="499"/>
      <c r="AJ151" s="146"/>
      <c r="AK151" s="146"/>
      <c r="AL151" s="146"/>
      <c r="AM151" s="146"/>
      <c r="AN151" s="146"/>
      <c r="AO151" s="146"/>
      <c r="AP151" s="146"/>
      <c r="AQ151" s="146"/>
      <c r="AR151" s="146"/>
      <c r="AS151" s="146"/>
      <c r="AT151" s="146"/>
      <c r="AU151" s="146"/>
      <c r="AV151" s="146"/>
      <c r="AW151" s="146"/>
      <c r="AX151" s="146"/>
      <c r="AY151" s="146"/>
      <c r="AZ151" s="146"/>
      <c r="BA151" s="146"/>
      <c r="BB151" s="146"/>
      <c r="BC151" s="146"/>
      <c r="BD151" s="146"/>
      <c r="BE151" s="499"/>
      <c r="BF151" s="499"/>
      <c r="BG151" s="499"/>
      <c r="BH151" s="499"/>
      <c r="BI151" s="499"/>
      <c r="BJ151" s="499"/>
      <c r="BK151" s="499"/>
      <c r="BL151" s="499"/>
      <c r="BM151" s="499"/>
      <c r="BN151" s="499"/>
      <c r="BO151" s="499"/>
      <c r="BP151" s="499"/>
      <c r="BQ151" s="499"/>
      <c r="BR151" s="499"/>
      <c r="BS151" s="499"/>
      <c r="BT151" s="499"/>
      <c r="BU151" s="499"/>
      <c r="BV151" s="499"/>
      <c r="BW151" s="499"/>
      <c r="BX151" s="499"/>
      <c r="BY151" s="499"/>
    </row>
    <row r="152" spans="1:77" customFormat="1" ht="12.75">
      <c r="A152" s="145"/>
      <c r="B152" s="145"/>
      <c r="C152" s="145"/>
      <c r="D152" s="145"/>
      <c r="E152" s="145"/>
      <c r="F152" s="145"/>
      <c r="G152" s="145"/>
      <c r="H152" s="145"/>
      <c r="I152" s="211"/>
      <c r="J152" s="145"/>
      <c r="K152" s="145"/>
      <c r="L152" s="145"/>
      <c r="M152" s="145"/>
      <c r="N152" s="145"/>
      <c r="O152" s="145"/>
      <c r="P152" s="145"/>
      <c r="Q152" s="145"/>
      <c r="R152" s="145"/>
      <c r="S152" s="146"/>
      <c r="T152" s="501"/>
      <c r="U152" s="500"/>
      <c r="V152" s="499"/>
      <c r="W152" s="514"/>
      <c r="X152" s="514"/>
      <c r="Y152" s="514"/>
      <c r="Z152" s="514"/>
      <c r="AA152" s="514"/>
      <c r="AB152" s="514"/>
      <c r="AC152" s="514"/>
      <c r="AD152" s="514"/>
      <c r="AE152" s="514"/>
      <c r="AF152" s="514"/>
      <c r="AG152" s="514"/>
      <c r="AH152" s="514"/>
      <c r="AI152" s="499"/>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499"/>
      <c r="BF152" s="499"/>
      <c r="BG152" s="499"/>
      <c r="BH152" s="499"/>
      <c r="BI152" s="499"/>
      <c r="BJ152" s="499"/>
      <c r="BK152" s="499"/>
      <c r="BL152" s="499"/>
      <c r="BM152" s="499"/>
      <c r="BN152" s="499"/>
      <c r="BO152" s="499"/>
      <c r="BP152" s="499"/>
      <c r="BQ152" s="499"/>
      <c r="BR152" s="499"/>
      <c r="BS152" s="499"/>
      <c r="BT152" s="499"/>
      <c r="BU152" s="499"/>
      <c r="BV152" s="499"/>
      <c r="BW152" s="499"/>
      <c r="BX152" s="499"/>
      <c r="BY152" s="499"/>
    </row>
    <row r="153" spans="1:77" customFormat="1" ht="12.75">
      <c r="A153" s="145"/>
      <c r="B153" s="145"/>
      <c r="C153" s="145"/>
      <c r="D153" s="145"/>
      <c r="E153" s="145"/>
      <c r="F153" s="145"/>
      <c r="G153" s="145"/>
      <c r="H153" s="145"/>
      <c r="I153" s="211"/>
      <c r="J153" s="145"/>
      <c r="K153" s="145"/>
      <c r="L153" s="145"/>
      <c r="M153" s="145"/>
      <c r="N153" s="145"/>
      <c r="O153" s="145"/>
      <c r="P153" s="145"/>
      <c r="Q153" s="145"/>
      <c r="R153" s="145"/>
      <c r="S153" s="146"/>
      <c r="T153" s="501"/>
      <c r="U153" s="500"/>
      <c r="V153" s="499"/>
      <c r="W153" s="514"/>
      <c r="X153" s="514"/>
      <c r="Y153" s="514"/>
      <c r="Z153" s="514"/>
      <c r="AA153" s="514"/>
      <c r="AB153" s="514"/>
      <c r="AC153" s="514"/>
      <c r="AD153" s="514"/>
      <c r="AE153" s="514"/>
      <c r="AF153" s="514"/>
      <c r="AG153" s="514"/>
      <c r="AH153" s="514"/>
      <c r="AI153" s="499"/>
      <c r="AJ153" s="146"/>
      <c r="AK153" s="146"/>
      <c r="AL153" s="146"/>
      <c r="AM153" s="146"/>
      <c r="AN153" s="146"/>
      <c r="AO153" s="146"/>
      <c r="AP153" s="146"/>
      <c r="AQ153" s="146"/>
      <c r="AR153" s="146"/>
      <c r="AS153" s="146"/>
      <c r="AT153" s="146"/>
      <c r="AU153" s="146"/>
      <c r="AV153" s="146"/>
      <c r="AW153" s="146"/>
      <c r="AX153" s="146"/>
      <c r="AY153" s="146"/>
      <c r="AZ153" s="146"/>
      <c r="BA153" s="146"/>
      <c r="BB153" s="146"/>
      <c r="BC153" s="146"/>
      <c r="BD153" s="146"/>
      <c r="BE153" s="499"/>
      <c r="BF153" s="499"/>
      <c r="BG153" s="499"/>
      <c r="BH153" s="499"/>
      <c r="BI153" s="499"/>
      <c r="BJ153" s="499"/>
      <c r="BK153" s="499"/>
      <c r="BL153" s="499"/>
      <c r="BM153" s="499"/>
      <c r="BN153" s="499"/>
      <c r="BO153" s="499"/>
      <c r="BP153" s="499"/>
      <c r="BQ153" s="499"/>
      <c r="BR153" s="499"/>
      <c r="BS153" s="499"/>
      <c r="BT153" s="499"/>
      <c r="BU153" s="499"/>
      <c r="BV153" s="499"/>
      <c r="BW153" s="499"/>
      <c r="BX153" s="499"/>
      <c r="BY153" s="499"/>
    </row>
    <row r="154" spans="1:77" customFormat="1" ht="12.75">
      <c r="A154" s="145"/>
      <c r="B154" s="145"/>
      <c r="C154" s="145"/>
      <c r="D154" s="145"/>
      <c r="E154" s="145"/>
      <c r="F154" s="145"/>
      <c r="G154" s="145"/>
      <c r="H154" s="145"/>
      <c r="I154" s="211"/>
      <c r="J154" s="145"/>
      <c r="K154" s="145"/>
      <c r="L154" s="145"/>
      <c r="M154" s="145"/>
      <c r="N154" s="145"/>
      <c r="O154" s="145"/>
      <c r="P154" s="145"/>
      <c r="Q154" s="145"/>
      <c r="R154" s="145"/>
      <c r="S154" s="146"/>
      <c r="T154" s="501"/>
      <c r="U154" s="500"/>
      <c r="V154" s="499"/>
      <c r="W154" s="514"/>
      <c r="X154" s="514"/>
      <c r="Y154" s="514"/>
      <c r="Z154" s="514"/>
      <c r="AA154" s="514"/>
      <c r="AB154" s="514"/>
      <c r="AC154" s="514"/>
      <c r="AD154" s="514"/>
      <c r="AE154" s="514"/>
      <c r="AF154" s="514"/>
      <c r="AG154" s="514"/>
      <c r="AH154" s="514"/>
      <c r="AI154" s="499"/>
      <c r="AJ154" s="146"/>
      <c r="AK154" s="146"/>
      <c r="AL154" s="146"/>
      <c r="AM154" s="146"/>
      <c r="AN154" s="146"/>
      <c r="AO154" s="146"/>
      <c r="AP154" s="146"/>
      <c r="AQ154" s="146"/>
      <c r="AR154" s="146"/>
      <c r="AS154" s="146"/>
      <c r="AT154" s="146"/>
      <c r="AU154" s="146"/>
      <c r="AV154" s="146"/>
      <c r="AW154" s="146"/>
      <c r="AX154" s="146"/>
      <c r="AY154" s="146"/>
      <c r="AZ154" s="146"/>
      <c r="BA154" s="146"/>
      <c r="BB154" s="146"/>
      <c r="BC154" s="146"/>
      <c r="BD154" s="146"/>
      <c r="BE154" s="499"/>
      <c r="BF154" s="499"/>
      <c r="BG154" s="499"/>
      <c r="BH154" s="499"/>
      <c r="BI154" s="499"/>
      <c r="BJ154" s="499"/>
      <c r="BK154" s="499"/>
      <c r="BL154" s="499"/>
      <c r="BM154" s="499"/>
      <c r="BN154" s="499"/>
      <c r="BO154" s="499"/>
      <c r="BP154" s="499"/>
      <c r="BQ154" s="499"/>
      <c r="BR154" s="499"/>
      <c r="BS154" s="499"/>
      <c r="BT154" s="499"/>
      <c r="BU154" s="499"/>
      <c r="BV154" s="499"/>
      <c r="BW154" s="499"/>
      <c r="BX154" s="499"/>
      <c r="BY154" s="499"/>
    </row>
    <row r="155" spans="1:77" customFormat="1" ht="12.75">
      <c r="A155" s="145"/>
      <c r="B155" s="145"/>
      <c r="C155" s="145"/>
      <c r="D155" s="145"/>
      <c r="E155" s="145"/>
      <c r="F155" s="145"/>
      <c r="G155" s="145"/>
      <c r="H155" s="145"/>
      <c r="I155" s="211"/>
      <c r="J155" s="145"/>
      <c r="K155" s="145"/>
      <c r="L155" s="145"/>
      <c r="M155" s="145"/>
      <c r="N155" s="145"/>
      <c r="O155" s="145"/>
      <c r="P155" s="145"/>
      <c r="Q155" s="145"/>
      <c r="R155" s="145"/>
      <c r="S155" s="146"/>
      <c r="T155" s="501"/>
      <c r="U155" s="500"/>
      <c r="V155" s="499"/>
      <c r="W155" s="514"/>
      <c r="X155" s="514"/>
      <c r="Y155" s="514"/>
      <c r="Z155" s="514"/>
      <c r="AA155" s="514"/>
      <c r="AB155" s="514"/>
      <c r="AC155" s="514"/>
      <c r="AD155" s="514"/>
      <c r="AE155" s="514"/>
      <c r="AF155" s="514"/>
      <c r="AG155" s="514"/>
      <c r="AH155" s="514"/>
      <c r="AI155" s="499"/>
      <c r="AJ155" s="146"/>
      <c r="AK155" s="146"/>
      <c r="AL155" s="146"/>
      <c r="AM155" s="146"/>
      <c r="AN155" s="146"/>
      <c r="AO155" s="146"/>
      <c r="AP155" s="146"/>
      <c r="AQ155" s="146"/>
      <c r="AR155" s="146"/>
      <c r="AS155" s="146"/>
      <c r="AT155" s="146"/>
      <c r="AU155" s="146"/>
      <c r="AV155" s="146"/>
      <c r="AW155" s="146"/>
      <c r="AX155" s="146"/>
      <c r="AY155" s="146"/>
      <c r="AZ155" s="146"/>
      <c r="BA155" s="146"/>
      <c r="BB155" s="146"/>
      <c r="BC155" s="146"/>
      <c r="BD155" s="146"/>
      <c r="BE155" s="499"/>
      <c r="BF155" s="499"/>
      <c r="BG155" s="499"/>
      <c r="BH155" s="499"/>
      <c r="BI155" s="499"/>
      <c r="BJ155" s="499"/>
      <c r="BK155" s="499"/>
      <c r="BL155" s="499"/>
      <c r="BM155" s="499"/>
      <c r="BN155" s="499"/>
      <c r="BO155" s="499"/>
      <c r="BP155" s="499"/>
      <c r="BQ155" s="499"/>
      <c r="BR155" s="499"/>
      <c r="BS155" s="499"/>
      <c r="BT155" s="499"/>
      <c r="BU155" s="499"/>
      <c r="BV155" s="499"/>
      <c r="BW155" s="499"/>
      <c r="BX155" s="499"/>
      <c r="BY155" s="499"/>
    </row>
    <row r="156" spans="1:77" customFormat="1" ht="12.75">
      <c r="A156" s="145"/>
      <c r="B156" s="145"/>
      <c r="C156" s="145"/>
      <c r="D156" s="145"/>
      <c r="E156" s="145"/>
      <c r="F156" s="145"/>
      <c r="G156" s="145"/>
      <c r="H156" s="145"/>
      <c r="I156" s="211"/>
      <c r="J156" s="145"/>
      <c r="K156" s="145"/>
      <c r="L156" s="145"/>
      <c r="M156" s="145"/>
      <c r="N156" s="145"/>
      <c r="O156" s="145"/>
      <c r="P156" s="145"/>
      <c r="Q156" s="145"/>
      <c r="R156" s="145"/>
      <c r="S156" s="146"/>
      <c r="T156" s="501"/>
      <c r="U156" s="500"/>
      <c r="V156" s="499"/>
      <c r="W156" s="514"/>
      <c r="X156" s="514"/>
      <c r="Y156" s="514"/>
      <c r="Z156" s="514"/>
      <c r="AA156" s="514"/>
      <c r="AB156" s="514"/>
      <c r="AC156" s="514"/>
      <c r="AD156" s="514"/>
      <c r="AE156" s="514"/>
      <c r="AF156" s="514"/>
      <c r="AG156" s="514"/>
      <c r="AH156" s="514"/>
      <c r="AI156" s="499"/>
      <c r="AJ156" s="146"/>
      <c r="AK156" s="146"/>
      <c r="AL156" s="146"/>
      <c r="AM156" s="146"/>
      <c r="AN156" s="146"/>
      <c r="AO156" s="146"/>
      <c r="AP156" s="146"/>
      <c r="AQ156" s="146"/>
      <c r="AR156" s="146"/>
      <c r="AS156" s="146"/>
      <c r="AT156" s="146"/>
      <c r="AU156" s="146"/>
      <c r="AV156" s="146"/>
      <c r="AW156" s="146"/>
      <c r="AX156" s="146"/>
      <c r="AY156" s="146"/>
      <c r="AZ156" s="146"/>
      <c r="BA156" s="146"/>
      <c r="BB156" s="146"/>
      <c r="BC156" s="146"/>
      <c r="BD156" s="146"/>
      <c r="BE156" s="499"/>
      <c r="BF156" s="499"/>
      <c r="BG156" s="499"/>
      <c r="BH156" s="499"/>
      <c r="BI156" s="499"/>
      <c r="BJ156" s="499"/>
      <c r="BK156" s="499"/>
      <c r="BL156" s="499"/>
      <c r="BM156" s="499"/>
      <c r="BN156" s="499"/>
      <c r="BO156" s="499"/>
      <c r="BP156" s="499"/>
      <c r="BQ156" s="499"/>
      <c r="BR156" s="499"/>
      <c r="BS156" s="499"/>
      <c r="BT156" s="499"/>
      <c r="BU156" s="499"/>
      <c r="BV156" s="499"/>
      <c r="BW156" s="499"/>
      <c r="BX156" s="499"/>
      <c r="BY156" s="499"/>
    </row>
    <row r="157" spans="1:77" customFormat="1" ht="12.75">
      <c r="A157" s="145"/>
      <c r="B157" s="145"/>
      <c r="C157" s="145"/>
      <c r="D157" s="145"/>
      <c r="E157" s="145"/>
      <c r="F157" s="145"/>
      <c r="G157" s="145"/>
      <c r="H157" s="145"/>
      <c r="I157" s="211"/>
      <c r="J157" s="145"/>
      <c r="K157" s="145"/>
      <c r="L157" s="145"/>
      <c r="M157" s="145"/>
      <c r="N157" s="145"/>
      <c r="O157" s="145"/>
      <c r="P157" s="145"/>
      <c r="Q157" s="145"/>
      <c r="R157" s="145"/>
      <c r="S157" s="146"/>
      <c r="T157" s="501"/>
      <c r="U157" s="500"/>
      <c r="V157" s="499"/>
      <c r="W157" s="514"/>
      <c r="X157" s="514"/>
      <c r="Y157" s="514"/>
      <c r="Z157" s="514"/>
      <c r="AA157" s="514"/>
      <c r="AB157" s="514"/>
      <c r="AC157" s="514"/>
      <c r="AD157" s="514"/>
      <c r="AE157" s="514"/>
      <c r="AF157" s="514"/>
      <c r="AG157" s="514"/>
      <c r="AH157" s="514"/>
      <c r="AI157" s="499"/>
      <c r="AJ157" s="146"/>
      <c r="AK157" s="146"/>
      <c r="AL157" s="146"/>
      <c r="AM157" s="146"/>
      <c r="AN157" s="146"/>
      <c r="AO157" s="146"/>
      <c r="AP157" s="146"/>
      <c r="AQ157" s="146"/>
      <c r="AR157" s="146"/>
      <c r="AS157" s="146"/>
      <c r="AT157" s="146"/>
      <c r="AU157" s="146"/>
      <c r="AV157" s="146"/>
      <c r="AW157" s="146"/>
      <c r="AX157" s="146"/>
      <c r="AY157" s="146"/>
      <c r="AZ157" s="146"/>
      <c r="BA157" s="146"/>
      <c r="BB157" s="146"/>
      <c r="BC157" s="146"/>
      <c r="BD157" s="146"/>
      <c r="BE157" s="499"/>
      <c r="BF157" s="499"/>
      <c r="BG157" s="499"/>
      <c r="BH157" s="499"/>
      <c r="BI157" s="499"/>
      <c r="BJ157" s="499"/>
      <c r="BK157" s="499"/>
      <c r="BL157" s="499"/>
      <c r="BM157" s="499"/>
      <c r="BN157" s="499"/>
      <c r="BO157" s="499"/>
      <c r="BP157" s="499"/>
      <c r="BQ157" s="499"/>
      <c r="BR157" s="499"/>
      <c r="BS157" s="499"/>
      <c r="BT157" s="499"/>
      <c r="BU157" s="499"/>
      <c r="BV157" s="499"/>
      <c r="BW157" s="499"/>
      <c r="BX157" s="499"/>
      <c r="BY157" s="499"/>
    </row>
    <row r="158" spans="1:77" customFormat="1" ht="12.75">
      <c r="A158" s="145"/>
      <c r="B158" s="145"/>
      <c r="C158" s="145"/>
      <c r="D158" s="145"/>
      <c r="E158" s="145"/>
      <c r="F158" s="145"/>
      <c r="G158" s="145"/>
      <c r="H158" s="145"/>
      <c r="I158" s="211"/>
      <c r="J158" s="145"/>
      <c r="K158" s="145"/>
      <c r="L158" s="145"/>
      <c r="M158" s="145"/>
      <c r="N158" s="145"/>
      <c r="O158" s="145"/>
      <c r="P158" s="145"/>
      <c r="Q158" s="145"/>
      <c r="R158" s="145"/>
      <c r="S158" s="146"/>
      <c r="T158" s="501"/>
      <c r="U158" s="500"/>
      <c r="V158" s="499"/>
      <c r="W158" s="514"/>
      <c r="X158" s="514"/>
      <c r="Y158" s="514"/>
      <c r="Z158" s="514"/>
      <c r="AA158" s="514"/>
      <c r="AB158" s="514"/>
      <c r="AC158" s="514"/>
      <c r="AD158" s="514"/>
      <c r="AE158" s="514"/>
      <c r="AF158" s="514"/>
      <c r="AG158" s="514"/>
      <c r="AH158" s="514"/>
      <c r="AI158" s="499"/>
      <c r="AJ158" s="146"/>
      <c r="AK158" s="146"/>
      <c r="AL158" s="146"/>
      <c r="AM158" s="146"/>
      <c r="AN158" s="146"/>
      <c r="AO158" s="146"/>
      <c r="AP158" s="146"/>
      <c r="AQ158" s="146"/>
      <c r="AR158" s="146"/>
      <c r="AS158" s="146"/>
      <c r="AT158" s="146"/>
      <c r="AU158" s="146"/>
      <c r="AV158" s="146"/>
      <c r="AW158" s="146"/>
      <c r="AX158" s="146"/>
      <c r="AY158" s="146"/>
      <c r="AZ158" s="146"/>
      <c r="BA158" s="146"/>
      <c r="BB158" s="146"/>
      <c r="BC158" s="146"/>
      <c r="BD158" s="146"/>
      <c r="BE158" s="499"/>
      <c r="BF158" s="499"/>
      <c r="BG158" s="499"/>
      <c r="BH158" s="499"/>
      <c r="BI158" s="499"/>
      <c r="BJ158" s="499"/>
      <c r="BK158" s="499"/>
      <c r="BL158" s="499"/>
      <c r="BM158" s="499"/>
      <c r="BN158" s="499"/>
      <c r="BO158" s="499"/>
      <c r="BP158" s="499"/>
      <c r="BQ158" s="499"/>
      <c r="BR158" s="499"/>
      <c r="BS158" s="499"/>
      <c r="BT158" s="499"/>
      <c r="BU158" s="499"/>
      <c r="BV158" s="499"/>
      <c r="BW158" s="499"/>
      <c r="BX158" s="499"/>
      <c r="BY158" s="499"/>
    </row>
    <row r="159" spans="1:77" customFormat="1" ht="12.75">
      <c r="A159" s="145"/>
      <c r="B159" s="145"/>
      <c r="C159" s="145"/>
      <c r="D159" s="145"/>
      <c r="E159" s="145"/>
      <c r="F159" s="145"/>
      <c r="G159" s="145"/>
      <c r="H159" s="145"/>
      <c r="I159" s="211"/>
      <c r="J159" s="145"/>
      <c r="K159" s="145"/>
      <c r="L159" s="145"/>
      <c r="M159" s="145"/>
      <c r="N159" s="145"/>
      <c r="O159" s="145"/>
      <c r="P159" s="145"/>
      <c r="Q159" s="145"/>
      <c r="R159" s="145"/>
      <c r="S159" s="146"/>
      <c r="T159" s="501"/>
      <c r="U159" s="500"/>
      <c r="V159" s="499"/>
      <c r="W159" s="514"/>
      <c r="X159" s="514"/>
      <c r="Y159" s="514"/>
      <c r="Z159" s="514"/>
      <c r="AA159" s="514"/>
      <c r="AB159" s="514"/>
      <c r="AC159" s="514"/>
      <c r="AD159" s="514"/>
      <c r="AE159" s="514"/>
      <c r="AF159" s="514"/>
      <c r="AG159" s="514"/>
      <c r="AH159" s="514"/>
      <c r="AI159" s="499"/>
      <c r="AJ159" s="146"/>
      <c r="AK159" s="146"/>
      <c r="AL159" s="146"/>
      <c r="AM159" s="146"/>
      <c r="AN159" s="146"/>
      <c r="AO159" s="146"/>
      <c r="AP159" s="146"/>
      <c r="AQ159" s="146"/>
      <c r="AR159" s="146"/>
      <c r="AS159" s="146"/>
      <c r="AT159" s="146"/>
      <c r="AU159" s="146"/>
      <c r="AV159" s="146"/>
      <c r="AW159" s="146"/>
      <c r="AX159" s="146"/>
      <c r="AY159" s="146"/>
      <c r="AZ159" s="146"/>
      <c r="BA159" s="146"/>
      <c r="BB159" s="146"/>
      <c r="BC159" s="146"/>
      <c r="BD159" s="146"/>
      <c r="BE159" s="499"/>
      <c r="BF159" s="499"/>
      <c r="BG159" s="499"/>
      <c r="BH159" s="499"/>
      <c r="BI159" s="499"/>
      <c r="BJ159" s="499"/>
      <c r="BK159" s="499"/>
      <c r="BL159" s="499"/>
      <c r="BM159" s="499"/>
      <c r="BN159" s="499"/>
      <c r="BO159" s="499"/>
      <c r="BP159" s="499"/>
      <c r="BQ159" s="499"/>
      <c r="BR159" s="499"/>
      <c r="BS159" s="499"/>
      <c r="BT159" s="499"/>
      <c r="BU159" s="499"/>
      <c r="BV159" s="499"/>
      <c r="BW159" s="499"/>
      <c r="BX159" s="499"/>
      <c r="BY159" s="499"/>
    </row>
    <row r="160" spans="1:77" customFormat="1" ht="12.75">
      <c r="A160" s="145"/>
      <c r="B160" s="145"/>
      <c r="C160" s="145"/>
      <c r="D160" s="145"/>
      <c r="E160" s="145"/>
      <c r="F160" s="145"/>
      <c r="G160" s="145"/>
      <c r="H160" s="145"/>
      <c r="I160" s="211"/>
      <c r="J160" s="145"/>
      <c r="K160" s="145"/>
      <c r="L160" s="145"/>
      <c r="M160" s="145"/>
      <c r="N160" s="145"/>
      <c r="O160" s="145"/>
      <c r="P160" s="145"/>
      <c r="Q160" s="145"/>
      <c r="R160" s="145"/>
      <c r="S160" s="146"/>
      <c r="T160" s="501"/>
      <c r="U160" s="500"/>
      <c r="V160" s="499"/>
      <c r="W160" s="514"/>
      <c r="X160" s="514"/>
      <c r="Y160" s="514"/>
      <c r="Z160" s="514"/>
      <c r="AA160" s="514"/>
      <c r="AB160" s="514"/>
      <c r="AC160" s="514"/>
      <c r="AD160" s="514"/>
      <c r="AE160" s="514"/>
      <c r="AF160" s="514"/>
      <c r="AG160" s="514"/>
      <c r="AH160" s="514"/>
      <c r="AI160" s="499"/>
      <c r="AJ160" s="146"/>
      <c r="AK160" s="146"/>
      <c r="AL160" s="146"/>
      <c r="AM160" s="146"/>
      <c r="AN160" s="146"/>
      <c r="AO160" s="146"/>
      <c r="AP160" s="146"/>
      <c r="AQ160" s="146"/>
      <c r="AR160" s="146"/>
      <c r="AS160" s="146"/>
      <c r="AT160" s="146"/>
      <c r="AU160" s="146"/>
      <c r="AV160" s="146"/>
      <c r="AW160" s="146"/>
      <c r="AX160" s="146"/>
      <c r="AY160" s="146"/>
      <c r="AZ160" s="146"/>
      <c r="BA160" s="146"/>
      <c r="BB160" s="146"/>
      <c r="BC160" s="146"/>
      <c r="BD160" s="146"/>
      <c r="BE160" s="499"/>
      <c r="BF160" s="499"/>
      <c r="BG160" s="499"/>
      <c r="BH160" s="499"/>
      <c r="BI160" s="499"/>
      <c r="BJ160" s="499"/>
      <c r="BK160" s="499"/>
      <c r="BL160" s="499"/>
      <c r="BM160" s="499"/>
      <c r="BN160" s="499"/>
      <c r="BO160" s="499"/>
      <c r="BP160" s="499"/>
      <c r="BQ160" s="499"/>
      <c r="BR160" s="499"/>
      <c r="BS160" s="499"/>
      <c r="BT160" s="499"/>
      <c r="BU160" s="499"/>
      <c r="BV160" s="499"/>
      <c r="BW160" s="499"/>
      <c r="BX160" s="499"/>
      <c r="BY160" s="499"/>
    </row>
    <row r="161" spans="1:77" customFormat="1" ht="12.75">
      <c r="A161" s="145"/>
      <c r="B161" s="145"/>
      <c r="C161" s="145"/>
      <c r="D161" s="145"/>
      <c r="E161" s="145"/>
      <c r="F161" s="145"/>
      <c r="G161" s="145"/>
      <c r="H161" s="145"/>
      <c r="I161" s="211"/>
      <c r="J161" s="145"/>
      <c r="K161" s="145"/>
      <c r="L161" s="145"/>
      <c r="M161" s="145"/>
      <c r="N161" s="145"/>
      <c r="O161" s="145"/>
      <c r="P161" s="145"/>
      <c r="Q161" s="145"/>
      <c r="R161" s="145"/>
      <c r="S161" s="146"/>
      <c r="T161" s="501"/>
      <c r="U161" s="500"/>
      <c r="V161" s="499"/>
      <c r="W161" s="514"/>
      <c r="X161" s="514"/>
      <c r="Y161" s="514"/>
      <c r="Z161" s="514"/>
      <c r="AA161" s="514"/>
      <c r="AB161" s="514"/>
      <c r="AC161" s="514"/>
      <c r="AD161" s="514"/>
      <c r="AE161" s="514"/>
      <c r="AF161" s="514"/>
      <c r="AG161" s="514"/>
      <c r="AH161" s="514"/>
      <c r="AI161" s="499"/>
      <c r="AJ161" s="146"/>
      <c r="AK161" s="146"/>
      <c r="AL161" s="146"/>
      <c r="AM161" s="146"/>
      <c r="AN161" s="146"/>
      <c r="AO161" s="146"/>
      <c r="AP161" s="146"/>
      <c r="AQ161" s="146"/>
      <c r="AR161" s="146"/>
      <c r="AS161" s="146"/>
      <c r="AT161" s="146"/>
      <c r="AU161" s="146"/>
      <c r="AV161" s="146"/>
      <c r="AW161" s="146"/>
      <c r="AX161" s="146"/>
      <c r="AY161" s="146"/>
      <c r="AZ161" s="146"/>
      <c r="BA161" s="146"/>
      <c r="BB161" s="146"/>
      <c r="BC161" s="146"/>
      <c r="BD161" s="146"/>
      <c r="BE161" s="499"/>
      <c r="BF161" s="499"/>
      <c r="BG161" s="499"/>
      <c r="BH161" s="499"/>
      <c r="BI161" s="499"/>
      <c r="BJ161" s="499"/>
      <c r="BK161" s="499"/>
      <c r="BL161" s="499"/>
      <c r="BM161" s="499"/>
      <c r="BN161" s="499"/>
      <c r="BO161" s="499"/>
      <c r="BP161" s="499"/>
      <c r="BQ161" s="499"/>
      <c r="BR161" s="499"/>
      <c r="BS161" s="499"/>
      <c r="BT161" s="499"/>
      <c r="BU161" s="499"/>
      <c r="BV161" s="499"/>
      <c r="BW161" s="499"/>
      <c r="BX161" s="499"/>
      <c r="BY161" s="499"/>
    </row>
    <row r="162" spans="1:77" customFormat="1" ht="12.75">
      <c r="A162" s="145"/>
      <c r="B162" s="145"/>
      <c r="C162" s="145"/>
      <c r="D162" s="145"/>
      <c r="E162" s="145"/>
      <c r="F162" s="145"/>
      <c r="G162" s="145"/>
      <c r="H162" s="145"/>
      <c r="I162" s="211"/>
      <c r="J162" s="145"/>
      <c r="K162" s="145"/>
      <c r="L162" s="145"/>
      <c r="M162" s="145"/>
      <c r="N162" s="145"/>
      <c r="O162" s="145"/>
      <c r="P162" s="145"/>
      <c r="Q162" s="145"/>
      <c r="R162" s="145"/>
      <c r="S162" s="146"/>
      <c r="T162" s="501"/>
      <c r="U162" s="500"/>
      <c r="V162" s="499"/>
      <c r="W162" s="514"/>
      <c r="X162" s="514"/>
      <c r="Y162" s="514"/>
      <c r="Z162" s="514"/>
      <c r="AA162" s="514"/>
      <c r="AB162" s="514"/>
      <c r="AC162" s="514"/>
      <c r="AD162" s="514"/>
      <c r="AE162" s="514"/>
      <c r="AF162" s="514"/>
      <c r="AG162" s="514"/>
      <c r="AH162" s="514"/>
      <c r="AI162" s="499"/>
      <c r="AJ162" s="146"/>
      <c r="AK162" s="146"/>
      <c r="AL162" s="146"/>
      <c r="AM162" s="146"/>
      <c r="AN162" s="146"/>
      <c r="AO162" s="146"/>
      <c r="AP162" s="146"/>
      <c r="AQ162" s="146"/>
      <c r="AR162" s="146"/>
      <c r="AS162" s="146"/>
      <c r="AT162" s="146"/>
      <c r="AU162" s="146"/>
      <c r="AV162" s="146"/>
      <c r="AW162" s="146"/>
      <c r="AX162" s="146"/>
      <c r="AY162" s="146"/>
      <c r="AZ162" s="146"/>
      <c r="BA162" s="146"/>
      <c r="BB162" s="146"/>
      <c r="BC162" s="146"/>
      <c r="BD162" s="146"/>
      <c r="BE162" s="499"/>
      <c r="BF162" s="499"/>
      <c r="BG162" s="499"/>
      <c r="BH162" s="499"/>
      <c r="BI162" s="499"/>
      <c r="BJ162" s="499"/>
      <c r="BK162" s="499"/>
      <c r="BL162" s="499"/>
      <c r="BM162" s="499"/>
      <c r="BN162" s="499"/>
      <c r="BO162" s="499"/>
      <c r="BP162" s="499"/>
      <c r="BQ162" s="499"/>
      <c r="BR162" s="499"/>
      <c r="BS162" s="499"/>
      <c r="BT162" s="499"/>
      <c r="BU162" s="499"/>
      <c r="BV162" s="499"/>
      <c r="BW162" s="499"/>
      <c r="BX162" s="499"/>
      <c r="BY162" s="499"/>
    </row>
    <row r="163" spans="1:77" customFormat="1" ht="12.75">
      <c r="A163" s="145"/>
      <c r="B163" s="145"/>
      <c r="C163" s="145"/>
      <c r="D163" s="145"/>
      <c r="E163" s="145"/>
      <c r="F163" s="145"/>
      <c r="G163" s="145"/>
      <c r="H163" s="145"/>
      <c r="I163" s="211"/>
      <c r="J163" s="145"/>
      <c r="K163" s="145"/>
      <c r="L163" s="145"/>
      <c r="M163" s="145"/>
      <c r="N163" s="145"/>
      <c r="O163" s="145"/>
      <c r="P163" s="145"/>
      <c r="Q163" s="145"/>
      <c r="R163" s="145"/>
      <c r="S163" s="146"/>
      <c r="T163" s="501"/>
      <c r="U163" s="500"/>
      <c r="V163" s="499"/>
      <c r="W163" s="514"/>
      <c r="X163" s="514"/>
      <c r="Y163" s="514"/>
      <c r="Z163" s="514"/>
      <c r="AA163" s="514"/>
      <c r="AB163" s="514"/>
      <c r="AC163" s="514"/>
      <c r="AD163" s="514"/>
      <c r="AE163" s="514"/>
      <c r="AF163" s="514"/>
      <c r="AG163" s="514"/>
      <c r="AH163" s="514"/>
      <c r="AI163" s="499"/>
      <c r="AJ163" s="146"/>
      <c r="AK163" s="146"/>
      <c r="AL163" s="146"/>
      <c r="AM163" s="146"/>
      <c r="AN163" s="146"/>
      <c r="AO163" s="146"/>
      <c r="AP163" s="146"/>
      <c r="AQ163" s="146"/>
      <c r="AR163" s="146"/>
      <c r="AS163" s="146"/>
      <c r="AT163" s="146"/>
      <c r="AU163" s="146"/>
      <c r="AV163" s="146"/>
      <c r="AW163" s="146"/>
      <c r="AX163" s="146"/>
      <c r="AY163" s="146"/>
      <c r="AZ163" s="146"/>
      <c r="BA163" s="146"/>
      <c r="BB163" s="146"/>
      <c r="BC163" s="146"/>
      <c r="BD163" s="146"/>
      <c r="BE163" s="499"/>
      <c r="BF163" s="499"/>
      <c r="BG163" s="499"/>
      <c r="BH163" s="499"/>
      <c r="BI163" s="499"/>
      <c r="BJ163" s="499"/>
      <c r="BK163" s="499"/>
      <c r="BL163" s="499"/>
      <c r="BM163" s="499"/>
      <c r="BN163" s="499"/>
      <c r="BO163" s="499"/>
      <c r="BP163" s="499"/>
      <c r="BQ163" s="499"/>
      <c r="BR163" s="499"/>
      <c r="BS163" s="499"/>
      <c r="BT163" s="499"/>
      <c r="BU163" s="499"/>
      <c r="BV163" s="499"/>
      <c r="BW163" s="499"/>
      <c r="BX163" s="499"/>
      <c r="BY163" s="499"/>
    </row>
    <row r="164" spans="1:77" customFormat="1" ht="12.75">
      <c r="A164" s="145"/>
      <c r="B164" s="145"/>
      <c r="C164" s="145"/>
      <c r="D164" s="145"/>
      <c r="E164" s="145"/>
      <c r="F164" s="145"/>
      <c r="G164" s="145"/>
      <c r="H164" s="145"/>
      <c r="I164" s="211"/>
      <c r="J164" s="145"/>
      <c r="K164" s="145"/>
      <c r="L164" s="145"/>
      <c r="M164" s="145"/>
      <c r="N164" s="145"/>
      <c r="O164" s="145"/>
      <c r="P164" s="145"/>
      <c r="Q164" s="145"/>
      <c r="R164" s="145"/>
      <c r="S164" s="146"/>
      <c r="T164" s="501"/>
      <c r="U164" s="500"/>
      <c r="V164" s="499"/>
      <c r="W164" s="514"/>
      <c r="X164" s="514"/>
      <c r="Y164" s="514"/>
      <c r="Z164" s="514"/>
      <c r="AA164" s="514"/>
      <c r="AB164" s="514"/>
      <c r="AC164" s="514"/>
      <c r="AD164" s="514"/>
      <c r="AE164" s="514"/>
      <c r="AF164" s="514"/>
      <c r="AG164" s="514"/>
      <c r="AH164" s="514"/>
      <c r="AI164" s="499"/>
      <c r="AJ164" s="146"/>
      <c r="AK164" s="146"/>
      <c r="AL164" s="146"/>
      <c r="AM164" s="146"/>
      <c r="AN164" s="146"/>
      <c r="AO164" s="146"/>
      <c r="AP164" s="146"/>
      <c r="AQ164" s="146"/>
      <c r="AR164" s="146"/>
      <c r="AS164" s="146"/>
      <c r="AT164" s="146"/>
      <c r="AU164" s="146"/>
      <c r="AV164" s="146"/>
      <c r="AW164" s="146"/>
      <c r="AX164" s="146"/>
      <c r="AY164" s="146"/>
      <c r="AZ164" s="146"/>
      <c r="BA164" s="146"/>
      <c r="BB164" s="146"/>
      <c r="BC164" s="146"/>
      <c r="BD164" s="146"/>
      <c r="BE164" s="499"/>
      <c r="BF164" s="499"/>
      <c r="BG164" s="499"/>
      <c r="BH164" s="499"/>
      <c r="BI164" s="499"/>
      <c r="BJ164" s="499"/>
      <c r="BK164" s="499"/>
      <c r="BL164" s="499"/>
      <c r="BM164" s="499"/>
      <c r="BN164" s="499"/>
      <c r="BO164" s="499"/>
      <c r="BP164" s="499"/>
      <c r="BQ164" s="499"/>
      <c r="BR164" s="499"/>
      <c r="BS164" s="499"/>
      <c r="BT164" s="499"/>
      <c r="BU164" s="499"/>
      <c r="BV164" s="499"/>
      <c r="BW164" s="499"/>
      <c r="BX164" s="499"/>
      <c r="BY164" s="499"/>
    </row>
    <row r="165" spans="1:77" customFormat="1" ht="12.75">
      <c r="A165" s="145"/>
      <c r="B165" s="145"/>
      <c r="C165" s="145"/>
      <c r="D165" s="145"/>
      <c r="E165" s="145"/>
      <c r="F165" s="145"/>
      <c r="G165" s="145"/>
      <c r="H165" s="145"/>
      <c r="I165" s="211"/>
      <c r="J165" s="145"/>
      <c r="K165" s="145"/>
      <c r="L165" s="145"/>
      <c r="M165" s="145"/>
      <c r="N165" s="145"/>
      <c r="O165" s="145"/>
      <c r="P165" s="145"/>
      <c r="Q165" s="145"/>
      <c r="R165" s="145"/>
      <c r="S165" s="146"/>
      <c r="T165" s="501"/>
      <c r="U165" s="500"/>
      <c r="V165" s="499"/>
      <c r="W165" s="514"/>
      <c r="X165" s="514"/>
      <c r="Y165" s="514"/>
      <c r="Z165" s="514"/>
      <c r="AA165" s="514"/>
      <c r="AB165" s="514"/>
      <c r="AC165" s="514"/>
      <c r="AD165" s="514"/>
      <c r="AE165" s="514"/>
      <c r="AF165" s="514"/>
      <c r="AG165" s="514"/>
      <c r="AH165" s="514"/>
      <c r="AI165" s="499"/>
      <c r="AJ165" s="146"/>
      <c r="AK165" s="146"/>
      <c r="AL165" s="146"/>
      <c r="AM165" s="146"/>
      <c r="AN165" s="146"/>
      <c r="AO165" s="146"/>
      <c r="AP165" s="146"/>
      <c r="AQ165" s="146"/>
      <c r="AR165" s="146"/>
      <c r="AS165" s="146"/>
      <c r="AT165" s="146"/>
      <c r="AU165" s="146"/>
      <c r="AV165" s="146"/>
      <c r="AW165" s="146"/>
      <c r="AX165" s="146"/>
      <c r="AY165" s="146"/>
      <c r="AZ165" s="146"/>
      <c r="BA165" s="146"/>
      <c r="BB165" s="146"/>
      <c r="BC165" s="146"/>
      <c r="BD165" s="146"/>
      <c r="BE165" s="499"/>
      <c r="BF165" s="499"/>
      <c r="BG165" s="499"/>
      <c r="BH165" s="499"/>
      <c r="BI165" s="499"/>
      <c r="BJ165" s="499"/>
      <c r="BK165" s="499"/>
      <c r="BL165" s="499"/>
      <c r="BM165" s="499"/>
      <c r="BN165" s="499"/>
      <c r="BO165" s="499"/>
      <c r="BP165" s="499"/>
      <c r="BQ165" s="499"/>
      <c r="BR165" s="499"/>
      <c r="BS165" s="499"/>
      <c r="BT165" s="499"/>
      <c r="BU165" s="499"/>
      <c r="BV165" s="499"/>
      <c r="BW165" s="499"/>
      <c r="BX165" s="499"/>
      <c r="BY165" s="499"/>
    </row>
    <row r="166" spans="1:77" customFormat="1" ht="12.75">
      <c r="A166" s="145"/>
      <c r="B166" s="145"/>
      <c r="C166" s="145"/>
      <c r="D166" s="145"/>
      <c r="E166" s="145"/>
      <c r="F166" s="145"/>
      <c r="G166" s="145"/>
      <c r="H166" s="145"/>
      <c r="I166" s="211"/>
      <c r="J166" s="145"/>
      <c r="K166" s="145"/>
      <c r="L166" s="145"/>
      <c r="M166" s="145"/>
      <c r="N166" s="145"/>
      <c r="O166" s="145"/>
      <c r="P166" s="145"/>
      <c r="Q166" s="145"/>
      <c r="R166" s="145"/>
      <c r="S166" s="146"/>
      <c r="T166" s="501"/>
      <c r="U166" s="500"/>
      <c r="V166" s="499"/>
      <c r="W166" s="514"/>
      <c r="X166" s="514"/>
      <c r="Y166" s="514"/>
      <c r="Z166" s="514"/>
      <c r="AA166" s="514"/>
      <c r="AB166" s="514"/>
      <c r="AC166" s="514"/>
      <c r="AD166" s="514"/>
      <c r="AE166" s="514"/>
      <c r="AF166" s="514"/>
      <c r="AG166" s="514"/>
      <c r="AH166" s="514"/>
      <c r="AI166" s="499"/>
      <c r="AJ166" s="146"/>
      <c r="AK166" s="146"/>
      <c r="AL166" s="146"/>
      <c r="AM166" s="146"/>
      <c r="AN166" s="146"/>
      <c r="AO166" s="146"/>
      <c r="AP166" s="146"/>
      <c r="AQ166" s="146"/>
      <c r="AR166" s="146"/>
      <c r="AS166" s="146"/>
      <c r="AT166" s="146"/>
      <c r="AU166" s="146"/>
      <c r="AV166" s="146"/>
      <c r="AW166" s="146"/>
      <c r="AX166" s="146"/>
      <c r="AY166" s="146"/>
      <c r="AZ166" s="146"/>
      <c r="BA166" s="146"/>
      <c r="BB166" s="146"/>
      <c r="BC166" s="146"/>
      <c r="BD166" s="146"/>
      <c r="BE166" s="499"/>
      <c r="BF166" s="499"/>
      <c r="BG166" s="499"/>
      <c r="BH166" s="499"/>
      <c r="BI166" s="499"/>
      <c r="BJ166" s="499"/>
      <c r="BK166" s="499"/>
      <c r="BL166" s="499"/>
      <c r="BM166" s="499"/>
      <c r="BN166" s="499"/>
      <c r="BO166" s="499"/>
      <c r="BP166" s="499"/>
      <c r="BQ166" s="499"/>
      <c r="BR166" s="499"/>
      <c r="BS166" s="499"/>
      <c r="BT166" s="499"/>
      <c r="BU166" s="499"/>
      <c r="BV166" s="499"/>
      <c r="BW166" s="499"/>
      <c r="BX166" s="499"/>
      <c r="BY166" s="499"/>
    </row>
    <row r="167" spans="1:77" customFormat="1" ht="12.75">
      <c r="A167" s="145"/>
      <c r="B167" s="145"/>
      <c r="C167" s="145"/>
      <c r="D167" s="145"/>
      <c r="E167" s="145"/>
      <c r="F167" s="145"/>
      <c r="G167" s="145"/>
      <c r="H167" s="145"/>
      <c r="I167" s="211"/>
      <c r="J167" s="145"/>
      <c r="K167" s="145"/>
      <c r="L167" s="145"/>
      <c r="M167" s="145"/>
      <c r="N167" s="145"/>
      <c r="O167" s="145"/>
      <c r="P167" s="145"/>
      <c r="Q167" s="145"/>
      <c r="R167" s="145"/>
      <c r="S167" s="146"/>
      <c r="T167" s="501"/>
      <c r="U167" s="500"/>
      <c r="V167" s="499"/>
      <c r="W167" s="514"/>
      <c r="X167" s="514"/>
      <c r="Y167" s="514"/>
      <c r="Z167" s="514"/>
      <c r="AA167" s="514"/>
      <c r="AB167" s="514"/>
      <c r="AC167" s="514"/>
      <c r="AD167" s="514"/>
      <c r="AE167" s="514"/>
      <c r="AF167" s="514"/>
      <c r="AG167" s="514"/>
      <c r="AH167" s="514"/>
      <c r="AI167" s="499"/>
      <c r="AJ167" s="146"/>
      <c r="AK167" s="146"/>
      <c r="AL167" s="146"/>
      <c r="AM167" s="146"/>
      <c r="AN167" s="146"/>
      <c r="AO167" s="146"/>
      <c r="AP167" s="146"/>
      <c r="AQ167" s="146"/>
      <c r="AR167" s="146"/>
      <c r="AS167" s="146"/>
      <c r="AT167" s="146"/>
      <c r="AU167" s="146"/>
      <c r="AV167" s="146"/>
      <c r="AW167" s="146"/>
      <c r="AX167" s="146"/>
      <c r="AY167" s="146"/>
      <c r="AZ167" s="146"/>
      <c r="BA167" s="146"/>
      <c r="BB167" s="146"/>
      <c r="BC167" s="146"/>
      <c r="BD167" s="146"/>
      <c r="BE167" s="499"/>
      <c r="BF167" s="499"/>
      <c r="BG167" s="499"/>
      <c r="BH167" s="499"/>
      <c r="BI167" s="499"/>
      <c r="BJ167" s="499"/>
      <c r="BK167" s="499"/>
      <c r="BL167" s="499"/>
      <c r="BM167" s="499"/>
      <c r="BN167" s="499"/>
      <c r="BO167" s="499"/>
      <c r="BP167" s="499"/>
      <c r="BQ167" s="499"/>
      <c r="BR167" s="499"/>
      <c r="BS167" s="499"/>
      <c r="BT167" s="499"/>
      <c r="BU167" s="499"/>
      <c r="BV167" s="499"/>
      <c r="BW167" s="499"/>
      <c r="BX167" s="499"/>
      <c r="BY167" s="499"/>
    </row>
    <row r="168" spans="1:77" customFormat="1" ht="12.75">
      <c r="A168" s="145"/>
      <c r="B168" s="145"/>
      <c r="C168" s="145"/>
      <c r="D168" s="145"/>
      <c r="E168" s="145"/>
      <c r="F168" s="145"/>
      <c r="G168" s="145"/>
      <c r="H168" s="145"/>
      <c r="I168" s="211"/>
      <c r="J168" s="145"/>
      <c r="K168" s="145"/>
      <c r="L168" s="145"/>
      <c r="M168" s="145"/>
      <c r="N168" s="145"/>
      <c r="O168" s="145"/>
      <c r="P168" s="145"/>
      <c r="Q168" s="145"/>
      <c r="R168" s="145"/>
      <c r="S168" s="146"/>
      <c r="T168" s="501"/>
      <c r="U168" s="500"/>
      <c r="V168" s="499"/>
      <c r="W168" s="514"/>
      <c r="X168" s="514"/>
      <c r="Y168" s="514"/>
      <c r="Z168" s="514"/>
      <c r="AA168" s="514"/>
      <c r="AB168" s="514"/>
      <c r="AC168" s="514"/>
      <c r="AD168" s="514"/>
      <c r="AE168" s="514"/>
      <c r="AF168" s="514"/>
      <c r="AG168" s="514"/>
      <c r="AH168" s="514"/>
      <c r="AI168" s="499"/>
      <c r="AJ168" s="146"/>
      <c r="AK168" s="146"/>
      <c r="AL168" s="146"/>
      <c r="AM168" s="146"/>
      <c r="AN168" s="146"/>
      <c r="AO168" s="146"/>
      <c r="AP168" s="146"/>
      <c r="AQ168" s="146"/>
      <c r="AR168" s="146"/>
      <c r="AS168" s="146"/>
      <c r="AT168" s="146"/>
      <c r="AU168" s="146"/>
      <c r="AV168" s="146"/>
      <c r="AW168" s="146"/>
      <c r="AX168" s="146"/>
      <c r="AY168" s="146"/>
      <c r="AZ168" s="146"/>
      <c r="BA168" s="146"/>
      <c r="BB168" s="146"/>
      <c r="BC168" s="146"/>
      <c r="BD168" s="146"/>
      <c r="BE168" s="499"/>
      <c r="BF168" s="499"/>
      <c r="BG168" s="499"/>
      <c r="BH168" s="499"/>
      <c r="BI168" s="499"/>
      <c r="BJ168" s="499"/>
      <c r="BK168" s="499"/>
      <c r="BL168" s="499"/>
      <c r="BM168" s="499"/>
      <c r="BN168" s="499"/>
      <c r="BO168" s="499"/>
      <c r="BP168" s="499"/>
      <c r="BQ168" s="499"/>
      <c r="BR168" s="499"/>
      <c r="BS168" s="499"/>
      <c r="BT168" s="499"/>
      <c r="BU168" s="499"/>
      <c r="BV168" s="499"/>
      <c r="BW168" s="499"/>
      <c r="BX168" s="499"/>
      <c r="BY168" s="499"/>
    </row>
    <row r="169" spans="1:77" customFormat="1" ht="12.75">
      <c r="A169" s="145"/>
      <c r="B169" s="145"/>
      <c r="C169" s="145"/>
      <c r="D169" s="145"/>
      <c r="E169" s="145"/>
      <c r="F169" s="145"/>
      <c r="G169" s="145"/>
      <c r="H169" s="145"/>
      <c r="I169" s="211"/>
      <c r="J169" s="145"/>
      <c r="K169" s="145"/>
      <c r="L169" s="145"/>
      <c r="M169" s="145"/>
      <c r="N169" s="145"/>
      <c r="O169" s="145"/>
      <c r="P169" s="145"/>
      <c r="Q169" s="145"/>
      <c r="R169" s="145"/>
      <c r="S169" s="146"/>
      <c r="T169" s="501"/>
      <c r="U169" s="500"/>
      <c r="V169" s="499"/>
      <c r="W169" s="514"/>
      <c r="X169" s="514"/>
      <c r="Y169" s="514"/>
      <c r="Z169" s="514"/>
      <c r="AA169" s="514"/>
      <c r="AB169" s="514"/>
      <c r="AC169" s="514"/>
      <c r="AD169" s="514"/>
      <c r="AE169" s="514"/>
      <c r="AF169" s="514"/>
      <c r="AG169" s="514"/>
      <c r="AH169" s="514"/>
      <c r="AI169" s="499"/>
      <c r="AJ169" s="146"/>
      <c r="AK169" s="146"/>
      <c r="AL169" s="146"/>
      <c r="AM169" s="146"/>
      <c r="AN169" s="146"/>
      <c r="AO169" s="146"/>
      <c r="AP169" s="146"/>
      <c r="AQ169" s="146"/>
      <c r="AR169" s="146"/>
      <c r="AS169" s="146"/>
      <c r="AT169" s="146"/>
      <c r="AU169" s="146"/>
      <c r="AV169" s="146"/>
      <c r="AW169" s="146"/>
      <c r="AX169" s="146"/>
      <c r="AY169" s="146"/>
      <c r="AZ169" s="146"/>
      <c r="BA169" s="146"/>
      <c r="BB169" s="146"/>
      <c r="BC169" s="146"/>
      <c r="BD169" s="146"/>
      <c r="BE169" s="499"/>
      <c r="BF169" s="499"/>
      <c r="BG169" s="499"/>
      <c r="BH169" s="499"/>
      <c r="BI169" s="499"/>
      <c r="BJ169" s="499"/>
      <c r="BK169" s="499"/>
      <c r="BL169" s="499"/>
      <c r="BM169" s="499"/>
      <c r="BN169" s="499"/>
      <c r="BO169" s="499"/>
      <c r="BP169" s="499"/>
      <c r="BQ169" s="499"/>
      <c r="BR169" s="499"/>
      <c r="BS169" s="499"/>
      <c r="BT169" s="499"/>
      <c r="BU169" s="499"/>
      <c r="BV169" s="499"/>
      <c r="BW169" s="499"/>
      <c r="BX169" s="499"/>
      <c r="BY169" s="499"/>
    </row>
    <row r="170" spans="1:77" customFormat="1" ht="12.75">
      <c r="A170" s="145"/>
      <c r="B170" s="145"/>
      <c r="C170" s="145"/>
      <c r="D170" s="145"/>
      <c r="E170" s="145"/>
      <c r="F170" s="145"/>
      <c r="G170" s="145"/>
      <c r="H170" s="145"/>
      <c r="I170" s="211"/>
      <c r="J170" s="145"/>
      <c r="K170" s="145"/>
      <c r="L170" s="145"/>
      <c r="M170" s="145"/>
      <c r="N170" s="145"/>
      <c r="O170" s="145"/>
      <c r="P170" s="145"/>
      <c r="Q170" s="145"/>
      <c r="R170" s="145"/>
      <c r="S170" s="146"/>
      <c r="T170" s="501"/>
      <c r="U170" s="500"/>
      <c r="V170" s="499"/>
      <c r="W170" s="514"/>
      <c r="X170" s="514"/>
      <c r="Y170" s="514"/>
      <c r="Z170" s="514"/>
      <c r="AA170" s="514"/>
      <c r="AB170" s="514"/>
      <c r="AC170" s="514"/>
      <c r="AD170" s="514"/>
      <c r="AE170" s="514"/>
      <c r="AF170" s="514"/>
      <c r="AG170" s="514"/>
      <c r="AH170" s="514"/>
      <c r="AI170" s="499"/>
      <c r="AJ170" s="146"/>
      <c r="AK170" s="146"/>
      <c r="AL170" s="146"/>
      <c r="AM170" s="146"/>
      <c r="AN170" s="146"/>
      <c r="AO170" s="146"/>
      <c r="AP170" s="146"/>
      <c r="AQ170" s="146"/>
      <c r="AR170" s="146"/>
      <c r="AS170" s="146"/>
      <c r="AT170" s="146"/>
      <c r="AU170" s="146"/>
      <c r="AV170" s="146"/>
      <c r="AW170" s="146"/>
      <c r="AX170" s="146"/>
      <c r="AY170" s="146"/>
      <c r="AZ170" s="146"/>
      <c r="BA170" s="146"/>
      <c r="BB170" s="146"/>
      <c r="BC170" s="146"/>
      <c r="BD170" s="146"/>
      <c r="BE170" s="499"/>
      <c r="BF170" s="499"/>
      <c r="BG170" s="499"/>
      <c r="BH170" s="499"/>
      <c r="BI170" s="499"/>
      <c r="BJ170" s="499"/>
      <c r="BK170" s="499"/>
      <c r="BL170" s="499"/>
      <c r="BM170" s="499"/>
      <c r="BN170" s="499"/>
      <c r="BO170" s="499"/>
      <c r="BP170" s="499"/>
      <c r="BQ170" s="499"/>
      <c r="BR170" s="499"/>
      <c r="BS170" s="499"/>
      <c r="BT170" s="499"/>
      <c r="BU170" s="499"/>
      <c r="BV170" s="499"/>
      <c r="BW170" s="499"/>
      <c r="BX170" s="499"/>
      <c r="BY170" s="499"/>
    </row>
    <row r="171" spans="1:77" customFormat="1" ht="12.75">
      <c r="A171" s="145"/>
      <c r="B171" s="145"/>
      <c r="C171" s="145"/>
      <c r="D171" s="145"/>
      <c r="E171" s="145"/>
      <c r="F171" s="145"/>
      <c r="G171" s="145"/>
      <c r="H171" s="145"/>
      <c r="I171" s="211"/>
      <c r="J171" s="145"/>
      <c r="K171" s="145"/>
      <c r="L171" s="145"/>
      <c r="M171" s="145"/>
      <c r="N171" s="145"/>
      <c r="O171" s="145"/>
      <c r="P171" s="145"/>
      <c r="Q171" s="145"/>
      <c r="R171" s="145"/>
      <c r="S171" s="146"/>
      <c r="T171" s="501"/>
      <c r="U171" s="500"/>
      <c r="V171" s="499"/>
      <c r="W171" s="514"/>
      <c r="X171" s="514"/>
      <c r="Y171" s="514"/>
      <c r="Z171" s="514"/>
      <c r="AA171" s="514"/>
      <c r="AB171" s="514"/>
      <c r="AC171" s="514"/>
      <c r="AD171" s="514"/>
      <c r="AE171" s="514"/>
      <c r="AF171" s="514"/>
      <c r="AG171" s="514"/>
      <c r="AH171" s="514"/>
      <c r="AI171" s="499"/>
      <c r="AJ171" s="146"/>
      <c r="AK171" s="146"/>
      <c r="AL171" s="146"/>
      <c r="AM171" s="146"/>
      <c r="AN171" s="146"/>
      <c r="AO171" s="146"/>
      <c r="AP171" s="146"/>
      <c r="AQ171" s="146"/>
      <c r="AR171" s="146"/>
      <c r="AS171" s="146"/>
      <c r="AT171" s="146"/>
      <c r="AU171" s="146"/>
      <c r="AV171" s="146"/>
      <c r="AW171" s="146"/>
      <c r="AX171" s="146"/>
      <c r="AY171" s="146"/>
      <c r="AZ171" s="146"/>
      <c r="BA171" s="146"/>
      <c r="BB171" s="146"/>
      <c r="BC171" s="146"/>
      <c r="BD171" s="146"/>
      <c r="BE171" s="499"/>
      <c r="BF171" s="499"/>
      <c r="BG171" s="499"/>
      <c r="BH171" s="499"/>
      <c r="BI171" s="499"/>
      <c r="BJ171" s="499"/>
      <c r="BK171" s="499"/>
      <c r="BL171" s="499"/>
      <c r="BM171" s="499"/>
      <c r="BN171" s="499"/>
      <c r="BO171" s="499"/>
      <c r="BP171" s="499"/>
      <c r="BQ171" s="499"/>
      <c r="BR171" s="499"/>
      <c r="BS171" s="499"/>
      <c r="BT171" s="499"/>
      <c r="BU171" s="499"/>
      <c r="BV171" s="499"/>
      <c r="BW171" s="499"/>
      <c r="BX171" s="499"/>
      <c r="BY171" s="499"/>
    </row>
    <row r="172" spans="1:77" customFormat="1" ht="12.75">
      <c r="A172" s="145"/>
      <c r="B172" s="145"/>
      <c r="C172" s="145"/>
      <c r="D172" s="145"/>
      <c r="E172" s="145"/>
      <c r="F172" s="145"/>
      <c r="G172" s="145"/>
      <c r="H172" s="145"/>
      <c r="I172" s="211"/>
      <c r="J172" s="145"/>
      <c r="K172" s="145"/>
      <c r="L172" s="145"/>
      <c r="M172" s="145"/>
      <c r="N172" s="145"/>
      <c r="O172" s="145"/>
      <c r="P172" s="145"/>
      <c r="Q172" s="145"/>
      <c r="R172" s="145"/>
      <c r="S172" s="146"/>
      <c r="T172" s="501"/>
      <c r="U172" s="500"/>
      <c r="V172" s="499"/>
      <c r="W172" s="514"/>
      <c r="X172" s="514"/>
      <c r="Y172" s="514"/>
      <c r="Z172" s="514"/>
      <c r="AA172" s="514"/>
      <c r="AB172" s="514"/>
      <c r="AC172" s="514"/>
      <c r="AD172" s="514"/>
      <c r="AE172" s="514"/>
      <c r="AF172" s="514"/>
      <c r="AG172" s="514"/>
      <c r="AH172" s="514"/>
      <c r="AI172" s="499"/>
      <c r="AJ172" s="146"/>
      <c r="AK172" s="146"/>
      <c r="AL172" s="146"/>
      <c r="AM172" s="146"/>
      <c r="AN172" s="146"/>
      <c r="AO172" s="146"/>
      <c r="AP172" s="146"/>
      <c r="AQ172" s="146"/>
      <c r="AR172" s="146"/>
      <c r="AS172" s="146"/>
      <c r="AT172" s="146"/>
      <c r="AU172" s="146"/>
      <c r="AV172" s="146"/>
      <c r="AW172" s="146"/>
      <c r="AX172" s="146"/>
      <c r="AY172" s="146"/>
      <c r="AZ172" s="146"/>
      <c r="BA172" s="146"/>
      <c r="BB172" s="146"/>
      <c r="BC172" s="146"/>
      <c r="BD172" s="146"/>
      <c r="BE172" s="499"/>
      <c r="BF172" s="499"/>
      <c r="BG172" s="499"/>
      <c r="BH172" s="499"/>
      <c r="BI172" s="499"/>
      <c r="BJ172" s="499"/>
      <c r="BK172" s="499"/>
      <c r="BL172" s="499"/>
      <c r="BM172" s="499"/>
      <c r="BN172" s="499"/>
      <c r="BO172" s="499"/>
      <c r="BP172" s="499"/>
      <c r="BQ172" s="499"/>
      <c r="BR172" s="499"/>
      <c r="BS172" s="499"/>
      <c r="BT172" s="499"/>
      <c r="BU172" s="499"/>
      <c r="BV172" s="499"/>
      <c r="BW172" s="499"/>
      <c r="BX172" s="499"/>
      <c r="BY172" s="499"/>
    </row>
    <row r="173" spans="1:77" customFormat="1" ht="12.75">
      <c r="A173" s="145"/>
      <c r="B173" s="145"/>
      <c r="C173" s="145"/>
      <c r="D173" s="145"/>
      <c r="E173" s="145"/>
      <c r="F173" s="145"/>
      <c r="G173" s="145"/>
      <c r="H173" s="145"/>
      <c r="I173" s="211"/>
      <c r="J173" s="145"/>
      <c r="K173" s="145"/>
      <c r="L173" s="145"/>
      <c r="M173" s="145"/>
      <c r="N173" s="145"/>
      <c r="O173" s="145"/>
      <c r="P173" s="145"/>
      <c r="Q173" s="145"/>
      <c r="R173" s="145"/>
      <c r="S173" s="146"/>
      <c r="T173" s="501"/>
      <c r="U173" s="500"/>
      <c r="V173" s="499"/>
      <c r="W173" s="514"/>
      <c r="X173" s="514"/>
      <c r="Y173" s="514"/>
      <c r="Z173" s="514"/>
      <c r="AA173" s="514"/>
      <c r="AB173" s="514"/>
      <c r="AC173" s="514"/>
      <c r="AD173" s="514"/>
      <c r="AE173" s="514"/>
      <c r="AF173" s="514"/>
      <c r="AG173" s="514"/>
      <c r="AH173" s="514"/>
      <c r="AI173" s="499"/>
      <c r="AJ173" s="146"/>
      <c r="AK173" s="146"/>
      <c r="AL173" s="146"/>
      <c r="AM173" s="146"/>
      <c r="AN173" s="146"/>
      <c r="AO173" s="146"/>
      <c r="AP173" s="146"/>
      <c r="AQ173" s="146"/>
      <c r="AR173" s="146"/>
      <c r="AS173" s="146"/>
      <c r="AT173" s="146"/>
      <c r="AU173" s="146"/>
      <c r="AV173" s="146"/>
      <c r="AW173" s="146"/>
      <c r="AX173" s="146"/>
      <c r="AY173" s="146"/>
      <c r="AZ173" s="146"/>
      <c r="BA173" s="146"/>
      <c r="BB173" s="146"/>
      <c r="BC173" s="146"/>
      <c r="BD173" s="146"/>
      <c r="BE173" s="499"/>
      <c r="BF173" s="499"/>
      <c r="BG173" s="499"/>
      <c r="BH173" s="499"/>
      <c r="BI173" s="499"/>
      <c r="BJ173" s="499"/>
      <c r="BK173" s="499"/>
      <c r="BL173" s="499"/>
      <c r="BM173" s="499"/>
      <c r="BN173" s="499"/>
      <c r="BO173" s="499"/>
      <c r="BP173" s="499"/>
      <c r="BQ173" s="499"/>
      <c r="BR173" s="499"/>
      <c r="BS173" s="499"/>
      <c r="BT173" s="499"/>
      <c r="BU173" s="499"/>
      <c r="BV173" s="499"/>
      <c r="BW173" s="499"/>
      <c r="BX173" s="499"/>
      <c r="BY173" s="499"/>
    </row>
    <row r="174" spans="1:77" customFormat="1" ht="12.75">
      <c r="A174" s="145"/>
      <c r="B174" s="145"/>
      <c r="C174" s="145"/>
      <c r="D174" s="145"/>
      <c r="E174" s="145"/>
      <c r="F174" s="145"/>
      <c r="G174" s="145"/>
      <c r="H174" s="145"/>
      <c r="I174" s="211"/>
      <c r="J174" s="145"/>
      <c r="K174" s="145"/>
      <c r="L174" s="145"/>
      <c r="M174" s="145"/>
      <c r="N174" s="145"/>
      <c r="O174" s="145"/>
      <c r="P174" s="145"/>
      <c r="Q174" s="145"/>
      <c r="R174" s="145"/>
      <c r="S174" s="146"/>
      <c r="T174" s="501"/>
      <c r="U174" s="500"/>
      <c r="V174" s="499"/>
      <c r="W174" s="514"/>
      <c r="X174" s="514"/>
      <c r="Y174" s="514"/>
      <c r="Z174" s="514"/>
      <c r="AA174" s="514"/>
      <c r="AB174" s="514"/>
      <c r="AC174" s="514"/>
      <c r="AD174" s="514"/>
      <c r="AE174" s="514"/>
      <c r="AF174" s="514"/>
      <c r="AG174" s="514"/>
      <c r="AH174" s="514"/>
      <c r="AI174" s="499"/>
      <c r="AJ174" s="146"/>
      <c r="AK174" s="146"/>
      <c r="AL174" s="146"/>
      <c r="AM174" s="146"/>
      <c r="AN174" s="146"/>
      <c r="AO174" s="146"/>
      <c r="AP174" s="146"/>
      <c r="AQ174" s="146"/>
      <c r="AR174" s="146"/>
      <c r="AS174" s="146"/>
      <c r="AT174" s="146"/>
      <c r="AU174" s="146"/>
      <c r="AV174" s="146"/>
      <c r="AW174" s="146"/>
      <c r="AX174" s="146"/>
      <c r="AY174" s="146"/>
      <c r="AZ174" s="146"/>
      <c r="BA174" s="146"/>
      <c r="BB174" s="146"/>
      <c r="BC174" s="146"/>
      <c r="BD174" s="146"/>
      <c r="BE174" s="499"/>
      <c r="BF174" s="499"/>
      <c r="BG174" s="499"/>
      <c r="BH174" s="499"/>
      <c r="BI174" s="499"/>
      <c r="BJ174" s="499"/>
      <c r="BK174" s="499"/>
      <c r="BL174" s="499"/>
      <c r="BM174" s="499"/>
      <c r="BN174" s="499"/>
      <c r="BO174" s="499"/>
      <c r="BP174" s="499"/>
      <c r="BQ174" s="499"/>
      <c r="BR174" s="499"/>
      <c r="BS174" s="499"/>
      <c r="BT174" s="499"/>
      <c r="BU174" s="499"/>
      <c r="BV174" s="499"/>
      <c r="BW174" s="499"/>
      <c r="BX174" s="499"/>
      <c r="BY174" s="499"/>
    </row>
    <row r="175" spans="1:77" customFormat="1" ht="12.75">
      <c r="A175" s="145"/>
      <c r="B175" s="145"/>
      <c r="C175" s="145"/>
      <c r="D175" s="145"/>
      <c r="E175" s="145"/>
      <c r="F175" s="145"/>
      <c r="G175" s="145"/>
      <c r="H175" s="145"/>
      <c r="I175" s="211"/>
      <c r="J175" s="145"/>
      <c r="K175" s="145"/>
      <c r="L175" s="145"/>
      <c r="M175" s="145"/>
      <c r="N175" s="145"/>
      <c r="O175" s="145"/>
      <c r="P175" s="145"/>
      <c r="Q175" s="145"/>
      <c r="R175" s="145"/>
      <c r="S175" s="146"/>
      <c r="T175" s="501"/>
      <c r="U175" s="500"/>
      <c r="V175" s="499"/>
      <c r="W175" s="514"/>
      <c r="X175" s="514"/>
      <c r="Y175" s="514"/>
      <c r="Z175" s="514"/>
      <c r="AA175" s="514"/>
      <c r="AB175" s="514"/>
      <c r="AC175" s="514"/>
      <c r="AD175" s="514"/>
      <c r="AE175" s="514"/>
      <c r="AF175" s="514"/>
      <c r="AG175" s="514"/>
      <c r="AH175" s="514"/>
      <c r="AI175" s="499"/>
      <c r="AJ175" s="146"/>
      <c r="AK175" s="146"/>
      <c r="AL175" s="146"/>
      <c r="AM175" s="146"/>
      <c r="AN175" s="146"/>
      <c r="AO175" s="146"/>
      <c r="AP175" s="146"/>
      <c r="AQ175" s="146"/>
      <c r="AR175" s="146"/>
      <c r="AS175" s="146"/>
      <c r="AT175" s="146"/>
      <c r="AU175" s="146"/>
      <c r="AV175" s="146"/>
      <c r="AW175" s="146"/>
      <c r="AX175" s="146"/>
      <c r="AY175" s="146"/>
      <c r="AZ175" s="146"/>
      <c r="BA175" s="146"/>
      <c r="BB175" s="146"/>
      <c r="BC175" s="146"/>
      <c r="BD175" s="146"/>
      <c r="BE175" s="499"/>
      <c r="BF175" s="499"/>
      <c r="BG175" s="499"/>
      <c r="BH175" s="499"/>
      <c r="BI175" s="499"/>
      <c r="BJ175" s="499"/>
      <c r="BK175" s="499"/>
      <c r="BL175" s="499"/>
      <c r="BM175" s="499"/>
      <c r="BN175" s="499"/>
      <c r="BO175" s="499"/>
      <c r="BP175" s="499"/>
      <c r="BQ175" s="499"/>
      <c r="BR175" s="499"/>
      <c r="BS175" s="499"/>
      <c r="BT175" s="499"/>
      <c r="BU175" s="499"/>
      <c r="BV175" s="499"/>
      <c r="BW175" s="499"/>
      <c r="BX175" s="499"/>
      <c r="BY175" s="499"/>
    </row>
    <row r="176" spans="1:77" customFormat="1" ht="12.75">
      <c r="A176" s="145"/>
      <c r="B176" s="145"/>
      <c r="C176" s="145"/>
      <c r="D176" s="145"/>
      <c r="E176" s="145"/>
      <c r="F176" s="145"/>
      <c r="G176" s="145"/>
      <c r="H176" s="145"/>
      <c r="I176" s="211"/>
      <c r="J176" s="145"/>
      <c r="K176" s="145"/>
      <c r="L176" s="145"/>
      <c r="M176" s="145"/>
      <c r="N176" s="145"/>
      <c r="O176" s="145"/>
      <c r="P176" s="145"/>
      <c r="Q176" s="145"/>
      <c r="R176" s="145"/>
      <c r="S176" s="146"/>
      <c r="T176" s="501"/>
      <c r="U176" s="500"/>
      <c r="V176" s="499"/>
      <c r="W176" s="514"/>
      <c r="X176" s="514"/>
      <c r="Y176" s="514"/>
      <c r="Z176" s="514"/>
      <c r="AA176" s="514"/>
      <c r="AB176" s="514"/>
      <c r="AC176" s="514"/>
      <c r="AD176" s="514"/>
      <c r="AE176" s="514"/>
      <c r="AF176" s="514"/>
      <c r="AG176" s="514"/>
      <c r="AH176" s="514"/>
      <c r="AI176" s="499"/>
      <c r="AJ176" s="146"/>
      <c r="AK176" s="146"/>
      <c r="AL176" s="146"/>
      <c r="AM176" s="146"/>
      <c r="AN176" s="146"/>
      <c r="AO176" s="146"/>
      <c r="AP176" s="146"/>
      <c r="AQ176" s="146"/>
      <c r="AR176" s="146"/>
      <c r="AS176" s="146"/>
      <c r="AT176" s="146"/>
      <c r="AU176" s="146"/>
      <c r="AV176" s="146"/>
      <c r="AW176" s="146"/>
      <c r="AX176" s="146"/>
      <c r="AY176" s="146"/>
      <c r="AZ176" s="146"/>
      <c r="BA176" s="146"/>
      <c r="BB176" s="146"/>
      <c r="BC176" s="146"/>
      <c r="BD176" s="146"/>
      <c r="BE176" s="499"/>
      <c r="BF176" s="499"/>
      <c r="BG176" s="499"/>
      <c r="BH176" s="499"/>
      <c r="BI176" s="499"/>
      <c r="BJ176" s="499"/>
      <c r="BK176" s="499"/>
      <c r="BL176" s="499"/>
      <c r="BM176" s="499"/>
      <c r="BN176" s="499"/>
      <c r="BO176" s="499"/>
      <c r="BP176" s="499"/>
      <c r="BQ176" s="499"/>
      <c r="BR176" s="499"/>
      <c r="BS176" s="499"/>
      <c r="BT176" s="499"/>
      <c r="BU176" s="499"/>
      <c r="BV176" s="499"/>
      <c r="BW176" s="499"/>
      <c r="BX176" s="499"/>
      <c r="BY176" s="499"/>
    </row>
    <row r="177" spans="1:77" customFormat="1" ht="12.75">
      <c r="A177" s="145"/>
      <c r="B177" s="145"/>
      <c r="C177" s="145"/>
      <c r="D177" s="145"/>
      <c r="E177" s="145"/>
      <c r="F177" s="145"/>
      <c r="G177" s="145"/>
      <c r="H177" s="145"/>
      <c r="I177" s="211"/>
      <c r="J177" s="145"/>
      <c r="K177" s="145"/>
      <c r="L177" s="145"/>
      <c r="M177" s="145"/>
      <c r="N177" s="145"/>
      <c r="O177" s="145"/>
      <c r="P177" s="145"/>
      <c r="Q177" s="145"/>
      <c r="R177" s="145"/>
      <c r="S177" s="146"/>
      <c r="T177" s="501"/>
      <c r="U177" s="500"/>
      <c r="V177" s="499"/>
      <c r="W177" s="514"/>
      <c r="X177" s="514"/>
      <c r="Y177" s="514"/>
      <c r="Z177" s="514"/>
      <c r="AA177" s="514"/>
      <c r="AB177" s="514"/>
      <c r="AC177" s="514"/>
      <c r="AD177" s="514"/>
      <c r="AE177" s="514"/>
      <c r="AF177" s="514"/>
      <c r="AG177" s="514"/>
      <c r="AH177" s="514"/>
      <c r="AI177" s="499"/>
      <c r="AJ177" s="146"/>
      <c r="AK177" s="146"/>
      <c r="AL177" s="146"/>
      <c r="AM177" s="146"/>
      <c r="AN177" s="146"/>
      <c r="AO177" s="146"/>
      <c r="AP177" s="146"/>
      <c r="AQ177" s="146"/>
      <c r="AR177" s="146"/>
      <c r="AS177" s="146"/>
      <c r="AT177" s="146"/>
      <c r="AU177" s="146"/>
      <c r="AV177" s="146"/>
      <c r="AW177" s="146"/>
      <c r="AX177" s="146"/>
      <c r="AY177" s="146"/>
      <c r="AZ177" s="146"/>
      <c r="BA177" s="146"/>
      <c r="BB177" s="146"/>
      <c r="BC177" s="146"/>
      <c r="BD177" s="146"/>
      <c r="BE177" s="499"/>
      <c r="BF177" s="499"/>
      <c r="BG177" s="499"/>
      <c r="BH177" s="499"/>
      <c r="BI177" s="499"/>
      <c r="BJ177" s="499"/>
      <c r="BK177" s="499"/>
      <c r="BL177" s="499"/>
      <c r="BM177" s="499"/>
      <c r="BN177" s="499"/>
      <c r="BO177" s="499"/>
      <c r="BP177" s="499"/>
      <c r="BQ177" s="499"/>
      <c r="BR177" s="499"/>
      <c r="BS177" s="499"/>
      <c r="BT177" s="499"/>
      <c r="BU177" s="499"/>
      <c r="BV177" s="499"/>
      <c r="BW177" s="499"/>
      <c r="BX177" s="499"/>
      <c r="BY177" s="499"/>
    </row>
    <row r="178" spans="1:77" customFormat="1" ht="12.75">
      <c r="A178" s="145"/>
      <c r="B178" s="145"/>
      <c r="C178" s="145"/>
      <c r="D178" s="145"/>
      <c r="E178" s="145"/>
      <c r="F178" s="145"/>
      <c r="G178" s="145"/>
      <c r="H178" s="145"/>
      <c r="I178" s="211"/>
      <c r="J178" s="145"/>
      <c r="K178" s="145"/>
      <c r="L178" s="145"/>
      <c r="M178" s="145"/>
      <c r="N178" s="145"/>
      <c r="O178" s="145"/>
      <c r="P178" s="145"/>
      <c r="Q178" s="145"/>
      <c r="R178" s="145"/>
      <c r="S178" s="146"/>
      <c r="T178" s="501"/>
      <c r="U178" s="500"/>
      <c r="V178" s="499"/>
      <c r="W178" s="514"/>
      <c r="X178" s="514"/>
      <c r="Y178" s="514"/>
      <c r="Z178" s="514"/>
      <c r="AA178" s="514"/>
      <c r="AB178" s="514"/>
      <c r="AC178" s="514"/>
      <c r="AD178" s="514"/>
      <c r="AE178" s="514"/>
      <c r="AF178" s="514"/>
      <c r="AG178" s="514"/>
      <c r="AH178" s="514"/>
      <c r="AI178" s="499"/>
      <c r="AJ178" s="146"/>
      <c r="AK178" s="146"/>
      <c r="AL178" s="146"/>
      <c r="AM178" s="146"/>
      <c r="AN178" s="146"/>
      <c r="AO178" s="146"/>
      <c r="AP178" s="146"/>
      <c r="AQ178" s="146"/>
      <c r="AR178" s="146"/>
      <c r="AS178" s="146"/>
      <c r="AT178" s="146"/>
      <c r="AU178" s="146"/>
      <c r="AV178" s="146"/>
      <c r="AW178" s="146"/>
      <c r="AX178" s="146"/>
      <c r="AY178" s="146"/>
      <c r="AZ178" s="146"/>
      <c r="BA178" s="146"/>
      <c r="BB178" s="146"/>
      <c r="BC178" s="146"/>
      <c r="BD178" s="146"/>
      <c r="BE178" s="499"/>
      <c r="BF178" s="499"/>
      <c r="BG178" s="499"/>
      <c r="BH178" s="499"/>
      <c r="BI178" s="499"/>
      <c r="BJ178" s="499"/>
      <c r="BK178" s="499"/>
      <c r="BL178" s="499"/>
      <c r="BM178" s="499"/>
      <c r="BN178" s="499"/>
      <c r="BO178" s="499"/>
      <c r="BP178" s="499"/>
      <c r="BQ178" s="499"/>
      <c r="BR178" s="499"/>
      <c r="BS178" s="499"/>
      <c r="BT178" s="499"/>
      <c r="BU178" s="499"/>
      <c r="BV178" s="499"/>
      <c r="BW178" s="499"/>
      <c r="BX178" s="499"/>
      <c r="BY178" s="499"/>
    </row>
    <row r="179" spans="1:77" customFormat="1" ht="12.75">
      <c r="A179" s="145"/>
      <c r="B179" s="145"/>
      <c r="C179" s="145"/>
      <c r="D179" s="145"/>
      <c r="E179" s="145"/>
      <c r="F179" s="145"/>
      <c r="G179" s="145"/>
      <c r="H179" s="145"/>
      <c r="I179" s="211"/>
      <c r="J179" s="145"/>
      <c r="K179" s="145"/>
      <c r="L179" s="145"/>
      <c r="M179" s="145"/>
      <c r="N179" s="145"/>
      <c r="O179" s="145"/>
      <c r="P179" s="145"/>
      <c r="Q179" s="145"/>
      <c r="R179" s="145"/>
      <c r="S179" s="146"/>
      <c r="T179" s="501"/>
      <c r="U179" s="500"/>
      <c r="V179" s="499"/>
      <c r="W179" s="514"/>
      <c r="X179" s="514"/>
      <c r="Y179" s="514"/>
      <c r="Z179" s="514"/>
      <c r="AA179" s="514"/>
      <c r="AB179" s="514"/>
      <c r="AC179" s="514"/>
      <c r="AD179" s="514"/>
      <c r="AE179" s="514"/>
      <c r="AF179" s="514"/>
      <c r="AG179" s="514"/>
      <c r="AH179" s="514"/>
      <c r="AI179" s="499"/>
      <c r="AJ179" s="146"/>
      <c r="AK179" s="146"/>
      <c r="AL179" s="146"/>
      <c r="AM179" s="146"/>
      <c r="AN179" s="146"/>
      <c r="AO179" s="146"/>
      <c r="AP179" s="146"/>
      <c r="AQ179" s="146"/>
      <c r="AR179" s="146"/>
      <c r="AS179" s="146"/>
      <c r="AT179" s="146"/>
      <c r="AU179" s="146"/>
      <c r="AV179" s="146"/>
      <c r="AW179" s="146"/>
      <c r="AX179" s="146"/>
      <c r="AY179" s="146"/>
      <c r="AZ179" s="146"/>
      <c r="BA179" s="146"/>
      <c r="BB179" s="146"/>
      <c r="BC179" s="146"/>
      <c r="BD179" s="146"/>
      <c r="BE179" s="499"/>
      <c r="BF179" s="499"/>
      <c r="BG179" s="499"/>
      <c r="BH179" s="499"/>
      <c r="BI179" s="499"/>
      <c r="BJ179" s="499"/>
      <c r="BK179" s="499"/>
      <c r="BL179" s="499"/>
      <c r="BM179" s="499"/>
      <c r="BN179" s="499"/>
      <c r="BO179" s="499"/>
      <c r="BP179" s="499"/>
      <c r="BQ179" s="499"/>
      <c r="BR179" s="499"/>
      <c r="BS179" s="499"/>
      <c r="BT179" s="499"/>
      <c r="BU179" s="499"/>
      <c r="BV179" s="499"/>
      <c r="BW179" s="499"/>
      <c r="BX179" s="499"/>
      <c r="BY179" s="499"/>
    </row>
    <row r="180" spans="1:77" customFormat="1" ht="12.75">
      <c r="A180" s="145"/>
      <c r="B180" s="145"/>
      <c r="C180" s="145"/>
      <c r="D180" s="145"/>
      <c r="E180" s="145"/>
      <c r="F180" s="145"/>
      <c r="G180" s="145"/>
      <c r="H180" s="145"/>
      <c r="I180" s="211"/>
      <c r="J180" s="145"/>
      <c r="K180" s="145"/>
      <c r="L180" s="145"/>
      <c r="M180" s="145"/>
      <c r="N180" s="145"/>
      <c r="O180" s="145"/>
      <c r="P180" s="145"/>
      <c r="Q180" s="145"/>
      <c r="R180" s="145"/>
      <c r="S180" s="146"/>
      <c r="T180" s="501"/>
      <c r="U180" s="500"/>
      <c r="V180" s="499"/>
      <c r="W180" s="514"/>
      <c r="X180" s="514"/>
      <c r="Y180" s="514"/>
      <c r="Z180" s="514"/>
      <c r="AA180" s="514"/>
      <c r="AB180" s="514"/>
      <c r="AC180" s="514"/>
      <c r="AD180" s="514"/>
      <c r="AE180" s="514"/>
      <c r="AF180" s="514"/>
      <c r="AG180" s="514"/>
      <c r="AH180" s="514"/>
      <c r="AI180" s="499"/>
      <c r="AJ180" s="146"/>
      <c r="AK180" s="146"/>
      <c r="AL180" s="146"/>
      <c r="AM180" s="146"/>
      <c r="AN180" s="146"/>
      <c r="AO180" s="146"/>
      <c r="AP180" s="146"/>
      <c r="AQ180" s="146"/>
      <c r="AR180" s="146"/>
      <c r="AS180" s="146"/>
      <c r="AT180" s="146"/>
      <c r="AU180" s="146"/>
      <c r="AV180" s="146"/>
      <c r="AW180" s="146"/>
      <c r="AX180" s="146"/>
      <c r="AY180" s="146"/>
      <c r="AZ180" s="146"/>
      <c r="BA180" s="146"/>
      <c r="BB180" s="146"/>
      <c r="BC180" s="146"/>
      <c r="BD180" s="146"/>
      <c r="BE180" s="499"/>
      <c r="BF180" s="499"/>
      <c r="BG180" s="499"/>
      <c r="BH180" s="499"/>
      <c r="BI180" s="499"/>
      <c r="BJ180" s="499"/>
      <c r="BK180" s="499"/>
      <c r="BL180" s="499"/>
      <c r="BM180" s="499"/>
      <c r="BN180" s="499"/>
      <c r="BO180" s="499"/>
      <c r="BP180" s="499"/>
      <c r="BQ180" s="499"/>
      <c r="BR180" s="499"/>
      <c r="BS180" s="499"/>
      <c r="BT180" s="499"/>
      <c r="BU180" s="499"/>
      <c r="BV180" s="499"/>
      <c r="BW180" s="499"/>
      <c r="BX180" s="499"/>
      <c r="BY180" s="499"/>
    </row>
    <row r="181" spans="1:77" customFormat="1" ht="12.75">
      <c r="A181" s="145"/>
      <c r="B181" s="145"/>
      <c r="C181" s="145"/>
      <c r="D181" s="145"/>
      <c r="E181" s="145"/>
      <c r="F181" s="145"/>
      <c r="G181" s="145"/>
      <c r="H181" s="145"/>
      <c r="I181" s="211"/>
      <c r="J181" s="145"/>
      <c r="K181" s="145"/>
      <c r="L181" s="145"/>
      <c r="M181" s="145"/>
      <c r="N181" s="145"/>
      <c r="O181" s="145"/>
      <c r="P181" s="145"/>
      <c r="Q181" s="145"/>
      <c r="R181" s="145"/>
      <c r="S181" s="146"/>
      <c r="T181" s="501"/>
      <c r="U181" s="500"/>
      <c r="V181" s="499"/>
      <c r="W181" s="514"/>
      <c r="X181" s="514"/>
      <c r="Y181" s="514"/>
      <c r="Z181" s="514"/>
      <c r="AA181" s="514"/>
      <c r="AB181" s="514"/>
      <c r="AC181" s="514"/>
      <c r="AD181" s="514"/>
      <c r="AE181" s="514"/>
      <c r="AF181" s="514"/>
      <c r="AG181" s="514"/>
      <c r="AH181" s="514"/>
      <c r="AI181" s="499"/>
      <c r="AJ181" s="146"/>
      <c r="AK181" s="146"/>
      <c r="AL181" s="146"/>
      <c r="AM181" s="146"/>
      <c r="AN181" s="146"/>
      <c r="AO181" s="146"/>
      <c r="AP181" s="146"/>
      <c r="AQ181" s="146"/>
      <c r="AR181" s="146"/>
      <c r="AS181" s="146"/>
      <c r="AT181" s="146"/>
      <c r="AU181" s="146"/>
      <c r="AV181" s="146"/>
      <c r="AW181" s="146"/>
      <c r="AX181" s="146"/>
      <c r="AY181" s="146"/>
      <c r="AZ181" s="146"/>
      <c r="BA181" s="146"/>
      <c r="BB181" s="146"/>
      <c r="BC181" s="146"/>
      <c r="BD181" s="146"/>
      <c r="BE181" s="499"/>
      <c r="BF181" s="499"/>
      <c r="BG181" s="499"/>
      <c r="BH181" s="499"/>
      <c r="BI181" s="499"/>
      <c r="BJ181" s="499"/>
      <c r="BK181" s="499"/>
      <c r="BL181" s="499"/>
      <c r="BM181" s="499"/>
      <c r="BN181" s="499"/>
      <c r="BO181" s="499"/>
      <c r="BP181" s="499"/>
      <c r="BQ181" s="499"/>
      <c r="BR181" s="499"/>
      <c r="BS181" s="499"/>
      <c r="BT181" s="499"/>
      <c r="BU181" s="499"/>
      <c r="BV181" s="499"/>
      <c r="BW181" s="499"/>
      <c r="BX181" s="499"/>
      <c r="BY181" s="499"/>
    </row>
    <row r="182" spans="1:77" customFormat="1" ht="12.75">
      <c r="A182" s="145"/>
      <c r="B182" s="145"/>
      <c r="C182" s="145"/>
      <c r="D182" s="145"/>
      <c r="E182" s="145"/>
      <c r="F182" s="145"/>
      <c r="G182" s="145"/>
      <c r="H182" s="145"/>
      <c r="I182" s="211"/>
      <c r="J182" s="145"/>
      <c r="K182" s="145"/>
      <c r="L182" s="145"/>
      <c r="M182" s="145"/>
      <c r="N182" s="145"/>
      <c r="O182" s="145"/>
      <c r="P182" s="145"/>
      <c r="Q182" s="145"/>
      <c r="R182" s="145"/>
      <c r="S182" s="146"/>
      <c r="T182" s="501"/>
      <c r="U182" s="500"/>
      <c r="V182" s="499"/>
      <c r="W182" s="514"/>
      <c r="X182" s="514"/>
      <c r="Y182" s="514"/>
      <c r="Z182" s="514"/>
      <c r="AA182" s="514"/>
      <c r="AB182" s="514"/>
      <c r="AC182" s="514"/>
      <c r="AD182" s="514"/>
      <c r="AE182" s="514"/>
      <c r="AF182" s="514"/>
      <c r="AG182" s="514"/>
      <c r="AH182" s="514"/>
      <c r="AI182" s="499"/>
      <c r="AJ182" s="146"/>
      <c r="AK182" s="146"/>
      <c r="AL182" s="146"/>
      <c r="AM182" s="146"/>
      <c r="AN182" s="146"/>
      <c r="AO182" s="146"/>
      <c r="AP182" s="146"/>
      <c r="AQ182" s="146"/>
      <c r="AR182" s="146"/>
      <c r="AS182" s="146"/>
      <c r="AT182" s="146"/>
      <c r="AU182" s="146"/>
      <c r="AV182" s="146"/>
      <c r="AW182" s="146"/>
      <c r="AX182" s="146"/>
      <c r="AY182" s="146"/>
      <c r="AZ182" s="146"/>
      <c r="BA182" s="146"/>
      <c r="BB182" s="146"/>
      <c r="BC182" s="146"/>
      <c r="BD182" s="146"/>
      <c r="BE182" s="499"/>
      <c r="BF182" s="499"/>
      <c r="BG182" s="499"/>
      <c r="BH182" s="499"/>
      <c r="BI182" s="499"/>
      <c r="BJ182" s="499"/>
      <c r="BK182" s="499"/>
      <c r="BL182" s="499"/>
      <c r="BM182" s="499"/>
      <c r="BN182" s="499"/>
      <c r="BO182" s="499"/>
      <c r="BP182" s="499"/>
      <c r="BQ182" s="499"/>
      <c r="BR182" s="499"/>
      <c r="BS182" s="499"/>
      <c r="BT182" s="499"/>
      <c r="BU182" s="499"/>
      <c r="BV182" s="499"/>
      <c r="BW182" s="499"/>
      <c r="BX182" s="499"/>
      <c r="BY182" s="499"/>
    </row>
    <row r="183" spans="1:77" customFormat="1" ht="12.75">
      <c r="A183" s="145"/>
      <c r="B183" s="145"/>
      <c r="C183" s="145"/>
      <c r="D183" s="145"/>
      <c r="E183" s="145"/>
      <c r="F183" s="145"/>
      <c r="G183" s="145"/>
      <c r="H183" s="145"/>
      <c r="I183" s="211"/>
      <c r="J183" s="145"/>
      <c r="K183" s="145"/>
      <c r="L183" s="145"/>
      <c r="M183" s="145"/>
      <c r="N183" s="145"/>
      <c r="O183" s="145"/>
      <c r="P183" s="145"/>
      <c r="Q183" s="145"/>
      <c r="R183" s="145"/>
      <c r="S183" s="146"/>
      <c r="T183" s="501"/>
      <c r="U183" s="500"/>
      <c r="V183" s="499"/>
      <c r="W183" s="514"/>
      <c r="X183" s="514"/>
      <c r="Y183" s="514"/>
      <c r="Z183" s="514"/>
      <c r="AA183" s="514"/>
      <c r="AB183" s="514"/>
      <c r="AC183" s="514"/>
      <c r="AD183" s="514"/>
      <c r="AE183" s="514"/>
      <c r="AF183" s="514"/>
      <c r="AG183" s="514"/>
      <c r="AH183" s="514"/>
      <c r="AI183" s="499"/>
      <c r="AJ183" s="146"/>
      <c r="AK183" s="146"/>
      <c r="AL183" s="146"/>
      <c r="AM183" s="146"/>
      <c r="AN183" s="146"/>
      <c r="AO183" s="146"/>
      <c r="AP183" s="146"/>
      <c r="AQ183" s="146"/>
      <c r="AR183" s="146"/>
      <c r="AS183" s="146"/>
      <c r="AT183" s="146"/>
      <c r="AU183" s="146"/>
      <c r="AV183" s="146"/>
      <c r="AW183" s="146"/>
      <c r="AX183" s="146"/>
      <c r="AY183" s="146"/>
      <c r="AZ183" s="146"/>
      <c r="BA183" s="146"/>
      <c r="BB183" s="146"/>
      <c r="BC183" s="146"/>
      <c r="BD183" s="146"/>
      <c r="BE183" s="499"/>
      <c r="BF183" s="499"/>
      <c r="BG183" s="499"/>
      <c r="BH183" s="499"/>
      <c r="BI183" s="499"/>
      <c r="BJ183" s="499"/>
      <c r="BK183" s="499"/>
      <c r="BL183" s="499"/>
      <c r="BM183" s="499"/>
      <c r="BN183" s="499"/>
      <c r="BO183" s="499"/>
      <c r="BP183" s="499"/>
      <c r="BQ183" s="499"/>
      <c r="BR183" s="499"/>
      <c r="BS183" s="499"/>
      <c r="BT183" s="499"/>
      <c r="BU183" s="499"/>
      <c r="BV183" s="499"/>
      <c r="BW183" s="499"/>
      <c r="BX183" s="499"/>
      <c r="BY183" s="499"/>
    </row>
    <row r="184" spans="1:77" customFormat="1" ht="12.75">
      <c r="A184" s="145"/>
      <c r="B184" s="145"/>
      <c r="C184" s="145"/>
      <c r="D184" s="145"/>
      <c r="E184" s="145"/>
      <c r="F184" s="145"/>
      <c r="G184" s="145"/>
      <c r="H184" s="145"/>
      <c r="I184" s="211"/>
      <c r="J184" s="145"/>
      <c r="K184" s="145"/>
      <c r="L184" s="145"/>
      <c r="M184" s="145"/>
      <c r="N184" s="145"/>
      <c r="O184" s="145"/>
      <c r="P184" s="145"/>
      <c r="Q184" s="145"/>
      <c r="R184" s="145"/>
      <c r="S184" s="146"/>
      <c r="T184" s="501"/>
      <c r="U184" s="500"/>
      <c r="V184" s="499"/>
      <c r="W184" s="514"/>
      <c r="X184" s="514"/>
      <c r="Y184" s="514"/>
      <c r="Z184" s="514"/>
      <c r="AA184" s="514"/>
      <c r="AB184" s="514"/>
      <c r="AC184" s="514"/>
      <c r="AD184" s="514"/>
      <c r="AE184" s="514"/>
      <c r="AF184" s="514"/>
      <c r="AG184" s="514"/>
      <c r="AH184" s="514"/>
      <c r="AI184" s="499"/>
      <c r="AJ184" s="146"/>
      <c r="AK184" s="146"/>
      <c r="AL184" s="146"/>
      <c r="AM184" s="146"/>
      <c r="AN184" s="146"/>
      <c r="AO184" s="146"/>
      <c r="AP184" s="146"/>
      <c r="AQ184" s="146"/>
      <c r="AR184" s="146"/>
      <c r="AS184" s="146"/>
      <c r="AT184" s="146"/>
      <c r="AU184" s="146"/>
      <c r="AV184" s="146"/>
      <c r="AW184" s="146"/>
      <c r="AX184" s="146"/>
      <c r="AY184" s="146"/>
      <c r="AZ184" s="146"/>
      <c r="BA184" s="146"/>
      <c r="BB184" s="146"/>
      <c r="BC184" s="146"/>
      <c r="BD184" s="146"/>
      <c r="BE184" s="499"/>
      <c r="BF184" s="499"/>
      <c r="BG184" s="499"/>
      <c r="BH184" s="499"/>
      <c r="BI184" s="499"/>
      <c r="BJ184" s="499"/>
      <c r="BK184" s="499"/>
      <c r="BL184" s="499"/>
      <c r="BM184" s="499"/>
      <c r="BN184" s="499"/>
      <c r="BO184" s="499"/>
      <c r="BP184" s="499"/>
      <c r="BQ184" s="499"/>
      <c r="BR184" s="499"/>
      <c r="BS184" s="499"/>
      <c r="BT184" s="499"/>
      <c r="BU184" s="499"/>
      <c r="BV184" s="499"/>
      <c r="BW184" s="499"/>
      <c r="BX184" s="499"/>
      <c r="BY184" s="499"/>
    </row>
    <row r="185" spans="1:77" customFormat="1" ht="12.75">
      <c r="A185" s="145"/>
      <c r="B185" s="145"/>
      <c r="C185" s="145"/>
      <c r="D185" s="145"/>
      <c r="E185" s="145"/>
      <c r="F185" s="145"/>
      <c r="G185" s="145"/>
      <c r="H185" s="145"/>
      <c r="I185" s="211"/>
      <c r="J185" s="145"/>
      <c r="K185" s="145"/>
      <c r="L185" s="145"/>
      <c r="M185" s="145"/>
      <c r="N185" s="145"/>
      <c r="O185" s="145"/>
      <c r="P185" s="145"/>
      <c r="Q185" s="145"/>
      <c r="R185" s="145"/>
      <c r="S185" s="146"/>
      <c r="T185" s="501"/>
      <c r="U185" s="500"/>
      <c r="V185" s="499"/>
      <c r="W185" s="514"/>
      <c r="X185" s="514"/>
      <c r="Y185" s="514"/>
      <c r="Z185" s="514"/>
      <c r="AA185" s="514"/>
      <c r="AB185" s="514"/>
      <c r="AC185" s="514"/>
      <c r="AD185" s="514"/>
      <c r="AE185" s="514"/>
      <c r="AF185" s="514"/>
      <c r="AG185" s="514"/>
      <c r="AH185" s="514"/>
      <c r="AI185" s="499"/>
      <c r="AJ185" s="146"/>
      <c r="AK185" s="146"/>
      <c r="AL185" s="146"/>
      <c r="AM185" s="146"/>
      <c r="AN185" s="146"/>
      <c r="AO185" s="146"/>
      <c r="AP185" s="146"/>
      <c r="AQ185" s="146"/>
      <c r="AR185" s="146"/>
      <c r="AS185" s="146"/>
      <c r="AT185" s="146"/>
      <c r="AU185" s="146"/>
      <c r="AV185" s="146"/>
      <c r="AW185" s="146"/>
      <c r="AX185" s="146"/>
      <c r="AY185" s="146"/>
      <c r="AZ185" s="146"/>
      <c r="BA185" s="146"/>
      <c r="BB185" s="146"/>
      <c r="BC185" s="146"/>
      <c r="BD185" s="146"/>
      <c r="BE185" s="499"/>
      <c r="BF185" s="499"/>
      <c r="BG185" s="499"/>
      <c r="BH185" s="499"/>
      <c r="BI185" s="499"/>
      <c r="BJ185" s="499"/>
      <c r="BK185" s="499"/>
      <c r="BL185" s="499"/>
      <c r="BM185" s="499"/>
      <c r="BN185" s="499"/>
      <c r="BO185" s="499"/>
      <c r="BP185" s="499"/>
      <c r="BQ185" s="499"/>
      <c r="BR185" s="499"/>
      <c r="BS185" s="499"/>
      <c r="BT185" s="499"/>
      <c r="BU185" s="499"/>
      <c r="BV185" s="499"/>
      <c r="BW185" s="499"/>
      <c r="BX185" s="499"/>
      <c r="BY185" s="499"/>
    </row>
    <row r="186" spans="1:77" customFormat="1" ht="12.75">
      <c r="A186" s="145"/>
      <c r="B186" s="145"/>
      <c r="C186" s="145"/>
      <c r="D186" s="145"/>
      <c r="E186" s="145"/>
      <c r="F186" s="145"/>
      <c r="G186" s="145"/>
      <c r="H186" s="145"/>
      <c r="I186" s="211"/>
      <c r="J186" s="145"/>
      <c r="K186" s="145"/>
      <c r="L186" s="145"/>
      <c r="M186" s="145"/>
      <c r="N186" s="145"/>
      <c r="O186" s="145"/>
      <c r="P186" s="145"/>
      <c r="Q186" s="145"/>
      <c r="R186" s="145"/>
      <c r="S186" s="146"/>
      <c r="T186" s="501"/>
      <c r="U186" s="500"/>
      <c r="V186" s="499"/>
      <c r="W186" s="514"/>
      <c r="X186" s="514"/>
      <c r="Y186" s="514"/>
      <c r="Z186" s="514"/>
      <c r="AA186" s="514"/>
      <c r="AB186" s="514"/>
      <c r="AC186" s="514"/>
      <c r="AD186" s="514"/>
      <c r="AE186" s="514"/>
      <c r="AF186" s="514"/>
      <c r="AG186" s="514"/>
      <c r="AH186" s="514"/>
      <c r="AI186" s="499"/>
      <c r="AJ186" s="146"/>
      <c r="AK186" s="146"/>
      <c r="AL186" s="146"/>
      <c r="AM186" s="146"/>
      <c r="AN186" s="146"/>
      <c r="AO186" s="146"/>
      <c r="AP186" s="146"/>
      <c r="AQ186" s="146"/>
      <c r="AR186" s="146"/>
      <c r="AS186" s="146"/>
      <c r="AT186" s="146"/>
      <c r="AU186" s="146"/>
      <c r="AV186" s="146"/>
      <c r="AW186" s="146"/>
      <c r="AX186" s="146"/>
      <c r="AY186" s="146"/>
      <c r="AZ186" s="146"/>
      <c r="BA186" s="146"/>
      <c r="BB186" s="146"/>
      <c r="BC186" s="146"/>
      <c r="BD186" s="146"/>
      <c r="BE186" s="499"/>
      <c r="BF186" s="499"/>
      <c r="BG186" s="499"/>
      <c r="BH186" s="499"/>
      <c r="BI186" s="499"/>
      <c r="BJ186" s="499"/>
      <c r="BK186" s="499"/>
      <c r="BL186" s="499"/>
      <c r="BM186" s="499"/>
      <c r="BN186" s="499"/>
      <c r="BO186" s="499"/>
      <c r="BP186" s="499"/>
      <c r="BQ186" s="499"/>
      <c r="BR186" s="499"/>
      <c r="BS186" s="499"/>
      <c r="BT186" s="499"/>
      <c r="BU186" s="499"/>
      <c r="BV186" s="499"/>
      <c r="BW186" s="499"/>
      <c r="BX186" s="499"/>
      <c r="BY186" s="499"/>
    </row>
    <row r="187" spans="1:77" customFormat="1" ht="12.75">
      <c r="A187" s="145"/>
      <c r="B187" s="145"/>
      <c r="C187" s="145"/>
      <c r="D187" s="145"/>
      <c r="E187" s="145"/>
      <c r="F187" s="145"/>
      <c r="G187" s="145"/>
      <c r="H187" s="145"/>
      <c r="I187" s="211"/>
      <c r="J187" s="145"/>
      <c r="K187" s="145"/>
      <c r="L187" s="145"/>
      <c r="M187" s="145"/>
      <c r="N187" s="145"/>
      <c r="O187" s="145"/>
      <c r="P187" s="145"/>
      <c r="Q187" s="145"/>
      <c r="R187" s="145"/>
      <c r="S187" s="146"/>
      <c r="T187" s="501"/>
      <c r="U187" s="500"/>
      <c r="V187" s="499"/>
      <c r="W187" s="514"/>
      <c r="X187" s="514"/>
      <c r="Y187" s="514"/>
      <c r="Z187" s="514"/>
      <c r="AA187" s="514"/>
      <c r="AB187" s="514"/>
      <c r="AC187" s="514"/>
      <c r="AD187" s="514"/>
      <c r="AE187" s="514"/>
      <c r="AF187" s="514"/>
      <c r="AG187" s="514"/>
      <c r="AH187" s="514"/>
      <c r="AI187" s="499"/>
      <c r="AJ187" s="146"/>
      <c r="AK187" s="146"/>
      <c r="AL187" s="146"/>
      <c r="AM187" s="146"/>
      <c r="AN187" s="146"/>
      <c r="AO187" s="146"/>
      <c r="AP187" s="146"/>
      <c r="AQ187" s="146"/>
      <c r="AR187" s="146"/>
      <c r="AS187" s="146"/>
      <c r="AT187" s="146"/>
      <c r="AU187" s="146"/>
      <c r="AV187" s="146"/>
      <c r="AW187" s="146"/>
      <c r="AX187" s="146"/>
      <c r="AY187" s="146"/>
      <c r="AZ187" s="146"/>
      <c r="BA187" s="146"/>
      <c r="BB187" s="146"/>
      <c r="BC187" s="146"/>
      <c r="BD187" s="146"/>
      <c r="BE187" s="499"/>
      <c r="BF187" s="499"/>
      <c r="BG187" s="499"/>
      <c r="BH187" s="499"/>
      <c r="BI187" s="499"/>
      <c r="BJ187" s="499"/>
      <c r="BK187" s="499"/>
      <c r="BL187" s="499"/>
      <c r="BM187" s="499"/>
      <c r="BN187" s="499"/>
      <c r="BO187" s="499"/>
      <c r="BP187" s="499"/>
      <c r="BQ187" s="499"/>
      <c r="BR187" s="499"/>
      <c r="BS187" s="499"/>
      <c r="BT187" s="499"/>
      <c r="BU187" s="499"/>
      <c r="BV187" s="499"/>
      <c r="BW187" s="499"/>
      <c r="BX187" s="499"/>
      <c r="BY187" s="499"/>
    </row>
    <row r="188" spans="1:77" customFormat="1" ht="12.75">
      <c r="A188" s="145"/>
      <c r="B188" s="145"/>
      <c r="C188" s="145"/>
      <c r="D188" s="145"/>
      <c r="E188" s="145"/>
      <c r="F188" s="145"/>
      <c r="G188" s="145"/>
      <c r="H188" s="145"/>
      <c r="I188" s="211"/>
      <c r="J188" s="145"/>
      <c r="K188" s="145"/>
      <c r="L188" s="145"/>
      <c r="M188" s="145"/>
      <c r="N188" s="145"/>
      <c r="O188" s="145"/>
      <c r="P188" s="145"/>
      <c r="Q188" s="145"/>
      <c r="R188" s="145"/>
      <c r="S188" s="146"/>
      <c r="T188" s="500"/>
      <c r="U188" s="500"/>
      <c r="V188" s="499"/>
      <c r="W188" s="514"/>
      <c r="X188" s="514"/>
      <c r="Y188" s="514"/>
      <c r="Z188" s="514"/>
      <c r="AA188" s="514"/>
      <c r="AB188" s="514"/>
      <c r="AC188" s="514"/>
      <c r="AD188" s="514"/>
      <c r="AE188" s="514"/>
      <c r="AF188" s="514"/>
      <c r="AG188" s="514"/>
      <c r="AH188" s="514"/>
      <c r="AI188" s="499"/>
      <c r="AJ188" s="146"/>
      <c r="AK188" s="146"/>
      <c r="AL188" s="146"/>
      <c r="AM188" s="146"/>
      <c r="AN188" s="146"/>
      <c r="AO188" s="146"/>
      <c r="AP188" s="146"/>
      <c r="AQ188" s="146"/>
      <c r="AR188" s="146"/>
      <c r="AS188" s="146"/>
      <c r="AT188" s="146"/>
      <c r="AU188" s="146"/>
      <c r="AV188" s="146"/>
      <c r="AW188" s="146"/>
      <c r="AX188" s="146"/>
      <c r="AY188" s="146"/>
      <c r="AZ188" s="146"/>
      <c r="BA188" s="146"/>
      <c r="BB188" s="146"/>
      <c r="BC188" s="146"/>
      <c r="BD188" s="146"/>
      <c r="BE188" s="499"/>
      <c r="BF188" s="499"/>
      <c r="BG188" s="499"/>
      <c r="BH188" s="499"/>
      <c r="BI188" s="499"/>
      <c r="BJ188" s="499"/>
      <c r="BK188" s="499"/>
      <c r="BL188" s="499"/>
      <c r="BM188" s="499"/>
      <c r="BN188" s="499"/>
      <c r="BO188" s="499"/>
      <c r="BP188" s="499"/>
      <c r="BQ188" s="499"/>
      <c r="BR188" s="499"/>
      <c r="BS188" s="499"/>
      <c r="BT188" s="499"/>
      <c r="BU188" s="499"/>
      <c r="BV188" s="499"/>
      <c r="BW188" s="499"/>
      <c r="BX188" s="499"/>
      <c r="BY188" s="499"/>
    </row>
    <row r="189" spans="1:77" customFormat="1" ht="12.75">
      <c r="A189" s="145"/>
      <c r="B189" s="145"/>
      <c r="C189" s="145"/>
      <c r="D189" s="145"/>
      <c r="E189" s="145"/>
      <c r="F189" s="145"/>
      <c r="G189" s="145"/>
      <c r="H189" s="145"/>
      <c r="I189" s="211"/>
      <c r="J189" s="145"/>
      <c r="K189" s="145"/>
      <c r="L189" s="145"/>
      <c r="M189" s="145"/>
      <c r="N189" s="145"/>
      <c r="O189" s="145"/>
      <c r="P189" s="145"/>
      <c r="Q189" s="145"/>
      <c r="R189" s="145"/>
      <c r="S189" s="146"/>
      <c r="T189" s="501"/>
      <c r="U189" s="500"/>
      <c r="V189" s="499"/>
      <c r="W189" s="514"/>
      <c r="X189" s="514"/>
      <c r="Y189" s="514"/>
      <c r="Z189" s="514"/>
      <c r="AA189" s="514"/>
      <c r="AB189" s="514"/>
      <c r="AC189" s="514"/>
      <c r="AD189" s="514"/>
      <c r="AE189" s="514"/>
      <c r="AF189" s="514"/>
      <c r="AG189" s="514"/>
      <c r="AH189" s="514"/>
      <c r="AI189" s="499"/>
      <c r="AJ189" s="146"/>
      <c r="AK189" s="146"/>
      <c r="AL189" s="146"/>
      <c r="AM189" s="146"/>
      <c r="AN189" s="146"/>
      <c r="AO189" s="146"/>
      <c r="AP189" s="146"/>
      <c r="AQ189" s="146"/>
      <c r="AR189" s="146"/>
      <c r="AS189" s="146"/>
      <c r="AT189" s="146"/>
      <c r="AU189" s="146"/>
      <c r="AV189" s="146"/>
      <c r="AW189" s="146"/>
      <c r="AX189" s="146"/>
      <c r="AY189" s="146"/>
      <c r="AZ189" s="146"/>
      <c r="BA189" s="146"/>
      <c r="BB189" s="146"/>
      <c r="BC189" s="146"/>
      <c r="BD189" s="146"/>
      <c r="BE189" s="499"/>
      <c r="BF189" s="499"/>
      <c r="BG189" s="499"/>
      <c r="BH189" s="499"/>
      <c r="BI189" s="499"/>
      <c r="BJ189" s="499"/>
      <c r="BK189" s="499"/>
      <c r="BL189" s="499"/>
      <c r="BM189" s="499"/>
      <c r="BN189" s="499"/>
      <c r="BO189" s="499"/>
      <c r="BP189" s="499"/>
      <c r="BQ189" s="499"/>
      <c r="BR189" s="499"/>
      <c r="BS189" s="499"/>
      <c r="BT189" s="499"/>
      <c r="BU189" s="499"/>
      <c r="BV189" s="499"/>
      <c r="BW189" s="499"/>
      <c r="BX189" s="499"/>
      <c r="BY189" s="499"/>
    </row>
    <row r="190" spans="1:77" customFormat="1" ht="12.75">
      <c r="A190" s="145"/>
      <c r="B190" s="145"/>
      <c r="C190" s="145"/>
      <c r="D190" s="145"/>
      <c r="E190" s="145"/>
      <c r="F190" s="145"/>
      <c r="G190" s="145"/>
      <c r="H190" s="145"/>
      <c r="I190" s="211"/>
      <c r="J190" s="145"/>
      <c r="K190" s="145"/>
      <c r="L190" s="145"/>
      <c r="M190" s="145"/>
      <c r="N190" s="145"/>
      <c r="O190" s="145"/>
      <c r="P190" s="145"/>
      <c r="Q190" s="145"/>
      <c r="R190" s="145"/>
      <c r="S190" s="146"/>
      <c r="T190" s="501"/>
      <c r="U190" s="500"/>
      <c r="V190" s="499"/>
      <c r="W190" s="514"/>
      <c r="X190" s="514"/>
      <c r="Y190" s="514"/>
      <c r="Z190" s="514"/>
      <c r="AA190" s="514"/>
      <c r="AB190" s="514"/>
      <c r="AC190" s="514"/>
      <c r="AD190" s="514"/>
      <c r="AE190" s="514"/>
      <c r="AF190" s="514"/>
      <c r="AG190" s="514"/>
      <c r="AH190" s="514"/>
      <c r="AI190" s="499"/>
      <c r="AJ190" s="146"/>
      <c r="AK190" s="146"/>
      <c r="AL190" s="146"/>
      <c r="AM190" s="146"/>
      <c r="AN190" s="146"/>
      <c r="AO190" s="146"/>
      <c r="AP190" s="146"/>
      <c r="AQ190" s="146"/>
      <c r="AR190" s="146"/>
      <c r="AS190" s="146"/>
      <c r="AT190" s="146"/>
      <c r="AU190" s="146"/>
      <c r="AV190" s="146"/>
      <c r="AW190" s="146"/>
      <c r="AX190" s="146"/>
      <c r="AY190" s="146"/>
      <c r="AZ190" s="146"/>
      <c r="BA190" s="146"/>
      <c r="BB190" s="146"/>
      <c r="BC190" s="146"/>
      <c r="BD190" s="146"/>
      <c r="BE190" s="499"/>
      <c r="BF190" s="499"/>
      <c r="BG190" s="499"/>
      <c r="BH190" s="499"/>
      <c r="BI190" s="499"/>
      <c r="BJ190" s="499"/>
      <c r="BK190" s="499"/>
      <c r="BL190" s="499"/>
      <c r="BM190" s="499"/>
      <c r="BN190" s="499"/>
      <c r="BO190" s="499"/>
      <c r="BP190" s="499"/>
      <c r="BQ190" s="499"/>
      <c r="BR190" s="499"/>
      <c r="BS190" s="499"/>
      <c r="BT190" s="499"/>
      <c r="BU190" s="499"/>
      <c r="BV190" s="499"/>
      <c r="BW190" s="499"/>
      <c r="BX190" s="499"/>
      <c r="BY190" s="499"/>
    </row>
    <row r="191" spans="1:77" customFormat="1" ht="12.75">
      <c r="A191" s="145"/>
      <c r="B191" s="145"/>
      <c r="C191" s="145"/>
      <c r="D191" s="145"/>
      <c r="E191" s="145"/>
      <c r="F191" s="145"/>
      <c r="G191" s="145"/>
      <c r="H191" s="145"/>
      <c r="I191" s="211"/>
      <c r="J191" s="145"/>
      <c r="K191" s="145"/>
      <c r="L191" s="145"/>
      <c r="M191" s="145"/>
      <c r="N191" s="145"/>
      <c r="O191" s="145"/>
      <c r="P191" s="145"/>
      <c r="Q191" s="145"/>
      <c r="R191" s="145"/>
      <c r="S191" s="146"/>
      <c r="T191" s="501"/>
      <c r="U191" s="500"/>
      <c r="V191" s="499"/>
      <c r="W191" s="514"/>
      <c r="X191" s="514"/>
      <c r="Y191" s="514"/>
      <c r="Z191" s="514"/>
      <c r="AA191" s="514"/>
      <c r="AB191" s="514"/>
      <c r="AC191" s="514"/>
      <c r="AD191" s="514"/>
      <c r="AE191" s="514"/>
      <c r="AF191" s="514"/>
      <c r="AG191" s="514"/>
      <c r="AH191" s="514"/>
      <c r="AI191" s="499"/>
      <c r="AJ191" s="146"/>
      <c r="AK191" s="146"/>
      <c r="AL191" s="146"/>
      <c r="AM191" s="146"/>
      <c r="AN191" s="146"/>
      <c r="AO191" s="146"/>
      <c r="AP191" s="146"/>
      <c r="AQ191" s="146"/>
      <c r="AR191" s="146"/>
      <c r="AS191" s="146"/>
      <c r="AT191" s="146"/>
      <c r="AU191" s="146"/>
      <c r="AV191" s="146"/>
      <c r="AW191" s="146"/>
      <c r="AX191" s="146"/>
      <c r="AY191" s="146"/>
      <c r="AZ191" s="146"/>
      <c r="BA191" s="146"/>
      <c r="BB191" s="146"/>
      <c r="BC191" s="146"/>
      <c r="BD191" s="146"/>
      <c r="BE191" s="499"/>
      <c r="BF191" s="499"/>
      <c r="BG191" s="499"/>
      <c r="BH191" s="499"/>
      <c r="BI191" s="499"/>
      <c r="BJ191" s="499"/>
      <c r="BK191" s="499"/>
      <c r="BL191" s="499"/>
      <c r="BM191" s="499"/>
      <c r="BN191" s="499"/>
      <c r="BO191" s="499"/>
      <c r="BP191" s="499"/>
      <c r="BQ191" s="499"/>
      <c r="BR191" s="499"/>
      <c r="BS191" s="499"/>
      <c r="BT191" s="499"/>
      <c r="BU191" s="499"/>
      <c r="BV191" s="499"/>
      <c r="BW191" s="499"/>
      <c r="BX191" s="499"/>
      <c r="BY191" s="499"/>
    </row>
    <row r="192" spans="1:77" customFormat="1" ht="12.75">
      <c r="A192" s="145"/>
      <c r="B192" s="145"/>
      <c r="C192" s="145"/>
      <c r="D192" s="145"/>
      <c r="E192" s="145"/>
      <c r="F192" s="145"/>
      <c r="G192" s="145"/>
      <c r="H192" s="145"/>
      <c r="I192" s="211"/>
      <c r="J192" s="145"/>
      <c r="K192" s="145"/>
      <c r="L192" s="145"/>
      <c r="M192" s="145"/>
      <c r="N192" s="145"/>
      <c r="O192" s="145"/>
      <c r="P192" s="145"/>
      <c r="Q192" s="145"/>
      <c r="R192" s="145"/>
      <c r="S192" s="146"/>
      <c r="T192" s="501"/>
      <c r="U192" s="500"/>
      <c r="V192" s="499"/>
      <c r="W192" s="514"/>
      <c r="X192" s="514"/>
      <c r="Y192" s="514"/>
      <c r="Z192" s="514"/>
      <c r="AA192" s="514"/>
      <c r="AB192" s="514"/>
      <c r="AC192" s="514"/>
      <c r="AD192" s="514"/>
      <c r="AE192" s="514"/>
      <c r="AF192" s="514"/>
      <c r="AG192" s="514"/>
      <c r="AH192" s="514"/>
      <c r="AI192" s="499"/>
      <c r="AJ192" s="146"/>
      <c r="AK192" s="146"/>
      <c r="AL192" s="146"/>
      <c r="AM192" s="146"/>
      <c r="AN192" s="146"/>
      <c r="AO192" s="146"/>
      <c r="AP192" s="146"/>
      <c r="AQ192" s="146"/>
      <c r="AR192" s="146"/>
      <c r="AS192" s="146"/>
      <c r="AT192" s="146"/>
      <c r="AU192" s="146"/>
      <c r="AV192" s="146"/>
      <c r="AW192" s="146"/>
      <c r="AX192" s="146"/>
      <c r="AY192" s="146"/>
      <c r="AZ192" s="146"/>
      <c r="BA192" s="146"/>
      <c r="BB192" s="146"/>
      <c r="BC192" s="146"/>
      <c r="BD192" s="146"/>
      <c r="BE192" s="499"/>
      <c r="BF192" s="499"/>
      <c r="BG192" s="499"/>
      <c r="BH192" s="499"/>
      <c r="BI192" s="499"/>
      <c r="BJ192" s="499"/>
      <c r="BK192" s="499"/>
      <c r="BL192" s="499"/>
      <c r="BM192" s="499"/>
      <c r="BN192" s="499"/>
      <c r="BO192" s="499"/>
      <c r="BP192" s="499"/>
      <c r="BQ192" s="499"/>
      <c r="BR192" s="499"/>
      <c r="BS192" s="499"/>
      <c r="BT192" s="499"/>
      <c r="BU192" s="499"/>
      <c r="BV192" s="499"/>
      <c r="BW192" s="499"/>
      <c r="BX192" s="499"/>
      <c r="BY192" s="499"/>
    </row>
    <row r="193" spans="1:77" customFormat="1" ht="12.75">
      <c r="A193" s="145"/>
      <c r="B193" s="145"/>
      <c r="C193" s="145"/>
      <c r="D193" s="145"/>
      <c r="E193" s="145"/>
      <c r="F193" s="145"/>
      <c r="G193" s="145"/>
      <c r="H193" s="145"/>
      <c r="I193" s="211"/>
      <c r="J193" s="145"/>
      <c r="K193" s="145"/>
      <c r="L193" s="145"/>
      <c r="M193" s="145"/>
      <c r="N193" s="145"/>
      <c r="O193" s="145"/>
      <c r="P193" s="145"/>
      <c r="Q193" s="145"/>
      <c r="R193" s="145"/>
      <c r="S193" s="146"/>
      <c r="T193" s="501"/>
      <c r="U193" s="500"/>
      <c r="V193" s="499"/>
      <c r="W193" s="514"/>
      <c r="X193" s="514"/>
      <c r="Y193" s="514"/>
      <c r="Z193" s="514"/>
      <c r="AA193" s="514"/>
      <c r="AB193" s="514"/>
      <c r="AC193" s="514"/>
      <c r="AD193" s="514"/>
      <c r="AE193" s="514"/>
      <c r="AF193" s="514"/>
      <c r="AG193" s="514"/>
      <c r="AH193" s="514"/>
      <c r="AI193" s="499"/>
      <c r="AJ193" s="146"/>
      <c r="AK193" s="146"/>
      <c r="AL193" s="146"/>
      <c r="AM193" s="146"/>
      <c r="AN193" s="146"/>
      <c r="AO193" s="146"/>
      <c r="AP193" s="146"/>
      <c r="AQ193" s="146"/>
      <c r="AR193" s="146"/>
      <c r="AS193" s="146"/>
      <c r="AT193" s="146"/>
      <c r="AU193" s="146"/>
      <c r="AV193" s="146"/>
      <c r="AW193" s="146"/>
      <c r="AX193" s="146"/>
      <c r="AY193" s="146"/>
      <c r="AZ193" s="146"/>
      <c r="BA193" s="146"/>
      <c r="BB193" s="146"/>
      <c r="BC193" s="146"/>
      <c r="BD193" s="146"/>
      <c r="BE193" s="499"/>
      <c r="BF193" s="499"/>
      <c r="BG193" s="499"/>
      <c r="BH193" s="499"/>
      <c r="BI193" s="499"/>
      <c r="BJ193" s="499"/>
      <c r="BK193" s="499"/>
      <c r="BL193" s="499"/>
      <c r="BM193" s="499"/>
      <c r="BN193" s="499"/>
      <c r="BO193" s="499"/>
      <c r="BP193" s="499"/>
      <c r="BQ193" s="499"/>
      <c r="BR193" s="499"/>
      <c r="BS193" s="499"/>
      <c r="BT193" s="499"/>
      <c r="BU193" s="499"/>
      <c r="BV193" s="499"/>
      <c r="BW193" s="499"/>
      <c r="BX193" s="499"/>
      <c r="BY193" s="499"/>
    </row>
    <row r="194" spans="1:77" customFormat="1" ht="12.75">
      <c r="A194" s="145"/>
      <c r="B194" s="145"/>
      <c r="C194" s="145"/>
      <c r="D194" s="145"/>
      <c r="E194" s="145"/>
      <c r="F194" s="145"/>
      <c r="G194" s="145"/>
      <c r="H194" s="145"/>
      <c r="I194" s="211"/>
      <c r="J194" s="145"/>
      <c r="K194" s="145"/>
      <c r="L194" s="145"/>
      <c r="M194" s="145"/>
      <c r="N194" s="145"/>
      <c r="O194" s="145"/>
      <c r="P194" s="145"/>
      <c r="Q194" s="145"/>
      <c r="R194" s="145"/>
      <c r="S194" s="146"/>
      <c r="T194" s="501"/>
      <c r="U194" s="500"/>
      <c r="V194" s="499"/>
      <c r="W194" s="514"/>
      <c r="X194" s="514"/>
      <c r="Y194" s="514"/>
      <c r="Z194" s="514"/>
      <c r="AA194" s="514"/>
      <c r="AB194" s="514"/>
      <c r="AC194" s="514"/>
      <c r="AD194" s="514"/>
      <c r="AE194" s="514"/>
      <c r="AF194" s="514"/>
      <c r="AG194" s="514"/>
      <c r="AH194" s="514"/>
      <c r="AI194" s="499"/>
      <c r="AJ194" s="146"/>
      <c r="AK194" s="146"/>
      <c r="AL194" s="146"/>
      <c r="AM194" s="146"/>
      <c r="AN194" s="146"/>
      <c r="AO194" s="146"/>
      <c r="AP194" s="146"/>
      <c r="AQ194" s="146"/>
      <c r="AR194" s="146"/>
      <c r="AS194" s="146"/>
      <c r="AT194" s="146"/>
      <c r="AU194" s="146"/>
      <c r="AV194" s="146"/>
      <c r="AW194" s="146"/>
      <c r="AX194" s="146"/>
      <c r="AY194" s="146"/>
      <c r="AZ194" s="146"/>
      <c r="BA194" s="146"/>
      <c r="BB194" s="146"/>
      <c r="BC194" s="146"/>
      <c r="BD194" s="146"/>
      <c r="BE194" s="499"/>
      <c r="BF194" s="499"/>
      <c r="BG194" s="499"/>
      <c r="BH194" s="499"/>
      <c r="BI194" s="499"/>
      <c r="BJ194" s="499"/>
      <c r="BK194" s="499"/>
      <c r="BL194" s="499"/>
      <c r="BM194" s="499"/>
      <c r="BN194" s="499"/>
      <c r="BO194" s="499"/>
      <c r="BP194" s="499"/>
      <c r="BQ194" s="499"/>
      <c r="BR194" s="499"/>
      <c r="BS194" s="499"/>
      <c r="BT194" s="499"/>
      <c r="BU194" s="499"/>
      <c r="BV194" s="499"/>
      <c r="BW194" s="499"/>
      <c r="BX194" s="499"/>
      <c r="BY194" s="499"/>
    </row>
    <row r="195" spans="1:77" customFormat="1" ht="12.75">
      <c r="A195" s="145"/>
      <c r="B195" s="145"/>
      <c r="C195" s="145"/>
      <c r="D195" s="145"/>
      <c r="E195" s="145"/>
      <c r="F195" s="145"/>
      <c r="G195" s="145"/>
      <c r="H195" s="145"/>
      <c r="I195" s="211"/>
      <c r="J195" s="145"/>
      <c r="K195" s="145"/>
      <c r="L195" s="145"/>
      <c r="M195" s="145"/>
      <c r="N195" s="145"/>
      <c r="O195" s="145"/>
      <c r="P195" s="145"/>
      <c r="Q195" s="145"/>
      <c r="R195" s="145"/>
      <c r="S195" s="146"/>
      <c r="T195" s="501"/>
      <c r="U195" s="500"/>
      <c r="V195" s="499"/>
      <c r="W195" s="514"/>
      <c r="X195" s="514"/>
      <c r="Y195" s="514"/>
      <c r="Z195" s="514"/>
      <c r="AA195" s="514"/>
      <c r="AB195" s="514"/>
      <c r="AC195" s="514"/>
      <c r="AD195" s="514"/>
      <c r="AE195" s="514"/>
      <c r="AF195" s="514"/>
      <c r="AG195" s="514"/>
      <c r="AH195" s="514"/>
      <c r="AI195" s="499"/>
      <c r="AJ195" s="146"/>
      <c r="AK195" s="146"/>
      <c r="AL195" s="146"/>
      <c r="AM195" s="146"/>
      <c r="AN195" s="146"/>
      <c r="AO195" s="146"/>
      <c r="AP195" s="146"/>
      <c r="AQ195" s="146"/>
      <c r="AR195" s="146"/>
      <c r="AS195" s="146"/>
      <c r="AT195" s="146"/>
      <c r="AU195" s="146"/>
      <c r="AV195" s="146"/>
      <c r="AW195" s="146"/>
      <c r="AX195" s="146"/>
      <c r="AY195" s="146"/>
      <c r="AZ195" s="146"/>
      <c r="BA195" s="146"/>
      <c r="BB195" s="146"/>
      <c r="BC195" s="146"/>
      <c r="BD195" s="146"/>
      <c r="BE195" s="499"/>
      <c r="BF195" s="499"/>
      <c r="BG195" s="499"/>
      <c r="BH195" s="499"/>
      <c r="BI195" s="499"/>
      <c r="BJ195" s="499"/>
      <c r="BK195" s="499"/>
      <c r="BL195" s="499"/>
      <c r="BM195" s="499"/>
      <c r="BN195" s="499"/>
      <c r="BO195" s="499"/>
      <c r="BP195" s="499"/>
      <c r="BQ195" s="499"/>
      <c r="BR195" s="499"/>
      <c r="BS195" s="499"/>
      <c r="BT195" s="499"/>
      <c r="BU195" s="499"/>
      <c r="BV195" s="499"/>
      <c r="BW195" s="499"/>
      <c r="BX195" s="499"/>
      <c r="BY195" s="499"/>
    </row>
    <row r="196" spans="1:77" customFormat="1" ht="12.75">
      <c r="A196" s="145"/>
      <c r="B196" s="145"/>
      <c r="C196" s="145"/>
      <c r="D196" s="145"/>
      <c r="E196" s="145"/>
      <c r="F196" s="145"/>
      <c r="G196" s="145"/>
      <c r="H196" s="145"/>
      <c r="I196" s="211"/>
      <c r="J196" s="145"/>
      <c r="K196" s="145"/>
      <c r="L196" s="145"/>
      <c r="M196" s="145"/>
      <c r="N196" s="145"/>
      <c r="O196" s="145"/>
      <c r="P196" s="145"/>
      <c r="Q196" s="145"/>
      <c r="R196" s="145"/>
      <c r="S196" s="146"/>
      <c r="T196" s="501"/>
      <c r="U196" s="500"/>
      <c r="V196" s="499"/>
      <c r="W196" s="514"/>
      <c r="X196" s="514"/>
      <c r="Y196" s="514"/>
      <c r="Z196" s="514"/>
      <c r="AA196" s="514"/>
      <c r="AB196" s="514"/>
      <c r="AC196" s="514"/>
      <c r="AD196" s="514"/>
      <c r="AE196" s="514"/>
      <c r="AF196" s="514"/>
      <c r="AG196" s="514"/>
      <c r="AH196" s="514"/>
      <c r="AI196" s="499"/>
      <c r="AJ196" s="146"/>
      <c r="AK196" s="146"/>
      <c r="AL196" s="146"/>
      <c r="AM196" s="146"/>
      <c r="AN196" s="146"/>
      <c r="AO196" s="146"/>
      <c r="AP196" s="146"/>
      <c r="AQ196" s="146"/>
      <c r="AR196" s="146"/>
      <c r="AS196" s="146"/>
      <c r="AT196" s="146"/>
      <c r="AU196" s="146"/>
      <c r="AV196" s="146"/>
      <c r="AW196" s="146"/>
      <c r="AX196" s="146"/>
      <c r="AY196" s="146"/>
      <c r="AZ196" s="146"/>
      <c r="BA196" s="146"/>
      <c r="BB196" s="146"/>
      <c r="BC196" s="146"/>
      <c r="BD196" s="146"/>
      <c r="BE196" s="499"/>
      <c r="BF196" s="499"/>
      <c r="BG196" s="499"/>
      <c r="BH196" s="499"/>
      <c r="BI196" s="499"/>
      <c r="BJ196" s="499"/>
      <c r="BK196" s="499"/>
      <c r="BL196" s="499"/>
      <c r="BM196" s="499"/>
      <c r="BN196" s="499"/>
      <c r="BO196" s="499"/>
      <c r="BP196" s="499"/>
      <c r="BQ196" s="499"/>
      <c r="BR196" s="499"/>
      <c r="BS196" s="499"/>
      <c r="BT196" s="499"/>
      <c r="BU196" s="499"/>
      <c r="BV196" s="499"/>
      <c r="BW196" s="499"/>
      <c r="BX196" s="499"/>
      <c r="BY196" s="499"/>
    </row>
    <row r="197" spans="1:77" customFormat="1" ht="12.75">
      <c r="A197" s="145"/>
      <c r="B197" s="145"/>
      <c r="C197" s="145"/>
      <c r="D197" s="145"/>
      <c r="E197" s="145"/>
      <c r="F197" s="145"/>
      <c r="G197" s="145"/>
      <c r="H197" s="145"/>
      <c r="I197" s="211"/>
      <c r="J197" s="145"/>
      <c r="K197" s="145"/>
      <c r="L197" s="145"/>
      <c r="M197" s="145"/>
      <c r="N197" s="145"/>
      <c r="O197" s="145"/>
      <c r="P197" s="145"/>
      <c r="Q197" s="145"/>
      <c r="R197" s="145"/>
      <c r="S197" s="146"/>
      <c r="T197" s="501"/>
      <c r="U197" s="500"/>
      <c r="V197" s="499"/>
      <c r="W197" s="514"/>
      <c r="X197" s="514"/>
      <c r="Y197" s="514"/>
      <c r="Z197" s="514"/>
      <c r="AA197" s="514"/>
      <c r="AB197" s="514"/>
      <c r="AC197" s="514"/>
      <c r="AD197" s="514"/>
      <c r="AE197" s="514"/>
      <c r="AF197" s="514"/>
      <c r="AG197" s="514"/>
      <c r="AH197" s="514"/>
      <c r="AI197" s="499"/>
      <c r="AJ197" s="146"/>
      <c r="AK197" s="146"/>
      <c r="AL197" s="146"/>
      <c r="AM197" s="146"/>
      <c r="AN197" s="146"/>
      <c r="AO197" s="146"/>
      <c r="AP197" s="146"/>
      <c r="AQ197" s="146"/>
      <c r="AR197" s="146"/>
      <c r="AS197" s="146"/>
      <c r="AT197" s="146"/>
      <c r="AU197" s="146"/>
      <c r="AV197" s="146"/>
      <c r="AW197" s="146"/>
      <c r="AX197" s="146"/>
      <c r="AY197" s="146"/>
      <c r="AZ197" s="146"/>
      <c r="BA197" s="146"/>
      <c r="BB197" s="146"/>
      <c r="BC197" s="146"/>
      <c r="BD197" s="146"/>
      <c r="BE197" s="499"/>
      <c r="BF197" s="499"/>
      <c r="BG197" s="499"/>
      <c r="BH197" s="499"/>
      <c r="BI197" s="499"/>
      <c r="BJ197" s="499"/>
      <c r="BK197" s="499"/>
      <c r="BL197" s="499"/>
      <c r="BM197" s="499"/>
      <c r="BN197" s="499"/>
      <c r="BO197" s="499"/>
      <c r="BP197" s="499"/>
      <c r="BQ197" s="499"/>
      <c r="BR197" s="499"/>
      <c r="BS197" s="499"/>
      <c r="BT197" s="499"/>
      <c r="BU197" s="499"/>
      <c r="BV197" s="499"/>
      <c r="BW197" s="499"/>
      <c r="BX197" s="499"/>
      <c r="BY197" s="499"/>
    </row>
    <row r="198" spans="1:77" customFormat="1" ht="12.75">
      <c r="A198" s="145"/>
      <c r="B198" s="145"/>
      <c r="C198" s="145"/>
      <c r="D198" s="145"/>
      <c r="E198" s="145"/>
      <c r="F198" s="145"/>
      <c r="G198" s="145"/>
      <c r="H198" s="145"/>
      <c r="I198" s="211"/>
      <c r="J198" s="145"/>
      <c r="K198" s="145"/>
      <c r="L198" s="145"/>
      <c r="M198" s="145"/>
      <c r="N198" s="145"/>
      <c r="O198" s="145"/>
      <c r="P198" s="145"/>
      <c r="Q198" s="145"/>
      <c r="R198" s="145"/>
      <c r="S198" s="146"/>
      <c r="T198" s="501"/>
      <c r="U198" s="500"/>
      <c r="V198" s="499"/>
      <c r="W198" s="514"/>
      <c r="X198" s="514"/>
      <c r="Y198" s="514"/>
      <c r="Z198" s="514"/>
      <c r="AA198" s="514"/>
      <c r="AB198" s="514"/>
      <c r="AC198" s="514"/>
      <c r="AD198" s="514"/>
      <c r="AE198" s="514"/>
      <c r="AF198" s="514"/>
      <c r="AG198" s="514"/>
      <c r="AH198" s="514"/>
      <c r="AI198" s="499"/>
      <c r="AJ198" s="146"/>
      <c r="AK198" s="146"/>
      <c r="AL198" s="146"/>
      <c r="AM198" s="146"/>
      <c r="AN198" s="146"/>
      <c r="AO198" s="146"/>
      <c r="AP198" s="146"/>
      <c r="AQ198" s="146"/>
      <c r="AR198" s="146"/>
      <c r="AS198" s="146"/>
      <c r="AT198" s="146"/>
      <c r="AU198" s="146"/>
      <c r="AV198" s="146"/>
      <c r="AW198" s="146"/>
      <c r="AX198" s="146"/>
      <c r="AY198" s="146"/>
      <c r="AZ198" s="146"/>
      <c r="BA198" s="146"/>
      <c r="BB198" s="146"/>
      <c r="BC198" s="146"/>
      <c r="BD198" s="146"/>
      <c r="BE198" s="499"/>
      <c r="BF198" s="499"/>
      <c r="BG198" s="499"/>
      <c r="BH198" s="499"/>
      <c r="BI198" s="499"/>
      <c r="BJ198" s="499"/>
      <c r="BK198" s="499"/>
      <c r="BL198" s="499"/>
      <c r="BM198" s="499"/>
      <c r="BN198" s="499"/>
      <c r="BO198" s="499"/>
      <c r="BP198" s="499"/>
      <c r="BQ198" s="499"/>
      <c r="BR198" s="499"/>
      <c r="BS198" s="499"/>
      <c r="BT198" s="499"/>
      <c r="BU198" s="499"/>
      <c r="BV198" s="499"/>
      <c r="BW198" s="499"/>
      <c r="BX198" s="499"/>
      <c r="BY198" s="499"/>
    </row>
    <row r="199" spans="1:77" customFormat="1" ht="12.75">
      <c r="A199" s="145"/>
      <c r="B199" s="145"/>
      <c r="C199" s="145"/>
      <c r="D199" s="145"/>
      <c r="E199" s="145"/>
      <c r="F199" s="145"/>
      <c r="G199" s="145"/>
      <c r="H199" s="145"/>
      <c r="I199" s="211"/>
      <c r="J199" s="145"/>
      <c r="K199" s="145"/>
      <c r="L199" s="145"/>
      <c r="M199" s="145"/>
      <c r="N199" s="145"/>
      <c r="O199" s="145"/>
      <c r="P199" s="145"/>
      <c r="Q199" s="145"/>
      <c r="R199" s="145"/>
      <c r="S199" s="146"/>
      <c r="T199" s="501"/>
      <c r="U199" s="500"/>
      <c r="V199" s="499"/>
      <c r="W199" s="514"/>
      <c r="X199" s="514"/>
      <c r="Y199" s="514"/>
      <c r="Z199" s="514"/>
      <c r="AA199" s="514"/>
      <c r="AB199" s="514"/>
      <c r="AC199" s="514"/>
      <c r="AD199" s="514"/>
      <c r="AE199" s="514"/>
      <c r="AF199" s="514"/>
      <c r="AG199" s="514"/>
      <c r="AH199" s="514"/>
      <c r="AI199" s="499"/>
      <c r="AJ199" s="146"/>
      <c r="AK199" s="146"/>
      <c r="AL199" s="146"/>
      <c r="AM199" s="146"/>
      <c r="AN199" s="146"/>
      <c r="AO199" s="146"/>
      <c r="AP199" s="146"/>
      <c r="AQ199" s="146"/>
      <c r="AR199" s="146"/>
      <c r="AS199" s="146"/>
      <c r="AT199" s="146"/>
      <c r="AU199" s="146"/>
      <c r="AV199" s="146"/>
      <c r="AW199" s="146"/>
      <c r="AX199" s="146"/>
      <c r="AY199" s="146"/>
      <c r="AZ199" s="146"/>
      <c r="BA199" s="146"/>
      <c r="BB199" s="146"/>
      <c r="BC199" s="146"/>
      <c r="BD199" s="146"/>
      <c r="BE199" s="499"/>
      <c r="BF199" s="499"/>
      <c r="BG199" s="499"/>
      <c r="BH199" s="499"/>
      <c r="BI199" s="499"/>
      <c r="BJ199" s="499"/>
      <c r="BK199" s="499"/>
      <c r="BL199" s="499"/>
      <c r="BM199" s="499"/>
      <c r="BN199" s="499"/>
      <c r="BO199" s="499"/>
      <c r="BP199" s="499"/>
      <c r="BQ199" s="499"/>
      <c r="BR199" s="499"/>
      <c r="BS199" s="499"/>
      <c r="BT199" s="499"/>
      <c r="BU199" s="499"/>
      <c r="BV199" s="499"/>
      <c r="BW199" s="499"/>
      <c r="BX199" s="499"/>
      <c r="BY199" s="499"/>
    </row>
    <row r="200" spans="1:77" customFormat="1" ht="12.75">
      <c r="A200" s="145"/>
      <c r="B200" s="145"/>
      <c r="C200" s="145"/>
      <c r="D200" s="145"/>
      <c r="E200" s="145"/>
      <c r="F200" s="145"/>
      <c r="G200" s="145"/>
      <c r="H200" s="145"/>
      <c r="I200" s="211"/>
      <c r="J200" s="145"/>
      <c r="K200" s="145"/>
      <c r="L200" s="145"/>
      <c r="M200" s="145"/>
      <c r="N200" s="145"/>
      <c r="O200" s="145"/>
      <c r="P200" s="145"/>
      <c r="Q200" s="145"/>
      <c r="R200" s="145"/>
      <c r="S200" s="146"/>
      <c r="T200" s="501"/>
      <c r="U200" s="500"/>
      <c r="V200" s="499"/>
      <c r="W200" s="514"/>
      <c r="X200" s="514"/>
      <c r="Y200" s="514"/>
      <c r="Z200" s="514"/>
      <c r="AA200" s="514"/>
      <c r="AB200" s="514"/>
      <c r="AC200" s="514"/>
      <c r="AD200" s="514"/>
      <c r="AE200" s="514"/>
      <c r="AF200" s="514"/>
      <c r="AG200" s="514"/>
      <c r="AH200" s="514"/>
      <c r="AI200" s="499"/>
      <c r="AJ200" s="146"/>
      <c r="AK200" s="146"/>
      <c r="AL200" s="146"/>
      <c r="AM200" s="146"/>
      <c r="AN200" s="146"/>
      <c r="AO200" s="146"/>
      <c r="AP200" s="146"/>
      <c r="AQ200" s="146"/>
      <c r="AR200" s="146"/>
      <c r="AS200" s="146"/>
      <c r="AT200" s="146"/>
      <c r="AU200" s="146"/>
      <c r="AV200" s="146"/>
      <c r="AW200" s="146"/>
      <c r="AX200" s="146"/>
      <c r="AY200" s="146"/>
      <c r="AZ200" s="146"/>
      <c r="BA200" s="146"/>
      <c r="BB200" s="146"/>
      <c r="BC200" s="146"/>
      <c r="BD200" s="146"/>
      <c r="BE200" s="499"/>
      <c r="BF200" s="499"/>
      <c r="BG200" s="499"/>
      <c r="BH200" s="499"/>
      <c r="BI200" s="499"/>
      <c r="BJ200" s="499"/>
      <c r="BK200" s="499"/>
      <c r="BL200" s="499"/>
      <c r="BM200" s="499"/>
      <c r="BN200" s="499"/>
      <c r="BO200" s="499"/>
      <c r="BP200" s="499"/>
      <c r="BQ200" s="499"/>
      <c r="BR200" s="499"/>
      <c r="BS200" s="499"/>
      <c r="BT200" s="499"/>
      <c r="BU200" s="499"/>
      <c r="BV200" s="499"/>
      <c r="BW200" s="499"/>
      <c r="BX200" s="499"/>
      <c r="BY200" s="499"/>
    </row>
    <row r="201" spans="1:77" customFormat="1" ht="12.75">
      <c r="A201" s="145"/>
      <c r="B201" s="145"/>
      <c r="C201" s="145"/>
      <c r="D201" s="145"/>
      <c r="E201" s="145"/>
      <c r="F201" s="145"/>
      <c r="G201" s="145"/>
      <c r="H201" s="145"/>
      <c r="I201" s="211"/>
      <c r="J201" s="145"/>
      <c r="K201" s="145"/>
      <c r="L201" s="145"/>
      <c r="M201" s="145"/>
      <c r="N201" s="145"/>
      <c r="O201" s="145"/>
      <c r="P201" s="145"/>
      <c r="Q201" s="145"/>
      <c r="R201" s="145"/>
      <c r="S201" s="146"/>
      <c r="T201" s="501"/>
      <c r="U201" s="500"/>
      <c r="V201" s="499"/>
      <c r="W201" s="514"/>
      <c r="X201" s="514"/>
      <c r="Y201" s="514"/>
      <c r="Z201" s="514"/>
      <c r="AA201" s="514"/>
      <c r="AB201" s="514"/>
      <c r="AC201" s="514"/>
      <c r="AD201" s="514"/>
      <c r="AE201" s="514"/>
      <c r="AF201" s="514"/>
      <c r="AG201" s="514"/>
      <c r="AH201" s="514"/>
      <c r="AI201" s="499"/>
      <c r="AJ201" s="146"/>
      <c r="AK201" s="146"/>
      <c r="AL201" s="146"/>
      <c r="AM201" s="146"/>
      <c r="AN201" s="146"/>
      <c r="AO201" s="146"/>
      <c r="AP201" s="146"/>
      <c r="AQ201" s="146"/>
      <c r="AR201" s="146"/>
      <c r="AS201" s="146"/>
      <c r="AT201" s="146"/>
      <c r="AU201" s="146"/>
      <c r="AV201" s="146"/>
      <c r="AW201" s="146"/>
      <c r="AX201" s="146"/>
      <c r="AY201" s="146"/>
      <c r="AZ201" s="146"/>
      <c r="BA201" s="146"/>
      <c r="BB201" s="146"/>
      <c r="BC201" s="146"/>
      <c r="BD201" s="146"/>
      <c r="BE201" s="499"/>
      <c r="BF201" s="499"/>
      <c r="BG201" s="499"/>
      <c r="BH201" s="499"/>
      <c r="BI201" s="499"/>
      <c r="BJ201" s="499"/>
      <c r="BK201" s="499"/>
      <c r="BL201" s="499"/>
      <c r="BM201" s="499"/>
      <c r="BN201" s="499"/>
      <c r="BO201" s="499"/>
      <c r="BP201" s="499"/>
      <c r="BQ201" s="499"/>
      <c r="BR201" s="499"/>
      <c r="BS201" s="499"/>
      <c r="BT201" s="499"/>
      <c r="BU201" s="499"/>
      <c r="BV201" s="499"/>
      <c r="BW201" s="499"/>
      <c r="BX201" s="499"/>
      <c r="BY201" s="499"/>
    </row>
    <row r="202" spans="1:77" customFormat="1" ht="12.75">
      <c r="A202" s="145"/>
      <c r="B202" s="145"/>
      <c r="C202" s="145"/>
      <c r="D202" s="145"/>
      <c r="E202" s="145"/>
      <c r="F202" s="145"/>
      <c r="G202" s="145"/>
      <c r="H202" s="145"/>
      <c r="I202" s="211"/>
      <c r="J202" s="145"/>
      <c r="K202" s="145"/>
      <c r="L202" s="145"/>
      <c r="M202" s="145"/>
      <c r="N202" s="145"/>
      <c r="O202" s="145"/>
      <c r="P202" s="145"/>
      <c r="Q202" s="145"/>
      <c r="R202" s="145"/>
      <c r="S202" s="146"/>
      <c r="T202" s="501"/>
      <c r="U202" s="500"/>
      <c r="V202" s="499"/>
      <c r="W202" s="514"/>
      <c r="X202" s="514"/>
      <c r="Y202" s="514"/>
      <c r="Z202" s="514"/>
      <c r="AA202" s="514"/>
      <c r="AB202" s="514"/>
      <c r="AC202" s="514"/>
      <c r="AD202" s="514"/>
      <c r="AE202" s="514"/>
      <c r="AF202" s="514"/>
      <c r="AG202" s="514"/>
      <c r="AH202" s="514"/>
      <c r="AI202" s="499"/>
      <c r="AJ202" s="146"/>
      <c r="AK202" s="146"/>
      <c r="AL202" s="146"/>
      <c r="AM202" s="146"/>
      <c r="AN202" s="146"/>
      <c r="AO202" s="146"/>
      <c r="AP202" s="146"/>
      <c r="AQ202" s="146"/>
      <c r="AR202" s="146"/>
      <c r="AS202" s="146"/>
      <c r="AT202" s="146"/>
      <c r="AU202" s="146"/>
      <c r="AV202" s="146"/>
      <c r="AW202" s="146"/>
      <c r="AX202" s="146"/>
      <c r="AY202" s="146"/>
      <c r="AZ202" s="146"/>
      <c r="BA202" s="146"/>
      <c r="BB202" s="146"/>
      <c r="BC202" s="146"/>
      <c r="BD202" s="146"/>
      <c r="BE202" s="499"/>
      <c r="BF202" s="499"/>
      <c r="BG202" s="499"/>
      <c r="BH202" s="499"/>
      <c r="BI202" s="499"/>
      <c r="BJ202" s="499"/>
      <c r="BK202" s="499"/>
      <c r="BL202" s="499"/>
      <c r="BM202" s="499"/>
      <c r="BN202" s="499"/>
      <c r="BO202" s="499"/>
      <c r="BP202" s="499"/>
      <c r="BQ202" s="499"/>
      <c r="BR202" s="499"/>
      <c r="BS202" s="499"/>
      <c r="BT202" s="499"/>
      <c r="BU202" s="499"/>
      <c r="BV202" s="499"/>
      <c r="BW202" s="499"/>
      <c r="BX202" s="499"/>
      <c r="BY202" s="499"/>
    </row>
    <row r="203" spans="1:77" customFormat="1" ht="12.75">
      <c r="A203" s="145"/>
      <c r="B203" s="145"/>
      <c r="C203" s="145"/>
      <c r="D203" s="145"/>
      <c r="E203" s="145"/>
      <c r="F203" s="145"/>
      <c r="G203" s="145"/>
      <c r="H203" s="145"/>
      <c r="I203" s="211"/>
      <c r="J203" s="145"/>
      <c r="K203" s="145"/>
      <c r="L203" s="145"/>
      <c r="M203" s="145"/>
      <c r="N203" s="145"/>
      <c r="O203" s="145"/>
      <c r="P203" s="145"/>
      <c r="Q203" s="145"/>
      <c r="R203" s="145"/>
      <c r="S203" s="146"/>
      <c r="T203" s="501"/>
      <c r="U203" s="500"/>
      <c r="V203" s="499"/>
      <c r="W203" s="514"/>
      <c r="X203" s="514"/>
      <c r="Y203" s="514"/>
      <c r="Z203" s="514"/>
      <c r="AA203" s="514"/>
      <c r="AB203" s="514"/>
      <c r="AC203" s="514"/>
      <c r="AD203" s="514"/>
      <c r="AE203" s="514"/>
      <c r="AF203" s="514"/>
      <c r="AG203" s="514"/>
      <c r="AH203" s="514"/>
      <c r="AI203" s="499"/>
      <c r="AJ203" s="146"/>
      <c r="AK203" s="146"/>
      <c r="AL203" s="146"/>
      <c r="AM203" s="146"/>
      <c r="AN203" s="146"/>
      <c r="AO203" s="146"/>
      <c r="AP203" s="146"/>
      <c r="AQ203" s="146"/>
      <c r="AR203" s="146"/>
      <c r="AS203" s="146"/>
      <c r="AT203" s="146"/>
      <c r="AU203" s="146"/>
      <c r="AV203" s="146"/>
      <c r="AW203" s="146"/>
      <c r="AX203" s="146"/>
      <c r="AY203" s="146"/>
      <c r="AZ203" s="146"/>
      <c r="BA203" s="146"/>
      <c r="BB203" s="146"/>
      <c r="BC203" s="146"/>
      <c r="BD203" s="146"/>
      <c r="BE203" s="499"/>
      <c r="BF203" s="499"/>
      <c r="BG203" s="499"/>
      <c r="BH203" s="499"/>
      <c r="BI203" s="499"/>
      <c r="BJ203" s="499"/>
      <c r="BK203" s="499"/>
      <c r="BL203" s="499"/>
      <c r="BM203" s="499"/>
      <c r="BN203" s="499"/>
      <c r="BO203" s="499"/>
      <c r="BP203" s="499"/>
      <c r="BQ203" s="499"/>
      <c r="BR203" s="499"/>
      <c r="BS203" s="499"/>
      <c r="BT203" s="499"/>
      <c r="BU203" s="499"/>
      <c r="BV203" s="499"/>
      <c r="BW203" s="499"/>
      <c r="BX203" s="499"/>
      <c r="BY203" s="499"/>
    </row>
    <row r="204" spans="1:77" customFormat="1" ht="12.75">
      <c r="A204" s="145"/>
      <c r="B204" s="145"/>
      <c r="C204" s="145"/>
      <c r="D204" s="145"/>
      <c r="E204" s="145"/>
      <c r="F204" s="145"/>
      <c r="G204" s="145"/>
      <c r="H204" s="145"/>
      <c r="I204" s="211"/>
      <c r="J204" s="145"/>
      <c r="K204" s="145"/>
      <c r="L204" s="145"/>
      <c r="M204" s="145"/>
      <c r="N204" s="145"/>
      <c r="O204" s="145"/>
      <c r="P204" s="145"/>
      <c r="Q204" s="145"/>
      <c r="R204" s="145"/>
      <c r="S204" s="146"/>
      <c r="T204" s="501"/>
      <c r="U204" s="500"/>
      <c r="V204" s="499"/>
      <c r="W204" s="514"/>
      <c r="X204" s="514"/>
      <c r="Y204" s="514"/>
      <c r="Z204" s="514"/>
      <c r="AA204" s="514"/>
      <c r="AB204" s="514"/>
      <c r="AC204" s="514"/>
      <c r="AD204" s="514"/>
      <c r="AE204" s="514"/>
      <c r="AF204" s="514"/>
      <c r="AG204" s="514"/>
      <c r="AH204" s="514"/>
      <c r="AI204" s="499"/>
      <c r="AJ204" s="146"/>
      <c r="AK204" s="146"/>
      <c r="AL204" s="146"/>
      <c r="AM204" s="146"/>
      <c r="AN204" s="146"/>
      <c r="AO204" s="146"/>
      <c r="AP204" s="146"/>
      <c r="AQ204" s="146"/>
      <c r="AR204" s="146"/>
      <c r="AS204" s="146"/>
      <c r="AT204" s="146"/>
      <c r="AU204" s="146"/>
      <c r="AV204" s="146"/>
      <c r="AW204" s="146"/>
      <c r="AX204" s="146"/>
      <c r="AY204" s="146"/>
      <c r="AZ204" s="146"/>
      <c r="BA204" s="146"/>
      <c r="BB204" s="146"/>
      <c r="BC204" s="146"/>
      <c r="BD204" s="146"/>
      <c r="BE204" s="499"/>
      <c r="BF204" s="499"/>
      <c r="BG204" s="499"/>
      <c r="BH204" s="499"/>
      <c r="BI204" s="499"/>
      <c r="BJ204" s="499"/>
      <c r="BK204" s="499"/>
      <c r="BL204" s="499"/>
      <c r="BM204" s="499"/>
      <c r="BN204" s="499"/>
      <c r="BO204" s="499"/>
      <c r="BP204" s="499"/>
      <c r="BQ204" s="499"/>
      <c r="BR204" s="499"/>
      <c r="BS204" s="499"/>
      <c r="BT204" s="499"/>
      <c r="BU204" s="499"/>
      <c r="BV204" s="499"/>
      <c r="BW204" s="499"/>
      <c r="BX204" s="499"/>
      <c r="BY204" s="499"/>
    </row>
    <row r="205" spans="1:77" customFormat="1" ht="12.75">
      <c r="A205" s="145"/>
      <c r="B205" s="145"/>
      <c r="C205" s="145"/>
      <c r="D205" s="145"/>
      <c r="E205" s="145"/>
      <c r="F205" s="145"/>
      <c r="G205" s="145"/>
      <c r="H205" s="145"/>
      <c r="I205" s="211"/>
      <c r="J205" s="145"/>
      <c r="K205" s="145"/>
      <c r="L205" s="145"/>
      <c r="M205" s="145"/>
      <c r="N205" s="145"/>
      <c r="O205" s="145"/>
      <c r="P205" s="145"/>
      <c r="Q205" s="145"/>
      <c r="R205" s="145"/>
      <c r="S205" s="146"/>
      <c r="T205" s="501"/>
      <c r="U205" s="500"/>
      <c r="V205" s="499"/>
      <c r="W205" s="514"/>
      <c r="X205" s="514"/>
      <c r="Y205" s="514"/>
      <c r="Z205" s="514"/>
      <c r="AA205" s="514"/>
      <c r="AB205" s="514"/>
      <c r="AC205" s="514"/>
      <c r="AD205" s="514"/>
      <c r="AE205" s="514"/>
      <c r="AF205" s="514"/>
      <c r="AG205" s="514"/>
      <c r="AH205" s="514"/>
      <c r="AI205" s="499"/>
      <c r="AJ205" s="146"/>
      <c r="AK205" s="146"/>
      <c r="AL205" s="146"/>
      <c r="AM205" s="146"/>
      <c r="AN205" s="146"/>
      <c r="AO205" s="146"/>
      <c r="AP205" s="146"/>
      <c r="AQ205" s="146"/>
      <c r="AR205" s="146"/>
      <c r="AS205" s="146"/>
      <c r="AT205" s="146"/>
      <c r="AU205" s="146"/>
      <c r="AV205" s="146"/>
      <c r="AW205" s="146"/>
      <c r="AX205" s="146"/>
      <c r="AY205" s="146"/>
      <c r="AZ205" s="146"/>
      <c r="BA205" s="146"/>
      <c r="BB205" s="146"/>
      <c r="BC205" s="146"/>
      <c r="BD205" s="146"/>
      <c r="BE205" s="499"/>
      <c r="BF205" s="499"/>
      <c r="BG205" s="499"/>
      <c r="BH205" s="499"/>
      <c r="BI205" s="499"/>
      <c r="BJ205" s="499"/>
      <c r="BK205" s="499"/>
      <c r="BL205" s="499"/>
      <c r="BM205" s="499"/>
      <c r="BN205" s="499"/>
      <c r="BO205" s="499"/>
      <c r="BP205" s="499"/>
      <c r="BQ205" s="499"/>
      <c r="BR205" s="499"/>
      <c r="BS205" s="499"/>
      <c r="BT205" s="499"/>
      <c r="BU205" s="499"/>
      <c r="BV205" s="499"/>
      <c r="BW205" s="499"/>
      <c r="BX205" s="499"/>
      <c r="BY205" s="499"/>
    </row>
    <row r="206" spans="1:77" customFormat="1" ht="12.75">
      <c r="A206" s="145"/>
      <c r="B206" s="145"/>
      <c r="C206" s="145"/>
      <c r="D206" s="145"/>
      <c r="E206" s="145"/>
      <c r="F206" s="145"/>
      <c r="G206" s="145"/>
      <c r="H206" s="145"/>
      <c r="I206" s="211"/>
      <c r="J206" s="145"/>
      <c r="K206" s="145"/>
      <c r="L206" s="145"/>
      <c r="M206" s="145"/>
      <c r="N206" s="145"/>
      <c r="O206" s="145"/>
      <c r="P206" s="145"/>
      <c r="Q206" s="145"/>
      <c r="R206" s="145"/>
      <c r="S206" s="146"/>
      <c r="T206" s="501"/>
      <c r="U206" s="500"/>
      <c r="V206" s="499"/>
      <c r="W206" s="514"/>
      <c r="X206" s="514"/>
      <c r="Y206" s="514"/>
      <c r="Z206" s="514"/>
      <c r="AA206" s="514"/>
      <c r="AB206" s="514"/>
      <c r="AC206" s="514"/>
      <c r="AD206" s="514"/>
      <c r="AE206" s="514"/>
      <c r="AF206" s="514"/>
      <c r="AG206" s="514"/>
      <c r="AH206" s="514"/>
      <c r="AI206" s="499"/>
      <c r="AJ206" s="146"/>
      <c r="AK206" s="146"/>
      <c r="AL206" s="146"/>
      <c r="AM206" s="146"/>
      <c r="AN206" s="146"/>
      <c r="AO206" s="146"/>
      <c r="AP206" s="146"/>
      <c r="AQ206" s="146"/>
      <c r="AR206" s="146"/>
      <c r="AS206" s="146"/>
      <c r="AT206" s="146"/>
      <c r="AU206" s="146"/>
      <c r="AV206" s="146"/>
      <c r="AW206" s="146"/>
      <c r="AX206" s="146"/>
      <c r="AY206" s="146"/>
      <c r="AZ206" s="146"/>
      <c r="BA206" s="146"/>
      <c r="BB206" s="146"/>
      <c r="BC206" s="146"/>
      <c r="BD206" s="146"/>
      <c r="BE206" s="499"/>
      <c r="BF206" s="499"/>
      <c r="BG206" s="499"/>
      <c r="BH206" s="499"/>
      <c r="BI206" s="499"/>
      <c r="BJ206" s="499"/>
      <c r="BK206" s="499"/>
      <c r="BL206" s="499"/>
      <c r="BM206" s="499"/>
      <c r="BN206" s="499"/>
      <c r="BO206" s="499"/>
      <c r="BP206" s="499"/>
      <c r="BQ206" s="499"/>
      <c r="BR206" s="499"/>
      <c r="BS206" s="499"/>
      <c r="BT206" s="499"/>
      <c r="BU206" s="499"/>
      <c r="BV206" s="499"/>
      <c r="BW206" s="499"/>
      <c r="BX206" s="499"/>
      <c r="BY206" s="499"/>
    </row>
    <row r="207" spans="1:77" customFormat="1" ht="12.75">
      <c r="A207" s="145"/>
      <c r="B207" s="145"/>
      <c r="C207" s="145"/>
      <c r="D207" s="145"/>
      <c r="E207" s="145"/>
      <c r="F207" s="145"/>
      <c r="G207" s="145"/>
      <c r="H207" s="145"/>
      <c r="I207" s="211"/>
      <c r="J207" s="145"/>
      <c r="K207" s="145"/>
      <c r="L207" s="145"/>
      <c r="M207" s="145"/>
      <c r="N207" s="145"/>
      <c r="O207" s="145"/>
      <c r="P207" s="145"/>
      <c r="Q207" s="145"/>
      <c r="R207" s="145"/>
      <c r="S207" s="146"/>
      <c r="T207" s="501"/>
      <c r="U207" s="500"/>
      <c r="V207" s="499"/>
      <c r="W207" s="514"/>
      <c r="X207" s="514"/>
      <c r="Y207" s="514"/>
      <c r="Z207" s="514"/>
      <c r="AA207" s="514"/>
      <c r="AB207" s="514"/>
      <c r="AC207" s="514"/>
      <c r="AD207" s="514"/>
      <c r="AE207" s="514"/>
      <c r="AF207" s="514"/>
      <c r="AG207" s="514"/>
      <c r="AH207" s="514"/>
      <c r="AI207" s="499"/>
      <c r="AJ207" s="146"/>
      <c r="AK207" s="146"/>
      <c r="AL207" s="146"/>
      <c r="AM207" s="146"/>
      <c r="AN207" s="146"/>
      <c r="AO207" s="146"/>
      <c r="AP207" s="146"/>
      <c r="AQ207" s="146"/>
      <c r="AR207" s="146"/>
      <c r="AS207" s="146"/>
      <c r="AT207" s="146"/>
      <c r="AU207" s="146"/>
      <c r="AV207" s="146"/>
      <c r="AW207" s="146"/>
      <c r="AX207" s="146"/>
      <c r="AY207" s="146"/>
      <c r="AZ207" s="146"/>
      <c r="BA207" s="146"/>
      <c r="BB207" s="146"/>
      <c r="BC207" s="146"/>
      <c r="BD207" s="146"/>
      <c r="BE207" s="499"/>
      <c r="BF207" s="499"/>
      <c r="BG207" s="499"/>
      <c r="BH207" s="499"/>
      <c r="BI207" s="499"/>
      <c r="BJ207" s="499"/>
      <c r="BK207" s="499"/>
      <c r="BL207" s="499"/>
      <c r="BM207" s="499"/>
      <c r="BN207" s="499"/>
      <c r="BO207" s="499"/>
      <c r="BP207" s="499"/>
      <c r="BQ207" s="499"/>
      <c r="BR207" s="499"/>
      <c r="BS207" s="499"/>
      <c r="BT207" s="499"/>
      <c r="BU207" s="499"/>
      <c r="BV207" s="499"/>
      <c r="BW207" s="499"/>
      <c r="BX207" s="499"/>
      <c r="BY207" s="499"/>
    </row>
    <row r="208" spans="1:77" customFormat="1" ht="12.75">
      <c r="A208" s="145"/>
      <c r="B208" s="145"/>
      <c r="C208" s="145"/>
      <c r="D208" s="145"/>
      <c r="E208" s="145"/>
      <c r="F208" s="145"/>
      <c r="G208" s="145"/>
      <c r="H208" s="145"/>
      <c r="I208" s="211"/>
      <c r="J208" s="145"/>
      <c r="K208" s="145"/>
      <c r="L208" s="145"/>
      <c r="M208" s="145"/>
      <c r="N208" s="145"/>
      <c r="O208" s="145"/>
      <c r="P208" s="145"/>
      <c r="Q208" s="145"/>
      <c r="R208" s="145"/>
      <c r="S208" s="146"/>
      <c r="T208" s="501"/>
      <c r="U208" s="500"/>
      <c r="V208" s="499"/>
      <c r="W208" s="514"/>
      <c r="X208" s="514"/>
      <c r="Y208" s="514"/>
      <c r="Z208" s="514"/>
      <c r="AA208" s="514"/>
      <c r="AB208" s="514"/>
      <c r="AC208" s="514"/>
      <c r="AD208" s="514"/>
      <c r="AE208" s="514"/>
      <c r="AF208" s="514"/>
      <c r="AG208" s="514"/>
      <c r="AH208" s="514"/>
      <c r="AI208" s="499"/>
      <c r="AJ208" s="146"/>
      <c r="AK208" s="146"/>
      <c r="AL208" s="146"/>
      <c r="AM208" s="146"/>
      <c r="AN208" s="146"/>
      <c r="AO208" s="146"/>
      <c r="AP208" s="146"/>
      <c r="AQ208" s="146"/>
      <c r="AR208" s="146"/>
      <c r="AS208" s="146"/>
      <c r="AT208" s="146"/>
      <c r="AU208" s="146"/>
      <c r="AV208" s="146"/>
      <c r="AW208" s="146"/>
      <c r="AX208" s="146"/>
      <c r="AY208" s="146"/>
      <c r="AZ208" s="146"/>
      <c r="BA208" s="146"/>
      <c r="BB208" s="146"/>
      <c r="BC208" s="146"/>
      <c r="BD208" s="146"/>
      <c r="BE208" s="499"/>
      <c r="BF208" s="499"/>
      <c r="BG208" s="499"/>
      <c r="BH208" s="499"/>
      <c r="BI208" s="499"/>
      <c r="BJ208" s="499"/>
      <c r="BK208" s="499"/>
      <c r="BL208" s="499"/>
      <c r="BM208" s="499"/>
      <c r="BN208" s="499"/>
      <c r="BO208" s="499"/>
      <c r="BP208" s="499"/>
      <c r="BQ208" s="499"/>
      <c r="BR208" s="499"/>
      <c r="BS208" s="499"/>
      <c r="BT208" s="499"/>
      <c r="BU208" s="499"/>
      <c r="BV208" s="499"/>
      <c r="BW208" s="499"/>
      <c r="BX208" s="499"/>
      <c r="BY208" s="499"/>
    </row>
    <row r="209" spans="1:77" customFormat="1" ht="12.75">
      <c r="A209" s="145"/>
      <c r="B209" s="145"/>
      <c r="C209" s="145"/>
      <c r="D209" s="145"/>
      <c r="E209" s="145"/>
      <c r="F209" s="145"/>
      <c r="G209" s="145"/>
      <c r="H209" s="145"/>
      <c r="I209" s="211"/>
      <c r="J209" s="145"/>
      <c r="K209" s="145"/>
      <c r="L209" s="145"/>
      <c r="M209" s="145"/>
      <c r="N209" s="145"/>
      <c r="O209" s="145"/>
      <c r="P209" s="145"/>
      <c r="Q209" s="145"/>
      <c r="R209" s="145"/>
      <c r="S209" s="146"/>
      <c r="T209" s="501"/>
      <c r="U209" s="500"/>
      <c r="V209" s="499"/>
      <c r="W209" s="514"/>
      <c r="X209" s="514"/>
      <c r="Y209" s="514"/>
      <c r="Z209" s="514"/>
      <c r="AA209" s="514"/>
      <c r="AB209" s="514"/>
      <c r="AC209" s="514"/>
      <c r="AD209" s="514"/>
      <c r="AE209" s="514"/>
      <c r="AF209" s="514"/>
      <c r="AG209" s="514"/>
      <c r="AH209" s="514"/>
      <c r="AI209" s="499"/>
      <c r="AJ209" s="146"/>
      <c r="AK209" s="146"/>
      <c r="AL209" s="146"/>
      <c r="AM209" s="146"/>
      <c r="AN209" s="146"/>
      <c r="AO209" s="146"/>
      <c r="AP209" s="146"/>
      <c r="AQ209" s="146"/>
      <c r="AR209" s="146"/>
      <c r="AS209" s="146"/>
      <c r="AT209" s="146"/>
      <c r="AU209" s="146"/>
      <c r="AV209" s="146"/>
      <c r="AW209" s="146"/>
      <c r="AX209" s="146"/>
      <c r="AY209" s="146"/>
      <c r="AZ209" s="146"/>
      <c r="BA209" s="146"/>
      <c r="BB209" s="146"/>
      <c r="BC209" s="146"/>
      <c r="BD209" s="146"/>
      <c r="BE209" s="499"/>
      <c r="BF209" s="499"/>
      <c r="BG209" s="499"/>
      <c r="BH209" s="499"/>
      <c r="BI209" s="499"/>
      <c r="BJ209" s="499"/>
      <c r="BK209" s="499"/>
      <c r="BL209" s="499"/>
      <c r="BM209" s="499"/>
      <c r="BN209" s="499"/>
      <c r="BO209" s="499"/>
      <c r="BP209" s="499"/>
      <c r="BQ209" s="499"/>
      <c r="BR209" s="499"/>
      <c r="BS209" s="499"/>
      <c r="BT209" s="499"/>
      <c r="BU209" s="499"/>
      <c r="BV209" s="499"/>
      <c r="BW209" s="499"/>
      <c r="BX209" s="499"/>
      <c r="BY209" s="499"/>
    </row>
    <row r="210" spans="1:77" customFormat="1" ht="12.75">
      <c r="A210" s="145"/>
      <c r="B210" s="145"/>
      <c r="C210" s="145"/>
      <c r="D210" s="145"/>
      <c r="E210" s="145"/>
      <c r="F210" s="145"/>
      <c r="G210" s="145"/>
      <c r="H210" s="145"/>
      <c r="I210" s="211"/>
      <c r="J210" s="145"/>
      <c r="K210" s="145"/>
      <c r="L210" s="145"/>
      <c r="M210" s="145"/>
      <c r="N210" s="145"/>
      <c r="O210" s="145"/>
      <c r="P210" s="145"/>
      <c r="Q210" s="145"/>
      <c r="R210" s="145"/>
      <c r="S210" s="146"/>
      <c r="T210" s="501"/>
      <c r="U210" s="500"/>
      <c r="V210" s="499"/>
      <c r="W210" s="514"/>
      <c r="X210" s="514"/>
      <c r="Y210" s="514"/>
      <c r="Z210" s="514"/>
      <c r="AA210" s="514"/>
      <c r="AB210" s="514"/>
      <c r="AC210" s="514"/>
      <c r="AD210" s="514"/>
      <c r="AE210" s="514"/>
      <c r="AF210" s="514"/>
      <c r="AG210" s="514"/>
      <c r="AH210" s="514"/>
      <c r="AI210" s="499"/>
      <c r="AJ210" s="146"/>
      <c r="AK210" s="146"/>
      <c r="AL210" s="146"/>
      <c r="AM210" s="146"/>
      <c r="AN210" s="146"/>
      <c r="AO210" s="146"/>
      <c r="AP210" s="146"/>
      <c r="AQ210" s="146"/>
      <c r="AR210" s="146"/>
      <c r="AS210" s="146"/>
      <c r="AT210" s="146"/>
      <c r="AU210" s="146"/>
      <c r="AV210" s="146"/>
      <c r="AW210" s="146"/>
      <c r="AX210" s="146"/>
      <c r="AY210" s="146"/>
      <c r="AZ210" s="146"/>
      <c r="BA210" s="146"/>
      <c r="BB210" s="146"/>
      <c r="BC210" s="146"/>
      <c r="BD210" s="146"/>
      <c r="BE210" s="499"/>
      <c r="BF210" s="499"/>
      <c r="BG210" s="499"/>
      <c r="BH210" s="499"/>
      <c r="BI210" s="499"/>
      <c r="BJ210" s="499"/>
      <c r="BK210" s="499"/>
      <c r="BL210" s="499"/>
      <c r="BM210" s="499"/>
      <c r="BN210" s="499"/>
      <c r="BO210" s="499"/>
      <c r="BP210" s="499"/>
      <c r="BQ210" s="499"/>
      <c r="BR210" s="499"/>
      <c r="BS210" s="499"/>
      <c r="BT210" s="499"/>
      <c r="BU210" s="499"/>
      <c r="BV210" s="499"/>
      <c r="BW210" s="499"/>
      <c r="BX210" s="499"/>
      <c r="BY210" s="499"/>
    </row>
    <row r="211" spans="1:77" customFormat="1" ht="12.75">
      <c r="A211" s="145"/>
      <c r="B211" s="145"/>
      <c r="C211" s="145"/>
      <c r="D211" s="145"/>
      <c r="E211" s="145"/>
      <c r="F211" s="145"/>
      <c r="G211" s="145"/>
      <c r="H211" s="145"/>
      <c r="I211" s="211"/>
      <c r="J211" s="145"/>
      <c r="K211" s="145"/>
      <c r="L211" s="145"/>
      <c r="M211" s="145"/>
      <c r="N211" s="145"/>
      <c r="O211" s="145"/>
      <c r="P211" s="145"/>
      <c r="Q211" s="145"/>
      <c r="R211" s="145"/>
      <c r="S211" s="146"/>
      <c r="T211" s="501"/>
      <c r="U211" s="500"/>
      <c r="V211" s="499"/>
      <c r="W211" s="514"/>
      <c r="X211" s="514"/>
      <c r="Y211" s="514"/>
      <c r="Z211" s="514"/>
      <c r="AA211" s="514"/>
      <c r="AB211" s="514"/>
      <c r="AC211" s="514"/>
      <c r="AD211" s="514"/>
      <c r="AE211" s="514"/>
      <c r="AF211" s="514"/>
      <c r="AG211" s="514"/>
      <c r="AH211" s="514"/>
      <c r="AI211" s="499"/>
      <c r="AJ211" s="146"/>
      <c r="AK211" s="146"/>
      <c r="AL211" s="146"/>
      <c r="AM211" s="146"/>
      <c r="AN211" s="146"/>
      <c r="AO211" s="146"/>
      <c r="AP211" s="146"/>
      <c r="AQ211" s="146"/>
      <c r="AR211" s="146"/>
      <c r="AS211" s="146"/>
      <c r="AT211" s="146"/>
      <c r="AU211" s="146"/>
      <c r="AV211" s="146"/>
      <c r="AW211" s="146"/>
      <c r="AX211" s="146"/>
      <c r="AY211" s="146"/>
      <c r="AZ211" s="146"/>
      <c r="BA211" s="146"/>
      <c r="BB211" s="146"/>
      <c r="BC211" s="146"/>
      <c r="BD211" s="146"/>
      <c r="BE211" s="499"/>
      <c r="BF211" s="499"/>
      <c r="BG211" s="499"/>
      <c r="BH211" s="499"/>
      <c r="BI211" s="499"/>
      <c r="BJ211" s="499"/>
      <c r="BK211" s="499"/>
      <c r="BL211" s="499"/>
      <c r="BM211" s="499"/>
      <c r="BN211" s="499"/>
      <c r="BO211" s="499"/>
      <c r="BP211" s="499"/>
      <c r="BQ211" s="499"/>
      <c r="BR211" s="499"/>
      <c r="BS211" s="499"/>
      <c r="BT211" s="499"/>
      <c r="BU211" s="499"/>
      <c r="BV211" s="499"/>
      <c r="BW211" s="499"/>
      <c r="BX211" s="499"/>
      <c r="BY211" s="499"/>
    </row>
    <row r="212" spans="1:77" customFormat="1" ht="12.75">
      <c r="A212" s="145"/>
      <c r="B212" s="145"/>
      <c r="C212" s="145"/>
      <c r="D212" s="145"/>
      <c r="E212" s="145"/>
      <c r="F212" s="145"/>
      <c r="G212" s="145"/>
      <c r="H212" s="145"/>
      <c r="I212" s="211"/>
      <c r="J212" s="145"/>
      <c r="K212" s="145"/>
      <c r="L212" s="145"/>
      <c r="M212" s="145"/>
      <c r="N212" s="145"/>
      <c r="O212" s="145"/>
      <c r="P212" s="145"/>
      <c r="Q212" s="145"/>
      <c r="R212" s="145"/>
      <c r="S212" s="146"/>
      <c r="T212" s="501"/>
      <c r="U212" s="500"/>
      <c r="V212" s="499"/>
      <c r="W212" s="514"/>
      <c r="X212" s="514"/>
      <c r="Y212" s="514"/>
      <c r="Z212" s="514"/>
      <c r="AA212" s="514"/>
      <c r="AB212" s="514"/>
      <c r="AC212" s="514"/>
      <c r="AD212" s="514"/>
      <c r="AE212" s="514"/>
      <c r="AF212" s="514"/>
      <c r="AG212" s="514"/>
      <c r="AH212" s="514"/>
      <c r="AI212" s="499"/>
      <c r="AJ212" s="146"/>
      <c r="AK212" s="146"/>
      <c r="AL212" s="146"/>
      <c r="AM212" s="146"/>
      <c r="AN212" s="146"/>
      <c r="AO212" s="146"/>
      <c r="AP212" s="146"/>
      <c r="AQ212" s="146"/>
      <c r="AR212" s="146"/>
      <c r="AS212" s="146"/>
      <c r="AT212" s="146"/>
      <c r="AU212" s="146"/>
      <c r="AV212" s="146"/>
      <c r="AW212" s="146"/>
      <c r="AX212" s="146"/>
      <c r="AY212" s="146"/>
      <c r="AZ212" s="146"/>
      <c r="BA212" s="146"/>
      <c r="BB212" s="146"/>
      <c r="BC212" s="146"/>
      <c r="BD212" s="146"/>
      <c r="BE212" s="499"/>
      <c r="BF212" s="499"/>
      <c r="BG212" s="499"/>
      <c r="BH212" s="499"/>
      <c r="BI212" s="499"/>
      <c r="BJ212" s="499"/>
      <c r="BK212" s="499"/>
      <c r="BL212" s="499"/>
      <c r="BM212" s="499"/>
      <c r="BN212" s="499"/>
      <c r="BO212" s="499"/>
      <c r="BP212" s="499"/>
      <c r="BQ212" s="499"/>
      <c r="BR212" s="499"/>
      <c r="BS212" s="499"/>
      <c r="BT212" s="499"/>
      <c r="BU212" s="499"/>
      <c r="BV212" s="499"/>
      <c r="BW212" s="499"/>
      <c r="BX212" s="499"/>
      <c r="BY212" s="499"/>
    </row>
    <row r="213" spans="1:77" customFormat="1" ht="12.75">
      <c r="A213" s="145"/>
      <c r="B213" s="145"/>
      <c r="C213" s="145"/>
      <c r="D213" s="145"/>
      <c r="E213" s="145"/>
      <c r="F213" s="145"/>
      <c r="G213" s="145"/>
      <c r="H213" s="145"/>
      <c r="I213" s="211"/>
      <c r="J213" s="145"/>
      <c r="K213" s="145"/>
      <c r="L213" s="145"/>
      <c r="M213" s="145"/>
      <c r="N213" s="145"/>
      <c r="O213" s="145"/>
      <c r="P213" s="145"/>
      <c r="Q213" s="145"/>
      <c r="R213" s="145"/>
      <c r="S213" s="146"/>
      <c r="T213" s="501"/>
      <c r="U213" s="500"/>
      <c r="V213" s="499"/>
      <c r="W213" s="514"/>
      <c r="X213" s="514"/>
      <c r="Y213" s="514"/>
      <c r="Z213" s="514"/>
      <c r="AA213" s="514"/>
      <c r="AB213" s="514"/>
      <c r="AC213" s="514"/>
      <c r="AD213" s="514"/>
      <c r="AE213" s="514"/>
      <c r="AF213" s="514"/>
      <c r="AG213" s="514"/>
      <c r="AH213" s="514"/>
      <c r="AI213" s="499"/>
      <c r="AJ213" s="146"/>
      <c r="AK213" s="146"/>
      <c r="AL213" s="146"/>
      <c r="AM213" s="146"/>
      <c r="AN213" s="146"/>
      <c r="AO213" s="146"/>
      <c r="AP213" s="146"/>
      <c r="AQ213" s="146"/>
      <c r="AR213" s="146"/>
      <c r="AS213" s="146"/>
      <c r="AT213" s="146"/>
      <c r="AU213" s="146"/>
      <c r="AV213" s="146"/>
      <c r="AW213" s="146"/>
      <c r="AX213" s="146"/>
      <c r="AY213" s="146"/>
      <c r="AZ213" s="146"/>
      <c r="BA213" s="146"/>
      <c r="BB213" s="146"/>
      <c r="BC213" s="146"/>
      <c r="BD213" s="146"/>
      <c r="BE213" s="499"/>
      <c r="BF213" s="499"/>
      <c r="BG213" s="499"/>
      <c r="BH213" s="499"/>
      <c r="BI213" s="499"/>
      <c r="BJ213" s="499"/>
      <c r="BK213" s="499"/>
      <c r="BL213" s="499"/>
      <c r="BM213" s="499"/>
      <c r="BN213" s="499"/>
      <c r="BO213" s="499"/>
      <c r="BP213" s="499"/>
      <c r="BQ213" s="499"/>
      <c r="BR213" s="499"/>
      <c r="BS213" s="499"/>
      <c r="BT213" s="499"/>
      <c r="BU213" s="499"/>
      <c r="BV213" s="499"/>
      <c r="BW213" s="499"/>
      <c r="BX213" s="499"/>
      <c r="BY213" s="499"/>
    </row>
    <row r="214" spans="1:77" customFormat="1" ht="12.75">
      <c r="A214" s="145"/>
      <c r="B214" s="145"/>
      <c r="C214" s="145"/>
      <c r="D214" s="145"/>
      <c r="E214" s="145"/>
      <c r="F214" s="145"/>
      <c r="G214" s="145"/>
      <c r="H214" s="145"/>
      <c r="I214" s="211"/>
      <c r="J214" s="145"/>
      <c r="K214" s="145"/>
      <c r="L214" s="145"/>
      <c r="M214" s="145"/>
      <c r="N214" s="145"/>
      <c r="O214" s="145"/>
      <c r="P214" s="145"/>
      <c r="Q214" s="145"/>
      <c r="R214" s="145"/>
      <c r="S214" s="146"/>
      <c r="T214" s="501"/>
      <c r="U214" s="500"/>
      <c r="V214" s="499"/>
      <c r="W214" s="514"/>
      <c r="X214" s="514"/>
      <c r="Y214" s="514"/>
      <c r="Z214" s="514"/>
      <c r="AA214" s="514"/>
      <c r="AB214" s="514"/>
      <c r="AC214" s="514"/>
      <c r="AD214" s="514"/>
      <c r="AE214" s="514"/>
      <c r="AF214" s="514"/>
      <c r="AG214" s="514"/>
      <c r="AH214" s="514"/>
      <c r="AI214" s="499"/>
      <c r="AJ214" s="146"/>
      <c r="AK214" s="146"/>
      <c r="AL214" s="146"/>
      <c r="AM214" s="146"/>
      <c r="AN214" s="146"/>
      <c r="AO214" s="146"/>
      <c r="AP214" s="146"/>
      <c r="AQ214" s="146"/>
      <c r="AR214" s="146"/>
      <c r="AS214" s="146"/>
      <c r="AT214" s="146"/>
      <c r="AU214" s="146"/>
      <c r="AV214" s="146"/>
      <c r="AW214" s="146"/>
      <c r="AX214" s="146"/>
      <c r="AY214" s="146"/>
      <c r="AZ214" s="146"/>
      <c r="BA214" s="146"/>
      <c r="BB214" s="146"/>
      <c r="BC214" s="146"/>
      <c r="BD214" s="146"/>
      <c r="BE214" s="499"/>
      <c r="BF214" s="499"/>
      <c r="BG214" s="499"/>
      <c r="BH214" s="499"/>
      <c r="BI214" s="499"/>
      <c r="BJ214" s="499"/>
      <c r="BK214" s="499"/>
      <c r="BL214" s="499"/>
      <c r="BM214" s="499"/>
      <c r="BN214" s="499"/>
      <c r="BO214" s="499"/>
      <c r="BP214" s="499"/>
      <c r="BQ214" s="499"/>
      <c r="BR214" s="499"/>
      <c r="BS214" s="499"/>
      <c r="BT214" s="499"/>
      <c r="BU214" s="499"/>
      <c r="BV214" s="499"/>
      <c r="BW214" s="499"/>
      <c r="BX214" s="499"/>
      <c r="BY214" s="499"/>
    </row>
    <row r="215" spans="1:77" customFormat="1" ht="12.75">
      <c r="A215" s="145"/>
      <c r="B215" s="145"/>
      <c r="C215" s="145"/>
      <c r="D215" s="145"/>
      <c r="E215" s="145"/>
      <c r="F215" s="145"/>
      <c r="G215" s="145"/>
      <c r="H215" s="145"/>
      <c r="I215" s="211"/>
      <c r="J215" s="145"/>
      <c r="K215" s="145"/>
      <c r="L215" s="145"/>
      <c r="M215" s="145"/>
      <c r="N215" s="145"/>
      <c r="O215" s="145"/>
      <c r="P215" s="145"/>
      <c r="Q215" s="145"/>
      <c r="R215" s="145"/>
      <c r="S215" s="146"/>
      <c r="T215" s="501"/>
      <c r="U215" s="500"/>
      <c r="V215" s="499"/>
      <c r="W215" s="514"/>
      <c r="X215" s="514"/>
      <c r="Y215" s="514"/>
      <c r="Z215" s="514"/>
      <c r="AA215" s="514"/>
      <c r="AB215" s="514"/>
      <c r="AC215" s="514"/>
      <c r="AD215" s="514"/>
      <c r="AE215" s="514"/>
      <c r="AF215" s="514"/>
      <c r="AG215" s="514"/>
      <c r="AH215" s="514"/>
      <c r="AI215" s="499"/>
      <c r="AJ215" s="146"/>
      <c r="AK215" s="146"/>
      <c r="AL215" s="146"/>
      <c r="AM215" s="146"/>
      <c r="AN215" s="146"/>
      <c r="AO215" s="146"/>
      <c r="AP215" s="146"/>
      <c r="AQ215" s="146"/>
      <c r="AR215" s="146"/>
      <c r="AS215" s="146"/>
      <c r="AT215" s="146"/>
      <c r="AU215" s="146"/>
      <c r="AV215" s="146"/>
      <c r="AW215" s="146"/>
      <c r="AX215" s="146"/>
      <c r="AY215" s="146"/>
      <c r="AZ215" s="146"/>
      <c r="BA215" s="146"/>
      <c r="BB215" s="146"/>
      <c r="BC215" s="146"/>
      <c r="BD215" s="146"/>
      <c r="BE215" s="499"/>
      <c r="BF215" s="499"/>
      <c r="BG215" s="499"/>
      <c r="BH215" s="499"/>
      <c r="BI215" s="499"/>
      <c r="BJ215" s="499"/>
      <c r="BK215" s="499"/>
      <c r="BL215" s="499"/>
      <c r="BM215" s="499"/>
      <c r="BN215" s="499"/>
      <c r="BO215" s="499"/>
      <c r="BP215" s="499"/>
      <c r="BQ215" s="499"/>
      <c r="BR215" s="499"/>
      <c r="BS215" s="499"/>
      <c r="BT215" s="499"/>
      <c r="BU215" s="499"/>
      <c r="BV215" s="499"/>
      <c r="BW215" s="499"/>
      <c r="BX215" s="499"/>
      <c r="BY215" s="499"/>
    </row>
    <row r="216" spans="1:77" customFormat="1" ht="12.75">
      <c r="A216" s="145"/>
      <c r="B216" s="145"/>
      <c r="C216" s="145"/>
      <c r="D216" s="145"/>
      <c r="E216" s="145"/>
      <c r="F216" s="145"/>
      <c r="G216" s="145"/>
      <c r="H216" s="145"/>
      <c r="I216" s="211"/>
      <c r="J216" s="145"/>
      <c r="K216" s="145"/>
      <c r="L216" s="145"/>
      <c r="M216" s="145"/>
      <c r="N216" s="145"/>
      <c r="O216" s="145"/>
      <c r="P216" s="145"/>
      <c r="Q216" s="145"/>
      <c r="R216" s="145"/>
      <c r="S216" s="146"/>
      <c r="T216" s="501"/>
      <c r="U216" s="500"/>
      <c r="V216" s="499"/>
      <c r="W216" s="514"/>
      <c r="X216" s="514"/>
      <c r="Y216" s="514"/>
      <c r="Z216" s="514"/>
      <c r="AA216" s="514"/>
      <c r="AB216" s="514"/>
      <c r="AC216" s="514"/>
      <c r="AD216" s="514"/>
      <c r="AE216" s="514"/>
      <c r="AF216" s="514"/>
      <c r="AG216" s="514"/>
      <c r="AH216" s="514"/>
      <c r="AI216" s="499"/>
      <c r="AJ216" s="146"/>
      <c r="AK216" s="146"/>
      <c r="AL216" s="146"/>
      <c r="AM216" s="146"/>
      <c r="AN216" s="146"/>
      <c r="AO216" s="146"/>
      <c r="AP216" s="146"/>
      <c r="AQ216" s="146"/>
      <c r="AR216" s="146"/>
      <c r="AS216" s="146"/>
      <c r="AT216" s="146"/>
      <c r="AU216" s="146"/>
      <c r="AV216" s="146"/>
      <c r="AW216" s="146"/>
      <c r="AX216" s="146"/>
      <c r="AY216" s="146"/>
      <c r="AZ216" s="146"/>
      <c r="BA216" s="146"/>
      <c r="BB216" s="146"/>
      <c r="BC216" s="146"/>
      <c r="BD216" s="146"/>
      <c r="BE216" s="499"/>
      <c r="BF216" s="499"/>
      <c r="BG216" s="499"/>
      <c r="BH216" s="499"/>
      <c r="BI216" s="499"/>
      <c r="BJ216" s="499"/>
      <c r="BK216" s="499"/>
      <c r="BL216" s="499"/>
      <c r="BM216" s="499"/>
      <c r="BN216" s="499"/>
      <c r="BO216" s="499"/>
      <c r="BP216" s="499"/>
      <c r="BQ216" s="499"/>
      <c r="BR216" s="499"/>
      <c r="BS216" s="499"/>
      <c r="BT216" s="499"/>
      <c r="BU216" s="499"/>
      <c r="BV216" s="499"/>
      <c r="BW216" s="499"/>
      <c r="BX216" s="499"/>
      <c r="BY216" s="499"/>
    </row>
    <row r="217" spans="1:77" customFormat="1" ht="12.75">
      <c r="A217" s="145"/>
      <c r="B217" s="145"/>
      <c r="C217" s="145"/>
      <c r="D217" s="145"/>
      <c r="E217" s="145"/>
      <c r="F217" s="145"/>
      <c r="G217" s="145"/>
      <c r="H217" s="145"/>
      <c r="I217" s="211"/>
      <c r="J217" s="145"/>
      <c r="K217" s="145"/>
      <c r="L217" s="145"/>
      <c r="M217" s="145"/>
      <c r="N217" s="145"/>
      <c r="O217" s="145"/>
      <c r="P217" s="145"/>
      <c r="Q217" s="145"/>
      <c r="R217" s="145"/>
      <c r="S217" s="146"/>
      <c r="T217" s="501"/>
      <c r="U217" s="500"/>
      <c r="V217" s="499"/>
      <c r="W217" s="514"/>
      <c r="X217" s="514"/>
      <c r="Y217" s="514"/>
      <c r="Z217" s="514"/>
      <c r="AA217" s="514"/>
      <c r="AB217" s="514"/>
      <c r="AC217" s="514"/>
      <c r="AD217" s="514"/>
      <c r="AE217" s="514"/>
      <c r="AF217" s="514"/>
      <c r="AG217" s="514"/>
      <c r="AH217" s="514"/>
      <c r="AI217" s="499"/>
      <c r="AJ217" s="146"/>
      <c r="AK217" s="146"/>
      <c r="AL217" s="146"/>
      <c r="AM217" s="146"/>
      <c r="AN217" s="146"/>
      <c r="AO217" s="146"/>
      <c r="AP217" s="146"/>
      <c r="AQ217" s="146"/>
      <c r="AR217" s="146"/>
      <c r="AS217" s="146"/>
      <c r="AT217" s="146"/>
      <c r="AU217" s="146"/>
      <c r="AV217" s="146"/>
      <c r="AW217" s="146"/>
      <c r="AX217" s="146"/>
      <c r="AY217" s="146"/>
      <c r="AZ217" s="146"/>
      <c r="BA217" s="146"/>
      <c r="BB217" s="146"/>
      <c r="BC217" s="146"/>
      <c r="BD217" s="146"/>
      <c r="BE217" s="499"/>
      <c r="BF217" s="499"/>
      <c r="BG217" s="499"/>
      <c r="BH217" s="499"/>
      <c r="BI217" s="499"/>
      <c r="BJ217" s="499"/>
      <c r="BK217" s="499"/>
      <c r="BL217" s="499"/>
      <c r="BM217" s="499"/>
      <c r="BN217" s="499"/>
      <c r="BO217" s="499"/>
      <c r="BP217" s="499"/>
      <c r="BQ217" s="499"/>
      <c r="BR217" s="499"/>
      <c r="BS217" s="499"/>
      <c r="BT217" s="499"/>
      <c r="BU217" s="499"/>
      <c r="BV217" s="499"/>
      <c r="BW217" s="499"/>
      <c r="BX217" s="499"/>
      <c r="BY217" s="499"/>
    </row>
    <row r="218" spans="1:77" customFormat="1" ht="12.75">
      <c r="A218" s="145"/>
      <c r="B218" s="145"/>
      <c r="C218" s="145"/>
      <c r="D218" s="145"/>
      <c r="E218" s="145"/>
      <c r="F218" s="145"/>
      <c r="G218" s="145"/>
      <c r="H218" s="145"/>
      <c r="I218" s="211"/>
      <c r="J218" s="145"/>
      <c r="K218" s="145"/>
      <c r="L218" s="145"/>
      <c r="M218" s="145"/>
      <c r="N218" s="145"/>
      <c r="O218" s="145"/>
      <c r="P218" s="145"/>
      <c r="Q218" s="145"/>
      <c r="R218" s="145"/>
      <c r="S218" s="146"/>
      <c r="T218" s="501"/>
      <c r="U218" s="500"/>
      <c r="V218" s="499"/>
      <c r="W218" s="514"/>
      <c r="X218" s="514"/>
      <c r="Y218" s="514"/>
      <c r="Z218" s="514"/>
      <c r="AA218" s="514"/>
      <c r="AB218" s="514"/>
      <c r="AC218" s="514"/>
      <c r="AD218" s="514"/>
      <c r="AE218" s="514"/>
      <c r="AF218" s="514"/>
      <c r="AG218" s="514"/>
      <c r="AH218" s="514"/>
      <c r="AI218" s="499"/>
      <c r="AJ218" s="146"/>
      <c r="AK218" s="146"/>
      <c r="AL218" s="146"/>
      <c r="AM218" s="146"/>
      <c r="AN218" s="146"/>
      <c r="AO218" s="146"/>
      <c r="AP218" s="146"/>
      <c r="AQ218" s="146"/>
      <c r="AR218" s="146"/>
      <c r="AS218" s="146"/>
      <c r="AT218" s="146"/>
      <c r="AU218" s="146"/>
      <c r="AV218" s="146"/>
      <c r="AW218" s="146"/>
      <c r="AX218" s="146"/>
      <c r="AY218" s="146"/>
      <c r="AZ218" s="146"/>
      <c r="BA218" s="146"/>
      <c r="BB218" s="146"/>
      <c r="BC218" s="146"/>
      <c r="BD218" s="146"/>
      <c r="BE218" s="499"/>
      <c r="BF218" s="499"/>
      <c r="BG218" s="499"/>
      <c r="BH218" s="499"/>
      <c r="BI218" s="499"/>
      <c r="BJ218" s="499"/>
      <c r="BK218" s="499"/>
      <c r="BL218" s="499"/>
      <c r="BM218" s="499"/>
      <c r="BN218" s="499"/>
      <c r="BO218" s="499"/>
      <c r="BP218" s="499"/>
      <c r="BQ218" s="499"/>
      <c r="BR218" s="499"/>
      <c r="BS218" s="499"/>
      <c r="BT218" s="499"/>
      <c r="BU218" s="499"/>
      <c r="BV218" s="499"/>
      <c r="BW218" s="499"/>
      <c r="BX218" s="499"/>
      <c r="BY218" s="499"/>
    </row>
    <row r="219" spans="1:77" customFormat="1" ht="12.75">
      <c r="A219" s="145"/>
      <c r="B219" s="145"/>
      <c r="C219" s="145"/>
      <c r="D219" s="145"/>
      <c r="E219" s="145"/>
      <c r="F219" s="145"/>
      <c r="G219" s="145"/>
      <c r="H219" s="145"/>
      <c r="I219" s="211"/>
      <c r="J219" s="145"/>
      <c r="K219" s="145"/>
      <c r="L219" s="145"/>
      <c r="M219" s="145"/>
      <c r="N219" s="145"/>
      <c r="O219" s="145"/>
      <c r="P219" s="145"/>
      <c r="Q219" s="145"/>
      <c r="R219" s="145"/>
      <c r="S219" s="146"/>
      <c r="T219" s="501"/>
      <c r="U219" s="500"/>
      <c r="V219" s="499"/>
      <c r="W219" s="514"/>
      <c r="X219" s="514"/>
      <c r="Y219" s="514"/>
      <c r="Z219" s="514"/>
      <c r="AA219" s="514"/>
      <c r="AB219" s="514"/>
      <c r="AC219" s="514"/>
      <c r="AD219" s="514"/>
      <c r="AE219" s="514"/>
      <c r="AF219" s="514"/>
      <c r="AG219" s="514"/>
      <c r="AH219" s="514"/>
      <c r="AI219" s="499"/>
      <c r="AJ219" s="146"/>
      <c r="AK219" s="146"/>
      <c r="AL219" s="146"/>
      <c r="AM219" s="146"/>
      <c r="AN219" s="146"/>
      <c r="AO219" s="146"/>
      <c r="AP219" s="146"/>
      <c r="AQ219" s="146"/>
      <c r="AR219" s="146"/>
      <c r="AS219" s="146"/>
      <c r="AT219" s="146"/>
      <c r="AU219" s="146"/>
      <c r="AV219" s="146"/>
      <c r="AW219" s="146"/>
      <c r="AX219" s="146"/>
      <c r="AY219" s="146"/>
      <c r="AZ219" s="146"/>
      <c r="BA219" s="146"/>
      <c r="BB219" s="146"/>
      <c r="BC219" s="146"/>
      <c r="BD219" s="146"/>
      <c r="BE219" s="499"/>
      <c r="BF219" s="499"/>
      <c r="BG219" s="499"/>
      <c r="BH219" s="499"/>
      <c r="BI219" s="499"/>
      <c r="BJ219" s="499"/>
      <c r="BK219" s="499"/>
      <c r="BL219" s="499"/>
      <c r="BM219" s="499"/>
      <c r="BN219" s="499"/>
      <c r="BO219" s="499"/>
      <c r="BP219" s="499"/>
      <c r="BQ219" s="499"/>
      <c r="BR219" s="499"/>
      <c r="BS219" s="499"/>
      <c r="BT219" s="499"/>
      <c r="BU219" s="499"/>
      <c r="BV219" s="499"/>
      <c r="BW219" s="499"/>
      <c r="BX219" s="499"/>
      <c r="BY219" s="499"/>
    </row>
    <row r="220" spans="1:77" customFormat="1" ht="12.75">
      <c r="A220" s="145"/>
      <c r="B220" s="145"/>
      <c r="C220" s="145"/>
      <c r="D220" s="145"/>
      <c r="E220" s="145"/>
      <c r="F220" s="145"/>
      <c r="G220" s="145"/>
      <c r="H220" s="145"/>
      <c r="I220" s="211"/>
      <c r="J220" s="145"/>
      <c r="K220" s="145"/>
      <c r="L220" s="145"/>
      <c r="M220" s="145"/>
      <c r="N220" s="145"/>
      <c r="O220" s="145"/>
      <c r="P220" s="145"/>
      <c r="Q220" s="145"/>
      <c r="R220" s="145"/>
      <c r="S220" s="146"/>
      <c r="T220" s="501"/>
      <c r="U220" s="500"/>
      <c r="V220" s="499"/>
      <c r="W220" s="514"/>
      <c r="X220" s="514"/>
      <c r="Y220" s="514"/>
      <c r="Z220" s="514"/>
      <c r="AA220" s="514"/>
      <c r="AB220" s="514"/>
      <c r="AC220" s="514"/>
      <c r="AD220" s="514"/>
      <c r="AE220" s="514"/>
      <c r="AF220" s="514"/>
      <c r="AG220" s="514"/>
      <c r="AH220" s="514"/>
      <c r="AI220" s="499"/>
      <c r="AJ220" s="146"/>
      <c r="AK220" s="146"/>
      <c r="AL220" s="146"/>
      <c r="AM220" s="146"/>
      <c r="AN220" s="146"/>
      <c r="AO220" s="146"/>
      <c r="AP220" s="146"/>
      <c r="AQ220" s="146"/>
      <c r="AR220" s="146"/>
      <c r="AS220" s="146"/>
      <c r="AT220" s="146"/>
      <c r="AU220" s="146"/>
      <c r="AV220" s="146"/>
      <c r="AW220" s="146"/>
      <c r="AX220" s="146"/>
      <c r="AY220" s="146"/>
      <c r="AZ220" s="146"/>
      <c r="BA220" s="146"/>
      <c r="BB220" s="146"/>
      <c r="BC220" s="146"/>
      <c r="BD220" s="146"/>
      <c r="BE220" s="499"/>
      <c r="BF220" s="499"/>
      <c r="BG220" s="499"/>
      <c r="BH220" s="499"/>
      <c r="BI220" s="499"/>
      <c r="BJ220" s="499"/>
      <c r="BK220" s="499"/>
      <c r="BL220" s="499"/>
      <c r="BM220" s="499"/>
      <c r="BN220" s="499"/>
      <c r="BO220" s="499"/>
      <c r="BP220" s="499"/>
      <c r="BQ220" s="499"/>
      <c r="BR220" s="499"/>
      <c r="BS220" s="499"/>
      <c r="BT220" s="499"/>
      <c r="BU220" s="499"/>
      <c r="BV220" s="499"/>
      <c r="BW220" s="499"/>
      <c r="BX220" s="499"/>
      <c r="BY220" s="499"/>
    </row>
    <row r="221" spans="1:77" customFormat="1" ht="12.75">
      <c r="A221" s="145"/>
      <c r="B221" s="145"/>
      <c r="C221" s="145"/>
      <c r="D221" s="145"/>
      <c r="E221" s="145"/>
      <c r="F221" s="145"/>
      <c r="G221" s="145"/>
      <c r="H221" s="145"/>
      <c r="I221" s="211"/>
      <c r="J221" s="145"/>
      <c r="K221" s="145"/>
      <c r="L221" s="145"/>
      <c r="M221" s="145"/>
      <c r="N221" s="145"/>
      <c r="O221" s="145"/>
      <c r="P221" s="145"/>
      <c r="Q221" s="145"/>
      <c r="R221" s="145"/>
      <c r="S221" s="146"/>
      <c r="T221" s="501"/>
      <c r="U221" s="500"/>
      <c r="V221" s="499"/>
      <c r="W221" s="514"/>
      <c r="X221" s="514"/>
      <c r="Y221" s="514"/>
      <c r="Z221" s="514"/>
      <c r="AA221" s="514"/>
      <c r="AB221" s="514"/>
      <c r="AC221" s="514"/>
      <c r="AD221" s="514"/>
      <c r="AE221" s="514"/>
      <c r="AF221" s="514"/>
      <c r="AG221" s="514"/>
      <c r="AH221" s="514"/>
      <c r="AI221" s="499"/>
      <c r="AJ221" s="146"/>
      <c r="AK221" s="146"/>
      <c r="AL221" s="146"/>
      <c r="AM221" s="146"/>
      <c r="AN221" s="146"/>
      <c r="AO221" s="146"/>
      <c r="AP221" s="146"/>
      <c r="AQ221" s="146"/>
      <c r="AR221" s="146"/>
      <c r="AS221" s="146"/>
      <c r="AT221" s="146"/>
      <c r="AU221" s="146"/>
      <c r="AV221" s="146"/>
      <c r="AW221" s="146"/>
      <c r="AX221" s="146"/>
      <c r="AY221" s="146"/>
      <c r="AZ221" s="146"/>
      <c r="BA221" s="146"/>
      <c r="BB221" s="146"/>
      <c r="BC221" s="146"/>
      <c r="BD221" s="146"/>
      <c r="BE221" s="499"/>
      <c r="BF221" s="499"/>
      <c r="BG221" s="499"/>
      <c r="BH221" s="499"/>
      <c r="BI221" s="499"/>
      <c r="BJ221" s="499"/>
      <c r="BK221" s="499"/>
      <c r="BL221" s="499"/>
      <c r="BM221" s="499"/>
      <c r="BN221" s="499"/>
      <c r="BO221" s="499"/>
      <c r="BP221" s="499"/>
      <c r="BQ221" s="499"/>
      <c r="BR221" s="499"/>
      <c r="BS221" s="499"/>
      <c r="BT221" s="499"/>
      <c r="BU221" s="499"/>
      <c r="BV221" s="499"/>
      <c r="BW221" s="499"/>
      <c r="BX221" s="499"/>
      <c r="BY221" s="499"/>
    </row>
    <row r="222" spans="1:77" customFormat="1" ht="12.75">
      <c r="A222" s="145"/>
      <c r="B222" s="145"/>
      <c r="C222" s="145"/>
      <c r="D222" s="145"/>
      <c r="E222" s="145"/>
      <c r="F222" s="145"/>
      <c r="G222" s="145"/>
      <c r="H222" s="145"/>
      <c r="I222" s="211"/>
      <c r="J222" s="145"/>
      <c r="K222" s="145"/>
      <c r="L222" s="145"/>
      <c r="M222" s="145"/>
      <c r="N222" s="145"/>
      <c r="O222" s="145"/>
      <c r="P222" s="145"/>
      <c r="Q222" s="145"/>
      <c r="R222" s="145"/>
      <c r="S222" s="146"/>
      <c r="T222" s="501"/>
      <c r="U222" s="500"/>
      <c r="V222" s="499"/>
      <c r="W222" s="514"/>
      <c r="X222" s="514"/>
      <c r="Y222" s="514"/>
      <c r="Z222" s="514"/>
      <c r="AA222" s="514"/>
      <c r="AB222" s="514"/>
      <c r="AC222" s="514"/>
      <c r="AD222" s="514"/>
      <c r="AE222" s="514"/>
      <c r="AF222" s="514"/>
      <c r="AG222" s="514"/>
      <c r="AH222" s="514"/>
      <c r="AI222" s="499"/>
      <c r="AJ222" s="146"/>
      <c r="AK222" s="146"/>
      <c r="AL222" s="146"/>
      <c r="AM222" s="146"/>
      <c r="AN222" s="146"/>
      <c r="AO222" s="146"/>
      <c r="AP222" s="146"/>
      <c r="AQ222" s="146"/>
      <c r="AR222" s="146"/>
      <c r="AS222" s="146"/>
      <c r="AT222" s="146"/>
      <c r="AU222" s="146"/>
      <c r="AV222" s="146"/>
      <c r="AW222" s="146"/>
      <c r="AX222" s="146"/>
      <c r="AY222" s="146"/>
      <c r="AZ222" s="146"/>
      <c r="BA222" s="146"/>
      <c r="BB222" s="146"/>
      <c r="BC222" s="146"/>
      <c r="BD222" s="146"/>
      <c r="BE222" s="499"/>
      <c r="BF222" s="499"/>
      <c r="BG222" s="499"/>
      <c r="BH222" s="499"/>
      <c r="BI222" s="499"/>
      <c r="BJ222" s="499"/>
      <c r="BK222" s="499"/>
      <c r="BL222" s="499"/>
      <c r="BM222" s="499"/>
      <c r="BN222" s="499"/>
      <c r="BO222" s="499"/>
      <c r="BP222" s="499"/>
      <c r="BQ222" s="499"/>
      <c r="BR222" s="499"/>
      <c r="BS222" s="499"/>
      <c r="BT222" s="499"/>
      <c r="BU222" s="499"/>
      <c r="BV222" s="499"/>
      <c r="BW222" s="499"/>
      <c r="BX222" s="499"/>
      <c r="BY222" s="499"/>
    </row>
    <row r="223" spans="1:77" customFormat="1" ht="12.75">
      <c r="A223" s="145"/>
      <c r="B223" s="145"/>
      <c r="C223" s="145"/>
      <c r="D223" s="145"/>
      <c r="E223" s="145"/>
      <c r="F223" s="145"/>
      <c r="G223" s="145"/>
      <c r="H223" s="145"/>
      <c r="I223" s="211"/>
      <c r="J223" s="145"/>
      <c r="K223" s="145"/>
      <c r="L223" s="145"/>
      <c r="M223" s="145"/>
      <c r="N223" s="145"/>
      <c r="O223" s="145"/>
      <c r="P223" s="145"/>
      <c r="Q223" s="145"/>
      <c r="R223" s="145"/>
      <c r="S223" s="146"/>
      <c r="T223" s="501"/>
      <c r="U223" s="500"/>
      <c r="V223" s="499"/>
      <c r="W223" s="514"/>
      <c r="X223" s="514"/>
      <c r="Y223" s="514"/>
      <c r="Z223" s="514"/>
      <c r="AA223" s="514"/>
      <c r="AB223" s="514"/>
      <c r="AC223" s="514"/>
      <c r="AD223" s="514"/>
      <c r="AE223" s="514"/>
      <c r="AF223" s="514"/>
      <c r="AG223" s="514"/>
      <c r="AH223" s="514"/>
      <c r="AI223" s="499"/>
      <c r="AJ223" s="146"/>
      <c r="AK223" s="146"/>
      <c r="AL223" s="146"/>
      <c r="AM223" s="146"/>
      <c r="AN223" s="146"/>
      <c r="AO223" s="146"/>
      <c r="AP223" s="146"/>
      <c r="AQ223" s="146"/>
      <c r="AR223" s="146"/>
      <c r="AS223" s="146"/>
      <c r="AT223" s="146"/>
      <c r="AU223" s="146"/>
      <c r="AV223" s="146"/>
      <c r="AW223" s="146"/>
      <c r="AX223" s="146"/>
      <c r="AY223" s="146"/>
      <c r="AZ223" s="146"/>
      <c r="BA223" s="146"/>
      <c r="BB223" s="146"/>
      <c r="BC223" s="146"/>
      <c r="BD223" s="146"/>
      <c r="BE223" s="499"/>
      <c r="BF223" s="499"/>
      <c r="BG223" s="499"/>
      <c r="BH223" s="499"/>
      <c r="BI223" s="499"/>
      <c r="BJ223" s="499"/>
      <c r="BK223" s="499"/>
      <c r="BL223" s="499"/>
      <c r="BM223" s="499"/>
      <c r="BN223" s="499"/>
      <c r="BO223" s="499"/>
      <c r="BP223" s="499"/>
      <c r="BQ223" s="499"/>
      <c r="BR223" s="499"/>
      <c r="BS223" s="499"/>
      <c r="BT223" s="499"/>
      <c r="BU223" s="499"/>
      <c r="BV223" s="499"/>
      <c r="BW223" s="499"/>
      <c r="BX223" s="499"/>
      <c r="BY223" s="499"/>
    </row>
    <row r="224" spans="1:77" customFormat="1" ht="12.75">
      <c r="A224" s="145"/>
      <c r="B224" s="145"/>
      <c r="C224" s="145"/>
      <c r="D224" s="145"/>
      <c r="E224" s="145"/>
      <c r="F224" s="145"/>
      <c r="G224" s="145"/>
      <c r="H224" s="145"/>
      <c r="I224" s="211"/>
      <c r="J224" s="145"/>
      <c r="K224" s="145"/>
      <c r="L224" s="145"/>
      <c r="M224" s="145"/>
      <c r="N224" s="145"/>
      <c r="O224" s="145"/>
      <c r="P224" s="145"/>
      <c r="Q224" s="145"/>
      <c r="R224" s="145"/>
      <c r="S224" s="146"/>
      <c r="T224" s="501"/>
      <c r="U224" s="500"/>
      <c r="V224" s="499"/>
      <c r="W224" s="514"/>
      <c r="X224" s="514"/>
      <c r="Y224" s="514"/>
      <c r="Z224" s="514"/>
      <c r="AA224" s="514"/>
      <c r="AB224" s="514"/>
      <c r="AC224" s="514"/>
      <c r="AD224" s="514"/>
      <c r="AE224" s="514"/>
      <c r="AF224" s="514"/>
      <c r="AG224" s="514"/>
      <c r="AH224" s="514"/>
      <c r="AI224" s="499"/>
      <c r="AJ224" s="146"/>
      <c r="AK224" s="146"/>
      <c r="AL224" s="146"/>
      <c r="AM224" s="146"/>
      <c r="AN224" s="146"/>
      <c r="AO224" s="146"/>
      <c r="AP224" s="146"/>
      <c r="AQ224" s="146"/>
      <c r="AR224" s="146"/>
      <c r="AS224" s="146"/>
      <c r="AT224" s="146"/>
      <c r="AU224" s="146"/>
      <c r="AV224" s="146"/>
      <c r="AW224" s="146"/>
      <c r="AX224" s="146"/>
      <c r="AY224" s="146"/>
      <c r="AZ224" s="146"/>
      <c r="BA224" s="146"/>
      <c r="BB224" s="146"/>
      <c r="BC224" s="146"/>
      <c r="BD224" s="146"/>
      <c r="BE224" s="499"/>
      <c r="BF224" s="499"/>
      <c r="BG224" s="499"/>
      <c r="BH224" s="499"/>
      <c r="BI224" s="499"/>
      <c r="BJ224" s="499"/>
      <c r="BK224" s="499"/>
      <c r="BL224" s="499"/>
      <c r="BM224" s="499"/>
      <c r="BN224" s="499"/>
      <c r="BO224" s="499"/>
      <c r="BP224" s="499"/>
      <c r="BQ224" s="499"/>
      <c r="BR224" s="499"/>
      <c r="BS224" s="499"/>
      <c r="BT224" s="499"/>
      <c r="BU224" s="499"/>
      <c r="BV224" s="499"/>
      <c r="BW224" s="499"/>
      <c r="BX224" s="499"/>
      <c r="BY224" s="499"/>
    </row>
    <row r="225" spans="1:77" customFormat="1" ht="12.75">
      <c r="A225" s="145"/>
      <c r="B225" s="145"/>
      <c r="C225" s="145"/>
      <c r="D225" s="145"/>
      <c r="E225" s="145"/>
      <c r="F225" s="145"/>
      <c r="G225" s="145"/>
      <c r="H225" s="145"/>
      <c r="I225" s="211"/>
      <c r="J225" s="145"/>
      <c r="K225" s="145"/>
      <c r="L225" s="145"/>
      <c r="M225" s="145"/>
      <c r="N225" s="145"/>
      <c r="O225" s="145"/>
      <c r="P225" s="145"/>
      <c r="Q225" s="145"/>
      <c r="R225" s="145"/>
      <c r="S225" s="146"/>
      <c r="T225" s="501"/>
      <c r="U225" s="500"/>
      <c r="V225" s="499"/>
      <c r="W225" s="514"/>
      <c r="X225" s="514"/>
      <c r="Y225" s="514"/>
      <c r="Z225" s="514"/>
      <c r="AA225" s="514"/>
      <c r="AB225" s="514"/>
      <c r="AC225" s="514"/>
      <c r="AD225" s="514"/>
      <c r="AE225" s="514"/>
      <c r="AF225" s="514"/>
      <c r="AG225" s="514"/>
      <c r="AH225" s="514"/>
      <c r="AI225" s="499"/>
      <c r="AJ225" s="146"/>
      <c r="AK225" s="146"/>
      <c r="AL225" s="146"/>
      <c r="AM225" s="146"/>
      <c r="AN225" s="146"/>
      <c r="AO225" s="146"/>
      <c r="AP225" s="146"/>
      <c r="AQ225" s="146"/>
      <c r="AR225" s="146"/>
      <c r="AS225" s="146"/>
      <c r="AT225" s="146"/>
      <c r="AU225" s="146"/>
      <c r="AV225" s="146"/>
      <c r="AW225" s="146"/>
      <c r="AX225" s="146"/>
      <c r="AY225" s="146"/>
      <c r="AZ225" s="146"/>
      <c r="BA225" s="146"/>
      <c r="BB225" s="146"/>
      <c r="BC225" s="146"/>
      <c r="BD225" s="146"/>
      <c r="BE225" s="499"/>
      <c r="BF225" s="499"/>
      <c r="BG225" s="499"/>
      <c r="BH225" s="499"/>
      <c r="BI225" s="499"/>
      <c r="BJ225" s="499"/>
      <c r="BK225" s="499"/>
      <c r="BL225" s="499"/>
      <c r="BM225" s="499"/>
      <c r="BN225" s="499"/>
      <c r="BO225" s="499"/>
      <c r="BP225" s="499"/>
      <c r="BQ225" s="499"/>
      <c r="BR225" s="499"/>
      <c r="BS225" s="499"/>
      <c r="BT225" s="499"/>
      <c r="BU225" s="499"/>
      <c r="BV225" s="499"/>
      <c r="BW225" s="499"/>
      <c r="BX225" s="499"/>
      <c r="BY225" s="499"/>
    </row>
    <row r="226" spans="1:77" customFormat="1" ht="12.75">
      <c r="A226" s="145"/>
      <c r="B226" s="145"/>
      <c r="C226" s="145"/>
      <c r="D226" s="145"/>
      <c r="E226" s="145"/>
      <c r="F226" s="145"/>
      <c r="G226" s="145"/>
      <c r="H226" s="145"/>
      <c r="I226" s="211"/>
      <c r="J226" s="145"/>
      <c r="K226" s="145"/>
      <c r="L226" s="145"/>
      <c r="M226" s="145"/>
      <c r="N226" s="145"/>
      <c r="O226" s="145"/>
      <c r="P226" s="145"/>
      <c r="Q226" s="145"/>
      <c r="R226" s="145"/>
      <c r="S226" s="146"/>
      <c r="T226" s="501"/>
      <c r="U226" s="500"/>
      <c r="V226" s="499"/>
      <c r="W226" s="514"/>
      <c r="X226" s="514"/>
      <c r="Y226" s="514"/>
      <c r="Z226" s="514"/>
      <c r="AA226" s="514"/>
      <c r="AB226" s="514"/>
      <c r="AC226" s="514"/>
      <c r="AD226" s="514"/>
      <c r="AE226" s="514"/>
      <c r="AF226" s="514"/>
      <c r="AG226" s="514"/>
      <c r="AH226" s="514"/>
      <c r="AI226" s="499"/>
      <c r="AJ226" s="146"/>
      <c r="AK226" s="146"/>
      <c r="AL226" s="146"/>
      <c r="AM226" s="146"/>
      <c r="AN226" s="146"/>
      <c r="AO226" s="146"/>
      <c r="AP226" s="146"/>
      <c r="AQ226" s="146"/>
      <c r="AR226" s="146"/>
      <c r="AS226" s="146"/>
      <c r="AT226" s="146"/>
      <c r="AU226" s="146"/>
      <c r="AV226" s="146"/>
      <c r="AW226" s="146"/>
      <c r="AX226" s="146"/>
      <c r="AY226" s="146"/>
      <c r="AZ226" s="146"/>
      <c r="BA226" s="146"/>
      <c r="BB226" s="146"/>
      <c r="BC226" s="146"/>
      <c r="BD226" s="146"/>
      <c r="BE226" s="499"/>
      <c r="BF226" s="499"/>
      <c r="BG226" s="499"/>
      <c r="BH226" s="499"/>
      <c r="BI226" s="499"/>
      <c r="BJ226" s="499"/>
      <c r="BK226" s="499"/>
      <c r="BL226" s="499"/>
      <c r="BM226" s="499"/>
      <c r="BN226" s="499"/>
      <c r="BO226" s="499"/>
      <c r="BP226" s="499"/>
      <c r="BQ226" s="499"/>
      <c r="BR226" s="499"/>
      <c r="BS226" s="499"/>
      <c r="BT226" s="499"/>
      <c r="BU226" s="499"/>
      <c r="BV226" s="499"/>
      <c r="BW226" s="499"/>
      <c r="BX226" s="499"/>
      <c r="BY226" s="499"/>
    </row>
    <row r="227" spans="1:77" customFormat="1" ht="12.75">
      <c r="A227" s="145"/>
      <c r="B227" s="145"/>
      <c r="C227" s="145"/>
      <c r="D227" s="145"/>
      <c r="E227" s="145"/>
      <c r="F227" s="145"/>
      <c r="G227" s="145"/>
      <c r="H227" s="145"/>
      <c r="I227" s="211"/>
      <c r="J227" s="145"/>
      <c r="K227" s="145"/>
      <c r="L227" s="145"/>
      <c r="M227" s="145"/>
      <c r="N227" s="145"/>
      <c r="O227" s="145"/>
      <c r="P227" s="145"/>
      <c r="Q227" s="145"/>
      <c r="R227" s="145"/>
      <c r="S227" s="146"/>
      <c r="T227" s="501"/>
      <c r="U227" s="500"/>
      <c r="V227" s="499"/>
      <c r="W227" s="514"/>
      <c r="X227" s="514"/>
      <c r="Y227" s="514"/>
      <c r="Z227" s="514"/>
      <c r="AA227" s="514"/>
      <c r="AB227" s="514"/>
      <c r="AC227" s="514"/>
      <c r="AD227" s="514"/>
      <c r="AE227" s="514"/>
      <c r="AF227" s="514"/>
      <c r="AG227" s="514"/>
      <c r="AH227" s="514"/>
      <c r="AI227" s="499"/>
      <c r="AJ227" s="146"/>
      <c r="AK227" s="146"/>
      <c r="AL227" s="146"/>
      <c r="AM227" s="146"/>
      <c r="AN227" s="146"/>
      <c r="AO227" s="146"/>
      <c r="AP227" s="146"/>
      <c r="AQ227" s="146"/>
      <c r="AR227" s="146"/>
      <c r="AS227" s="146"/>
      <c r="AT227" s="146"/>
      <c r="AU227" s="146"/>
      <c r="AV227" s="146"/>
      <c r="AW227" s="146"/>
      <c r="AX227" s="146"/>
      <c r="AY227" s="146"/>
      <c r="AZ227" s="146"/>
      <c r="BA227" s="146"/>
      <c r="BB227" s="146"/>
      <c r="BC227" s="146"/>
      <c r="BD227" s="146"/>
      <c r="BE227" s="499"/>
      <c r="BF227" s="499"/>
      <c r="BG227" s="499"/>
      <c r="BH227" s="499"/>
      <c r="BI227" s="499"/>
      <c r="BJ227" s="499"/>
      <c r="BK227" s="499"/>
      <c r="BL227" s="499"/>
      <c r="BM227" s="499"/>
      <c r="BN227" s="499"/>
      <c r="BO227" s="499"/>
      <c r="BP227" s="499"/>
      <c r="BQ227" s="499"/>
      <c r="BR227" s="499"/>
      <c r="BS227" s="499"/>
      <c r="BT227" s="499"/>
      <c r="BU227" s="499"/>
      <c r="BV227" s="499"/>
      <c r="BW227" s="499"/>
      <c r="BX227" s="499"/>
      <c r="BY227" s="499"/>
    </row>
    <row r="228" spans="1:77" customFormat="1" ht="12.75">
      <c r="A228" s="145"/>
      <c r="B228" s="145"/>
      <c r="C228" s="145"/>
      <c r="D228" s="145"/>
      <c r="E228" s="145"/>
      <c r="F228" s="145"/>
      <c r="G228" s="145"/>
      <c r="H228" s="145"/>
      <c r="I228" s="211"/>
      <c r="J228" s="145"/>
      <c r="K228" s="145"/>
      <c r="L228" s="145"/>
      <c r="M228" s="145"/>
      <c r="N228" s="145"/>
      <c r="O228" s="145"/>
      <c r="P228" s="145"/>
      <c r="Q228" s="145"/>
      <c r="R228" s="145"/>
      <c r="S228" s="146"/>
      <c r="T228" s="501"/>
      <c r="U228" s="500"/>
      <c r="V228" s="499"/>
      <c r="W228" s="514"/>
      <c r="X228" s="514"/>
      <c r="Y228" s="514"/>
      <c r="Z228" s="514"/>
      <c r="AA228" s="514"/>
      <c r="AB228" s="514"/>
      <c r="AC228" s="514"/>
      <c r="AD228" s="514"/>
      <c r="AE228" s="514"/>
      <c r="AF228" s="514"/>
      <c r="AG228" s="514"/>
      <c r="AH228" s="514"/>
      <c r="AI228" s="499"/>
      <c r="AJ228" s="146"/>
      <c r="AK228" s="146"/>
      <c r="AL228" s="146"/>
      <c r="AM228" s="146"/>
      <c r="AN228" s="146"/>
      <c r="AO228" s="146"/>
      <c r="AP228" s="146"/>
      <c r="AQ228" s="146"/>
      <c r="AR228" s="146"/>
      <c r="AS228" s="146"/>
      <c r="AT228" s="146"/>
      <c r="AU228" s="146"/>
      <c r="AV228" s="146"/>
      <c r="AW228" s="146"/>
      <c r="AX228" s="146"/>
      <c r="AY228" s="146"/>
      <c r="AZ228" s="146"/>
      <c r="BA228" s="146"/>
      <c r="BB228" s="146"/>
      <c r="BC228" s="146"/>
      <c r="BD228" s="146"/>
      <c r="BE228" s="499"/>
      <c r="BF228" s="499"/>
      <c r="BG228" s="499"/>
      <c r="BH228" s="499"/>
      <c r="BI228" s="499"/>
      <c r="BJ228" s="499"/>
      <c r="BK228" s="499"/>
      <c r="BL228" s="499"/>
      <c r="BM228" s="499"/>
      <c r="BN228" s="499"/>
      <c r="BO228" s="499"/>
      <c r="BP228" s="499"/>
      <c r="BQ228" s="499"/>
      <c r="BR228" s="499"/>
      <c r="BS228" s="499"/>
      <c r="BT228" s="499"/>
      <c r="BU228" s="499"/>
      <c r="BV228" s="499"/>
      <c r="BW228" s="499"/>
      <c r="BX228" s="499"/>
      <c r="BY228" s="499"/>
    </row>
    <row r="229" spans="1:77" customFormat="1" ht="12.75">
      <c r="A229" s="145"/>
      <c r="B229" s="145"/>
      <c r="C229" s="145"/>
      <c r="D229" s="145"/>
      <c r="E229" s="145"/>
      <c r="F229" s="145"/>
      <c r="G229" s="145"/>
      <c r="H229" s="145"/>
      <c r="I229" s="211"/>
      <c r="J229" s="145"/>
      <c r="K229" s="145"/>
      <c r="L229" s="145"/>
      <c r="M229" s="145"/>
      <c r="N229" s="145"/>
      <c r="O229" s="145"/>
      <c r="P229" s="145"/>
      <c r="Q229" s="145"/>
      <c r="R229" s="145"/>
      <c r="S229" s="146"/>
      <c r="T229" s="501"/>
      <c r="U229" s="500"/>
      <c r="V229" s="499"/>
      <c r="W229" s="514"/>
      <c r="X229" s="514"/>
      <c r="Y229" s="514"/>
      <c r="Z229" s="514"/>
      <c r="AA229" s="514"/>
      <c r="AB229" s="514"/>
      <c r="AC229" s="514"/>
      <c r="AD229" s="514"/>
      <c r="AE229" s="514"/>
      <c r="AF229" s="514"/>
      <c r="AG229" s="514"/>
      <c r="AH229" s="514"/>
      <c r="AI229" s="499"/>
      <c r="AJ229" s="146"/>
      <c r="AK229" s="146"/>
      <c r="AL229" s="146"/>
      <c r="AM229" s="146"/>
      <c r="AN229" s="146"/>
      <c r="AO229" s="146"/>
      <c r="AP229" s="146"/>
      <c r="AQ229" s="146"/>
      <c r="AR229" s="146"/>
      <c r="AS229" s="146"/>
      <c r="AT229" s="146"/>
      <c r="AU229" s="146"/>
      <c r="AV229" s="146"/>
      <c r="AW229" s="146"/>
      <c r="AX229" s="146"/>
      <c r="AY229" s="146"/>
      <c r="AZ229" s="146"/>
      <c r="BA229" s="146"/>
      <c r="BB229" s="146"/>
      <c r="BC229" s="146"/>
      <c r="BD229" s="146"/>
      <c r="BE229" s="499"/>
      <c r="BF229" s="499"/>
      <c r="BG229" s="499"/>
      <c r="BH229" s="499"/>
      <c r="BI229" s="499"/>
      <c r="BJ229" s="499"/>
      <c r="BK229" s="499"/>
      <c r="BL229" s="499"/>
      <c r="BM229" s="499"/>
      <c r="BN229" s="499"/>
      <c r="BO229" s="499"/>
      <c r="BP229" s="499"/>
      <c r="BQ229" s="499"/>
      <c r="BR229" s="499"/>
      <c r="BS229" s="499"/>
      <c r="BT229" s="499"/>
      <c r="BU229" s="499"/>
      <c r="BV229" s="499"/>
      <c r="BW229" s="499"/>
      <c r="BX229" s="499"/>
      <c r="BY229" s="499"/>
    </row>
    <row r="230" spans="1:77" customFormat="1" ht="12.75">
      <c r="A230" s="145"/>
      <c r="B230" s="145"/>
      <c r="C230" s="145"/>
      <c r="D230" s="145"/>
      <c r="E230" s="145"/>
      <c r="F230" s="145"/>
      <c r="G230" s="145"/>
      <c r="H230" s="145"/>
      <c r="I230" s="211"/>
      <c r="J230" s="145"/>
      <c r="K230" s="145"/>
      <c r="L230" s="145"/>
      <c r="M230" s="145"/>
      <c r="N230" s="145"/>
      <c r="O230" s="145"/>
      <c r="P230" s="145"/>
      <c r="Q230" s="145"/>
      <c r="R230" s="145"/>
      <c r="S230" s="146"/>
      <c r="T230" s="501"/>
      <c r="U230" s="500"/>
      <c r="V230" s="499"/>
      <c r="W230" s="514"/>
      <c r="X230" s="514"/>
      <c r="Y230" s="514"/>
      <c r="Z230" s="514"/>
      <c r="AA230" s="514"/>
      <c r="AB230" s="514"/>
      <c r="AC230" s="514"/>
      <c r="AD230" s="514"/>
      <c r="AE230" s="514"/>
      <c r="AF230" s="514"/>
      <c r="AG230" s="514"/>
      <c r="AH230" s="514"/>
      <c r="AI230" s="499"/>
      <c r="AJ230" s="146"/>
      <c r="AK230" s="146"/>
      <c r="AL230" s="146"/>
      <c r="AM230" s="146"/>
      <c r="AN230" s="146"/>
      <c r="AO230" s="146"/>
      <c r="AP230" s="146"/>
      <c r="AQ230" s="146"/>
      <c r="AR230" s="146"/>
      <c r="AS230" s="146"/>
      <c r="AT230" s="146"/>
      <c r="AU230" s="146"/>
      <c r="AV230" s="146"/>
      <c r="AW230" s="146"/>
      <c r="AX230" s="146"/>
      <c r="AY230" s="146"/>
      <c r="AZ230" s="146"/>
      <c r="BA230" s="146"/>
      <c r="BB230" s="146"/>
      <c r="BC230" s="146"/>
      <c r="BD230" s="146"/>
      <c r="BE230" s="499"/>
      <c r="BF230" s="499"/>
      <c r="BG230" s="499"/>
      <c r="BH230" s="499"/>
      <c r="BI230" s="499"/>
      <c r="BJ230" s="499"/>
      <c r="BK230" s="499"/>
      <c r="BL230" s="499"/>
      <c r="BM230" s="499"/>
      <c r="BN230" s="499"/>
      <c r="BO230" s="499"/>
      <c r="BP230" s="499"/>
      <c r="BQ230" s="499"/>
      <c r="BR230" s="499"/>
      <c r="BS230" s="499"/>
      <c r="BT230" s="499"/>
      <c r="BU230" s="499"/>
      <c r="BV230" s="499"/>
      <c r="BW230" s="499"/>
      <c r="BX230" s="499"/>
      <c r="BY230" s="499"/>
    </row>
    <row r="231" spans="1:77" customFormat="1" ht="12.75">
      <c r="A231" s="145"/>
      <c r="B231" s="145"/>
      <c r="C231" s="145"/>
      <c r="D231" s="145"/>
      <c r="E231" s="145"/>
      <c r="F231" s="145"/>
      <c r="G231" s="145"/>
      <c r="H231" s="145"/>
      <c r="I231" s="211"/>
      <c r="J231" s="145"/>
      <c r="K231" s="145"/>
      <c r="L231" s="145"/>
      <c r="M231" s="145"/>
      <c r="N231" s="145"/>
      <c r="O231" s="145"/>
      <c r="P231" s="145"/>
      <c r="Q231" s="145"/>
      <c r="R231" s="145"/>
      <c r="S231" s="146"/>
      <c r="T231" s="501"/>
      <c r="U231" s="500"/>
      <c r="V231" s="499"/>
      <c r="W231" s="514"/>
      <c r="X231" s="514"/>
      <c r="Y231" s="514"/>
      <c r="Z231" s="514"/>
      <c r="AA231" s="514"/>
      <c r="AB231" s="514"/>
      <c r="AC231" s="514"/>
      <c r="AD231" s="514"/>
      <c r="AE231" s="514"/>
      <c r="AF231" s="514"/>
      <c r="AG231" s="514"/>
      <c r="AH231" s="514"/>
      <c r="AI231" s="499"/>
      <c r="AJ231" s="146"/>
      <c r="AK231" s="146"/>
      <c r="AL231" s="146"/>
      <c r="AM231" s="146"/>
      <c r="AN231" s="146"/>
      <c r="AO231" s="146"/>
      <c r="AP231" s="146"/>
      <c r="AQ231" s="146"/>
      <c r="AR231" s="146"/>
      <c r="AS231" s="146"/>
      <c r="AT231" s="146"/>
      <c r="AU231" s="146"/>
      <c r="AV231" s="146"/>
      <c r="AW231" s="146"/>
      <c r="AX231" s="146"/>
      <c r="AY231" s="146"/>
      <c r="AZ231" s="146"/>
      <c r="BA231" s="146"/>
      <c r="BB231" s="146"/>
      <c r="BC231" s="146"/>
      <c r="BD231" s="146"/>
      <c r="BE231" s="499"/>
      <c r="BF231" s="499"/>
      <c r="BG231" s="499"/>
      <c r="BH231" s="499"/>
      <c r="BI231" s="499"/>
      <c r="BJ231" s="499"/>
      <c r="BK231" s="499"/>
      <c r="BL231" s="499"/>
      <c r="BM231" s="499"/>
      <c r="BN231" s="499"/>
      <c r="BO231" s="499"/>
      <c r="BP231" s="499"/>
      <c r="BQ231" s="499"/>
      <c r="BR231" s="499"/>
      <c r="BS231" s="499"/>
      <c r="BT231" s="499"/>
      <c r="BU231" s="499"/>
      <c r="BV231" s="499"/>
      <c r="BW231" s="499"/>
      <c r="BX231" s="499"/>
      <c r="BY231" s="499"/>
    </row>
    <row r="232" spans="1:77" customFormat="1" ht="12.75">
      <c r="A232" s="145"/>
      <c r="B232" s="145"/>
      <c r="C232" s="145"/>
      <c r="D232" s="145"/>
      <c r="E232" s="145"/>
      <c r="F232" s="145"/>
      <c r="G232" s="145"/>
      <c r="H232" s="145"/>
      <c r="I232" s="211"/>
      <c r="J232" s="145"/>
      <c r="K232" s="145"/>
      <c r="L232" s="145"/>
      <c r="M232" s="145"/>
      <c r="N232" s="145"/>
      <c r="O232" s="145"/>
      <c r="P232" s="145"/>
      <c r="Q232" s="145"/>
      <c r="R232" s="145"/>
      <c r="S232" s="146"/>
      <c r="T232" s="501"/>
      <c r="U232" s="500"/>
      <c r="V232" s="499"/>
      <c r="W232" s="514"/>
      <c r="X232" s="514"/>
      <c r="Y232" s="514"/>
      <c r="Z232" s="514"/>
      <c r="AA232" s="514"/>
      <c r="AB232" s="514"/>
      <c r="AC232" s="514"/>
      <c r="AD232" s="514"/>
      <c r="AE232" s="514"/>
      <c r="AF232" s="514"/>
      <c r="AG232" s="514"/>
      <c r="AH232" s="514"/>
      <c r="AI232" s="499"/>
      <c r="AJ232" s="146"/>
      <c r="AK232" s="146"/>
      <c r="AL232" s="146"/>
      <c r="AM232" s="146"/>
      <c r="AN232" s="146"/>
      <c r="AO232" s="146"/>
      <c r="AP232" s="146"/>
      <c r="AQ232" s="146"/>
      <c r="AR232" s="146"/>
      <c r="AS232" s="146"/>
      <c r="AT232" s="146"/>
      <c r="AU232" s="146"/>
      <c r="AV232" s="146"/>
      <c r="AW232" s="146"/>
      <c r="AX232" s="146"/>
      <c r="AY232" s="146"/>
      <c r="AZ232" s="146"/>
      <c r="BA232" s="146"/>
      <c r="BB232" s="146"/>
      <c r="BC232" s="146"/>
      <c r="BD232" s="146"/>
      <c r="BE232" s="499"/>
      <c r="BF232" s="499"/>
      <c r="BG232" s="499"/>
      <c r="BH232" s="499"/>
      <c r="BI232" s="499"/>
      <c r="BJ232" s="499"/>
      <c r="BK232" s="499"/>
      <c r="BL232" s="499"/>
      <c r="BM232" s="499"/>
      <c r="BN232" s="499"/>
      <c r="BO232" s="499"/>
      <c r="BP232" s="499"/>
      <c r="BQ232" s="499"/>
      <c r="BR232" s="499"/>
      <c r="BS232" s="499"/>
      <c r="BT232" s="499"/>
      <c r="BU232" s="499"/>
      <c r="BV232" s="499"/>
      <c r="BW232" s="499"/>
      <c r="BX232" s="499"/>
      <c r="BY232" s="499"/>
    </row>
    <row r="233" spans="1:77" customFormat="1" ht="12.75">
      <c r="A233" s="145"/>
      <c r="B233" s="145"/>
      <c r="C233" s="145"/>
      <c r="D233" s="145"/>
      <c r="E233" s="145"/>
      <c r="F233" s="145"/>
      <c r="G233" s="145"/>
      <c r="H233" s="145"/>
      <c r="I233" s="211"/>
      <c r="J233" s="145"/>
      <c r="K233" s="145"/>
      <c r="L233" s="145"/>
      <c r="M233" s="145"/>
      <c r="N233" s="145"/>
      <c r="O233" s="145"/>
      <c r="P233" s="145"/>
      <c r="Q233" s="145"/>
      <c r="R233" s="145"/>
      <c r="S233" s="146"/>
      <c r="T233" s="501"/>
      <c r="U233" s="500"/>
      <c r="V233" s="499"/>
      <c r="W233" s="514"/>
      <c r="X233" s="514"/>
      <c r="Y233" s="514"/>
      <c r="Z233" s="514"/>
      <c r="AA233" s="514"/>
      <c r="AB233" s="514"/>
      <c r="AC233" s="514"/>
      <c r="AD233" s="514"/>
      <c r="AE233" s="514"/>
      <c r="AF233" s="514"/>
      <c r="AG233" s="514"/>
      <c r="AH233" s="514"/>
      <c r="AI233" s="499"/>
      <c r="AJ233" s="146"/>
      <c r="AK233" s="146"/>
      <c r="AL233" s="146"/>
      <c r="AM233" s="146"/>
      <c r="AN233" s="146"/>
      <c r="AO233" s="146"/>
      <c r="AP233" s="146"/>
      <c r="AQ233" s="146"/>
      <c r="AR233" s="146"/>
      <c r="AS233" s="146"/>
      <c r="AT233" s="146"/>
      <c r="AU233" s="146"/>
      <c r="AV233" s="146"/>
      <c r="AW233" s="146"/>
      <c r="AX233" s="146"/>
      <c r="AY233" s="146"/>
      <c r="AZ233" s="146"/>
      <c r="BA233" s="146"/>
      <c r="BB233" s="146"/>
      <c r="BC233" s="146"/>
      <c r="BD233" s="146"/>
      <c r="BE233" s="499"/>
      <c r="BF233" s="499"/>
      <c r="BG233" s="499"/>
      <c r="BH233" s="499"/>
      <c r="BI233" s="499"/>
      <c r="BJ233" s="499"/>
      <c r="BK233" s="499"/>
      <c r="BL233" s="499"/>
      <c r="BM233" s="499"/>
      <c r="BN233" s="499"/>
      <c r="BO233" s="499"/>
      <c r="BP233" s="499"/>
      <c r="BQ233" s="499"/>
      <c r="BR233" s="499"/>
      <c r="BS233" s="499"/>
      <c r="BT233" s="499"/>
      <c r="BU233" s="499"/>
      <c r="BV233" s="499"/>
      <c r="BW233" s="499"/>
      <c r="BX233" s="499"/>
      <c r="BY233" s="499"/>
    </row>
    <row r="234" spans="1:77" customFormat="1" ht="12.75">
      <c r="A234" s="145"/>
      <c r="B234" s="145"/>
      <c r="C234" s="145"/>
      <c r="D234" s="145"/>
      <c r="E234" s="145"/>
      <c r="F234" s="145"/>
      <c r="G234" s="145"/>
      <c r="H234" s="145"/>
      <c r="I234" s="211"/>
      <c r="J234" s="145"/>
      <c r="K234" s="145"/>
      <c r="L234" s="145"/>
      <c r="M234" s="145"/>
      <c r="N234" s="145"/>
      <c r="O234" s="145"/>
      <c r="P234" s="145"/>
      <c r="Q234" s="145"/>
      <c r="R234" s="145"/>
      <c r="S234" s="146"/>
      <c r="T234" s="501"/>
      <c r="U234" s="500"/>
      <c r="V234" s="499"/>
      <c r="W234" s="514"/>
      <c r="X234" s="514"/>
      <c r="Y234" s="514"/>
      <c r="Z234" s="514"/>
      <c r="AA234" s="514"/>
      <c r="AB234" s="514"/>
      <c r="AC234" s="514"/>
      <c r="AD234" s="514"/>
      <c r="AE234" s="514"/>
      <c r="AF234" s="514"/>
      <c r="AG234" s="514"/>
      <c r="AH234" s="514"/>
      <c r="AI234" s="499"/>
      <c r="AJ234" s="146"/>
      <c r="AK234" s="146"/>
      <c r="AL234" s="146"/>
      <c r="AM234" s="146"/>
      <c r="AN234" s="146"/>
      <c r="AO234" s="146"/>
      <c r="AP234" s="146"/>
      <c r="AQ234" s="146"/>
      <c r="AR234" s="146"/>
      <c r="AS234" s="146"/>
      <c r="AT234" s="146"/>
      <c r="AU234" s="146"/>
      <c r="AV234" s="146"/>
      <c r="AW234" s="146"/>
      <c r="AX234" s="146"/>
      <c r="AY234" s="146"/>
      <c r="AZ234" s="146"/>
      <c r="BA234" s="146"/>
      <c r="BB234" s="146"/>
      <c r="BC234" s="146"/>
      <c r="BD234" s="146"/>
      <c r="BE234" s="499"/>
      <c r="BF234" s="499"/>
      <c r="BG234" s="499"/>
      <c r="BH234" s="499"/>
      <c r="BI234" s="499"/>
      <c r="BJ234" s="499"/>
      <c r="BK234" s="499"/>
      <c r="BL234" s="499"/>
      <c r="BM234" s="499"/>
      <c r="BN234" s="499"/>
      <c r="BO234" s="499"/>
      <c r="BP234" s="499"/>
      <c r="BQ234" s="499"/>
      <c r="BR234" s="499"/>
      <c r="BS234" s="499"/>
      <c r="BT234" s="499"/>
      <c r="BU234" s="499"/>
      <c r="BV234" s="499"/>
      <c r="BW234" s="499"/>
      <c r="BX234" s="499"/>
      <c r="BY234" s="499"/>
    </row>
    <row r="235" spans="1:77" customFormat="1" ht="12.75">
      <c r="A235" s="145"/>
      <c r="B235" s="145"/>
      <c r="C235" s="145"/>
      <c r="D235" s="145"/>
      <c r="E235" s="145"/>
      <c r="F235" s="145"/>
      <c r="G235" s="145"/>
      <c r="H235" s="145"/>
      <c r="I235" s="211"/>
      <c r="J235" s="145"/>
      <c r="K235" s="145"/>
      <c r="L235" s="145"/>
      <c r="M235" s="145"/>
      <c r="N235" s="145"/>
      <c r="O235" s="145"/>
      <c r="P235" s="145"/>
      <c r="Q235" s="145"/>
      <c r="R235" s="145"/>
      <c r="S235" s="146"/>
      <c r="T235" s="501"/>
      <c r="U235" s="500"/>
      <c r="V235" s="499"/>
      <c r="W235" s="514"/>
      <c r="X235" s="514"/>
      <c r="Y235" s="514"/>
      <c r="Z235" s="514"/>
      <c r="AA235" s="514"/>
      <c r="AB235" s="514"/>
      <c r="AC235" s="514"/>
      <c r="AD235" s="514"/>
      <c r="AE235" s="514"/>
      <c r="AF235" s="514"/>
      <c r="AG235" s="514"/>
      <c r="AH235" s="514"/>
      <c r="AI235" s="499"/>
      <c r="AJ235" s="146"/>
      <c r="AK235" s="146"/>
      <c r="AL235" s="146"/>
      <c r="AM235" s="146"/>
      <c r="AN235" s="146"/>
      <c r="AO235" s="146"/>
      <c r="AP235" s="146"/>
      <c r="AQ235" s="146"/>
      <c r="AR235" s="146"/>
      <c r="AS235" s="146"/>
      <c r="AT235" s="146"/>
      <c r="AU235" s="146"/>
      <c r="AV235" s="146"/>
      <c r="AW235" s="146"/>
      <c r="AX235" s="146"/>
      <c r="AY235" s="146"/>
      <c r="AZ235" s="146"/>
      <c r="BA235" s="146"/>
      <c r="BB235" s="146"/>
      <c r="BC235" s="146"/>
      <c r="BD235" s="146"/>
      <c r="BE235" s="499"/>
      <c r="BF235" s="499"/>
      <c r="BG235" s="499"/>
      <c r="BH235" s="499"/>
      <c r="BI235" s="499"/>
      <c r="BJ235" s="499"/>
      <c r="BK235" s="499"/>
      <c r="BL235" s="499"/>
      <c r="BM235" s="499"/>
      <c r="BN235" s="499"/>
      <c r="BO235" s="499"/>
      <c r="BP235" s="499"/>
      <c r="BQ235" s="499"/>
      <c r="BR235" s="499"/>
      <c r="BS235" s="499"/>
      <c r="BT235" s="499"/>
      <c r="BU235" s="499"/>
      <c r="BV235" s="499"/>
      <c r="BW235" s="499"/>
      <c r="BX235" s="499"/>
      <c r="BY235" s="499"/>
    </row>
    <row r="236" spans="1:77" customFormat="1" ht="12.75">
      <c r="A236" s="145"/>
      <c r="B236" s="145"/>
      <c r="C236" s="145"/>
      <c r="D236" s="145"/>
      <c r="E236" s="145"/>
      <c r="F236" s="145"/>
      <c r="G236" s="145"/>
      <c r="H236" s="145"/>
      <c r="I236" s="211"/>
      <c r="J236" s="145"/>
      <c r="K236" s="145"/>
      <c r="L236" s="145"/>
      <c r="M236" s="145"/>
      <c r="N236" s="145"/>
      <c r="O236" s="145"/>
      <c r="P236" s="145"/>
      <c r="Q236" s="145"/>
      <c r="R236" s="145"/>
      <c r="S236" s="146"/>
      <c r="T236" s="501"/>
      <c r="U236" s="500"/>
      <c r="V236" s="499"/>
      <c r="W236" s="514"/>
      <c r="X236" s="514"/>
      <c r="Y236" s="514"/>
      <c r="Z236" s="514"/>
      <c r="AA236" s="514"/>
      <c r="AB236" s="514"/>
      <c r="AC236" s="514"/>
      <c r="AD236" s="514"/>
      <c r="AE236" s="514"/>
      <c r="AF236" s="514"/>
      <c r="AG236" s="514"/>
      <c r="AH236" s="514"/>
      <c r="AI236" s="499"/>
      <c r="AJ236" s="146"/>
      <c r="AK236" s="146"/>
      <c r="AL236" s="146"/>
      <c r="AM236" s="146"/>
      <c r="AN236" s="146"/>
      <c r="AO236" s="146"/>
      <c r="AP236" s="146"/>
      <c r="AQ236" s="146"/>
      <c r="AR236" s="146"/>
      <c r="AS236" s="146"/>
      <c r="AT236" s="146"/>
      <c r="AU236" s="146"/>
      <c r="AV236" s="146"/>
      <c r="AW236" s="146"/>
      <c r="AX236" s="146"/>
      <c r="AY236" s="146"/>
      <c r="AZ236" s="146"/>
      <c r="BA236" s="146"/>
      <c r="BB236" s="146"/>
      <c r="BC236" s="146"/>
      <c r="BD236" s="146"/>
      <c r="BE236" s="499"/>
      <c r="BF236" s="499"/>
      <c r="BG236" s="499"/>
      <c r="BH236" s="499"/>
      <c r="BI236" s="499"/>
      <c r="BJ236" s="499"/>
      <c r="BK236" s="499"/>
      <c r="BL236" s="499"/>
      <c r="BM236" s="499"/>
      <c r="BN236" s="499"/>
      <c r="BO236" s="499"/>
      <c r="BP236" s="499"/>
      <c r="BQ236" s="499"/>
      <c r="BR236" s="499"/>
      <c r="BS236" s="499"/>
      <c r="BT236" s="499"/>
      <c r="BU236" s="499"/>
      <c r="BV236" s="499"/>
      <c r="BW236" s="499"/>
      <c r="BX236" s="499"/>
      <c r="BY236" s="499"/>
    </row>
    <row r="237" spans="1:77" customFormat="1" ht="12.75">
      <c r="A237" s="145"/>
      <c r="B237" s="145"/>
      <c r="C237" s="145"/>
      <c r="D237" s="145"/>
      <c r="E237" s="145"/>
      <c r="F237" s="145"/>
      <c r="G237" s="145"/>
      <c r="H237" s="145"/>
      <c r="I237" s="211"/>
      <c r="J237" s="145"/>
      <c r="K237" s="145"/>
      <c r="L237" s="145"/>
      <c r="M237" s="145"/>
      <c r="N237" s="145"/>
      <c r="O237" s="145"/>
      <c r="P237" s="145"/>
      <c r="Q237" s="145"/>
      <c r="R237" s="145"/>
      <c r="S237" s="146"/>
      <c r="T237" s="501"/>
      <c r="U237" s="500"/>
      <c r="V237" s="499"/>
      <c r="W237" s="514"/>
      <c r="X237" s="514"/>
      <c r="Y237" s="514"/>
      <c r="Z237" s="514"/>
      <c r="AA237" s="514"/>
      <c r="AB237" s="514"/>
      <c r="AC237" s="514"/>
      <c r="AD237" s="514"/>
      <c r="AE237" s="514"/>
      <c r="AF237" s="514"/>
      <c r="AG237" s="514"/>
      <c r="AH237" s="514"/>
      <c r="AI237" s="499"/>
      <c r="AJ237" s="146"/>
      <c r="AK237" s="146"/>
      <c r="AL237" s="146"/>
      <c r="AM237" s="146"/>
      <c r="AN237" s="146"/>
      <c r="AO237" s="146"/>
      <c r="AP237" s="146"/>
      <c r="AQ237" s="146"/>
      <c r="AR237" s="146"/>
      <c r="AS237" s="146"/>
      <c r="AT237" s="146"/>
      <c r="AU237" s="146"/>
      <c r="AV237" s="146"/>
      <c r="AW237" s="146"/>
      <c r="AX237" s="146"/>
      <c r="AY237" s="146"/>
      <c r="AZ237" s="146"/>
      <c r="BA237" s="146"/>
      <c r="BB237" s="146"/>
      <c r="BC237" s="146"/>
      <c r="BD237" s="146"/>
      <c r="BE237" s="499"/>
      <c r="BF237" s="499"/>
      <c r="BG237" s="499"/>
      <c r="BH237" s="499"/>
      <c r="BI237" s="499"/>
      <c r="BJ237" s="499"/>
      <c r="BK237" s="499"/>
      <c r="BL237" s="499"/>
      <c r="BM237" s="499"/>
      <c r="BN237" s="499"/>
      <c r="BO237" s="499"/>
      <c r="BP237" s="499"/>
      <c r="BQ237" s="499"/>
      <c r="BR237" s="499"/>
      <c r="BS237" s="499"/>
      <c r="BT237" s="499"/>
      <c r="BU237" s="499"/>
      <c r="BV237" s="499"/>
      <c r="BW237" s="499"/>
      <c r="BX237" s="499"/>
      <c r="BY237" s="499"/>
    </row>
    <row r="238" spans="1:77" customFormat="1" ht="12.75">
      <c r="A238" s="145"/>
      <c r="B238" s="145"/>
      <c r="C238" s="145"/>
      <c r="D238" s="145"/>
      <c r="E238" s="145"/>
      <c r="F238" s="145"/>
      <c r="G238" s="145"/>
      <c r="H238" s="145"/>
      <c r="I238" s="211"/>
      <c r="J238" s="145"/>
      <c r="K238" s="145"/>
      <c r="L238" s="145"/>
      <c r="M238" s="145"/>
      <c r="N238" s="145"/>
      <c r="O238" s="145"/>
      <c r="P238" s="145"/>
      <c r="Q238" s="145"/>
      <c r="R238" s="145"/>
      <c r="S238" s="146"/>
      <c r="T238" s="501"/>
      <c r="U238" s="500"/>
      <c r="V238" s="499"/>
      <c r="W238" s="514"/>
      <c r="X238" s="514"/>
      <c r="Y238" s="514"/>
      <c r="Z238" s="514"/>
      <c r="AA238" s="514"/>
      <c r="AB238" s="514"/>
      <c r="AC238" s="514"/>
      <c r="AD238" s="514"/>
      <c r="AE238" s="514"/>
      <c r="AF238" s="514"/>
      <c r="AG238" s="514"/>
      <c r="AH238" s="514"/>
      <c r="AI238" s="499"/>
      <c r="AJ238" s="146"/>
      <c r="AK238" s="146"/>
      <c r="AL238" s="146"/>
      <c r="AM238" s="146"/>
      <c r="AN238" s="146"/>
      <c r="AO238" s="146"/>
      <c r="AP238" s="146"/>
      <c r="AQ238" s="146"/>
      <c r="AR238" s="146"/>
      <c r="AS238" s="146"/>
      <c r="AT238" s="146"/>
      <c r="AU238" s="146"/>
      <c r="AV238" s="146"/>
      <c r="AW238" s="146"/>
      <c r="AX238" s="146"/>
      <c r="AY238" s="146"/>
      <c r="AZ238" s="146"/>
      <c r="BA238" s="146"/>
      <c r="BB238" s="146"/>
      <c r="BC238" s="146"/>
      <c r="BD238" s="146"/>
      <c r="BE238" s="499"/>
      <c r="BF238" s="499"/>
      <c r="BG238" s="499"/>
      <c r="BH238" s="499"/>
      <c r="BI238" s="499"/>
      <c r="BJ238" s="499"/>
      <c r="BK238" s="499"/>
      <c r="BL238" s="499"/>
      <c r="BM238" s="499"/>
      <c r="BN238" s="499"/>
      <c r="BO238" s="499"/>
      <c r="BP238" s="499"/>
      <c r="BQ238" s="499"/>
      <c r="BR238" s="499"/>
      <c r="BS238" s="499"/>
      <c r="BT238" s="499"/>
      <c r="BU238" s="499"/>
      <c r="BV238" s="499"/>
      <c r="BW238" s="499"/>
      <c r="BX238" s="499"/>
      <c r="BY238" s="499"/>
    </row>
    <row r="239" spans="1:77" customFormat="1" ht="12.75">
      <c r="A239" s="145"/>
      <c r="B239" s="145"/>
      <c r="C239" s="145"/>
      <c r="D239" s="145"/>
      <c r="E239" s="145"/>
      <c r="F239" s="145"/>
      <c r="G239" s="145"/>
      <c r="H239" s="145"/>
      <c r="I239" s="211"/>
      <c r="J239" s="145"/>
      <c r="K239" s="145"/>
      <c r="L239" s="145"/>
      <c r="M239" s="145"/>
      <c r="N239" s="145"/>
      <c r="O239" s="145"/>
      <c r="P239" s="145"/>
      <c r="Q239" s="145"/>
      <c r="R239" s="145"/>
      <c r="S239" s="146"/>
      <c r="T239" s="501"/>
      <c r="U239" s="500"/>
      <c r="V239" s="499"/>
      <c r="W239" s="514"/>
      <c r="X239" s="514"/>
      <c r="Y239" s="514"/>
      <c r="Z239" s="514"/>
      <c r="AA239" s="514"/>
      <c r="AB239" s="514"/>
      <c r="AC239" s="514"/>
      <c r="AD239" s="514"/>
      <c r="AE239" s="514"/>
      <c r="AF239" s="514"/>
      <c r="AG239" s="514"/>
      <c r="AH239" s="514"/>
      <c r="AI239" s="499"/>
      <c r="AJ239" s="146"/>
      <c r="AK239" s="146"/>
      <c r="AL239" s="146"/>
      <c r="AM239" s="146"/>
      <c r="AN239" s="146"/>
      <c r="AO239" s="146"/>
      <c r="AP239" s="146"/>
      <c r="AQ239" s="146"/>
      <c r="AR239" s="146"/>
      <c r="AS239" s="146"/>
      <c r="AT239" s="146"/>
      <c r="AU239" s="146"/>
      <c r="AV239" s="146"/>
      <c r="AW239" s="146"/>
      <c r="AX239" s="146"/>
      <c r="AY239" s="146"/>
      <c r="AZ239" s="146"/>
      <c r="BA239" s="146"/>
      <c r="BB239" s="146"/>
      <c r="BC239" s="146"/>
      <c r="BD239" s="146"/>
      <c r="BE239" s="499"/>
      <c r="BF239" s="499"/>
      <c r="BG239" s="499"/>
      <c r="BH239" s="499"/>
      <c r="BI239" s="499"/>
      <c r="BJ239" s="499"/>
      <c r="BK239" s="499"/>
      <c r="BL239" s="499"/>
      <c r="BM239" s="499"/>
      <c r="BN239" s="499"/>
      <c r="BO239" s="499"/>
      <c r="BP239" s="499"/>
      <c r="BQ239" s="499"/>
      <c r="BR239" s="499"/>
      <c r="BS239" s="499"/>
      <c r="BT239" s="499"/>
      <c r="BU239" s="499"/>
      <c r="BV239" s="499"/>
      <c r="BW239" s="499"/>
      <c r="BX239" s="499"/>
      <c r="BY239" s="499"/>
    </row>
    <row r="240" spans="1:77" customFormat="1" ht="12.75">
      <c r="A240" s="145"/>
      <c r="B240" s="145"/>
      <c r="C240" s="145"/>
      <c r="D240" s="145"/>
      <c r="E240" s="145"/>
      <c r="F240" s="145"/>
      <c r="G240" s="145"/>
      <c r="H240" s="145"/>
      <c r="I240" s="211"/>
      <c r="J240" s="145"/>
      <c r="K240" s="145"/>
      <c r="L240" s="145"/>
      <c r="M240" s="145"/>
      <c r="N240" s="145"/>
      <c r="O240" s="145"/>
      <c r="P240" s="145"/>
      <c r="Q240" s="145"/>
      <c r="R240" s="145"/>
      <c r="S240" s="146"/>
      <c r="T240" s="500"/>
      <c r="U240" s="500"/>
      <c r="V240" s="499"/>
      <c r="W240" s="515"/>
      <c r="X240" s="515"/>
      <c r="Y240" s="515"/>
      <c r="Z240" s="515"/>
      <c r="AA240" s="515"/>
      <c r="AB240" s="515"/>
      <c r="AC240" s="515"/>
      <c r="AD240" s="515"/>
      <c r="AE240" s="515"/>
      <c r="AF240" s="515"/>
      <c r="AG240" s="515"/>
      <c r="AH240" s="515"/>
      <c r="AI240" s="499"/>
      <c r="AJ240" s="146"/>
      <c r="AK240" s="146"/>
      <c r="AL240" s="146"/>
      <c r="AM240" s="146"/>
      <c r="AN240" s="146"/>
      <c r="AO240" s="146"/>
      <c r="AP240" s="146"/>
      <c r="AQ240" s="146"/>
      <c r="AR240" s="146"/>
      <c r="AS240" s="146"/>
      <c r="AT240" s="146"/>
      <c r="AU240" s="146"/>
      <c r="AV240" s="146"/>
      <c r="AW240" s="146"/>
      <c r="AX240" s="146"/>
      <c r="AY240" s="146"/>
      <c r="AZ240" s="146"/>
      <c r="BA240" s="146"/>
      <c r="BB240" s="146"/>
      <c r="BC240" s="146"/>
      <c r="BD240" s="146"/>
      <c r="BE240" s="499"/>
      <c r="BF240" s="499"/>
      <c r="BG240" s="499"/>
      <c r="BH240" s="499"/>
      <c r="BI240" s="499"/>
      <c r="BJ240" s="499"/>
      <c r="BK240" s="499"/>
      <c r="BL240" s="499"/>
      <c r="BM240" s="499"/>
      <c r="BN240" s="499"/>
      <c r="BO240" s="499"/>
      <c r="BP240" s="499"/>
      <c r="BQ240" s="499"/>
      <c r="BR240" s="499"/>
      <c r="BS240" s="499"/>
      <c r="BT240" s="499"/>
      <c r="BU240" s="499"/>
      <c r="BV240" s="499"/>
      <c r="BW240" s="499"/>
      <c r="BX240" s="499"/>
      <c r="BY240" s="499"/>
    </row>
    <row r="241" spans="1:77" customFormat="1" ht="12.75">
      <c r="A241" s="145"/>
      <c r="B241" s="145"/>
      <c r="C241" s="145"/>
      <c r="D241" s="145"/>
      <c r="E241" s="145"/>
      <c r="F241" s="145"/>
      <c r="G241" s="145"/>
      <c r="H241" s="145"/>
      <c r="I241" s="211"/>
      <c r="J241" s="145"/>
      <c r="K241" s="145"/>
      <c r="L241" s="145"/>
      <c r="M241" s="145"/>
      <c r="N241" s="145"/>
      <c r="O241" s="145"/>
      <c r="P241" s="145"/>
      <c r="Q241" s="145"/>
      <c r="R241" s="145"/>
      <c r="S241" s="146"/>
      <c r="T241" s="501"/>
      <c r="U241" s="500"/>
      <c r="V241" s="499"/>
      <c r="W241" s="515"/>
      <c r="X241" s="515"/>
      <c r="Y241" s="515"/>
      <c r="Z241" s="515"/>
      <c r="AA241" s="515"/>
      <c r="AB241" s="515"/>
      <c r="AC241" s="515"/>
      <c r="AD241" s="515"/>
      <c r="AE241" s="515"/>
      <c r="AF241" s="515"/>
      <c r="AG241" s="515"/>
      <c r="AH241" s="515"/>
      <c r="AI241" s="499"/>
      <c r="AJ241" s="146"/>
      <c r="AK241" s="146"/>
      <c r="AL241" s="146"/>
      <c r="AM241" s="146"/>
      <c r="AN241" s="146"/>
      <c r="AO241" s="146"/>
      <c r="AP241" s="146"/>
      <c r="AQ241" s="146"/>
      <c r="AR241" s="146"/>
      <c r="AS241" s="146"/>
      <c r="AT241" s="146"/>
      <c r="AU241" s="146"/>
      <c r="AV241" s="146"/>
      <c r="AW241" s="146"/>
      <c r="AX241" s="146"/>
      <c r="AY241" s="146"/>
      <c r="AZ241" s="146"/>
      <c r="BA241" s="146"/>
      <c r="BB241" s="146"/>
      <c r="BC241" s="146"/>
      <c r="BD241" s="146"/>
      <c r="BE241" s="499"/>
      <c r="BF241" s="499"/>
      <c r="BG241" s="499"/>
      <c r="BH241" s="499"/>
      <c r="BI241" s="499"/>
      <c r="BJ241" s="499"/>
      <c r="BK241" s="499"/>
      <c r="BL241" s="499"/>
      <c r="BM241" s="499"/>
      <c r="BN241" s="499"/>
      <c r="BO241" s="499"/>
      <c r="BP241" s="499"/>
      <c r="BQ241" s="499"/>
      <c r="BR241" s="499"/>
      <c r="BS241" s="499"/>
      <c r="BT241" s="499"/>
      <c r="BU241" s="499"/>
      <c r="BV241" s="499"/>
      <c r="BW241" s="499"/>
      <c r="BX241" s="499"/>
      <c r="BY241" s="499"/>
    </row>
    <row r="242" spans="1:77" customFormat="1" ht="12.75">
      <c r="A242" s="145"/>
      <c r="B242" s="145"/>
      <c r="C242" s="145"/>
      <c r="D242" s="145"/>
      <c r="E242" s="145"/>
      <c r="F242" s="145"/>
      <c r="G242" s="145"/>
      <c r="H242" s="145"/>
      <c r="I242" s="211"/>
      <c r="J242" s="145"/>
      <c r="K242" s="145"/>
      <c r="L242" s="145"/>
      <c r="M242" s="145"/>
      <c r="N242" s="145"/>
      <c r="O242" s="145"/>
      <c r="P242" s="145"/>
      <c r="Q242" s="145"/>
      <c r="R242" s="145"/>
      <c r="S242" s="146"/>
      <c r="T242" s="501"/>
      <c r="U242" s="500"/>
      <c r="V242" s="499"/>
      <c r="W242" s="515"/>
      <c r="X242" s="515"/>
      <c r="Y242" s="515"/>
      <c r="Z242" s="515"/>
      <c r="AA242" s="515"/>
      <c r="AB242" s="515"/>
      <c r="AC242" s="515"/>
      <c r="AD242" s="515"/>
      <c r="AE242" s="515"/>
      <c r="AF242" s="515"/>
      <c r="AG242" s="515"/>
      <c r="AH242" s="515"/>
      <c r="AI242" s="499"/>
      <c r="AJ242" s="146"/>
      <c r="AK242" s="146"/>
      <c r="AL242" s="146"/>
      <c r="AM242" s="146"/>
      <c r="AN242" s="146"/>
      <c r="AO242" s="146"/>
      <c r="AP242" s="146"/>
      <c r="AQ242" s="146"/>
      <c r="AR242" s="146"/>
      <c r="AS242" s="146"/>
      <c r="AT242" s="146"/>
      <c r="AU242" s="146"/>
      <c r="AV242" s="146"/>
      <c r="AW242" s="146"/>
      <c r="AX242" s="146"/>
      <c r="AY242" s="146"/>
      <c r="AZ242" s="146"/>
      <c r="BA242" s="146"/>
      <c r="BB242" s="146"/>
      <c r="BC242" s="146"/>
      <c r="BD242" s="146"/>
      <c r="BE242" s="499"/>
      <c r="BF242" s="499"/>
      <c r="BG242" s="499"/>
      <c r="BH242" s="499"/>
      <c r="BI242" s="499"/>
      <c r="BJ242" s="499"/>
      <c r="BK242" s="499"/>
      <c r="BL242" s="499"/>
      <c r="BM242" s="499"/>
      <c r="BN242" s="499"/>
      <c r="BO242" s="499"/>
      <c r="BP242" s="499"/>
      <c r="BQ242" s="499"/>
      <c r="BR242" s="499"/>
      <c r="BS242" s="499"/>
      <c r="BT242" s="499"/>
      <c r="BU242" s="499"/>
      <c r="BV242" s="499"/>
      <c r="BW242" s="499"/>
      <c r="BX242" s="499"/>
      <c r="BY242" s="499"/>
    </row>
    <row r="243" spans="1:77" customFormat="1" ht="12.75">
      <c r="A243" s="145"/>
      <c r="B243" s="145"/>
      <c r="C243" s="145"/>
      <c r="D243" s="145"/>
      <c r="E243" s="145"/>
      <c r="F243" s="145"/>
      <c r="G243" s="145"/>
      <c r="H243" s="145"/>
      <c r="I243" s="211"/>
      <c r="J243" s="145"/>
      <c r="K243" s="145"/>
      <c r="L243" s="145"/>
      <c r="M243" s="145"/>
      <c r="N243" s="145"/>
      <c r="O243" s="145"/>
      <c r="P243" s="145"/>
      <c r="Q243" s="145"/>
      <c r="R243" s="145"/>
      <c r="S243" s="146"/>
      <c r="T243" s="501"/>
      <c r="U243" s="500"/>
      <c r="V243" s="499"/>
      <c r="W243" s="515"/>
      <c r="X243" s="515"/>
      <c r="Y243" s="515"/>
      <c r="Z243" s="515"/>
      <c r="AA243" s="515"/>
      <c r="AB243" s="515"/>
      <c r="AC243" s="515"/>
      <c r="AD243" s="515"/>
      <c r="AE243" s="515"/>
      <c r="AF243" s="515"/>
      <c r="AG243" s="515"/>
      <c r="AH243" s="515"/>
      <c r="AI243" s="499"/>
      <c r="AJ243" s="146"/>
      <c r="AK243" s="146"/>
      <c r="AL243" s="146"/>
      <c r="AM243" s="146"/>
      <c r="AN243" s="146"/>
      <c r="AO243" s="146"/>
      <c r="AP243" s="146"/>
      <c r="AQ243" s="146"/>
      <c r="AR243" s="146"/>
      <c r="AS243" s="146"/>
      <c r="AT243" s="146"/>
      <c r="AU243" s="146"/>
      <c r="AV243" s="146"/>
      <c r="AW243" s="146"/>
      <c r="AX243" s="146"/>
      <c r="AY243" s="146"/>
      <c r="AZ243" s="146"/>
      <c r="BA243" s="146"/>
      <c r="BB243" s="146"/>
      <c r="BC243" s="146"/>
      <c r="BD243" s="146"/>
      <c r="BE243" s="499"/>
      <c r="BF243" s="499"/>
      <c r="BG243" s="499"/>
      <c r="BH243" s="499"/>
      <c r="BI243" s="499"/>
      <c r="BJ243" s="499"/>
      <c r="BK243" s="499"/>
      <c r="BL243" s="499"/>
      <c r="BM243" s="499"/>
      <c r="BN243" s="499"/>
      <c r="BO243" s="499"/>
      <c r="BP243" s="499"/>
      <c r="BQ243" s="499"/>
      <c r="BR243" s="499"/>
      <c r="BS243" s="499"/>
      <c r="BT243" s="499"/>
      <c r="BU243" s="499"/>
      <c r="BV243" s="499"/>
      <c r="BW243" s="499"/>
      <c r="BX243" s="499"/>
      <c r="BY243" s="499"/>
    </row>
    <row r="244" spans="1:77" customFormat="1" ht="12.75">
      <c r="A244" s="145"/>
      <c r="B244" s="145"/>
      <c r="C244" s="145"/>
      <c r="D244" s="145"/>
      <c r="E244" s="145"/>
      <c r="F244" s="145"/>
      <c r="G244" s="145"/>
      <c r="H244" s="145"/>
      <c r="I244" s="211"/>
      <c r="J244" s="145"/>
      <c r="K244" s="145"/>
      <c r="L244" s="145"/>
      <c r="M244" s="145"/>
      <c r="N244" s="145"/>
      <c r="O244" s="145"/>
      <c r="P244" s="145"/>
      <c r="Q244" s="145"/>
      <c r="R244" s="145"/>
      <c r="S244" s="146"/>
      <c r="T244" s="501"/>
      <c r="U244" s="500"/>
      <c r="V244" s="499"/>
      <c r="W244" s="515"/>
      <c r="X244" s="515"/>
      <c r="Y244" s="515"/>
      <c r="Z244" s="515"/>
      <c r="AA244" s="515"/>
      <c r="AB244" s="515"/>
      <c r="AC244" s="515"/>
      <c r="AD244" s="515"/>
      <c r="AE244" s="515"/>
      <c r="AF244" s="515"/>
      <c r="AG244" s="515"/>
      <c r="AH244" s="515"/>
      <c r="AI244" s="499"/>
      <c r="AJ244" s="146"/>
      <c r="AK244" s="146"/>
      <c r="AL244" s="146"/>
      <c r="AM244" s="146"/>
      <c r="AN244" s="146"/>
      <c r="AO244" s="146"/>
      <c r="AP244" s="146"/>
      <c r="AQ244" s="146"/>
      <c r="AR244" s="146"/>
      <c r="AS244" s="146"/>
      <c r="AT244" s="146"/>
      <c r="AU244" s="146"/>
      <c r="AV244" s="146"/>
      <c r="AW244" s="146"/>
      <c r="AX244" s="146"/>
      <c r="AY244" s="146"/>
      <c r="AZ244" s="146"/>
      <c r="BA244" s="146"/>
      <c r="BB244" s="146"/>
      <c r="BC244" s="146"/>
      <c r="BD244" s="146"/>
      <c r="BE244" s="499"/>
      <c r="BF244" s="499"/>
      <c r="BG244" s="499"/>
      <c r="BH244" s="499"/>
      <c r="BI244" s="499"/>
      <c r="BJ244" s="499"/>
      <c r="BK244" s="499"/>
      <c r="BL244" s="499"/>
      <c r="BM244" s="499"/>
      <c r="BN244" s="499"/>
      <c r="BO244" s="499"/>
      <c r="BP244" s="499"/>
      <c r="BQ244" s="499"/>
      <c r="BR244" s="499"/>
      <c r="BS244" s="499"/>
      <c r="BT244" s="499"/>
      <c r="BU244" s="499"/>
      <c r="BV244" s="499"/>
      <c r="BW244" s="499"/>
      <c r="BX244" s="499"/>
      <c r="BY244" s="499"/>
    </row>
    <row r="245" spans="1:77" customFormat="1" ht="12.75">
      <c r="A245" s="145"/>
      <c r="B245" s="145"/>
      <c r="C245" s="145"/>
      <c r="D245" s="145"/>
      <c r="E245" s="145"/>
      <c r="F245" s="145"/>
      <c r="G245" s="145"/>
      <c r="H245" s="145"/>
      <c r="I245" s="211"/>
      <c r="J245" s="145"/>
      <c r="K245" s="145"/>
      <c r="L245" s="145"/>
      <c r="M245" s="145"/>
      <c r="N245" s="145"/>
      <c r="O245" s="145"/>
      <c r="P245" s="145"/>
      <c r="Q245" s="145"/>
      <c r="R245" s="145"/>
      <c r="S245" s="146"/>
      <c r="T245" s="501"/>
      <c r="U245" s="500"/>
      <c r="V245" s="499"/>
      <c r="W245" s="515"/>
      <c r="X245" s="515"/>
      <c r="Y245" s="515"/>
      <c r="Z245" s="515"/>
      <c r="AA245" s="515"/>
      <c r="AB245" s="515"/>
      <c r="AC245" s="515"/>
      <c r="AD245" s="515"/>
      <c r="AE245" s="515"/>
      <c r="AF245" s="515"/>
      <c r="AG245" s="515"/>
      <c r="AH245" s="515"/>
      <c r="AI245" s="499"/>
      <c r="AJ245" s="146"/>
      <c r="AK245" s="146"/>
      <c r="AL245" s="146"/>
      <c r="AM245" s="146"/>
      <c r="AN245" s="146"/>
      <c r="AO245" s="146"/>
      <c r="AP245" s="146"/>
      <c r="AQ245" s="146"/>
      <c r="AR245" s="146"/>
      <c r="AS245" s="146"/>
      <c r="AT245" s="146"/>
      <c r="AU245" s="146"/>
      <c r="AV245" s="146"/>
      <c r="AW245" s="146"/>
      <c r="AX245" s="146"/>
      <c r="AY245" s="146"/>
      <c r="AZ245" s="146"/>
      <c r="BA245" s="146"/>
      <c r="BB245" s="146"/>
      <c r="BC245" s="146"/>
      <c r="BD245" s="146"/>
      <c r="BE245" s="499"/>
      <c r="BF245" s="499"/>
      <c r="BG245" s="499"/>
      <c r="BH245" s="499"/>
      <c r="BI245" s="499"/>
      <c r="BJ245" s="499"/>
      <c r="BK245" s="499"/>
      <c r="BL245" s="499"/>
      <c r="BM245" s="499"/>
      <c r="BN245" s="499"/>
      <c r="BO245" s="499"/>
      <c r="BP245" s="499"/>
      <c r="BQ245" s="499"/>
      <c r="BR245" s="499"/>
      <c r="BS245" s="499"/>
      <c r="BT245" s="499"/>
      <c r="BU245" s="499"/>
      <c r="BV245" s="499"/>
      <c r="BW245" s="499"/>
      <c r="BX245" s="499"/>
      <c r="BY245" s="499"/>
    </row>
    <row r="246" spans="1:77" customFormat="1" ht="12.75">
      <c r="A246" s="145"/>
      <c r="B246" s="145"/>
      <c r="C246" s="145"/>
      <c r="D246" s="145"/>
      <c r="E246" s="145"/>
      <c r="F246" s="145"/>
      <c r="G246" s="145"/>
      <c r="H246" s="145"/>
      <c r="I246" s="211"/>
      <c r="J246" s="145"/>
      <c r="K246" s="145"/>
      <c r="L246" s="145"/>
      <c r="M246" s="145"/>
      <c r="N246" s="145"/>
      <c r="O246" s="145"/>
      <c r="P246" s="145"/>
      <c r="Q246" s="145"/>
      <c r="R246" s="145"/>
      <c r="S246" s="146"/>
      <c r="T246" s="501"/>
      <c r="U246" s="500"/>
      <c r="V246" s="499"/>
      <c r="W246" s="515"/>
      <c r="X246" s="515"/>
      <c r="Y246" s="515"/>
      <c r="Z246" s="515"/>
      <c r="AA246" s="515"/>
      <c r="AB246" s="515"/>
      <c r="AC246" s="515"/>
      <c r="AD246" s="515"/>
      <c r="AE246" s="515"/>
      <c r="AF246" s="515"/>
      <c r="AG246" s="515"/>
      <c r="AH246" s="515"/>
      <c r="AI246" s="499"/>
      <c r="AJ246" s="146"/>
      <c r="AK246" s="146"/>
      <c r="AL246" s="146"/>
      <c r="AM246" s="146"/>
      <c r="AN246" s="146"/>
      <c r="AO246" s="146"/>
      <c r="AP246" s="146"/>
      <c r="AQ246" s="146"/>
      <c r="AR246" s="146"/>
      <c r="AS246" s="146"/>
      <c r="AT246" s="146"/>
      <c r="AU246" s="146"/>
      <c r="AV246" s="146"/>
      <c r="AW246" s="146"/>
      <c r="AX246" s="146"/>
      <c r="AY246" s="146"/>
      <c r="AZ246" s="146"/>
      <c r="BA246" s="146"/>
      <c r="BB246" s="146"/>
      <c r="BC246" s="146"/>
      <c r="BD246" s="146"/>
      <c r="BE246" s="499"/>
      <c r="BF246" s="499"/>
      <c r="BG246" s="499"/>
      <c r="BH246" s="499"/>
      <c r="BI246" s="499"/>
      <c r="BJ246" s="499"/>
      <c r="BK246" s="499"/>
      <c r="BL246" s="499"/>
      <c r="BM246" s="499"/>
      <c r="BN246" s="499"/>
      <c r="BO246" s="499"/>
      <c r="BP246" s="499"/>
      <c r="BQ246" s="499"/>
      <c r="BR246" s="499"/>
      <c r="BS246" s="499"/>
      <c r="BT246" s="499"/>
      <c r="BU246" s="499"/>
      <c r="BV246" s="499"/>
      <c r="BW246" s="499"/>
      <c r="BX246" s="499"/>
      <c r="BY246" s="499"/>
    </row>
    <row r="247" spans="1:77" customFormat="1" ht="12.75">
      <c r="A247" s="145"/>
      <c r="B247" s="145"/>
      <c r="C247" s="145"/>
      <c r="D247" s="145"/>
      <c r="E247" s="145"/>
      <c r="F247" s="145"/>
      <c r="G247" s="145"/>
      <c r="H247" s="145"/>
      <c r="I247" s="211"/>
      <c r="J247" s="145"/>
      <c r="K247" s="145"/>
      <c r="L247" s="145"/>
      <c r="M247" s="145"/>
      <c r="N247" s="145"/>
      <c r="O247" s="145"/>
      <c r="P247" s="145"/>
      <c r="Q247" s="145"/>
      <c r="R247" s="145"/>
      <c r="S247" s="146"/>
      <c r="T247" s="501"/>
      <c r="U247" s="500"/>
      <c r="V247" s="499"/>
      <c r="W247" s="515"/>
      <c r="X247" s="515"/>
      <c r="Y247" s="515"/>
      <c r="Z247" s="515"/>
      <c r="AA247" s="515"/>
      <c r="AB247" s="515"/>
      <c r="AC247" s="515"/>
      <c r="AD247" s="515"/>
      <c r="AE247" s="515"/>
      <c r="AF247" s="515"/>
      <c r="AG247" s="515"/>
      <c r="AH247" s="515"/>
      <c r="AI247" s="499"/>
      <c r="AJ247" s="146"/>
      <c r="AK247" s="146"/>
      <c r="AL247" s="146"/>
      <c r="AM247" s="146"/>
      <c r="AN247" s="146"/>
      <c r="AO247" s="146"/>
      <c r="AP247" s="146"/>
      <c r="AQ247" s="146"/>
      <c r="AR247" s="146"/>
      <c r="AS247" s="146"/>
      <c r="AT247" s="146"/>
      <c r="AU247" s="146"/>
      <c r="AV247" s="146"/>
      <c r="AW247" s="146"/>
      <c r="AX247" s="146"/>
      <c r="AY247" s="146"/>
      <c r="AZ247" s="146"/>
      <c r="BA247" s="146"/>
      <c r="BB247" s="146"/>
      <c r="BC247" s="146"/>
      <c r="BD247" s="146"/>
      <c r="BE247" s="499"/>
      <c r="BF247" s="499"/>
      <c r="BG247" s="499"/>
      <c r="BH247" s="499"/>
      <c r="BI247" s="499"/>
      <c r="BJ247" s="499"/>
      <c r="BK247" s="499"/>
      <c r="BL247" s="499"/>
      <c r="BM247" s="499"/>
      <c r="BN247" s="499"/>
      <c r="BO247" s="499"/>
      <c r="BP247" s="499"/>
      <c r="BQ247" s="499"/>
      <c r="BR247" s="499"/>
      <c r="BS247" s="499"/>
      <c r="BT247" s="499"/>
      <c r="BU247" s="499"/>
      <c r="BV247" s="499"/>
      <c r="BW247" s="499"/>
      <c r="BX247" s="499"/>
      <c r="BY247" s="499"/>
    </row>
    <row r="248" spans="1:77" customFormat="1" ht="12.75">
      <c r="A248" s="145"/>
      <c r="B248" s="145"/>
      <c r="C248" s="145"/>
      <c r="D248" s="145"/>
      <c r="E248" s="145"/>
      <c r="F248" s="145"/>
      <c r="G248" s="145"/>
      <c r="H248" s="145"/>
      <c r="I248" s="211"/>
      <c r="J248" s="145"/>
      <c r="K248" s="145"/>
      <c r="L248" s="145"/>
      <c r="M248" s="145"/>
      <c r="N248" s="145"/>
      <c r="O248" s="145"/>
      <c r="P248" s="145"/>
      <c r="Q248" s="145"/>
      <c r="R248" s="145"/>
      <c r="S248" s="146"/>
      <c r="T248" s="501"/>
      <c r="U248" s="500"/>
      <c r="V248" s="499"/>
      <c r="W248" s="515"/>
      <c r="X248" s="515"/>
      <c r="Y248" s="515"/>
      <c r="Z248" s="515"/>
      <c r="AA248" s="515"/>
      <c r="AB248" s="515"/>
      <c r="AC248" s="515"/>
      <c r="AD248" s="515"/>
      <c r="AE248" s="515"/>
      <c r="AF248" s="515"/>
      <c r="AG248" s="515"/>
      <c r="AH248" s="515"/>
      <c r="AI248" s="499"/>
      <c r="AJ248" s="146"/>
      <c r="AK248" s="146"/>
      <c r="AL248" s="146"/>
      <c r="AM248" s="146"/>
      <c r="AN248" s="146"/>
      <c r="AO248" s="146"/>
      <c r="AP248" s="146"/>
      <c r="AQ248" s="146"/>
      <c r="AR248" s="146"/>
      <c r="AS248" s="146"/>
      <c r="AT248" s="146"/>
      <c r="AU248" s="146"/>
      <c r="AV248" s="146"/>
      <c r="AW248" s="146"/>
      <c r="AX248" s="146"/>
      <c r="AY248" s="146"/>
      <c r="AZ248" s="146"/>
      <c r="BA248" s="146"/>
      <c r="BB248" s="146"/>
      <c r="BC248" s="146"/>
      <c r="BD248" s="146"/>
      <c r="BE248" s="499"/>
      <c r="BF248" s="499"/>
      <c r="BG248" s="499"/>
      <c r="BH248" s="499"/>
      <c r="BI248" s="499"/>
      <c r="BJ248" s="499"/>
      <c r="BK248" s="499"/>
      <c r="BL248" s="499"/>
      <c r="BM248" s="499"/>
      <c r="BN248" s="499"/>
      <c r="BO248" s="499"/>
      <c r="BP248" s="499"/>
      <c r="BQ248" s="499"/>
      <c r="BR248" s="499"/>
      <c r="BS248" s="499"/>
      <c r="BT248" s="499"/>
      <c r="BU248" s="499"/>
      <c r="BV248" s="499"/>
      <c r="BW248" s="499"/>
      <c r="BX248" s="499"/>
      <c r="BY248" s="499"/>
    </row>
    <row r="249" spans="1:77" customFormat="1" ht="12.75">
      <c r="A249" s="145"/>
      <c r="B249" s="145"/>
      <c r="C249" s="145"/>
      <c r="D249" s="145"/>
      <c r="E249" s="145"/>
      <c r="F249" s="145"/>
      <c r="G249" s="145"/>
      <c r="H249" s="145"/>
      <c r="I249" s="211"/>
      <c r="J249" s="145"/>
      <c r="K249" s="145"/>
      <c r="L249" s="145"/>
      <c r="M249" s="145"/>
      <c r="N249" s="145"/>
      <c r="O249" s="145"/>
      <c r="P249" s="145"/>
      <c r="Q249" s="145"/>
      <c r="R249" s="145"/>
      <c r="S249" s="146"/>
      <c r="T249" s="501"/>
      <c r="U249" s="500"/>
      <c r="V249" s="499"/>
      <c r="W249" s="515"/>
      <c r="X249" s="515"/>
      <c r="Y249" s="515"/>
      <c r="Z249" s="515"/>
      <c r="AA249" s="515"/>
      <c r="AB249" s="515"/>
      <c r="AC249" s="515"/>
      <c r="AD249" s="515"/>
      <c r="AE249" s="515"/>
      <c r="AF249" s="515"/>
      <c r="AG249" s="515"/>
      <c r="AH249" s="515"/>
      <c r="AI249" s="499"/>
      <c r="AJ249" s="146"/>
      <c r="AK249" s="146"/>
      <c r="AL249" s="146"/>
      <c r="AM249" s="146"/>
      <c r="AN249" s="146"/>
      <c r="AO249" s="146"/>
      <c r="AP249" s="146"/>
      <c r="AQ249" s="146"/>
      <c r="AR249" s="146"/>
      <c r="AS249" s="146"/>
      <c r="AT249" s="146"/>
      <c r="AU249" s="146"/>
      <c r="AV249" s="146"/>
      <c r="AW249" s="146"/>
      <c r="AX249" s="146"/>
      <c r="AY249" s="146"/>
      <c r="AZ249" s="146"/>
      <c r="BA249" s="146"/>
      <c r="BB249" s="146"/>
      <c r="BC249" s="146"/>
      <c r="BD249" s="146"/>
      <c r="BE249" s="499"/>
      <c r="BF249" s="499"/>
      <c r="BG249" s="499"/>
      <c r="BH249" s="499"/>
      <c r="BI249" s="499"/>
      <c r="BJ249" s="499"/>
      <c r="BK249" s="499"/>
      <c r="BL249" s="499"/>
      <c r="BM249" s="499"/>
      <c r="BN249" s="499"/>
      <c r="BO249" s="499"/>
      <c r="BP249" s="499"/>
      <c r="BQ249" s="499"/>
      <c r="BR249" s="499"/>
      <c r="BS249" s="499"/>
      <c r="BT249" s="499"/>
      <c r="BU249" s="499"/>
      <c r="BV249" s="499"/>
      <c r="BW249" s="499"/>
      <c r="BX249" s="499"/>
      <c r="BY249" s="499"/>
    </row>
    <row r="250" spans="1:77" customFormat="1" ht="12.75">
      <c r="A250" s="145"/>
      <c r="B250" s="145"/>
      <c r="C250" s="145"/>
      <c r="D250" s="145"/>
      <c r="E250" s="145"/>
      <c r="F250" s="145"/>
      <c r="G250" s="145"/>
      <c r="H250" s="145"/>
      <c r="I250" s="211"/>
      <c r="J250" s="145"/>
      <c r="K250" s="145"/>
      <c r="L250" s="145"/>
      <c r="M250" s="145"/>
      <c r="N250" s="145"/>
      <c r="O250" s="145"/>
      <c r="P250" s="145"/>
      <c r="Q250" s="145"/>
      <c r="R250" s="145"/>
      <c r="S250" s="146"/>
      <c r="T250" s="501"/>
      <c r="U250" s="500"/>
      <c r="V250" s="499"/>
      <c r="W250" s="515"/>
      <c r="X250" s="515"/>
      <c r="Y250" s="515"/>
      <c r="Z250" s="515"/>
      <c r="AA250" s="515"/>
      <c r="AB250" s="515"/>
      <c r="AC250" s="515"/>
      <c r="AD250" s="515"/>
      <c r="AE250" s="515"/>
      <c r="AF250" s="515"/>
      <c r="AG250" s="515"/>
      <c r="AH250" s="515"/>
      <c r="AI250" s="499"/>
      <c r="AJ250" s="146"/>
      <c r="AK250" s="146"/>
      <c r="AL250" s="146"/>
      <c r="AM250" s="146"/>
      <c r="AN250" s="146"/>
      <c r="AO250" s="146"/>
      <c r="AP250" s="146"/>
      <c r="AQ250" s="146"/>
      <c r="AR250" s="146"/>
      <c r="AS250" s="146"/>
      <c r="AT250" s="146"/>
      <c r="AU250" s="146"/>
      <c r="AV250" s="146"/>
      <c r="AW250" s="146"/>
      <c r="AX250" s="146"/>
      <c r="AY250" s="146"/>
      <c r="AZ250" s="146"/>
      <c r="BA250" s="146"/>
      <c r="BB250" s="146"/>
      <c r="BC250" s="146"/>
      <c r="BD250" s="146"/>
      <c r="BE250" s="499"/>
      <c r="BF250" s="499"/>
      <c r="BG250" s="499"/>
      <c r="BH250" s="499"/>
      <c r="BI250" s="499"/>
      <c r="BJ250" s="499"/>
      <c r="BK250" s="499"/>
      <c r="BL250" s="499"/>
      <c r="BM250" s="499"/>
      <c r="BN250" s="499"/>
      <c r="BO250" s="499"/>
      <c r="BP250" s="499"/>
      <c r="BQ250" s="499"/>
      <c r="BR250" s="499"/>
      <c r="BS250" s="499"/>
      <c r="BT250" s="499"/>
      <c r="BU250" s="499"/>
      <c r="BV250" s="499"/>
      <c r="BW250" s="499"/>
      <c r="BX250" s="499"/>
      <c r="BY250" s="499"/>
    </row>
    <row r="251" spans="1:77" customFormat="1" ht="12.75">
      <c r="A251" s="145"/>
      <c r="B251" s="145"/>
      <c r="C251" s="145"/>
      <c r="D251" s="145"/>
      <c r="E251" s="145"/>
      <c r="F251" s="145"/>
      <c r="G251" s="145"/>
      <c r="H251" s="145"/>
      <c r="I251" s="211"/>
      <c r="J251" s="145"/>
      <c r="K251" s="145"/>
      <c r="L251" s="145"/>
      <c r="M251" s="145"/>
      <c r="N251" s="145"/>
      <c r="O251" s="145"/>
      <c r="P251" s="145"/>
      <c r="Q251" s="145"/>
      <c r="R251" s="145"/>
      <c r="S251" s="146"/>
      <c r="T251" s="501"/>
      <c r="U251" s="500"/>
      <c r="V251" s="499"/>
      <c r="W251" s="515"/>
      <c r="X251" s="515"/>
      <c r="Y251" s="515"/>
      <c r="Z251" s="515"/>
      <c r="AA251" s="515"/>
      <c r="AB251" s="515"/>
      <c r="AC251" s="515"/>
      <c r="AD251" s="515"/>
      <c r="AE251" s="515"/>
      <c r="AF251" s="515"/>
      <c r="AG251" s="515"/>
      <c r="AH251" s="515"/>
      <c r="AI251" s="499"/>
      <c r="AJ251" s="146"/>
      <c r="AK251" s="146"/>
      <c r="AL251" s="146"/>
      <c r="AM251" s="146"/>
      <c r="AN251" s="146"/>
      <c r="AO251" s="146"/>
      <c r="AP251" s="146"/>
      <c r="AQ251" s="146"/>
      <c r="AR251" s="146"/>
      <c r="AS251" s="146"/>
      <c r="AT251" s="146"/>
      <c r="AU251" s="146"/>
      <c r="AV251" s="146"/>
      <c r="AW251" s="146"/>
      <c r="AX251" s="146"/>
      <c r="AY251" s="146"/>
      <c r="AZ251" s="146"/>
      <c r="BA251" s="146"/>
      <c r="BB251" s="146"/>
      <c r="BC251" s="146"/>
      <c r="BD251" s="146"/>
      <c r="BE251" s="499"/>
      <c r="BF251" s="499"/>
      <c r="BG251" s="499"/>
      <c r="BH251" s="499"/>
      <c r="BI251" s="499"/>
      <c r="BJ251" s="499"/>
      <c r="BK251" s="499"/>
      <c r="BL251" s="499"/>
      <c r="BM251" s="499"/>
      <c r="BN251" s="499"/>
      <c r="BO251" s="499"/>
      <c r="BP251" s="499"/>
      <c r="BQ251" s="499"/>
      <c r="BR251" s="499"/>
      <c r="BS251" s="499"/>
      <c r="BT251" s="499"/>
      <c r="BU251" s="499"/>
      <c r="BV251" s="499"/>
      <c r="BW251" s="499"/>
      <c r="BX251" s="499"/>
      <c r="BY251" s="499"/>
    </row>
    <row r="252" spans="1:77" customFormat="1" ht="12.75">
      <c r="A252" s="145"/>
      <c r="B252" s="145"/>
      <c r="C252" s="145"/>
      <c r="D252" s="145"/>
      <c r="E252" s="145"/>
      <c r="F252" s="145"/>
      <c r="G252" s="145"/>
      <c r="H252" s="145"/>
      <c r="I252" s="211"/>
      <c r="J252" s="145"/>
      <c r="K252" s="145"/>
      <c r="L252" s="145"/>
      <c r="M252" s="145"/>
      <c r="N252" s="145"/>
      <c r="O252" s="145"/>
      <c r="P252" s="145"/>
      <c r="Q252" s="145"/>
      <c r="R252" s="145"/>
      <c r="S252" s="146"/>
      <c r="T252" s="501"/>
      <c r="U252" s="500"/>
      <c r="V252" s="499"/>
      <c r="W252" s="515"/>
      <c r="X252" s="515"/>
      <c r="Y252" s="515"/>
      <c r="Z252" s="515"/>
      <c r="AA252" s="515"/>
      <c r="AB252" s="515"/>
      <c r="AC252" s="515"/>
      <c r="AD252" s="515"/>
      <c r="AE252" s="515"/>
      <c r="AF252" s="515"/>
      <c r="AG252" s="515"/>
      <c r="AH252" s="515"/>
      <c r="AI252" s="499"/>
      <c r="AJ252" s="146"/>
      <c r="AK252" s="146"/>
      <c r="AL252" s="146"/>
      <c r="AM252" s="146"/>
      <c r="AN252" s="146"/>
      <c r="AO252" s="146"/>
      <c r="AP252" s="146"/>
      <c r="AQ252" s="146"/>
      <c r="AR252" s="146"/>
      <c r="AS252" s="146"/>
      <c r="AT252" s="146"/>
      <c r="AU252" s="146"/>
      <c r="AV252" s="146"/>
      <c r="AW252" s="146"/>
      <c r="AX252" s="146"/>
      <c r="AY252" s="146"/>
      <c r="AZ252" s="146"/>
      <c r="BA252" s="146"/>
      <c r="BB252" s="146"/>
      <c r="BC252" s="146"/>
      <c r="BD252" s="146"/>
      <c r="BE252" s="499"/>
      <c r="BF252" s="499"/>
      <c r="BG252" s="499"/>
      <c r="BH252" s="499"/>
      <c r="BI252" s="499"/>
      <c r="BJ252" s="499"/>
      <c r="BK252" s="499"/>
      <c r="BL252" s="499"/>
      <c r="BM252" s="499"/>
      <c r="BN252" s="499"/>
      <c r="BO252" s="499"/>
      <c r="BP252" s="499"/>
      <c r="BQ252" s="499"/>
      <c r="BR252" s="499"/>
      <c r="BS252" s="499"/>
      <c r="BT252" s="499"/>
      <c r="BU252" s="499"/>
      <c r="BV252" s="499"/>
      <c r="BW252" s="499"/>
      <c r="BX252" s="499"/>
      <c r="BY252" s="499"/>
    </row>
    <row r="253" spans="1:77" customFormat="1" ht="12.75">
      <c r="A253" s="145"/>
      <c r="B253" s="145"/>
      <c r="C253" s="145"/>
      <c r="D253" s="145"/>
      <c r="E253" s="145"/>
      <c r="F253" s="145"/>
      <c r="G253" s="145"/>
      <c r="H253" s="145"/>
      <c r="I253" s="211"/>
      <c r="J253" s="145"/>
      <c r="K253" s="145"/>
      <c r="L253" s="145"/>
      <c r="M253" s="145"/>
      <c r="N253" s="145"/>
      <c r="O253" s="145"/>
      <c r="P253" s="145"/>
      <c r="Q253" s="145"/>
      <c r="R253" s="145"/>
      <c r="S253" s="146"/>
      <c r="T253" s="501"/>
      <c r="U253" s="500"/>
      <c r="V253" s="499"/>
      <c r="W253" s="515"/>
      <c r="X253" s="515"/>
      <c r="Y253" s="515"/>
      <c r="Z253" s="515"/>
      <c r="AA253" s="515"/>
      <c r="AB253" s="515"/>
      <c r="AC253" s="515"/>
      <c r="AD253" s="515"/>
      <c r="AE253" s="515"/>
      <c r="AF253" s="515"/>
      <c r="AG253" s="515"/>
      <c r="AH253" s="515"/>
      <c r="AI253" s="499"/>
      <c r="AJ253" s="146"/>
      <c r="AK253" s="146"/>
      <c r="AL253" s="146"/>
      <c r="AM253" s="146"/>
      <c r="AN253" s="146"/>
      <c r="AO253" s="146"/>
      <c r="AP253" s="146"/>
      <c r="AQ253" s="146"/>
      <c r="AR253" s="146"/>
      <c r="AS253" s="146"/>
      <c r="AT253" s="146"/>
      <c r="AU253" s="146"/>
      <c r="AV253" s="146"/>
      <c r="AW253" s="146"/>
      <c r="AX253" s="146"/>
      <c r="AY253" s="146"/>
      <c r="AZ253" s="146"/>
      <c r="BA253" s="146"/>
      <c r="BB253" s="146"/>
      <c r="BC253" s="146"/>
      <c r="BD253" s="146"/>
      <c r="BE253" s="499"/>
      <c r="BF253" s="499"/>
      <c r="BG253" s="499"/>
      <c r="BH253" s="499"/>
      <c r="BI253" s="499"/>
      <c r="BJ253" s="499"/>
      <c r="BK253" s="499"/>
      <c r="BL253" s="499"/>
      <c r="BM253" s="499"/>
      <c r="BN253" s="499"/>
      <c r="BO253" s="499"/>
      <c r="BP253" s="499"/>
      <c r="BQ253" s="499"/>
      <c r="BR253" s="499"/>
      <c r="BS253" s="499"/>
      <c r="BT253" s="499"/>
      <c r="BU253" s="499"/>
      <c r="BV253" s="499"/>
      <c r="BW253" s="499"/>
      <c r="BX253" s="499"/>
      <c r="BY253" s="499"/>
    </row>
    <row r="254" spans="1:77" customFormat="1" ht="12.75">
      <c r="A254" s="145"/>
      <c r="B254" s="145"/>
      <c r="C254" s="145"/>
      <c r="D254" s="145"/>
      <c r="E254" s="145"/>
      <c r="F254" s="145"/>
      <c r="G254" s="145"/>
      <c r="H254" s="145"/>
      <c r="I254" s="211"/>
      <c r="J254" s="145"/>
      <c r="K254" s="145"/>
      <c r="L254" s="145"/>
      <c r="M254" s="145"/>
      <c r="N254" s="145"/>
      <c r="O254" s="145"/>
      <c r="P254" s="145"/>
      <c r="Q254" s="145"/>
      <c r="R254" s="145"/>
      <c r="S254" s="146"/>
      <c r="T254" s="501"/>
      <c r="U254" s="500"/>
      <c r="V254" s="499"/>
      <c r="W254" s="515"/>
      <c r="X254" s="515"/>
      <c r="Y254" s="515"/>
      <c r="Z254" s="515"/>
      <c r="AA254" s="515"/>
      <c r="AB254" s="515"/>
      <c r="AC254" s="515"/>
      <c r="AD254" s="515"/>
      <c r="AE254" s="515"/>
      <c r="AF254" s="515"/>
      <c r="AG254" s="515"/>
      <c r="AH254" s="515"/>
      <c r="AI254" s="499"/>
      <c r="AJ254" s="146"/>
      <c r="AK254" s="146"/>
      <c r="AL254" s="146"/>
      <c r="AM254" s="146"/>
      <c r="AN254" s="146"/>
      <c r="AO254" s="146"/>
      <c r="AP254" s="146"/>
      <c r="AQ254" s="146"/>
      <c r="AR254" s="146"/>
      <c r="AS254" s="146"/>
      <c r="AT254" s="146"/>
      <c r="AU254" s="146"/>
      <c r="AV254" s="146"/>
      <c r="AW254" s="146"/>
      <c r="AX254" s="146"/>
      <c r="AY254" s="146"/>
      <c r="AZ254" s="146"/>
      <c r="BA254" s="146"/>
      <c r="BB254" s="146"/>
      <c r="BC254" s="146"/>
      <c r="BD254" s="146"/>
      <c r="BE254" s="499"/>
      <c r="BF254" s="499"/>
      <c r="BG254" s="499"/>
      <c r="BH254" s="499"/>
      <c r="BI254" s="499"/>
      <c r="BJ254" s="499"/>
      <c r="BK254" s="499"/>
      <c r="BL254" s="499"/>
      <c r="BM254" s="499"/>
      <c r="BN254" s="499"/>
      <c r="BO254" s="499"/>
      <c r="BP254" s="499"/>
      <c r="BQ254" s="499"/>
      <c r="BR254" s="499"/>
      <c r="BS254" s="499"/>
      <c r="BT254" s="499"/>
      <c r="BU254" s="499"/>
      <c r="BV254" s="499"/>
      <c r="BW254" s="499"/>
      <c r="BX254" s="499"/>
      <c r="BY254" s="499"/>
    </row>
    <row r="255" spans="1:77" customFormat="1" ht="12.75">
      <c r="A255" s="145"/>
      <c r="B255" s="145"/>
      <c r="C255" s="145"/>
      <c r="D255" s="145"/>
      <c r="E255" s="145"/>
      <c r="F255" s="145"/>
      <c r="G255" s="145"/>
      <c r="H255" s="145"/>
      <c r="I255" s="211"/>
      <c r="J255" s="145"/>
      <c r="K255" s="145"/>
      <c r="L255" s="145"/>
      <c r="M255" s="145"/>
      <c r="N255" s="145"/>
      <c r="O255" s="145"/>
      <c r="P255" s="145"/>
      <c r="Q255" s="145"/>
      <c r="R255" s="145"/>
      <c r="S255" s="146"/>
      <c r="T255" s="501"/>
      <c r="U255" s="500"/>
      <c r="V255" s="499"/>
      <c r="W255" s="515"/>
      <c r="X255" s="515"/>
      <c r="Y255" s="515"/>
      <c r="Z255" s="515"/>
      <c r="AA255" s="515"/>
      <c r="AB255" s="515"/>
      <c r="AC255" s="515"/>
      <c r="AD255" s="515"/>
      <c r="AE255" s="515"/>
      <c r="AF255" s="515"/>
      <c r="AG255" s="515"/>
      <c r="AH255" s="515"/>
      <c r="AI255" s="499"/>
      <c r="AJ255" s="146"/>
      <c r="AK255" s="146"/>
      <c r="AL255" s="146"/>
      <c r="AM255" s="146"/>
      <c r="AN255" s="146"/>
      <c r="AO255" s="146"/>
      <c r="AP255" s="146"/>
      <c r="AQ255" s="146"/>
      <c r="AR255" s="146"/>
      <c r="AS255" s="146"/>
      <c r="AT255" s="146"/>
      <c r="AU255" s="146"/>
      <c r="AV255" s="146"/>
      <c r="AW255" s="146"/>
      <c r="AX255" s="146"/>
      <c r="AY255" s="146"/>
      <c r="AZ255" s="146"/>
      <c r="BA255" s="146"/>
      <c r="BB255" s="146"/>
      <c r="BC255" s="146"/>
      <c r="BD255" s="146"/>
      <c r="BE255" s="499"/>
      <c r="BF255" s="499"/>
      <c r="BG255" s="499"/>
      <c r="BH255" s="499"/>
      <c r="BI255" s="499"/>
      <c r="BJ255" s="499"/>
      <c r="BK255" s="499"/>
      <c r="BL255" s="499"/>
      <c r="BM255" s="499"/>
      <c r="BN255" s="499"/>
      <c r="BO255" s="499"/>
      <c r="BP255" s="499"/>
      <c r="BQ255" s="499"/>
      <c r="BR255" s="499"/>
      <c r="BS255" s="499"/>
      <c r="BT255" s="499"/>
      <c r="BU255" s="499"/>
      <c r="BV255" s="499"/>
      <c r="BW255" s="499"/>
      <c r="BX255" s="499"/>
      <c r="BY255" s="499"/>
    </row>
    <row r="256" spans="1:77" customFormat="1" ht="12.75">
      <c r="A256" s="145"/>
      <c r="B256" s="145"/>
      <c r="C256" s="145"/>
      <c r="D256" s="145"/>
      <c r="E256" s="145"/>
      <c r="F256" s="145"/>
      <c r="G256" s="145"/>
      <c r="H256" s="145"/>
      <c r="I256" s="211"/>
      <c r="J256" s="145"/>
      <c r="K256" s="145"/>
      <c r="L256" s="145"/>
      <c r="M256" s="145"/>
      <c r="N256" s="145"/>
      <c r="O256" s="145"/>
      <c r="P256" s="145"/>
      <c r="Q256" s="145"/>
      <c r="R256" s="145"/>
      <c r="S256" s="146"/>
      <c r="T256" s="501"/>
      <c r="U256" s="500"/>
      <c r="V256" s="499"/>
      <c r="W256" s="515"/>
      <c r="X256" s="515"/>
      <c r="Y256" s="515"/>
      <c r="Z256" s="515"/>
      <c r="AA256" s="515"/>
      <c r="AB256" s="515"/>
      <c r="AC256" s="515"/>
      <c r="AD256" s="515"/>
      <c r="AE256" s="515"/>
      <c r="AF256" s="515"/>
      <c r="AG256" s="515"/>
      <c r="AH256" s="515"/>
      <c r="AI256" s="499"/>
      <c r="AJ256" s="146"/>
      <c r="AK256" s="146"/>
      <c r="AL256" s="146"/>
      <c r="AM256" s="146"/>
      <c r="AN256" s="146"/>
      <c r="AO256" s="146"/>
      <c r="AP256" s="146"/>
      <c r="AQ256" s="146"/>
      <c r="AR256" s="146"/>
      <c r="AS256" s="146"/>
      <c r="AT256" s="146"/>
      <c r="AU256" s="146"/>
      <c r="AV256" s="146"/>
      <c r="AW256" s="146"/>
      <c r="AX256" s="146"/>
      <c r="AY256" s="146"/>
      <c r="AZ256" s="146"/>
      <c r="BA256" s="146"/>
      <c r="BB256" s="146"/>
      <c r="BC256" s="146"/>
      <c r="BD256" s="146"/>
      <c r="BE256" s="499"/>
      <c r="BF256" s="499"/>
      <c r="BG256" s="499"/>
      <c r="BH256" s="499"/>
      <c r="BI256" s="499"/>
      <c r="BJ256" s="499"/>
      <c r="BK256" s="499"/>
      <c r="BL256" s="499"/>
      <c r="BM256" s="499"/>
      <c r="BN256" s="499"/>
      <c r="BO256" s="499"/>
      <c r="BP256" s="499"/>
      <c r="BQ256" s="499"/>
      <c r="BR256" s="499"/>
      <c r="BS256" s="499"/>
      <c r="BT256" s="499"/>
      <c r="BU256" s="499"/>
      <c r="BV256" s="499"/>
      <c r="BW256" s="499"/>
      <c r="BX256" s="499"/>
      <c r="BY256" s="499"/>
    </row>
    <row r="257" spans="1:77" customFormat="1" ht="12.75">
      <c r="A257" s="145"/>
      <c r="B257" s="145"/>
      <c r="C257" s="145"/>
      <c r="D257" s="145"/>
      <c r="E257" s="145"/>
      <c r="F257" s="145"/>
      <c r="G257" s="145"/>
      <c r="H257" s="145"/>
      <c r="I257" s="211"/>
      <c r="J257" s="145"/>
      <c r="K257" s="145"/>
      <c r="L257" s="145"/>
      <c r="M257" s="145"/>
      <c r="N257" s="145"/>
      <c r="O257" s="145"/>
      <c r="P257" s="145"/>
      <c r="Q257" s="145"/>
      <c r="R257" s="145"/>
      <c r="S257" s="146"/>
      <c r="T257" s="501"/>
      <c r="U257" s="500"/>
      <c r="V257" s="499"/>
      <c r="W257" s="515"/>
      <c r="X257" s="515"/>
      <c r="Y257" s="515"/>
      <c r="Z257" s="515"/>
      <c r="AA257" s="515"/>
      <c r="AB257" s="515"/>
      <c r="AC257" s="515"/>
      <c r="AD257" s="515"/>
      <c r="AE257" s="515"/>
      <c r="AF257" s="515"/>
      <c r="AG257" s="515"/>
      <c r="AH257" s="515"/>
      <c r="AI257" s="499"/>
      <c r="AJ257" s="146"/>
      <c r="AK257" s="146"/>
      <c r="AL257" s="146"/>
      <c r="AM257" s="146"/>
      <c r="AN257" s="146"/>
      <c r="AO257" s="146"/>
      <c r="AP257" s="146"/>
      <c r="AQ257" s="146"/>
      <c r="AR257" s="146"/>
      <c r="AS257" s="146"/>
      <c r="AT257" s="146"/>
      <c r="AU257" s="146"/>
      <c r="AV257" s="146"/>
      <c r="AW257" s="146"/>
      <c r="AX257" s="146"/>
      <c r="AY257" s="146"/>
      <c r="AZ257" s="146"/>
      <c r="BA257" s="146"/>
      <c r="BB257" s="146"/>
      <c r="BC257" s="146"/>
      <c r="BD257" s="146"/>
      <c r="BE257" s="499"/>
      <c r="BF257" s="499"/>
      <c r="BG257" s="499"/>
      <c r="BH257" s="499"/>
      <c r="BI257" s="499"/>
      <c r="BJ257" s="499"/>
      <c r="BK257" s="499"/>
      <c r="BL257" s="499"/>
      <c r="BM257" s="499"/>
      <c r="BN257" s="499"/>
      <c r="BO257" s="499"/>
      <c r="BP257" s="499"/>
      <c r="BQ257" s="499"/>
      <c r="BR257" s="499"/>
      <c r="BS257" s="499"/>
      <c r="BT257" s="499"/>
      <c r="BU257" s="499"/>
      <c r="BV257" s="499"/>
      <c r="BW257" s="499"/>
      <c r="BX257" s="499"/>
      <c r="BY257" s="499"/>
    </row>
    <row r="258" spans="1:77" customFormat="1" ht="12.75">
      <c r="A258" s="145"/>
      <c r="B258" s="145"/>
      <c r="C258" s="145"/>
      <c r="D258" s="145"/>
      <c r="E258" s="145"/>
      <c r="F258" s="145"/>
      <c r="G258" s="145"/>
      <c r="H258" s="145"/>
      <c r="I258" s="211"/>
      <c r="J258" s="145"/>
      <c r="K258" s="145"/>
      <c r="L258" s="145"/>
      <c r="M258" s="145"/>
      <c r="N258" s="145"/>
      <c r="O258" s="145"/>
      <c r="P258" s="145"/>
      <c r="Q258" s="145"/>
      <c r="R258" s="145"/>
      <c r="S258" s="146"/>
      <c r="T258" s="501"/>
      <c r="U258" s="500"/>
      <c r="V258" s="499"/>
      <c r="W258" s="515"/>
      <c r="X258" s="515"/>
      <c r="Y258" s="515"/>
      <c r="Z258" s="515"/>
      <c r="AA258" s="515"/>
      <c r="AB258" s="515"/>
      <c r="AC258" s="515"/>
      <c r="AD258" s="515"/>
      <c r="AE258" s="515"/>
      <c r="AF258" s="515"/>
      <c r="AG258" s="515"/>
      <c r="AH258" s="515"/>
      <c r="AI258" s="499"/>
      <c r="AJ258" s="146"/>
      <c r="AK258" s="146"/>
      <c r="AL258" s="146"/>
      <c r="AM258" s="146"/>
      <c r="AN258" s="146"/>
      <c r="AO258" s="146"/>
      <c r="AP258" s="146"/>
      <c r="AQ258" s="146"/>
      <c r="AR258" s="146"/>
      <c r="AS258" s="146"/>
      <c r="AT258" s="146"/>
      <c r="AU258" s="146"/>
      <c r="AV258" s="146"/>
      <c r="AW258" s="146"/>
      <c r="AX258" s="146"/>
      <c r="AY258" s="146"/>
      <c r="AZ258" s="146"/>
      <c r="BA258" s="146"/>
      <c r="BB258" s="146"/>
      <c r="BC258" s="146"/>
      <c r="BD258" s="146"/>
      <c r="BE258" s="499"/>
      <c r="BF258" s="499"/>
      <c r="BG258" s="499"/>
      <c r="BH258" s="499"/>
      <c r="BI258" s="499"/>
      <c r="BJ258" s="499"/>
      <c r="BK258" s="499"/>
      <c r="BL258" s="499"/>
      <c r="BM258" s="499"/>
      <c r="BN258" s="499"/>
      <c r="BO258" s="499"/>
      <c r="BP258" s="499"/>
      <c r="BQ258" s="499"/>
      <c r="BR258" s="499"/>
      <c r="BS258" s="499"/>
      <c r="BT258" s="499"/>
      <c r="BU258" s="499"/>
      <c r="BV258" s="499"/>
      <c r="BW258" s="499"/>
      <c r="BX258" s="499"/>
      <c r="BY258" s="499"/>
    </row>
    <row r="259" spans="1:77" customFormat="1" ht="12.75">
      <c r="A259" s="145"/>
      <c r="B259" s="145"/>
      <c r="C259" s="145"/>
      <c r="D259" s="145"/>
      <c r="E259" s="145"/>
      <c r="F259" s="145"/>
      <c r="G259" s="145"/>
      <c r="H259" s="145"/>
      <c r="I259" s="211"/>
      <c r="J259" s="145"/>
      <c r="K259" s="145"/>
      <c r="L259" s="145"/>
      <c r="M259" s="145"/>
      <c r="N259" s="145"/>
      <c r="O259" s="145"/>
      <c r="P259" s="145"/>
      <c r="Q259" s="145"/>
      <c r="R259" s="145"/>
      <c r="S259" s="146"/>
      <c r="T259" s="501"/>
      <c r="U259" s="500"/>
      <c r="V259" s="499"/>
      <c r="W259" s="515"/>
      <c r="X259" s="515"/>
      <c r="Y259" s="515"/>
      <c r="Z259" s="515"/>
      <c r="AA259" s="515"/>
      <c r="AB259" s="515"/>
      <c r="AC259" s="515"/>
      <c r="AD259" s="515"/>
      <c r="AE259" s="515"/>
      <c r="AF259" s="515"/>
      <c r="AG259" s="515"/>
      <c r="AH259" s="515"/>
      <c r="AI259" s="499"/>
      <c r="AJ259" s="146"/>
      <c r="AK259" s="146"/>
      <c r="AL259" s="146"/>
      <c r="AM259" s="146"/>
      <c r="AN259" s="146"/>
      <c r="AO259" s="146"/>
      <c r="AP259" s="146"/>
      <c r="AQ259" s="146"/>
      <c r="AR259" s="146"/>
      <c r="AS259" s="146"/>
      <c r="AT259" s="146"/>
      <c r="AU259" s="146"/>
      <c r="AV259" s="146"/>
      <c r="AW259" s="146"/>
      <c r="AX259" s="146"/>
      <c r="AY259" s="146"/>
      <c r="AZ259" s="146"/>
      <c r="BA259" s="146"/>
      <c r="BB259" s="146"/>
      <c r="BC259" s="146"/>
      <c r="BD259" s="146"/>
      <c r="BE259" s="499"/>
      <c r="BF259" s="499"/>
      <c r="BG259" s="499"/>
      <c r="BH259" s="499"/>
      <c r="BI259" s="499"/>
      <c r="BJ259" s="499"/>
      <c r="BK259" s="499"/>
      <c r="BL259" s="499"/>
      <c r="BM259" s="499"/>
      <c r="BN259" s="499"/>
      <c r="BO259" s="499"/>
      <c r="BP259" s="499"/>
      <c r="BQ259" s="499"/>
      <c r="BR259" s="499"/>
      <c r="BS259" s="499"/>
      <c r="BT259" s="499"/>
      <c r="BU259" s="499"/>
      <c r="BV259" s="499"/>
      <c r="BW259" s="499"/>
      <c r="BX259" s="499"/>
      <c r="BY259" s="499"/>
    </row>
    <row r="260" spans="1:77" customFormat="1" ht="12.75">
      <c r="A260" s="145"/>
      <c r="B260" s="145"/>
      <c r="C260" s="145"/>
      <c r="D260" s="145"/>
      <c r="E260" s="145"/>
      <c r="F260" s="145"/>
      <c r="G260" s="145"/>
      <c r="H260" s="145"/>
      <c r="I260" s="211"/>
      <c r="J260" s="145"/>
      <c r="K260" s="145"/>
      <c r="L260" s="145"/>
      <c r="M260" s="145"/>
      <c r="N260" s="145"/>
      <c r="O260" s="145"/>
      <c r="P260" s="145"/>
      <c r="Q260" s="145"/>
      <c r="R260" s="145"/>
      <c r="S260" s="146"/>
      <c r="T260" s="501"/>
      <c r="U260" s="500"/>
      <c r="V260" s="499"/>
      <c r="W260" s="515"/>
      <c r="X260" s="515"/>
      <c r="Y260" s="515"/>
      <c r="Z260" s="515"/>
      <c r="AA260" s="515"/>
      <c r="AB260" s="515"/>
      <c r="AC260" s="515"/>
      <c r="AD260" s="515"/>
      <c r="AE260" s="515"/>
      <c r="AF260" s="515"/>
      <c r="AG260" s="515"/>
      <c r="AH260" s="515"/>
      <c r="AI260" s="499"/>
      <c r="AJ260" s="146"/>
      <c r="AK260" s="146"/>
      <c r="AL260" s="146"/>
      <c r="AM260" s="146"/>
      <c r="AN260" s="146"/>
      <c r="AO260" s="146"/>
      <c r="AP260" s="146"/>
      <c r="AQ260" s="146"/>
      <c r="AR260" s="146"/>
      <c r="AS260" s="146"/>
      <c r="AT260" s="146"/>
      <c r="AU260" s="146"/>
      <c r="AV260" s="146"/>
      <c r="AW260" s="146"/>
      <c r="AX260" s="146"/>
      <c r="AY260" s="146"/>
      <c r="AZ260" s="146"/>
      <c r="BA260" s="146"/>
      <c r="BB260" s="146"/>
      <c r="BC260" s="146"/>
      <c r="BD260" s="146"/>
      <c r="BE260" s="499"/>
      <c r="BF260" s="499"/>
      <c r="BG260" s="499"/>
      <c r="BH260" s="499"/>
      <c r="BI260" s="499"/>
      <c r="BJ260" s="499"/>
      <c r="BK260" s="499"/>
      <c r="BL260" s="499"/>
      <c r="BM260" s="499"/>
      <c r="BN260" s="499"/>
      <c r="BO260" s="499"/>
      <c r="BP260" s="499"/>
      <c r="BQ260" s="499"/>
      <c r="BR260" s="499"/>
      <c r="BS260" s="499"/>
      <c r="BT260" s="499"/>
      <c r="BU260" s="499"/>
      <c r="BV260" s="499"/>
      <c r="BW260" s="499"/>
      <c r="BX260" s="499"/>
      <c r="BY260" s="499"/>
    </row>
    <row r="261" spans="1:77" customFormat="1" ht="12.75">
      <c r="A261" s="145"/>
      <c r="B261" s="145"/>
      <c r="C261" s="145"/>
      <c r="D261" s="145"/>
      <c r="E261" s="145"/>
      <c r="F261" s="145"/>
      <c r="G261" s="145"/>
      <c r="H261" s="145"/>
      <c r="I261" s="211"/>
      <c r="J261" s="145"/>
      <c r="K261" s="145"/>
      <c r="L261" s="145"/>
      <c r="M261" s="145"/>
      <c r="N261" s="145"/>
      <c r="O261" s="145"/>
      <c r="P261" s="145"/>
      <c r="Q261" s="145"/>
      <c r="R261" s="145"/>
      <c r="S261" s="146"/>
      <c r="T261" s="501"/>
      <c r="U261" s="500"/>
      <c r="V261" s="499"/>
      <c r="W261" s="515"/>
      <c r="X261" s="515"/>
      <c r="Y261" s="515"/>
      <c r="Z261" s="515"/>
      <c r="AA261" s="515"/>
      <c r="AB261" s="515"/>
      <c r="AC261" s="515"/>
      <c r="AD261" s="515"/>
      <c r="AE261" s="515"/>
      <c r="AF261" s="515"/>
      <c r="AG261" s="515"/>
      <c r="AH261" s="515"/>
      <c r="AI261" s="499"/>
      <c r="AJ261" s="146"/>
      <c r="AK261" s="146"/>
      <c r="AL261" s="146"/>
      <c r="AM261" s="146"/>
      <c r="AN261" s="146"/>
      <c r="AO261" s="146"/>
      <c r="AP261" s="146"/>
      <c r="AQ261" s="146"/>
      <c r="AR261" s="146"/>
      <c r="AS261" s="146"/>
      <c r="AT261" s="146"/>
      <c r="AU261" s="146"/>
      <c r="AV261" s="146"/>
      <c r="AW261" s="146"/>
      <c r="AX261" s="146"/>
      <c r="AY261" s="146"/>
      <c r="AZ261" s="146"/>
      <c r="BA261" s="146"/>
      <c r="BB261" s="146"/>
      <c r="BC261" s="146"/>
      <c r="BD261" s="146"/>
      <c r="BE261" s="499"/>
      <c r="BF261" s="499"/>
      <c r="BG261" s="499"/>
      <c r="BH261" s="499"/>
      <c r="BI261" s="499"/>
      <c r="BJ261" s="499"/>
      <c r="BK261" s="499"/>
      <c r="BL261" s="499"/>
      <c r="BM261" s="499"/>
      <c r="BN261" s="499"/>
      <c r="BO261" s="499"/>
      <c r="BP261" s="499"/>
      <c r="BQ261" s="499"/>
      <c r="BR261" s="499"/>
      <c r="BS261" s="499"/>
      <c r="BT261" s="499"/>
      <c r="BU261" s="499"/>
      <c r="BV261" s="499"/>
      <c r="BW261" s="499"/>
      <c r="BX261" s="499"/>
      <c r="BY261" s="499"/>
    </row>
    <row r="262" spans="1:77" customFormat="1" ht="12.75">
      <c r="A262" s="145"/>
      <c r="B262" s="145"/>
      <c r="C262" s="145"/>
      <c r="D262" s="145"/>
      <c r="E262" s="145"/>
      <c r="F262" s="145"/>
      <c r="G262" s="145"/>
      <c r="H262" s="145"/>
      <c r="I262" s="211"/>
      <c r="J262" s="145"/>
      <c r="K262" s="145"/>
      <c r="L262" s="145"/>
      <c r="M262" s="145"/>
      <c r="N262" s="145"/>
      <c r="O262" s="145"/>
      <c r="P262" s="145"/>
      <c r="Q262" s="145"/>
      <c r="R262" s="145"/>
      <c r="S262" s="146"/>
      <c r="T262" s="501"/>
      <c r="U262" s="500"/>
      <c r="V262" s="499"/>
      <c r="W262" s="515"/>
      <c r="X262" s="515"/>
      <c r="Y262" s="515"/>
      <c r="Z262" s="515"/>
      <c r="AA262" s="515"/>
      <c r="AB262" s="515"/>
      <c r="AC262" s="515"/>
      <c r="AD262" s="515"/>
      <c r="AE262" s="515"/>
      <c r="AF262" s="515"/>
      <c r="AG262" s="515"/>
      <c r="AH262" s="515"/>
      <c r="AI262" s="499"/>
      <c r="AJ262" s="146"/>
      <c r="AK262" s="146"/>
      <c r="AL262" s="146"/>
      <c r="AM262" s="146"/>
      <c r="AN262" s="146"/>
      <c r="AO262" s="146"/>
      <c r="AP262" s="146"/>
      <c r="AQ262" s="146"/>
      <c r="AR262" s="146"/>
      <c r="AS262" s="146"/>
      <c r="AT262" s="146"/>
      <c r="AU262" s="146"/>
      <c r="AV262" s="146"/>
      <c r="AW262" s="146"/>
      <c r="AX262" s="146"/>
      <c r="AY262" s="146"/>
      <c r="AZ262" s="146"/>
      <c r="BA262" s="146"/>
      <c r="BB262" s="146"/>
      <c r="BC262" s="146"/>
      <c r="BD262" s="146"/>
      <c r="BE262" s="499"/>
      <c r="BF262" s="499"/>
      <c r="BG262" s="499"/>
      <c r="BH262" s="499"/>
      <c r="BI262" s="499"/>
      <c r="BJ262" s="499"/>
      <c r="BK262" s="499"/>
      <c r="BL262" s="499"/>
      <c r="BM262" s="499"/>
      <c r="BN262" s="499"/>
      <c r="BO262" s="499"/>
      <c r="BP262" s="499"/>
      <c r="BQ262" s="499"/>
      <c r="BR262" s="499"/>
      <c r="BS262" s="499"/>
      <c r="BT262" s="499"/>
      <c r="BU262" s="499"/>
      <c r="BV262" s="499"/>
      <c r="BW262" s="499"/>
      <c r="BX262" s="499"/>
      <c r="BY262" s="499"/>
    </row>
    <row r="263" spans="1:77" customFormat="1" ht="12.75">
      <c r="A263" s="145"/>
      <c r="B263" s="145"/>
      <c r="C263" s="145"/>
      <c r="D263" s="145"/>
      <c r="E263" s="145"/>
      <c r="F263" s="145"/>
      <c r="G263" s="145"/>
      <c r="H263" s="145"/>
      <c r="I263" s="211"/>
      <c r="J263" s="145"/>
      <c r="K263" s="145"/>
      <c r="L263" s="145"/>
      <c r="M263" s="145"/>
      <c r="N263" s="145"/>
      <c r="O263" s="145"/>
      <c r="P263" s="145"/>
      <c r="Q263" s="145"/>
      <c r="R263" s="145"/>
      <c r="S263" s="146"/>
      <c r="T263" s="501"/>
      <c r="U263" s="500"/>
      <c r="V263" s="499"/>
      <c r="W263" s="515"/>
      <c r="X263" s="515"/>
      <c r="Y263" s="515"/>
      <c r="Z263" s="515"/>
      <c r="AA263" s="515"/>
      <c r="AB263" s="515"/>
      <c r="AC263" s="515"/>
      <c r="AD263" s="515"/>
      <c r="AE263" s="515"/>
      <c r="AF263" s="515"/>
      <c r="AG263" s="515"/>
      <c r="AH263" s="515"/>
      <c r="AI263" s="499"/>
      <c r="AJ263" s="146"/>
      <c r="AK263" s="146"/>
      <c r="AL263" s="146"/>
      <c r="AM263" s="146"/>
      <c r="AN263" s="146"/>
      <c r="AO263" s="146"/>
      <c r="AP263" s="146"/>
      <c r="AQ263" s="146"/>
      <c r="AR263" s="146"/>
      <c r="AS263" s="146"/>
      <c r="AT263" s="146"/>
      <c r="AU263" s="146"/>
      <c r="AV263" s="146"/>
      <c r="AW263" s="146"/>
      <c r="AX263" s="146"/>
      <c r="AY263" s="146"/>
      <c r="AZ263" s="146"/>
      <c r="BA263" s="146"/>
      <c r="BB263" s="146"/>
      <c r="BC263" s="146"/>
      <c r="BD263" s="146"/>
      <c r="BE263" s="499"/>
      <c r="BF263" s="499"/>
      <c r="BG263" s="499"/>
      <c r="BH263" s="499"/>
      <c r="BI263" s="499"/>
      <c r="BJ263" s="499"/>
      <c r="BK263" s="499"/>
      <c r="BL263" s="499"/>
      <c r="BM263" s="499"/>
      <c r="BN263" s="499"/>
      <c r="BO263" s="499"/>
      <c r="BP263" s="499"/>
      <c r="BQ263" s="499"/>
      <c r="BR263" s="499"/>
      <c r="BS263" s="499"/>
      <c r="BT263" s="499"/>
      <c r="BU263" s="499"/>
      <c r="BV263" s="499"/>
      <c r="BW263" s="499"/>
      <c r="BX263" s="499"/>
      <c r="BY263" s="499"/>
    </row>
    <row r="264" spans="1:77" customFormat="1" ht="12.75">
      <c r="A264" s="145"/>
      <c r="B264" s="145"/>
      <c r="C264" s="145"/>
      <c r="D264" s="145"/>
      <c r="E264" s="145"/>
      <c r="F264" s="145"/>
      <c r="G264" s="145"/>
      <c r="H264" s="145"/>
      <c r="I264" s="211"/>
      <c r="J264" s="145"/>
      <c r="K264" s="145"/>
      <c r="L264" s="145"/>
      <c r="M264" s="145"/>
      <c r="N264" s="145"/>
      <c r="O264" s="145"/>
      <c r="P264" s="145"/>
      <c r="Q264" s="145"/>
      <c r="R264" s="145"/>
      <c r="S264" s="146"/>
      <c r="T264" s="501"/>
      <c r="U264" s="500"/>
      <c r="V264" s="499"/>
      <c r="W264" s="515"/>
      <c r="X264" s="515"/>
      <c r="Y264" s="515"/>
      <c r="Z264" s="515"/>
      <c r="AA264" s="515"/>
      <c r="AB264" s="515"/>
      <c r="AC264" s="515"/>
      <c r="AD264" s="515"/>
      <c r="AE264" s="515"/>
      <c r="AF264" s="515"/>
      <c r="AG264" s="515"/>
      <c r="AH264" s="515"/>
      <c r="AI264" s="499"/>
      <c r="AJ264" s="146"/>
      <c r="AK264" s="146"/>
      <c r="AL264" s="146"/>
      <c r="AM264" s="146"/>
      <c r="AN264" s="146"/>
      <c r="AO264" s="146"/>
      <c r="AP264" s="146"/>
      <c r="AQ264" s="146"/>
      <c r="AR264" s="146"/>
      <c r="AS264" s="146"/>
      <c r="AT264" s="146"/>
      <c r="AU264" s="146"/>
      <c r="AV264" s="146"/>
      <c r="AW264" s="146"/>
      <c r="AX264" s="146"/>
      <c r="AY264" s="146"/>
      <c r="AZ264" s="146"/>
      <c r="BA264" s="146"/>
      <c r="BB264" s="146"/>
      <c r="BC264" s="146"/>
      <c r="BD264" s="146"/>
      <c r="BE264" s="499"/>
      <c r="BF264" s="499"/>
      <c r="BG264" s="499"/>
      <c r="BH264" s="499"/>
      <c r="BI264" s="499"/>
      <c r="BJ264" s="499"/>
      <c r="BK264" s="499"/>
      <c r="BL264" s="499"/>
      <c r="BM264" s="499"/>
      <c r="BN264" s="499"/>
      <c r="BO264" s="499"/>
      <c r="BP264" s="499"/>
      <c r="BQ264" s="499"/>
      <c r="BR264" s="499"/>
      <c r="BS264" s="499"/>
      <c r="BT264" s="499"/>
      <c r="BU264" s="499"/>
      <c r="BV264" s="499"/>
      <c r="BW264" s="499"/>
      <c r="BX264" s="499"/>
      <c r="BY264" s="499"/>
    </row>
    <row r="265" spans="1:77" customFormat="1" ht="12.75">
      <c r="A265" s="145"/>
      <c r="B265" s="145"/>
      <c r="C265" s="145"/>
      <c r="D265" s="145"/>
      <c r="E265" s="145"/>
      <c r="F265" s="145"/>
      <c r="G265" s="145"/>
      <c r="H265" s="145"/>
      <c r="I265" s="211"/>
      <c r="J265" s="145"/>
      <c r="K265" s="145"/>
      <c r="L265" s="145"/>
      <c r="M265" s="145"/>
      <c r="N265" s="145"/>
      <c r="O265" s="145"/>
      <c r="P265" s="145"/>
      <c r="Q265" s="145"/>
      <c r="R265" s="145"/>
      <c r="S265" s="146"/>
      <c r="T265" s="501"/>
      <c r="U265" s="500"/>
      <c r="V265" s="499"/>
      <c r="W265" s="515"/>
      <c r="X265" s="515"/>
      <c r="Y265" s="515"/>
      <c r="Z265" s="515"/>
      <c r="AA265" s="515"/>
      <c r="AB265" s="515"/>
      <c r="AC265" s="515"/>
      <c r="AD265" s="515"/>
      <c r="AE265" s="515"/>
      <c r="AF265" s="515"/>
      <c r="AG265" s="515"/>
      <c r="AH265" s="515"/>
      <c r="AI265" s="499"/>
      <c r="AJ265" s="146"/>
      <c r="AK265" s="146"/>
      <c r="AL265" s="146"/>
      <c r="AM265" s="146"/>
      <c r="AN265" s="146"/>
      <c r="AO265" s="146"/>
      <c r="AP265" s="146"/>
      <c r="AQ265" s="146"/>
      <c r="AR265" s="146"/>
      <c r="AS265" s="146"/>
      <c r="AT265" s="146"/>
      <c r="AU265" s="146"/>
      <c r="AV265" s="146"/>
      <c r="AW265" s="146"/>
      <c r="AX265" s="146"/>
      <c r="AY265" s="146"/>
      <c r="AZ265" s="146"/>
      <c r="BA265" s="146"/>
      <c r="BB265" s="146"/>
      <c r="BC265" s="146"/>
      <c r="BD265" s="146"/>
      <c r="BE265" s="499"/>
      <c r="BF265" s="499"/>
      <c r="BG265" s="499"/>
      <c r="BH265" s="499"/>
      <c r="BI265" s="499"/>
      <c r="BJ265" s="499"/>
      <c r="BK265" s="499"/>
      <c r="BL265" s="499"/>
      <c r="BM265" s="499"/>
      <c r="BN265" s="499"/>
      <c r="BO265" s="499"/>
      <c r="BP265" s="499"/>
      <c r="BQ265" s="499"/>
      <c r="BR265" s="499"/>
      <c r="BS265" s="499"/>
      <c r="BT265" s="499"/>
      <c r="BU265" s="499"/>
      <c r="BV265" s="499"/>
      <c r="BW265" s="499"/>
      <c r="BX265" s="499"/>
      <c r="BY265" s="499"/>
    </row>
    <row r="266" spans="1:77" customFormat="1" ht="12.75">
      <c r="A266" s="145"/>
      <c r="B266" s="145"/>
      <c r="C266" s="145"/>
      <c r="D266" s="145"/>
      <c r="E266" s="145"/>
      <c r="F266" s="145"/>
      <c r="G266" s="145"/>
      <c r="H266" s="145"/>
      <c r="I266" s="211"/>
      <c r="J266" s="145"/>
      <c r="K266" s="145"/>
      <c r="L266" s="145"/>
      <c r="M266" s="145"/>
      <c r="N266" s="145"/>
      <c r="O266" s="145"/>
      <c r="P266" s="145"/>
      <c r="Q266" s="145"/>
      <c r="R266" s="145"/>
      <c r="S266" s="146"/>
      <c r="T266" s="501"/>
      <c r="U266" s="500"/>
      <c r="V266" s="499"/>
      <c r="W266" s="515"/>
      <c r="X266" s="515"/>
      <c r="Y266" s="515"/>
      <c r="Z266" s="515"/>
      <c r="AA266" s="515"/>
      <c r="AB266" s="515"/>
      <c r="AC266" s="515"/>
      <c r="AD266" s="515"/>
      <c r="AE266" s="515"/>
      <c r="AF266" s="515"/>
      <c r="AG266" s="516"/>
      <c r="AH266" s="515"/>
      <c r="AI266" s="499"/>
      <c r="AJ266" s="146"/>
      <c r="AK266" s="146"/>
      <c r="AL266" s="146"/>
      <c r="AM266" s="146"/>
      <c r="AN266" s="146"/>
      <c r="AO266" s="146"/>
      <c r="AP266" s="146"/>
      <c r="AQ266" s="146"/>
      <c r="AR266" s="146"/>
      <c r="AS266" s="146"/>
      <c r="AT266" s="146"/>
      <c r="AU266" s="146"/>
      <c r="AV266" s="146"/>
      <c r="AW266" s="146"/>
      <c r="AX266" s="146"/>
      <c r="AY266" s="146"/>
      <c r="AZ266" s="146"/>
      <c r="BA266" s="146"/>
      <c r="BB266" s="146"/>
      <c r="BC266" s="146"/>
      <c r="BD266" s="146"/>
      <c r="BE266" s="499"/>
      <c r="BF266" s="499"/>
      <c r="BG266" s="499"/>
      <c r="BH266" s="499"/>
      <c r="BI266" s="499"/>
      <c r="BJ266" s="499"/>
      <c r="BK266" s="499"/>
      <c r="BL266" s="499"/>
      <c r="BM266" s="499"/>
      <c r="BN266" s="499"/>
      <c r="BO266" s="499"/>
      <c r="BP266" s="499"/>
      <c r="BQ266" s="499"/>
      <c r="BR266" s="499"/>
      <c r="BS266" s="499"/>
      <c r="BT266" s="499"/>
      <c r="BU266" s="499"/>
      <c r="BV266" s="499"/>
      <c r="BW266" s="499"/>
      <c r="BX266" s="499"/>
      <c r="BY266" s="499"/>
    </row>
    <row r="267" spans="1:77" customFormat="1" ht="12.75">
      <c r="A267" s="145"/>
      <c r="B267" s="145"/>
      <c r="C267" s="145"/>
      <c r="D267" s="145"/>
      <c r="E267" s="145"/>
      <c r="F267" s="145"/>
      <c r="G267" s="145"/>
      <c r="H267" s="145"/>
      <c r="I267" s="211"/>
      <c r="J267" s="145"/>
      <c r="K267" s="145"/>
      <c r="L267" s="145"/>
      <c r="M267" s="145"/>
      <c r="N267" s="145"/>
      <c r="O267" s="145"/>
      <c r="P267" s="145"/>
      <c r="Q267" s="145"/>
      <c r="R267" s="145"/>
      <c r="S267" s="146"/>
      <c r="T267" s="501"/>
      <c r="U267" s="500"/>
      <c r="V267" s="499"/>
      <c r="W267" s="515"/>
      <c r="X267" s="515"/>
      <c r="Y267" s="515"/>
      <c r="Z267" s="515"/>
      <c r="AA267" s="515"/>
      <c r="AB267" s="515"/>
      <c r="AC267" s="515"/>
      <c r="AD267" s="515"/>
      <c r="AE267" s="515"/>
      <c r="AF267" s="515"/>
      <c r="AG267" s="515"/>
      <c r="AH267" s="515"/>
      <c r="AI267" s="499"/>
      <c r="AJ267" s="146"/>
      <c r="AK267" s="146"/>
      <c r="AL267" s="146"/>
      <c r="AM267" s="146"/>
      <c r="AN267" s="146"/>
      <c r="AO267" s="146"/>
      <c r="AP267" s="146"/>
      <c r="AQ267" s="146"/>
      <c r="AR267" s="146"/>
      <c r="AS267" s="146"/>
      <c r="AT267" s="146"/>
      <c r="AU267" s="146"/>
      <c r="AV267" s="146"/>
      <c r="AW267" s="146"/>
      <c r="AX267" s="146"/>
      <c r="AY267" s="146"/>
      <c r="AZ267" s="146"/>
      <c r="BA267" s="146"/>
      <c r="BB267" s="146"/>
      <c r="BC267" s="146"/>
      <c r="BD267" s="146"/>
      <c r="BE267" s="499"/>
      <c r="BF267" s="499"/>
      <c r="BG267" s="499"/>
      <c r="BH267" s="499"/>
      <c r="BI267" s="499"/>
      <c r="BJ267" s="499"/>
      <c r="BK267" s="499"/>
      <c r="BL267" s="499"/>
      <c r="BM267" s="499"/>
      <c r="BN267" s="499"/>
      <c r="BO267" s="499"/>
      <c r="BP267" s="499"/>
      <c r="BQ267" s="499"/>
      <c r="BR267" s="499"/>
      <c r="BS267" s="499"/>
      <c r="BT267" s="499"/>
      <c r="BU267" s="499"/>
      <c r="BV267" s="499"/>
      <c r="BW267" s="499"/>
      <c r="BX267" s="499"/>
      <c r="BY267" s="499"/>
    </row>
    <row r="268" spans="1:77" customFormat="1" ht="12.75">
      <c r="A268" s="145"/>
      <c r="B268" s="145"/>
      <c r="C268" s="145"/>
      <c r="D268" s="145"/>
      <c r="E268" s="145"/>
      <c r="F268" s="145"/>
      <c r="G268" s="145"/>
      <c r="H268" s="145"/>
      <c r="I268" s="211"/>
      <c r="J268" s="145"/>
      <c r="K268" s="145"/>
      <c r="L268" s="145"/>
      <c r="M268" s="145"/>
      <c r="N268" s="145"/>
      <c r="O268" s="145"/>
      <c r="P268" s="145"/>
      <c r="Q268" s="145"/>
      <c r="R268" s="145"/>
      <c r="S268" s="146"/>
      <c r="T268" s="501"/>
      <c r="U268" s="500"/>
      <c r="V268" s="499"/>
      <c r="W268" s="515"/>
      <c r="X268" s="515"/>
      <c r="Y268" s="515"/>
      <c r="Z268" s="515"/>
      <c r="AA268" s="515"/>
      <c r="AB268" s="515"/>
      <c r="AC268" s="515"/>
      <c r="AD268" s="515"/>
      <c r="AE268" s="515"/>
      <c r="AF268" s="515"/>
      <c r="AG268" s="515"/>
      <c r="AH268" s="515"/>
      <c r="AI268" s="499"/>
      <c r="AJ268" s="146"/>
      <c r="AK268" s="146"/>
      <c r="AL268" s="146"/>
      <c r="AM268" s="146"/>
      <c r="AN268" s="146"/>
      <c r="AO268" s="146"/>
      <c r="AP268" s="146"/>
      <c r="AQ268" s="146"/>
      <c r="AR268" s="146"/>
      <c r="AS268" s="146"/>
      <c r="AT268" s="146"/>
      <c r="AU268" s="146"/>
      <c r="AV268" s="146"/>
      <c r="AW268" s="146"/>
      <c r="AX268" s="146"/>
      <c r="AY268" s="146"/>
      <c r="AZ268" s="146"/>
      <c r="BA268" s="146"/>
      <c r="BB268" s="146"/>
      <c r="BC268" s="146"/>
      <c r="BD268" s="146"/>
      <c r="BE268" s="499"/>
      <c r="BF268" s="499"/>
      <c r="BG268" s="499"/>
      <c r="BH268" s="499"/>
      <c r="BI268" s="499"/>
      <c r="BJ268" s="499"/>
      <c r="BK268" s="499"/>
      <c r="BL268" s="499"/>
      <c r="BM268" s="499"/>
      <c r="BN268" s="499"/>
      <c r="BO268" s="499"/>
      <c r="BP268" s="499"/>
      <c r="BQ268" s="499"/>
      <c r="BR268" s="499"/>
      <c r="BS268" s="499"/>
      <c r="BT268" s="499"/>
      <c r="BU268" s="499"/>
      <c r="BV268" s="499"/>
      <c r="BW268" s="499"/>
      <c r="BX268" s="499"/>
      <c r="BY268" s="499"/>
    </row>
    <row r="269" spans="1:77" customFormat="1" ht="12.75">
      <c r="A269" s="145"/>
      <c r="B269" s="145"/>
      <c r="C269" s="145"/>
      <c r="D269" s="145"/>
      <c r="E269" s="145"/>
      <c r="F269" s="145"/>
      <c r="G269" s="145"/>
      <c r="H269" s="145"/>
      <c r="I269" s="211"/>
      <c r="J269" s="145"/>
      <c r="K269" s="145"/>
      <c r="L269" s="145"/>
      <c r="M269" s="145"/>
      <c r="N269" s="145"/>
      <c r="O269" s="145"/>
      <c r="P269" s="145"/>
      <c r="Q269" s="145"/>
      <c r="R269" s="145"/>
      <c r="S269" s="146"/>
      <c r="T269" s="501"/>
      <c r="U269" s="500"/>
      <c r="V269" s="499"/>
      <c r="W269" s="515"/>
      <c r="X269" s="515"/>
      <c r="Y269" s="515"/>
      <c r="Z269" s="515"/>
      <c r="AA269" s="515"/>
      <c r="AB269" s="515"/>
      <c r="AC269" s="515"/>
      <c r="AD269" s="515"/>
      <c r="AE269" s="515"/>
      <c r="AF269" s="515"/>
      <c r="AG269" s="515"/>
      <c r="AH269" s="515"/>
      <c r="AI269" s="499"/>
      <c r="AJ269" s="146"/>
      <c r="AK269" s="146"/>
      <c r="AL269" s="146"/>
      <c r="AM269" s="146"/>
      <c r="AN269" s="146"/>
      <c r="AO269" s="146"/>
      <c r="AP269" s="146"/>
      <c r="AQ269" s="146"/>
      <c r="AR269" s="146"/>
      <c r="AS269" s="146"/>
      <c r="AT269" s="146"/>
      <c r="AU269" s="146"/>
      <c r="AV269" s="146"/>
      <c r="AW269" s="146"/>
      <c r="AX269" s="146"/>
      <c r="AY269" s="146"/>
      <c r="AZ269" s="146"/>
      <c r="BA269" s="146"/>
      <c r="BB269" s="146"/>
      <c r="BC269" s="146"/>
      <c r="BD269" s="146"/>
      <c r="BE269" s="499"/>
      <c r="BF269" s="499"/>
      <c r="BG269" s="499"/>
      <c r="BH269" s="499"/>
      <c r="BI269" s="499"/>
      <c r="BJ269" s="499"/>
      <c r="BK269" s="499"/>
      <c r="BL269" s="499"/>
      <c r="BM269" s="499"/>
      <c r="BN269" s="499"/>
      <c r="BO269" s="499"/>
      <c r="BP269" s="499"/>
      <c r="BQ269" s="499"/>
      <c r="BR269" s="499"/>
      <c r="BS269" s="499"/>
      <c r="BT269" s="499"/>
      <c r="BU269" s="499"/>
      <c r="BV269" s="499"/>
      <c r="BW269" s="499"/>
      <c r="BX269" s="499"/>
      <c r="BY269" s="499"/>
    </row>
    <row r="270" spans="1:77" customFormat="1" ht="12.75">
      <c r="A270" s="145"/>
      <c r="B270" s="145"/>
      <c r="C270" s="145"/>
      <c r="D270" s="145"/>
      <c r="E270" s="145"/>
      <c r="F270" s="145"/>
      <c r="G270" s="145"/>
      <c r="H270" s="145"/>
      <c r="I270" s="211"/>
      <c r="J270" s="145"/>
      <c r="K270" s="145"/>
      <c r="L270" s="145"/>
      <c r="M270" s="145"/>
      <c r="N270" s="145"/>
      <c r="O270" s="145"/>
      <c r="P270" s="145"/>
      <c r="Q270" s="145"/>
      <c r="R270" s="145"/>
      <c r="S270" s="146"/>
      <c r="T270" s="501"/>
      <c r="U270" s="500"/>
      <c r="V270" s="499"/>
      <c r="W270" s="515"/>
      <c r="X270" s="515"/>
      <c r="Y270" s="515"/>
      <c r="Z270" s="515"/>
      <c r="AA270" s="515"/>
      <c r="AB270" s="515"/>
      <c r="AC270" s="515"/>
      <c r="AD270" s="515"/>
      <c r="AE270" s="515"/>
      <c r="AF270" s="515"/>
      <c r="AG270" s="515"/>
      <c r="AH270" s="515"/>
      <c r="AI270" s="499"/>
      <c r="AJ270" s="146"/>
      <c r="AK270" s="146"/>
      <c r="AL270" s="146"/>
      <c r="AM270" s="146"/>
      <c r="AN270" s="146"/>
      <c r="AO270" s="146"/>
      <c r="AP270" s="146"/>
      <c r="AQ270" s="146"/>
      <c r="AR270" s="146"/>
      <c r="AS270" s="146"/>
      <c r="AT270" s="146"/>
      <c r="AU270" s="146"/>
      <c r="AV270" s="146"/>
      <c r="AW270" s="146"/>
      <c r="AX270" s="146"/>
      <c r="AY270" s="146"/>
      <c r="AZ270" s="146"/>
      <c r="BA270" s="146"/>
      <c r="BB270" s="146"/>
      <c r="BC270" s="146"/>
      <c r="BD270" s="146"/>
      <c r="BE270" s="499"/>
      <c r="BF270" s="499"/>
      <c r="BG270" s="499"/>
      <c r="BH270" s="499"/>
      <c r="BI270" s="499"/>
      <c r="BJ270" s="499"/>
      <c r="BK270" s="499"/>
      <c r="BL270" s="499"/>
      <c r="BM270" s="499"/>
      <c r="BN270" s="499"/>
      <c r="BO270" s="499"/>
      <c r="BP270" s="499"/>
      <c r="BQ270" s="499"/>
      <c r="BR270" s="499"/>
      <c r="BS270" s="499"/>
      <c r="BT270" s="499"/>
      <c r="BU270" s="499"/>
      <c r="BV270" s="499"/>
      <c r="BW270" s="499"/>
      <c r="BX270" s="499"/>
      <c r="BY270" s="499"/>
    </row>
    <row r="271" spans="1:77" customFormat="1" ht="12.75">
      <c r="A271" s="145"/>
      <c r="B271" s="145"/>
      <c r="C271" s="145"/>
      <c r="D271" s="145"/>
      <c r="E271" s="145"/>
      <c r="F271" s="145"/>
      <c r="G271" s="145"/>
      <c r="H271" s="145"/>
      <c r="I271" s="211"/>
      <c r="J271" s="145"/>
      <c r="K271" s="145"/>
      <c r="L271" s="145"/>
      <c r="M271" s="145"/>
      <c r="N271" s="145"/>
      <c r="O271" s="145"/>
      <c r="P271" s="145"/>
      <c r="Q271" s="145"/>
      <c r="R271" s="145"/>
      <c r="S271" s="146"/>
      <c r="T271" s="501"/>
      <c r="U271" s="500"/>
      <c r="V271" s="499"/>
      <c r="W271" s="515"/>
      <c r="X271" s="515"/>
      <c r="Y271" s="515"/>
      <c r="Z271" s="515"/>
      <c r="AA271" s="515"/>
      <c r="AB271" s="515"/>
      <c r="AC271" s="515"/>
      <c r="AD271" s="515"/>
      <c r="AE271" s="515"/>
      <c r="AF271" s="515"/>
      <c r="AG271" s="515"/>
      <c r="AH271" s="515"/>
      <c r="AI271" s="499"/>
      <c r="AJ271" s="146"/>
      <c r="AK271" s="146"/>
      <c r="AL271" s="146"/>
      <c r="AM271" s="146"/>
      <c r="AN271" s="146"/>
      <c r="AO271" s="146"/>
      <c r="AP271" s="146"/>
      <c r="AQ271" s="146"/>
      <c r="AR271" s="146"/>
      <c r="AS271" s="146"/>
      <c r="AT271" s="146"/>
      <c r="AU271" s="146"/>
      <c r="AV271" s="146"/>
      <c r="AW271" s="146"/>
      <c r="AX271" s="146"/>
      <c r="AY271" s="146"/>
      <c r="AZ271" s="146"/>
      <c r="BA271" s="146"/>
      <c r="BB271" s="146"/>
      <c r="BC271" s="146"/>
      <c r="BD271" s="146"/>
      <c r="BE271" s="499"/>
      <c r="BF271" s="499"/>
      <c r="BG271" s="499"/>
      <c r="BH271" s="499"/>
      <c r="BI271" s="499"/>
      <c r="BJ271" s="499"/>
      <c r="BK271" s="499"/>
      <c r="BL271" s="499"/>
      <c r="BM271" s="499"/>
      <c r="BN271" s="499"/>
      <c r="BO271" s="499"/>
      <c r="BP271" s="499"/>
      <c r="BQ271" s="499"/>
      <c r="BR271" s="499"/>
      <c r="BS271" s="499"/>
      <c r="BT271" s="499"/>
      <c r="BU271" s="499"/>
      <c r="BV271" s="499"/>
      <c r="BW271" s="499"/>
      <c r="BX271" s="499"/>
      <c r="BY271" s="499"/>
    </row>
    <row r="272" spans="1:77" customFormat="1" ht="12.75">
      <c r="A272" s="145"/>
      <c r="B272" s="145"/>
      <c r="C272" s="145"/>
      <c r="D272" s="145"/>
      <c r="E272" s="145"/>
      <c r="F272" s="145"/>
      <c r="G272" s="145"/>
      <c r="H272" s="145"/>
      <c r="I272" s="211"/>
      <c r="J272" s="145"/>
      <c r="K272" s="145"/>
      <c r="L272" s="145"/>
      <c r="M272" s="145"/>
      <c r="N272" s="145"/>
      <c r="O272" s="145"/>
      <c r="P272" s="145"/>
      <c r="Q272" s="145"/>
      <c r="R272" s="145"/>
      <c r="S272" s="146"/>
      <c r="T272" s="501"/>
      <c r="U272" s="500"/>
      <c r="V272" s="499"/>
      <c r="W272" s="515"/>
      <c r="X272" s="515"/>
      <c r="Y272" s="515"/>
      <c r="Z272" s="515"/>
      <c r="AA272" s="515"/>
      <c r="AB272" s="515"/>
      <c r="AC272" s="515"/>
      <c r="AD272" s="515"/>
      <c r="AE272" s="515"/>
      <c r="AF272" s="515"/>
      <c r="AG272" s="515"/>
      <c r="AH272" s="515"/>
      <c r="AI272" s="499"/>
      <c r="AJ272" s="146"/>
      <c r="AK272" s="146"/>
      <c r="AL272" s="146"/>
      <c r="AM272" s="146"/>
      <c r="AN272" s="146"/>
      <c r="AO272" s="146"/>
      <c r="AP272" s="146"/>
      <c r="AQ272" s="146"/>
      <c r="AR272" s="146"/>
      <c r="AS272" s="146"/>
      <c r="AT272" s="146"/>
      <c r="AU272" s="146"/>
      <c r="AV272" s="146"/>
      <c r="AW272" s="146"/>
      <c r="AX272" s="146"/>
      <c r="AY272" s="146"/>
      <c r="AZ272" s="146"/>
      <c r="BA272" s="146"/>
      <c r="BB272" s="146"/>
      <c r="BC272" s="146"/>
      <c r="BD272" s="146"/>
      <c r="BE272" s="499"/>
      <c r="BF272" s="499"/>
      <c r="BG272" s="499"/>
      <c r="BH272" s="499"/>
      <c r="BI272" s="499"/>
      <c r="BJ272" s="499"/>
      <c r="BK272" s="499"/>
      <c r="BL272" s="499"/>
      <c r="BM272" s="499"/>
      <c r="BN272" s="499"/>
      <c r="BO272" s="499"/>
      <c r="BP272" s="499"/>
      <c r="BQ272" s="499"/>
      <c r="BR272" s="499"/>
      <c r="BS272" s="499"/>
      <c r="BT272" s="499"/>
      <c r="BU272" s="499"/>
      <c r="BV272" s="499"/>
      <c r="BW272" s="499"/>
      <c r="BX272" s="499"/>
      <c r="BY272" s="499"/>
    </row>
    <row r="273" spans="1:77" customFormat="1" ht="12.75">
      <c r="A273" s="145"/>
      <c r="B273" s="145"/>
      <c r="C273" s="145"/>
      <c r="D273" s="145"/>
      <c r="E273" s="145"/>
      <c r="F273" s="145"/>
      <c r="G273" s="145"/>
      <c r="H273" s="145"/>
      <c r="I273" s="211"/>
      <c r="J273" s="145"/>
      <c r="K273" s="145"/>
      <c r="L273" s="145"/>
      <c r="M273" s="145"/>
      <c r="N273" s="145"/>
      <c r="O273" s="145"/>
      <c r="P273" s="145"/>
      <c r="Q273" s="145"/>
      <c r="R273" s="145"/>
      <c r="S273" s="146"/>
      <c r="T273" s="501"/>
      <c r="U273" s="500"/>
      <c r="V273" s="499"/>
      <c r="W273" s="515"/>
      <c r="X273" s="515"/>
      <c r="Y273" s="515"/>
      <c r="Z273" s="515"/>
      <c r="AA273" s="515"/>
      <c r="AB273" s="515"/>
      <c r="AC273" s="515"/>
      <c r="AD273" s="515"/>
      <c r="AE273" s="515"/>
      <c r="AF273" s="515"/>
      <c r="AG273" s="515"/>
      <c r="AH273" s="515"/>
      <c r="AI273" s="499"/>
      <c r="AJ273" s="146"/>
      <c r="AK273" s="146"/>
      <c r="AL273" s="146"/>
      <c r="AM273" s="146"/>
      <c r="AN273" s="146"/>
      <c r="AO273" s="146"/>
      <c r="AP273" s="146"/>
      <c r="AQ273" s="146"/>
      <c r="AR273" s="146"/>
      <c r="AS273" s="146"/>
      <c r="AT273" s="146"/>
      <c r="AU273" s="146"/>
      <c r="AV273" s="146"/>
      <c r="AW273" s="146"/>
      <c r="AX273" s="146"/>
      <c r="AY273" s="146"/>
      <c r="AZ273" s="146"/>
      <c r="BA273" s="146"/>
      <c r="BB273" s="146"/>
      <c r="BC273" s="146"/>
      <c r="BD273" s="146"/>
      <c r="BE273" s="499"/>
      <c r="BF273" s="499"/>
      <c r="BG273" s="499"/>
      <c r="BH273" s="499"/>
      <c r="BI273" s="499"/>
      <c r="BJ273" s="499"/>
      <c r="BK273" s="499"/>
      <c r="BL273" s="499"/>
      <c r="BM273" s="499"/>
      <c r="BN273" s="499"/>
      <c r="BO273" s="499"/>
      <c r="BP273" s="499"/>
      <c r="BQ273" s="499"/>
      <c r="BR273" s="499"/>
      <c r="BS273" s="499"/>
      <c r="BT273" s="499"/>
      <c r="BU273" s="499"/>
      <c r="BV273" s="499"/>
      <c r="BW273" s="499"/>
      <c r="BX273" s="499"/>
      <c r="BY273" s="499"/>
    </row>
    <row r="274" spans="1:77" customFormat="1" ht="12.75">
      <c r="A274" s="145"/>
      <c r="B274" s="145"/>
      <c r="C274" s="145"/>
      <c r="D274" s="145"/>
      <c r="E274" s="145"/>
      <c r="F274" s="145"/>
      <c r="G274" s="145"/>
      <c r="H274" s="145"/>
      <c r="I274" s="211"/>
      <c r="J274" s="145"/>
      <c r="K274" s="145"/>
      <c r="L274" s="145"/>
      <c r="M274" s="145"/>
      <c r="N274" s="145"/>
      <c r="O274" s="145"/>
      <c r="P274" s="145"/>
      <c r="Q274" s="145"/>
      <c r="R274" s="145"/>
      <c r="S274" s="146"/>
      <c r="T274" s="501"/>
      <c r="U274" s="500"/>
      <c r="V274" s="499"/>
      <c r="W274" s="515"/>
      <c r="X274" s="515"/>
      <c r="Y274" s="515"/>
      <c r="Z274" s="515"/>
      <c r="AA274" s="515"/>
      <c r="AB274" s="515"/>
      <c r="AC274" s="515"/>
      <c r="AD274" s="515"/>
      <c r="AE274" s="515"/>
      <c r="AF274" s="515"/>
      <c r="AG274" s="515"/>
      <c r="AH274" s="515"/>
      <c r="AI274" s="499"/>
      <c r="AJ274" s="146"/>
      <c r="AK274" s="146"/>
      <c r="AL274" s="146"/>
      <c r="AM274" s="146"/>
      <c r="AN274" s="146"/>
      <c r="AO274" s="146"/>
      <c r="AP274" s="146"/>
      <c r="AQ274" s="146"/>
      <c r="AR274" s="146"/>
      <c r="AS274" s="146"/>
      <c r="AT274" s="146"/>
      <c r="AU274" s="146"/>
      <c r="AV274" s="146"/>
      <c r="AW274" s="146"/>
      <c r="AX274" s="146"/>
      <c r="AY274" s="146"/>
      <c r="AZ274" s="146"/>
      <c r="BA274" s="146"/>
      <c r="BB274" s="146"/>
      <c r="BC274" s="146"/>
      <c r="BD274" s="146"/>
      <c r="BE274" s="499"/>
      <c r="BF274" s="499"/>
      <c r="BG274" s="499"/>
      <c r="BH274" s="499"/>
      <c r="BI274" s="499"/>
      <c r="BJ274" s="499"/>
      <c r="BK274" s="499"/>
      <c r="BL274" s="499"/>
      <c r="BM274" s="499"/>
      <c r="BN274" s="499"/>
      <c r="BO274" s="499"/>
      <c r="BP274" s="499"/>
      <c r="BQ274" s="499"/>
      <c r="BR274" s="499"/>
      <c r="BS274" s="499"/>
      <c r="BT274" s="499"/>
      <c r="BU274" s="499"/>
      <c r="BV274" s="499"/>
      <c r="BW274" s="499"/>
      <c r="BX274" s="499"/>
      <c r="BY274" s="499"/>
    </row>
    <row r="275" spans="1:77" customFormat="1" ht="12.75">
      <c r="A275" s="145"/>
      <c r="B275" s="145"/>
      <c r="C275" s="145"/>
      <c r="D275" s="145"/>
      <c r="E275" s="145"/>
      <c r="F275" s="145"/>
      <c r="G275" s="145"/>
      <c r="H275" s="145"/>
      <c r="I275" s="211"/>
      <c r="J275" s="145"/>
      <c r="K275" s="145"/>
      <c r="L275" s="145"/>
      <c r="M275" s="145"/>
      <c r="N275" s="145"/>
      <c r="O275" s="145"/>
      <c r="P275" s="145"/>
      <c r="Q275" s="145"/>
      <c r="R275" s="145"/>
      <c r="S275" s="146"/>
      <c r="T275" s="501"/>
      <c r="U275" s="500"/>
      <c r="V275" s="499"/>
      <c r="W275" s="515"/>
      <c r="X275" s="515"/>
      <c r="Y275" s="515"/>
      <c r="Z275" s="515"/>
      <c r="AA275" s="515"/>
      <c r="AB275" s="515"/>
      <c r="AC275" s="515"/>
      <c r="AD275" s="515"/>
      <c r="AE275" s="515"/>
      <c r="AF275" s="515"/>
      <c r="AG275" s="515"/>
      <c r="AH275" s="515"/>
      <c r="AI275" s="499"/>
      <c r="AJ275" s="146"/>
      <c r="AK275" s="146"/>
      <c r="AL275" s="146"/>
      <c r="AM275" s="146"/>
      <c r="AN275" s="146"/>
      <c r="AO275" s="146"/>
      <c r="AP275" s="146"/>
      <c r="AQ275" s="146"/>
      <c r="AR275" s="146"/>
      <c r="AS275" s="146"/>
      <c r="AT275" s="146"/>
      <c r="AU275" s="146"/>
      <c r="AV275" s="146"/>
      <c r="AW275" s="146"/>
      <c r="AX275" s="146"/>
      <c r="AY275" s="146"/>
      <c r="AZ275" s="146"/>
      <c r="BA275" s="146"/>
      <c r="BB275" s="146"/>
      <c r="BC275" s="146"/>
      <c r="BD275" s="146"/>
      <c r="BE275" s="499"/>
      <c r="BF275" s="499"/>
      <c r="BG275" s="499"/>
      <c r="BH275" s="499"/>
      <c r="BI275" s="499"/>
      <c r="BJ275" s="499"/>
      <c r="BK275" s="499"/>
      <c r="BL275" s="499"/>
      <c r="BM275" s="499"/>
      <c r="BN275" s="499"/>
      <c r="BO275" s="499"/>
      <c r="BP275" s="499"/>
      <c r="BQ275" s="499"/>
      <c r="BR275" s="499"/>
      <c r="BS275" s="499"/>
      <c r="BT275" s="499"/>
      <c r="BU275" s="499"/>
      <c r="BV275" s="499"/>
      <c r="BW275" s="499"/>
      <c r="BX275" s="499"/>
      <c r="BY275" s="499"/>
    </row>
    <row r="276" spans="1:77" customFormat="1" ht="12.75">
      <c r="A276" s="145"/>
      <c r="B276" s="145"/>
      <c r="C276" s="145"/>
      <c r="D276" s="145"/>
      <c r="E276" s="145"/>
      <c r="F276" s="145"/>
      <c r="G276" s="145"/>
      <c r="H276" s="145"/>
      <c r="I276" s="211"/>
      <c r="J276" s="145"/>
      <c r="K276" s="145"/>
      <c r="L276" s="145"/>
      <c r="M276" s="145"/>
      <c r="N276" s="145"/>
      <c r="O276" s="145"/>
      <c r="P276" s="145"/>
      <c r="Q276" s="145"/>
      <c r="R276" s="145"/>
      <c r="S276" s="146"/>
      <c r="T276" s="501"/>
      <c r="U276" s="500"/>
      <c r="V276" s="499"/>
      <c r="W276" s="515"/>
      <c r="X276" s="515"/>
      <c r="Y276" s="515"/>
      <c r="Z276" s="515"/>
      <c r="AA276" s="515"/>
      <c r="AB276" s="515"/>
      <c r="AC276" s="515"/>
      <c r="AD276" s="515"/>
      <c r="AE276" s="515"/>
      <c r="AF276" s="515"/>
      <c r="AG276" s="515"/>
      <c r="AH276" s="515"/>
      <c r="AI276" s="499"/>
      <c r="AJ276" s="146"/>
      <c r="AK276" s="146"/>
      <c r="AL276" s="146"/>
      <c r="AM276" s="146"/>
      <c r="AN276" s="146"/>
      <c r="AO276" s="146"/>
      <c r="AP276" s="146"/>
      <c r="AQ276" s="146"/>
      <c r="AR276" s="146"/>
      <c r="AS276" s="146"/>
      <c r="AT276" s="146"/>
      <c r="AU276" s="146"/>
      <c r="AV276" s="146"/>
      <c r="AW276" s="146"/>
      <c r="AX276" s="146"/>
      <c r="AY276" s="146"/>
      <c r="AZ276" s="146"/>
      <c r="BA276" s="146"/>
      <c r="BB276" s="146"/>
      <c r="BC276" s="146"/>
      <c r="BD276" s="146"/>
      <c r="BE276" s="499"/>
      <c r="BF276" s="499"/>
      <c r="BG276" s="499"/>
      <c r="BH276" s="499"/>
      <c r="BI276" s="499"/>
      <c r="BJ276" s="499"/>
      <c r="BK276" s="499"/>
      <c r="BL276" s="499"/>
      <c r="BM276" s="499"/>
      <c r="BN276" s="499"/>
      <c r="BO276" s="499"/>
      <c r="BP276" s="499"/>
      <c r="BQ276" s="499"/>
      <c r="BR276" s="499"/>
      <c r="BS276" s="499"/>
      <c r="BT276" s="499"/>
      <c r="BU276" s="499"/>
      <c r="BV276" s="499"/>
      <c r="BW276" s="499"/>
      <c r="BX276" s="499"/>
      <c r="BY276" s="499"/>
    </row>
    <row r="277" spans="1:77" customFormat="1" ht="12.75">
      <c r="A277" s="145"/>
      <c r="B277" s="145"/>
      <c r="C277" s="145"/>
      <c r="D277" s="145"/>
      <c r="E277" s="145"/>
      <c r="F277" s="145"/>
      <c r="G277" s="145"/>
      <c r="H277" s="145"/>
      <c r="I277" s="211"/>
      <c r="J277" s="145"/>
      <c r="K277" s="145"/>
      <c r="L277" s="145"/>
      <c r="M277" s="145"/>
      <c r="N277" s="145"/>
      <c r="O277" s="145"/>
      <c r="P277" s="145"/>
      <c r="Q277" s="145"/>
      <c r="R277" s="145"/>
      <c r="S277" s="146"/>
      <c r="T277" s="501"/>
      <c r="U277" s="500"/>
      <c r="V277" s="499"/>
      <c r="W277" s="515"/>
      <c r="X277" s="515"/>
      <c r="Y277" s="515"/>
      <c r="Z277" s="515"/>
      <c r="AA277" s="515"/>
      <c r="AB277" s="515"/>
      <c r="AC277" s="515"/>
      <c r="AD277" s="515"/>
      <c r="AE277" s="515"/>
      <c r="AF277" s="515"/>
      <c r="AG277" s="515"/>
      <c r="AH277" s="515"/>
      <c r="AI277" s="499"/>
      <c r="AJ277" s="146"/>
      <c r="AK277" s="146"/>
      <c r="AL277" s="146"/>
      <c r="AM277" s="146"/>
      <c r="AN277" s="146"/>
      <c r="AO277" s="146"/>
      <c r="AP277" s="146"/>
      <c r="AQ277" s="146"/>
      <c r="AR277" s="146"/>
      <c r="AS277" s="146"/>
      <c r="AT277" s="146"/>
      <c r="AU277" s="146"/>
      <c r="AV277" s="146"/>
      <c r="AW277" s="146"/>
      <c r="AX277" s="146"/>
      <c r="AY277" s="146"/>
      <c r="AZ277" s="146"/>
      <c r="BA277" s="146"/>
      <c r="BB277" s="146"/>
      <c r="BC277" s="146"/>
      <c r="BD277" s="146"/>
      <c r="BE277" s="499"/>
      <c r="BF277" s="499"/>
      <c r="BG277" s="499"/>
      <c r="BH277" s="499"/>
      <c r="BI277" s="499"/>
      <c r="BJ277" s="499"/>
      <c r="BK277" s="499"/>
      <c r="BL277" s="499"/>
      <c r="BM277" s="499"/>
      <c r="BN277" s="499"/>
      <c r="BO277" s="499"/>
      <c r="BP277" s="499"/>
      <c r="BQ277" s="499"/>
      <c r="BR277" s="499"/>
      <c r="BS277" s="499"/>
      <c r="BT277" s="499"/>
      <c r="BU277" s="499"/>
      <c r="BV277" s="499"/>
      <c r="BW277" s="499"/>
      <c r="BX277" s="499"/>
      <c r="BY277" s="499"/>
    </row>
    <row r="278" spans="1:77" customFormat="1" ht="12.75">
      <c r="A278" s="145"/>
      <c r="B278" s="145"/>
      <c r="C278" s="145"/>
      <c r="D278" s="145"/>
      <c r="E278" s="145"/>
      <c r="F278" s="145"/>
      <c r="G278" s="145"/>
      <c r="H278" s="145"/>
      <c r="I278" s="211"/>
      <c r="J278" s="145"/>
      <c r="K278" s="145"/>
      <c r="L278" s="145"/>
      <c r="M278" s="145"/>
      <c r="N278" s="145"/>
      <c r="O278" s="145"/>
      <c r="P278" s="145"/>
      <c r="Q278" s="145"/>
      <c r="R278" s="145"/>
      <c r="S278" s="146"/>
      <c r="T278" s="501"/>
      <c r="U278" s="500"/>
      <c r="V278" s="499"/>
      <c r="W278" s="515"/>
      <c r="X278" s="515"/>
      <c r="Y278" s="515"/>
      <c r="Z278" s="515"/>
      <c r="AA278" s="515"/>
      <c r="AB278" s="515"/>
      <c r="AC278" s="515"/>
      <c r="AD278" s="515"/>
      <c r="AE278" s="515"/>
      <c r="AF278" s="515"/>
      <c r="AG278" s="515"/>
      <c r="AH278" s="515"/>
      <c r="AI278" s="499"/>
      <c r="AJ278" s="146"/>
      <c r="AK278" s="146"/>
      <c r="AL278" s="146"/>
      <c r="AM278" s="146"/>
      <c r="AN278" s="146"/>
      <c r="AO278" s="146"/>
      <c r="AP278" s="146"/>
      <c r="AQ278" s="146"/>
      <c r="AR278" s="146"/>
      <c r="AS278" s="146"/>
      <c r="AT278" s="146"/>
      <c r="AU278" s="146"/>
      <c r="AV278" s="146"/>
      <c r="AW278" s="146"/>
      <c r="AX278" s="146"/>
      <c r="AY278" s="146"/>
      <c r="AZ278" s="146"/>
      <c r="BA278" s="146"/>
      <c r="BB278" s="146"/>
      <c r="BC278" s="146"/>
      <c r="BD278" s="146"/>
      <c r="BE278" s="499"/>
      <c r="BF278" s="499"/>
      <c r="BG278" s="499"/>
      <c r="BH278" s="499"/>
      <c r="BI278" s="499"/>
      <c r="BJ278" s="499"/>
      <c r="BK278" s="499"/>
      <c r="BL278" s="499"/>
      <c r="BM278" s="499"/>
      <c r="BN278" s="499"/>
      <c r="BO278" s="499"/>
      <c r="BP278" s="499"/>
      <c r="BQ278" s="499"/>
      <c r="BR278" s="499"/>
      <c r="BS278" s="499"/>
      <c r="BT278" s="499"/>
      <c r="BU278" s="499"/>
      <c r="BV278" s="499"/>
      <c r="BW278" s="499"/>
      <c r="BX278" s="499"/>
      <c r="BY278" s="499"/>
    </row>
    <row r="279" spans="1:77" customFormat="1" ht="12.75">
      <c r="A279" s="145"/>
      <c r="B279" s="145"/>
      <c r="C279" s="145"/>
      <c r="D279" s="145"/>
      <c r="E279" s="145"/>
      <c r="F279" s="145"/>
      <c r="G279" s="145"/>
      <c r="H279" s="145"/>
      <c r="I279" s="211"/>
      <c r="J279" s="145"/>
      <c r="K279" s="145"/>
      <c r="L279" s="145"/>
      <c r="M279" s="145"/>
      <c r="N279" s="145"/>
      <c r="O279" s="145"/>
      <c r="P279" s="145"/>
      <c r="Q279" s="145"/>
      <c r="R279" s="145"/>
      <c r="S279" s="146"/>
      <c r="T279" s="501"/>
      <c r="U279" s="500"/>
      <c r="V279" s="499"/>
      <c r="W279" s="515"/>
      <c r="X279" s="515"/>
      <c r="Y279" s="515"/>
      <c r="Z279" s="515"/>
      <c r="AA279" s="515"/>
      <c r="AB279" s="515"/>
      <c r="AC279" s="515"/>
      <c r="AD279" s="515"/>
      <c r="AE279" s="515"/>
      <c r="AF279" s="515"/>
      <c r="AG279" s="515"/>
      <c r="AH279" s="515"/>
      <c r="AI279" s="499"/>
      <c r="AJ279" s="146"/>
      <c r="AK279" s="146"/>
      <c r="AL279" s="146"/>
      <c r="AM279" s="146"/>
      <c r="AN279" s="146"/>
      <c r="AO279" s="146"/>
      <c r="AP279" s="146"/>
      <c r="AQ279" s="146"/>
      <c r="AR279" s="146"/>
      <c r="AS279" s="146"/>
      <c r="AT279" s="146"/>
      <c r="AU279" s="146"/>
      <c r="AV279" s="146"/>
      <c r="AW279" s="146"/>
      <c r="AX279" s="146"/>
      <c r="AY279" s="146"/>
      <c r="AZ279" s="146"/>
      <c r="BA279" s="146"/>
      <c r="BB279" s="146"/>
      <c r="BC279" s="146"/>
      <c r="BD279" s="146"/>
      <c r="BE279" s="499"/>
      <c r="BF279" s="499"/>
      <c r="BG279" s="499"/>
      <c r="BH279" s="499"/>
      <c r="BI279" s="499"/>
      <c r="BJ279" s="499"/>
      <c r="BK279" s="499"/>
      <c r="BL279" s="499"/>
      <c r="BM279" s="499"/>
      <c r="BN279" s="499"/>
      <c r="BO279" s="499"/>
      <c r="BP279" s="499"/>
      <c r="BQ279" s="499"/>
      <c r="BR279" s="499"/>
      <c r="BS279" s="499"/>
      <c r="BT279" s="499"/>
      <c r="BU279" s="499"/>
      <c r="BV279" s="499"/>
      <c r="BW279" s="499"/>
      <c r="BX279" s="499"/>
      <c r="BY279" s="499"/>
    </row>
    <row r="280" spans="1:77" customFormat="1" ht="12.75">
      <c r="A280" s="145"/>
      <c r="B280" s="145"/>
      <c r="C280" s="145"/>
      <c r="D280" s="145"/>
      <c r="E280" s="145"/>
      <c r="F280" s="145"/>
      <c r="G280" s="145"/>
      <c r="H280" s="145"/>
      <c r="I280" s="211"/>
      <c r="J280" s="145"/>
      <c r="K280" s="145"/>
      <c r="L280" s="145"/>
      <c r="M280" s="145"/>
      <c r="N280" s="145"/>
      <c r="O280" s="145"/>
      <c r="P280" s="145"/>
      <c r="Q280" s="145"/>
      <c r="R280" s="145"/>
      <c r="S280" s="146"/>
      <c r="T280" s="501"/>
      <c r="U280" s="500"/>
      <c r="V280" s="499"/>
      <c r="W280" s="515"/>
      <c r="X280" s="515"/>
      <c r="Y280" s="515"/>
      <c r="Z280" s="515"/>
      <c r="AA280" s="515"/>
      <c r="AB280" s="515"/>
      <c r="AC280" s="515"/>
      <c r="AD280" s="515"/>
      <c r="AE280" s="515"/>
      <c r="AF280" s="515"/>
      <c r="AG280" s="515"/>
      <c r="AH280" s="515"/>
      <c r="AI280" s="499"/>
      <c r="AJ280" s="146"/>
      <c r="AK280" s="146"/>
      <c r="AL280" s="146"/>
      <c r="AM280" s="146"/>
      <c r="AN280" s="146"/>
      <c r="AO280" s="146"/>
      <c r="AP280" s="146"/>
      <c r="AQ280" s="146"/>
      <c r="AR280" s="146"/>
      <c r="AS280" s="146"/>
      <c r="AT280" s="146"/>
      <c r="AU280" s="146"/>
      <c r="AV280" s="146"/>
      <c r="AW280" s="146"/>
      <c r="AX280" s="146"/>
      <c r="AY280" s="146"/>
      <c r="AZ280" s="146"/>
      <c r="BA280" s="146"/>
      <c r="BB280" s="146"/>
      <c r="BC280" s="146"/>
      <c r="BD280" s="146"/>
      <c r="BE280" s="499"/>
      <c r="BF280" s="499"/>
      <c r="BG280" s="499"/>
      <c r="BH280" s="499"/>
      <c r="BI280" s="499"/>
      <c r="BJ280" s="499"/>
      <c r="BK280" s="499"/>
      <c r="BL280" s="499"/>
      <c r="BM280" s="499"/>
      <c r="BN280" s="499"/>
      <c r="BO280" s="499"/>
      <c r="BP280" s="499"/>
      <c r="BQ280" s="499"/>
      <c r="BR280" s="499"/>
      <c r="BS280" s="499"/>
      <c r="BT280" s="499"/>
      <c r="BU280" s="499"/>
      <c r="BV280" s="499"/>
      <c r="BW280" s="499"/>
      <c r="BX280" s="499"/>
      <c r="BY280" s="499"/>
    </row>
    <row r="281" spans="1:77" customFormat="1" ht="12.75">
      <c r="A281" s="145"/>
      <c r="B281" s="145"/>
      <c r="C281" s="145"/>
      <c r="D281" s="145"/>
      <c r="E281" s="145"/>
      <c r="F281" s="145"/>
      <c r="G281" s="145"/>
      <c r="H281" s="145"/>
      <c r="I281" s="211"/>
      <c r="J281" s="145"/>
      <c r="K281" s="145"/>
      <c r="L281" s="145"/>
      <c r="M281" s="145"/>
      <c r="N281" s="145"/>
      <c r="O281" s="145"/>
      <c r="P281" s="145"/>
      <c r="Q281" s="145"/>
      <c r="R281" s="145"/>
      <c r="S281" s="146"/>
      <c r="T281" s="501"/>
      <c r="U281" s="500"/>
      <c r="V281" s="499"/>
      <c r="W281" s="515"/>
      <c r="X281" s="515"/>
      <c r="Y281" s="515"/>
      <c r="Z281" s="515"/>
      <c r="AA281" s="515"/>
      <c r="AB281" s="515"/>
      <c r="AC281" s="515"/>
      <c r="AD281" s="515"/>
      <c r="AE281" s="515"/>
      <c r="AF281" s="515"/>
      <c r="AG281" s="515"/>
      <c r="AH281" s="515"/>
      <c r="AI281" s="499"/>
      <c r="AJ281" s="146"/>
      <c r="AK281" s="146"/>
      <c r="AL281" s="146"/>
      <c r="AM281" s="146"/>
      <c r="AN281" s="146"/>
      <c r="AO281" s="146"/>
      <c r="AP281" s="146"/>
      <c r="AQ281" s="146"/>
      <c r="AR281" s="146"/>
      <c r="AS281" s="146"/>
      <c r="AT281" s="146"/>
      <c r="AU281" s="146"/>
      <c r="AV281" s="146"/>
      <c r="AW281" s="146"/>
      <c r="AX281" s="146"/>
      <c r="AY281" s="146"/>
      <c r="AZ281" s="146"/>
      <c r="BA281" s="146"/>
      <c r="BB281" s="146"/>
      <c r="BC281" s="146"/>
      <c r="BD281" s="146"/>
      <c r="BE281" s="499"/>
      <c r="BF281" s="499"/>
      <c r="BG281" s="499"/>
      <c r="BH281" s="499"/>
      <c r="BI281" s="499"/>
      <c r="BJ281" s="499"/>
      <c r="BK281" s="499"/>
      <c r="BL281" s="499"/>
      <c r="BM281" s="499"/>
      <c r="BN281" s="499"/>
      <c r="BO281" s="499"/>
      <c r="BP281" s="499"/>
      <c r="BQ281" s="499"/>
      <c r="BR281" s="499"/>
      <c r="BS281" s="499"/>
      <c r="BT281" s="499"/>
      <c r="BU281" s="499"/>
      <c r="BV281" s="499"/>
      <c r="BW281" s="499"/>
      <c r="BX281" s="499"/>
      <c r="BY281" s="499"/>
    </row>
    <row r="282" spans="1:77" customFormat="1" ht="12.75">
      <c r="A282" s="145"/>
      <c r="B282" s="145"/>
      <c r="C282" s="145"/>
      <c r="D282" s="145"/>
      <c r="E282" s="145"/>
      <c r="F282" s="145"/>
      <c r="G282" s="145"/>
      <c r="H282" s="145"/>
      <c r="I282" s="211"/>
      <c r="J282" s="145"/>
      <c r="K282" s="145"/>
      <c r="L282" s="145"/>
      <c r="M282" s="145"/>
      <c r="N282" s="145"/>
      <c r="O282" s="145"/>
      <c r="P282" s="145"/>
      <c r="Q282" s="145"/>
      <c r="R282" s="145"/>
      <c r="S282" s="146"/>
      <c r="T282" s="501"/>
      <c r="U282" s="500"/>
      <c r="V282" s="499"/>
      <c r="W282" s="515"/>
      <c r="X282" s="515"/>
      <c r="Y282" s="515"/>
      <c r="Z282" s="515"/>
      <c r="AA282" s="515"/>
      <c r="AB282" s="515"/>
      <c r="AC282" s="515"/>
      <c r="AD282" s="515"/>
      <c r="AE282" s="515"/>
      <c r="AF282" s="515"/>
      <c r="AG282" s="515"/>
      <c r="AH282" s="515"/>
      <c r="AI282" s="499"/>
      <c r="AJ282" s="146"/>
      <c r="AK282" s="146"/>
      <c r="AL282" s="146"/>
      <c r="AM282" s="146"/>
      <c r="AN282" s="146"/>
      <c r="AO282" s="146"/>
      <c r="AP282" s="146"/>
      <c r="AQ282" s="146"/>
      <c r="AR282" s="146"/>
      <c r="AS282" s="146"/>
      <c r="AT282" s="146"/>
      <c r="AU282" s="146"/>
      <c r="AV282" s="146"/>
      <c r="AW282" s="146"/>
      <c r="AX282" s="146"/>
      <c r="AY282" s="146"/>
      <c r="AZ282" s="146"/>
      <c r="BA282" s="146"/>
      <c r="BB282" s="146"/>
      <c r="BC282" s="146"/>
      <c r="BD282" s="146"/>
      <c r="BE282" s="499"/>
      <c r="BF282" s="499"/>
      <c r="BG282" s="499"/>
      <c r="BH282" s="499"/>
      <c r="BI282" s="499"/>
      <c r="BJ282" s="499"/>
      <c r="BK282" s="499"/>
      <c r="BL282" s="499"/>
      <c r="BM282" s="499"/>
      <c r="BN282" s="499"/>
      <c r="BO282" s="499"/>
      <c r="BP282" s="499"/>
      <c r="BQ282" s="499"/>
      <c r="BR282" s="499"/>
      <c r="BS282" s="499"/>
      <c r="BT282" s="499"/>
      <c r="BU282" s="499"/>
      <c r="BV282" s="499"/>
      <c r="BW282" s="499"/>
      <c r="BX282" s="499"/>
      <c r="BY282" s="499"/>
    </row>
    <row r="283" spans="1:77" customFormat="1" ht="12.75">
      <c r="A283" s="145"/>
      <c r="B283" s="145"/>
      <c r="C283" s="145"/>
      <c r="D283" s="145"/>
      <c r="E283" s="145"/>
      <c r="F283" s="145"/>
      <c r="G283" s="145"/>
      <c r="H283" s="145"/>
      <c r="I283" s="211"/>
      <c r="J283" s="145"/>
      <c r="K283" s="145"/>
      <c r="L283" s="145"/>
      <c r="M283" s="145"/>
      <c r="N283" s="145"/>
      <c r="O283" s="145"/>
      <c r="P283" s="145"/>
      <c r="Q283" s="145"/>
      <c r="R283" s="145"/>
      <c r="S283" s="146"/>
      <c r="T283" s="501"/>
      <c r="U283" s="500"/>
      <c r="V283" s="499"/>
      <c r="W283" s="515"/>
      <c r="X283" s="515"/>
      <c r="Y283" s="515"/>
      <c r="Z283" s="515"/>
      <c r="AA283" s="515"/>
      <c r="AB283" s="515"/>
      <c r="AC283" s="515"/>
      <c r="AD283" s="515"/>
      <c r="AE283" s="515"/>
      <c r="AF283" s="515"/>
      <c r="AG283" s="515"/>
      <c r="AH283" s="515"/>
      <c r="AI283" s="499"/>
      <c r="AJ283" s="146"/>
      <c r="AK283" s="146"/>
      <c r="AL283" s="146"/>
      <c r="AM283" s="146"/>
      <c r="AN283" s="146"/>
      <c r="AO283" s="146"/>
      <c r="AP283" s="146"/>
      <c r="AQ283" s="146"/>
      <c r="AR283" s="146"/>
      <c r="AS283" s="146"/>
      <c r="AT283" s="146"/>
      <c r="AU283" s="146"/>
      <c r="AV283" s="146"/>
      <c r="AW283" s="146"/>
      <c r="AX283" s="146"/>
      <c r="AY283" s="146"/>
      <c r="AZ283" s="146"/>
      <c r="BA283" s="146"/>
      <c r="BB283" s="146"/>
      <c r="BC283" s="146"/>
      <c r="BD283" s="146"/>
      <c r="BE283" s="499"/>
      <c r="BF283" s="499"/>
      <c r="BG283" s="499"/>
      <c r="BH283" s="499"/>
      <c r="BI283" s="499"/>
      <c r="BJ283" s="499"/>
      <c r="BK283" s="499"/>
      <c r="BL283" s="499"/>
      <c r="BM283" s="499"/>
      <c r="BN283" s="499"/>
      <c r="BO283" s="499"/>
      <c r="BP283" s="499"/>
      <c r="BQ283" s="499"/>
      <c r="BR283" s="499"/>
      <c r="BS283" s="499"/>
      <c r="BT283" s="499"/>
      <c r="BU283" s="499"/>
      <c r="BV283" s="499"/>
      <c r="BW283" s="499"/>
      <c r="BX283" s="499"/>
      <c r="BY283" s="499"/>
    </row>
    <row r="284" spans="1:77" customFormat="1" ht="12.75">
      <c r="A284" s="145"/>
      <c r="B284" s="145"/>
      <c r="C284" s="145"/>
      <c r="D284" s="145"/>
      <c r="E284" s="145"/>
      <c r="F284" s="145"/>
      <c r="G284" s="145"/>
      <c r="H284" s="145"/>
      <c r="I284" s="211"/>
      <c r="J284" s="145"/>
      <c r="K284" s="145"/>
      <c r="L284" s="145"/>
      <c r="M284" s="145"/>
      <c r="N284" s="145"/>
      <c r="O284" s="145"/>
      <c r="P284" s="145"/>
      <c r="Q284" s="145"/>
      <c r="R284" s="145"/>
      <c r="S284" s="146"/>
      <c r="T284" s="501"/>
      <c r="U284" s="500"/>
      <c r="V284" s="499"/>
      <c r="W284" s="515"/>
      <c r="X284" s="515"/>
      <c r="Y284" s="515"/>
      <c r="Z284" s="515"/>
      <c r="AA284" s="515"/>
      <c r="AB284" s="515"/>
      <c r="AC284" s="515"/>
      <c r="AD284" s="515"/>
      <c r="AE284" s="515"/>
      <c r="AF284" s="515"/>
      <c r="AG284" s="515"/>
      <c r="AH284" s="515"/>
      <c r="AI284" s="499"/>
      <c r="AJ284" s="146"/>
      <c r="AK284" s="146"/>
      <c r="AL284" s="146"/>
      <c r="AM284" s="146"/>
      <c r="AN284" s="146"/>
      <c r="AO284" s="146"/>
      <c r="AP284" s="146"/>
      <c r="AQ284" s="146"/>
      <c r="AR284" s="146"/>
      <c r="AS284" s="146"/>
      <c r="AT284" s="146"/>
      <c r="AU284" s="146"/>
      <c r="AV284" s="146"/>
      <c r="AW284" s="146"/>
      <c r="AX284" s="146"/>
      <c r="AY284" s="146"/>
      <c r="AZ284" s="146"/>
      <c r="BA284" s="146"/>
      <c r="BB284" s="146"/>
      <c r="BC284" s="146"/>
      <c r="BD284" s="146"/>
      <c r="BE284" s="499"/>
      <c r="BF284" s="499"/>
      <c r="BG284" s="499"/>
      <c r="BH284" s="499"/>
      <c r="BI284" s="499"/>
      <c r="BJ284" s="499"/>
      <c r="BK284" s="499"/>
      <c r="BL284" s="499"/>
      <c r="BM284" s="499"/>
      <c r="BN284" s="499"/>
      <c r="BO284" s="499"/>
      <c r="BP284" s="499"/>
      <c r="BQ284" s="499"/>
      <c r="BR284" s="499"/>
      <c r="BS284" s="499"/>
      <c r="BT284" s="499"/>
      <c r="BU284" s="499"/>
      <c r="BV284" s="499"/>
      <c r="BW284" s="499"/>
      <c r="BX284" s="499"/>
      <c r="BY284" s="499"/>
    </row>
    <row r="285" spans="1:77" customFormat="1" ht="12.75">
      <c r="A285" s="145"/>
      <c r="B285" s="145"/>
      <c r="C285" s="145"/>
      <c r="D285" s="145"/>
      <c r="E285" s="145"/>
      <c r="F285" s="145"/>
      <c r="G285" s="145"/>
      <c r="H285" s="145"/>
      <c r="I285" s="211"/>
      <c r="J285" s="145"/>
      <c r="K285" s="145"/>
      <c r="L285" s="145"/>
      <c r="M285" s="145"/>
      <c r="N285" s="145"/>
      <c r="O285" s="145"/>
      <c r="P285" s="145"/>
      <c r="Q285" s="145"/>
      <c r="R285" s="145"/>
      <c r="S285" s="146"/>
      <c r="T285" s="501"/>
      <c r="U285" s="500"/>
      <c r="V285" s="499"/>
      <c r="W285" s="515"/>
      <c r="X285" s="515"/>
      <c r="Y285" s="515"/>
      <c r="Z285" s="515"/>
      <c r="AA285" s="515"/>
      <c r="AB285" s="515"/>
      <c r="AC285" s="515"/>
      <c r="AD285" s="515"/>
      <c r="AE285" s="515"/>
      <c r="AF285" s="515"/>
      <c r="AG285" s="515"/>
      <c r="AH285" s="515"/>
      <c r="AI285" s="499"/>
      <c r="AJ285" s="146"/>
      <c r="AK285" s="146"/>
      <c r="AL285" s="146"/>
      <c r="AM285" s="146"/>
      <c r="AN285" s="146"/>
      <c r="AO285" s="146"/>
      <c r="AP285" s="146"/>
      <c r="AQ285" s="146"/>
      <c r="AR285" s="146"/>
      <c r="AS285" s="146"/>
      <c r="AT285" s="146"/>
      <c r="AU285" s="146"/>
      <c r="AV285" s="146"/>
      <c r="AW285" s="146"/>
      <c r="AX285" s="146"/>
      <c r="AY285" s="146"/>
      <c r="AZ285" s="146"/>
      <c r="BA285" s="146"/>
      <c r="BB285" s="146"/>
      <c r="BC285" s="146"/>
      <c r="BD285" s="146"/>
      <c r="BE285" s="499"/>
      <c r="BF285" s="499"/>
      <c r="BG285" s="499"/>
      <c r="BH285" s="499"/>
      <c r="BI285" s="499"/>
      <c r="BJ285" s="499"/>
      <c r="BK285" s="499"/>
      <c r="BL285" s="499"/>
      <c r="BM285" s="499"/>
      <c r="BN285" s="499"/>
      <c r="BO285" s="499"/>
      <c r="BP285" s="499"/>
      <c r="BQ285" s="499"/>
      <c r="BR285" s="499"/>
      <c r="BS285" s="499"/>
      <c r="BT285" s="499"/>
      <c r="BU285" s="499"/>
      <c r="BV285" s="499"/>
      <c r="BW285" s="499"/>
      <c r="BX285" s="499"/>
      <c r="BY285" s="499"/>
    </row>
    <row r="286" spans="1:77" customFormat="1" ht="12.75">
      <c r="A286" s="145"/>
      <c r="B286" s="145"/>
      <c r="C286" s="145"/>
      <c r="D286" s="145"/>
      <c r="E286" s="145"/>
      <c r="F286" s="145"/>
      <c r="G286" s="145"/>
      <c r="H286" s="145"/>
      <c r="I286" s="211"/>
      <c r="J286" s="145"/>
      <c r="K286" s="145"/>
      <c r="L286" s="145"/>
      <c r="M286" s="145"/>
      <c r="N286" s="145"/>
      <c r="O286" s="145"/>
      <c r="P286" s="145"/>
      <c r="Q286" s="145"/>
      <c r="R286" s="145"/>
      <c r="S286" s="146"/>
      <c r="T286" s="501"/>
      <c r="U286" s="500"/>
      <c r="V286" s="499"/>
      <c r="W286" s="515"/>
      <c r="X286" s="515"/>
      <c r="Y286" s="515"/>
      <c r="Z286" s="515"/>
      <c r="AA286" s="515"/>
      <c r="AB286" s="515"/>
      <c r="AC286" s="515"/>
      <c r="AD286" s="515"/>
      <c r="AE286" s="515"/>
      <c r="AF286" s="515"/>
      <c r="AG286" s="515"/>
      <c r="AH286" s="515"/>
      <c r="AI286" s="499"/>
      <c r="AJ286" s="146"/>
      <c r="AK286" s="146"/>
      <c r="AL286" s="146"/>
      <c r="AM286" s="146"/>
      <c r="AN286" s="146"/>
      <c r="AO286" s="146"/>
      <c r="AP286" s="146"/>
      <c r="AQ286" s="146"/>
      <c r="AR286" s="146"/>
      <c r="AS286" s="146"/>
      <c r="AT286" s="146"/>
      <c r="AU286" s="146"/>
      <c r="AV286" s="146"/>
      <c r="AW286" s="146"/>
      <c r="AX286" s="146"/>
      <c r="AY286" s="146"/>
      <c r="AZ286" s="146"/>
      <c r="BA286" s="146"/>
      <c r="BB286" s="146"/>
      <c r="BC286" s="146"/>
      <c r="BD286" s="146"/>
      <c r="BE286" s="499"/>
      <c r="BF286" s="499"/>
      <c r="BG286" s="499"/>
      <c r="BH286" s="499"/>
      <c r="BI286" s="499"/>
      <c r="BJ286" s="499"/>
      <c r="BK286" s="499"/>
      <c r="BL286" s="499"/>
      <c r="BM286" s="499"/>
      <c r="BN286" s="499"/>
      <c r="BO286" s="499"/>
      <c r="BP286" s="499"/>
      <c r="BQ286" s="499"/>
      <c r="BR286" s="499"/>
      <c r="BS286" s="499"/>
      <c r="BT286" s="499"/>
      <c r="BU286" s="499"/>
      <c r="BV286" s="499"/>
      <c r="BW286" s="499"/>
      <c r="BX286" s="499"/>
      <c r="BY286" s="499"/>
    </row>
    <row r="287" spans="1:77" customFormat="1" ht="12.75">
      <c r="A287" s="145"/>
      <c r="B287" s="145"/>
      <c r="C287" s="145"/>
      <c r="D287" s="145"/>
      <c r="E287" s="145"/>
      <c r="F287" s="145"/>
      <c r="G287" s="145"/>
      <c r="H287" s="145"/>
      <c r="I287" s="211"/>
      <c r="J287" s="145"/>
      <c r="K287" s="145"/>
      <c r="L287" s="145"/>
      <c r="M287" s="145"/>
      <c r="N287" s="145"/>
      <c r="O287" s="145"/>
      <c r="P287" s="145"/>
      <c r="Q287" s="145"/>
      <c r="R287" s="145"/>
      <c r="S287" s="146"/>
      <c r="T287" s="501"/>
      <c r="U287" s="500"/>
      <c r="V287" s="499"/>
      <c r="W287" s="515"/>
      <c r="X287" s="515"/>
      <c r="Y287" s="515"/>
      <c r="Z287" s="515"/>
      <c r="AA287" s="515"/>
      <c r="AB287" s="515"/>
      <c r="AC287" s="515"/>
      <c r="AD287" s="515"/>
      <c r="AE287" s="515"/>
      <c r="AF287" s="515"/>
      <c r="AG287" s="515"/>
      <c r="AH287" s="515"/>
      <c r="AI287" s="499"/>
      <c r="AJ287" s="146"/>
      <c r="AK287" s="146"/>
      <c r="AL287" s="146"/>
      <c r="AM287" s="146"/>
      <c r="AN287" s="146"/>
      <c r="AO287" s="146"/>
      <c r="AP287" s="146"/>
      <c r="AQ287" s="146"/>
      <c r="AR287" s="146"/>
      <c r="AS287" s="146"/>
      <c r="AT287" s="146"/>
      <c r="AU287" s="146"/>
      <c r="AV287" s="146"/>
      <c r="AW287" s="146"/>
      <c r="AX287" s="146"/>
      <c r="AY287" s="146"/>
      <c r="AZ287" s="146"/>
      <c r="BA287" s="146"/>
      <c r="BB287" s="146"/>
      <c r="BC287" s="146"/>
      <c r="BD287" s="146"/>
      <c r="BE287" s="499"/>
      <c r="BF287" s="499"/>
      <c r="BG287" s="499"/>
      <c r="BH287" s="499"/>
      <c r="BI287" s="499"/>
      <c r="BJ287" s="499"/>
      <c r="BK287" s="499"/>
      <c r="BL287" s="499"/>
      <c r="BM287" s="499"/>
      <c r="BN287" s="499"/>
      <c r="BO287" s="499"/>
      <c r="BP287" s="499"/>
      <c r="BQ287" s="499"/>
      <c r="BR287" s="499"/>
      <c r="BS287" s="499"/>
      <c r="BT287" s="499"/>
      <c r="BU287" s="499"/>
      <c r="BV287" s="499"/>
      <c r="BW287" s="499"/>
      <c r="BX287" s="499"/>
      <c r="BY287" s="499"/>
    </row>
    <row r="288" spans="1:77" customFormat="1" ht="12.75">
      <c r="A288" s="145"/>
      <c r="B288" s="145"/>
      <c r="C288" s="145"/>
      <c r="D288" s="145"/>
      <c r="E288" s="145"/>
      <c r="F288" s="145"/>
      <c r="G288" s="145"/>
      <c r="H288" s="145"/>
      <c r="I288" s="211"/>
      <c r="J288" s="145"/>
      <c r="K288" s="145"/>
      <c r="L288" s="145"/>
      <c r="M288" s="145"/>
      <c r="N288" s="145"/>
      <c r="O288" s="145"/>
      <c r="P288" s="145"/>
      <c r="Q288" s="145"/>
      <c r="R288" s="145"/>
      <c r="S288" s="146"/>
      <c r="T288" s="501"/>
      <c r="U288" s="500"/>
      <c r="V288" s="499"/>
      <c r="W288" s="515"/>
      <c r="X288" s="515"/>
      <c r="Y288" s="515"/>
      <c r="Z288" s="515"/>
      <c r="AA288" s="515"/>
      <c r="AB288" s="515"/>
      <c r="AC288" s="515"/>
      <c r="AD288" s="515"/>
      <c r="AE288" s="515"/>
      <c r="AF288" s="515"/>
      <c r="AG288" s="515"/>
      <c r="AH288" s="515"/>
      <c r="AI288" s="499"/>
      <c r="AJ288" s="146"/>
      <c r="AK288" s="146"/>
      <c r="AL288" s="146"/>
      <c r="AM288" s="146"/>
      <c r="AN288" s="146"/>
      <c r="AO288" s="146"/>
      <c r="AP288" s="146"/>
      <c r="AQ288" s="146"/>
      <c r="AR288" s="146"/>
      <c r="AS288" s="146"/>
      <c r="AT288" s="146"/>
      <c r="AU288" s="146"/>
      <c r="AV288" s="146"/>
      <c r="AW288" s="146"/>
      <c r="AX288" s="146"/>
      <c r="AY288" s="146"/>
      <c r="AZ288" s="146"/>
      <c r="BA288" s="146"/>
      <c r="BB288" s="146"/>
      <c r="BC288" s="146"/>
      <c r="BD288" s="146"/>
      <c r="BE288" s="499"/>
      <c r="BF288" s="499"/>
      <c r="BG288" s="499"/>
      <c r="BH288" s="499"/>
      <c r="BI288" s="499"/>
      <c r="BJ288" s="499"/>
      <c r="BK288" s="499"/>
      <c r="BL288" s="499"/>
      <c r="BM288" s="499"/>
      <c r="BN288" s="499"/>
      <c r="BO288" s="499"/>
      <c r="BP288" s="499"/>
      <c r="BQ288" s="499"/>
      <c r="BR288" s="499"/>
      <c r="BS288" s="499"/>
      <c r="BT288" s="499"/>
      <c r="BU288" s="499"/>
      <c r="BV288" s="499"/>
      <c r="BW288" s="499"/>
      <c r="BX288" s="499"/>
      <c r="BY288" s="499"/>
    </row>
    <row r="289" spans="1:77" customFormat="1" ht="12.75">
      <c r="A289" s="145"/>
      <c r="B289" s="145"/>
      <c r="C289" s="145"/>
      <c r="D289" s="145"/>
      <c r="E289" s="145"/>
      <c r="F289" s="145"/>
      <c r="G289" s="145"/>
      <c r="H289" s="145"/>
      <c r="I289" s="211"/>
      <c r="J289" s="145"/>
      <c r="K289" s="145"/>
      <c r="L289" s="145"/>
      <c r="M289" s="145"/>
      <c r="N289" s="145"/>
      <c r="O289" s="145"/>
      <c r="P289" s="145"/>
      <c r="Q289" s="145"/>
      <c r="R289" s="145"/>
      <c r="S289" s="146"/>
      <c r="T289" s="501"/>
      <c r="U289" s="500"/>
      <c r="V289" s="499"/>
      <c r="W289" s="515"/>
      <c r="X289" s="515"/>
      <c r="Y289" s="515"/>
      <c r="Z289" s="515"/>
      <c r="AA289" s="515"/>
      <c r="AB289" s="515"/>
      <c r="AC289" s="515"/>
      <c r="AD289" s="515"/>
      <c r="AE289" s="515"/>
      <c r="AF289" s="515"/>
      <c r="AG289" s="515"/>
      <c r="AH289" s="515"/>
      <c r="AI289" s="499"/>
      <c r="AJ289" s="146"/>
      <c r="AK289" s="146"/>
      <c r="AL289" s="146"/>
      <c r="AM289" s="146"/>
      <c r="AN289" s="146"/>
      <c r="AO289" s="146"/>
      <c r="AP289" s="146"/>
      <c r="AQ289" s="146"/>
      <c r="AR289" s="146"/>
      <c r="AS289" s="146"/>
      <c r="AT289" s="146"/>
      <c r="AU289" s="146"/>
      <c r="AV289" s="146"/>
      <c r="AW289" s="146"/>
      <c r="AX289" s="146"/>
      <c r="AY289" s="146"/>
      <c r="AZ289" s="146"/>
      <c r="BA289" s="146"/>
      <c r="BB289" s="146"/>
      <c r="BC289" s="146"/>
      <c r="BD289" s="146"/>
      <c r="BE289" s="499"/>
      <c r="BF289" s="499"/>
      <c r="BG289" s="499"/>
      <c r="BH289" s="499"/>
      <c r="BI289" s="499"/>
      <c r="BJ289" s="499"/>
      <c r="BK289" s="499"/>
      <c r="BL289" s="499"/>
      <c r="BM289" s="499"/>
      <c r="BN289" s="499"/>
      <c r="BO289" s="499"/>
      <c r="BP289" s="499"/>
      <c r="BQ289" s="499"/>
      <c r="BR289" s="499"/>
      <c r="BS289" s="499"/>
      <c r="BT289" s="499"/>
      <c r="BU289" s="499"/>
      <c r="BV289" s="499"/>
      <c r="BW289" s="499"/>
      <c r="BX289" s="499"/>
      <c r="BY289" s="499"/>
    </row>
    <row r="290" spans="1:77" customFormat="1" ht="12.75">
      <c r="A290" s="145"/>
      <c r="B290" s="145"/>
      <c r="C290" s="145"/>
      <c r="D290" s="145"/>
      <c r="E290" s="145"/>
      <c r="F290" s="145"/>
      <c r="G290" s="145"/>
      <c r="H290" s="145"/>
      <c r="I290" s="211"/>
      <c r="J290" s="145"/>
      <c r="K290" s="145"/>
      <c r="L290" s="145"/>
      <c r="M290" s="145"/>
      <c r="N290" s="145"/>
      <c r="O290" s="145"/>
      <c r="P290" s="145"/>
      <c r="Q290" s="145"/>
      <c r="R290" s="145"/>
      <c r="S290" s="146"/>
      <c r="T290" s="501"/>
      <c r="U290" s="500"/>
      <c r="V290" s="499"/>
      <c r="W290" s="515"/>
      <c r="X290" s="515"/>
      <c r="Y290" s="515"/>
      <c r="Z290" s="515"/>
      <c r="AA290" s="515"/>
      <c r="AB290" s="515"/>
      <c r="AC290" s="515"/>
      <c r="AD290" s="515"/>
      <c r="AE290" s="515"/>
      <c r="AF290" s="515"/>
      <c r="AG290" s="515"/>
      <c r="AH290" s="515"/>
      <c r="AI290" s="499"/>
      <c r="AJ290" s="146"/>
      <c r="AK290" s="146"/>
      <c r="AL290" s="146"/>
      <c r="AM290" s="146"/>
      <c r="AN290" s="146"/>
      <c r="AO290" s="146"/>
      <c r="AP290" s="146"/>
      <c r="AQ290" s="146"/>
      <c r="AR290" s="146"/>
      <c r="AS290" s="146"/>
      <c r="AT290" s="146"/>
      <c r="AU290" s="146"/>
      <c r="AV290" s="146"/>
      <c r="AW290" s="146"/>
      <c r="AX290" s="146"/>
      <c r="AY290" s="146"/>
      <c r="AZ290" s="146"/>
      <c r="BA290" s="146"/>
      <c r="BB290" s="146"/>
      <c r="BC290" s="146"/>
      <c r="BD290" s="146"/>
      <c r="BE290" s="499"/>
      <c r="BF290" s="499"/>
      <c r="BG290" s="499"/>
      <c r="BH290" s="499"/>
      <c r="BI290" s="499"/>
      <c r="BJ290" s="499"/>
      <c r="BK290" s="499"/>
      <c r="BL290" s="499"/>
      <c r="BM290" s="499"/>
      <c r="BN290" s="499"/>
      <c r="BO290" s="499"/>
      <c r="BP290" s="499"/>
      <c r="BQ290" s="499"/>
      <c r="BR290" s="499"/>
      <c r="BS290" s="499"/>
      <c r="BT290" s="499"/>
      <c r="BU290" s="499"/>
      <c r="BV290" s="499"/>
      <c r="BW290" s="499"/>
      <c r="BX290" s="499"/>
      <c r="BY290" s="499"/>
    </row>
    <row r="291" spans="1:77" customFormat="1" ht="12.75">
      <c r="A291" s="145"/>
      <c r="B291" s="145"/>
      <c r="C291" s="145"/>
      <c r="D291" s="145"/>
      <c r="E291" s="145"/>
      <c r="F291" s="145"/>
      <c r="G291" s="145"/>
      <c r="H291" s="145"/>
      <c r="I291" s="211"/>
      <c r="J291" s="145"/>
      <c r="K291" s="145"/>
      <c r="L291" s="145"/>
      <c r="M291" s="145"/>
      <c r="N291" s="145"/>
      <c r="O291" s="145"/>
      <c r="P291" s="145"/>
      <c r="Q291" s="145"/>
      <c r="R291" s="145"/>
      <c r="S291" s="146"/>
      <c r="T291" s="500"/>
      <c r="U291" s="500"/>
      <c r="V291" s="499"/>
      <c r="W291" s="515"/>
      <c r="X291" s="515"/>
      <c r="Y291" s="515"/>
      <c r="Z291" s="515"/>
      <c r="AA291" s="515"/>
      <c r="AB291" s="515"/>
      <c r="AC291" s="515"/>
      <c r="AD291" s="515"/>
      <c r="AE291" s="515"/>
      <c r="AF291" s="515"/>
      <c r="AG291" s="515"/>
      <c r="AH291" s="515"/>
      <c r="AI291" s="499"/>
      <c r="AJ291" s="146"/>
      <c r="AK291" s="146"/>
      <c r="AL291" s="146"/>
      <c r="AM291" s="146"/>
      <c r="AN291" s="146"/>
      <c r="AO291" s="146"/>
      <c r="AP291" s="146"/>
      <c r="AQ291" s="146"/>
      <c r="AR291" s="146"/>
      <c r="AS291" s="146"/>
      <c r="AT291" s="146"/>
      <c r="AU291" s="146"/>
      <c r="AV291" s="146"/>
      <c r="AW291" s="146"/>
      <c r="AX291" s="146"/>
      <c r="AY291" s="146"/>
      <c r="AZ291" s="146"/>
      <c r="BA291" s="146"/>
      <c r="BB291" s="146"/>
      <c r="BC291" s="146"/>
      <c r="BD291" s="146"/>
      <c r="BE291" s="499"/>
      <c r="BF291" s="499"/>
      <c r="BG291" s="499"/>
      <c r="BH291" s="499"/>
      <c r="BI291" s="499"/>
      <c r="BJ291" s="499"/>
      <c r="BK291" s="499"/>
      <c r="BL291" s="499"/>
      <c r="BM291" s="499"/>
      <c r="BN291" s="499"/>
      <c r="BO291" s="499"/>
      <c r="BP291" s="499"/>
      <c r="BQ291" s="499"/>
      <c r="BR291" s="499"/>
      <c r="BS291" s="499"/>
      <c r="BT291" s="499"/>
      <c r="BU291" s="499"/>
      <c r="BV291" s="499"/>
      <c r="BW291" s="499"/>
      <c r="BX291" s="499"/>
      <c r="BY291" s="499"/>
    </row>
    <row r="292" spans="1:77" customFormat="1" ht="12.75">
      <c r="A292" s="145"/>
      <c r="B292" s="145"/>
      <c r="C292" s="145"/>
      <c r="D292" s="145"/>
      <c r="E292" s="145"/>
      <c r="F292" s="145"/>
      <c r="G292" s="145"/>
      <c r="H292" s="145"/>
      <c r="I292" s="211"/>
      <c r="J292" s="145"/>
      <c r="K292" s="145"/>
      <c r="L292" s="145"/>
      <c r="M292" s="145"/>
      <c r="N292" s="145"/>
      <c r="O292" s="145"/>
      <c r="P292" s="145"/>
      <c r="Q292" s="145"/>
      <c r="R292" s="145"/>
      <c r="S292" s="146"/>
      <c r="T292" s="500"/>
      <c r="U292" s="500"/>
      <c r="V292" s="499"/>
      <c r="W292" s="515"/>
      <c r="X292" s="515"/>
      <c r="Y292" s="515"/>
      <c r="Z292" s="515"/>
      <c r="AA292" s="515"/>
      <c r="AB292" s="515"/>
      <c r="AC292" s="515"/>
      <c r="AD292" s="515"/>
      <c r="AE292" s="515"/>
      <c r="AF292" s="515"/>
      <c r="AG292" s="515"/>
      <c r="AH292" s="515"/>
      <c r="AI292" s="499"/>
      <c r="AJ292" s="146"/>
      <c r="AK292" s="146"/>
      <c r="AL292" s="146"/>
      <c r="AM292" s="146"/>
      <c r="AN292" s="146"/>
      <c r="AO292" s="146"/>
      <c r="AP292" s="146"/>
      <c r="AQ292" s="146"/>
      <c r="AR292" s="146"/>
      <c r="AS292" s="146"/>
      <c r="AT292" s="146"/>
      <c r="AU292" s="146"/>
      <c r="AV292" s="146"/>
      <c r="AW292" s="146"/>
      <c r="AX292" s="146"/>
      <c r="AY292" s="146"/>
      <c r="AZ292" s="146"/>
      <c r="BA292" s="146"/>
      <c r="BB292" s="146"/>
      <c r="BC292" s="146"/>
      <c r="BD292" s="146"/>
      <c r="BE292" s="499"/>
      <c r="BF292" s="499"/>
      <c r="BG292" s="499"/>
      <c r="BH292" s="499"/>
      <c r="BI292" s="499"/>
      <c r="BJ292" s="499"/>
      <c r="BK292" s="499"/>
      <c r="BL292" s="499"/>
      <c r="BM292" s="499"/>
      <c r="BN292" s="499"/>
      <c r="BO292" s="499"/>
      <c r="BP292" s="499"/>
      <c r="BQ292" s="499"/>
      <c r="BR292" s="499"/>
      <c r="BS292" s="499"/>
      <c r="BT292" s="499"/>
      <c r="BU292" s="499"/>
      <c r="BV292" s="499"/>
      <c r="BW292" s="499"/>
      <c r="BX292" s="499"/>
      <c r="BY292" s="499"/>
    </row>
    <row r="293" spans="1:77" customFormat="1" ht="12.75">
      <c r="A293" s="145"/>
      <c r="B293" s="145"/>
      <c r="C293" s="145"/>
      <c r="D293" s="145"/>
      <c r="E293" s="145"/>
      <c r="F293" s="145"/>
      <c r="G293" s="145"/>
      <c r="H293" s="145"/>
      <c r="I293" s="211"/>
      <c r="J293" s="145"/>
      <c r="K293" s="145"/>
      <c r="L293" s="145"/>
      <c r="M293" s="145"/>
      <c r="N293" s="145"/>
      <c r="O293" s="145"/>
      <c r="P293" s="145"/>
      <c r="Q293" s="145"/>
      <c r="R293" s="145"/>
      <c r="S293" s="146"/>
      <c r="T293" s="501"/>
      <c r="U293" s="500"/>
      <c r="V293" s="499"/>
      <c r="W293" s="515"/>
      <c r="X293" s="515"/>
      <c r="Y293" s="515"/>
      <c r="Z293" s="515"/>
      <c r="AA293" s="515"/>
      <c r="AB293" s="515"/>
      <c r="AC293" s="515"/>
      <c r="AD293" s="515"/>
      <c r="AE293" s="515"/>
      <c r="AF293" s="515"/>
      <c r="AG293" s="515"/>
      <c r="AH293" s="515"/>
      <c r="AI293" s="499"/>
      <c r="AJ293" s="146"/>
      <c r="AK293" s="146"/>
      <c r="AL293" s="146"/>
      <c r="AM293" s="146"/>
      <c r="AN293" s="146"/>
      <c r="AO293" s="146"/>
      <c r="AP293" s="146"/>
      <c r="AQ293" s="146"/>
      <c r="AR293" s="146"/>
      <c r="AS293" s="146"/>
      <c r="AT293" s="146"/>
      <c r="AU293" s="146"/>
      <c r="AV293" s="146"/>
      <c r="AW293" s="146"/>
      <c r="AX293" s="146"/>
      <c r="AY293" s="146"/>
      <c r="AZ293" s="146"/>
      <c r="BA293" s="146"/>
      <c r="BB293" s="146"/>
      <c r="BC293" s="146"/>
      <c r="BD293" s="146"/>
      <c r="BE293" s="499"/>
      <c r="BF293" s="499"/>
      <c r="BG293" s="499"/>
      <c r="BH293" s="499"/>
      <c r="BI293" s="499"/>
      <c r="BJ293" s="499"/>
      <c r="BK293" s="499"/>
      <c r="BL293" s="499"/>
      <c r="BM293" s="499"/>
      <c r="BN293" s="499"/>
      <c r="BO293" s="499"/>
      <c r="BP293" s="499"/>
      <c r="BQ293" s="499"/>
      <c r="BR293" s="499"/>
      <c r="BS293" s="499"/>
      <c r="BT293" s="499"/>
      <c r="BU293" s="499"/>
      <c r="BV293" s="499"/>
      <c r="BW293" s="499"/>
      <c r="BX293" s="499"/>
      <c r="BY293" s="499"/>
    </row>
    <row r="294" spans="1:77" customFormat="1" ht="12.75">
      <c r="A294" s="145"/>
      <c r="B294" s="145"/>
      <c r="C294" s="145"/>
      <c r="D294" s="145"/>
      <c r="E294" s="145"/>
      <c r="F294" s="145"/>
      <c r="G294" s="145"/>
      <c r="H294" s="145"/>
      <c r="I294" s="211"/>
      <c r="J294" s="145"/>
      <c r="K294" s="145"/>
      <c r="L294" s="145"/>
      <c r="M294" s="145"/>
      <c r="N294" s="145"/>
      <c r="O294" s="145"/>
      <c r="P294" s="145"/>
      <c r="Q294" s="145"/>
      <c r="R294" s="145"/>
      <c r="S294" s="146"/>
      <c r="T294" s="501"/>
      <c r="U294" s="500"/>
      <c r="V294" s="499"/>
      <c r="W294" s="515"/>
      <c r="X294" s="515"/>
      <c r="Y294" s="515"/>
      <c r="Z294" s="515"/>
      <c r="AA294" s="515"/>
      <c r="AB294" s="515"/>
      <c r="AC294" s="515"/>
      <c r="AD294" s="515"/>
      <c r="AE294" s="515"/>
      <c r="AF294" s="515"/>
      <c r="AG294" s="515"/>
      <c r="AH294" s="515"/>
      <c r="AI294" s="499"/>
      <c r="AJ294" s="146"/>
      <c r="AK294" s="146"/>
      <c r="AL294" s="146"/>
      <c r="AM294" s="146"/>
      <c r="AN294" s="146"/>
      <c r="AO294" s="146"/>
      <c r="AP294" s="146"/>
      <c r="AQ294" s="146"/>
      <c r="AR294" s="146"/>
      <c r="AS294" s="146"/>
      <c r="AT294" s="146"/>
      <c r="AU294" s="146"/>
      <c r="AV294" s="146"/>
      <c r="AW294" s="146"/>
      <c r="AX294" s="146"/>
      <c r="AY294" s="146"/>
      <c r="AZ294" s="146"/>
      <c r="BA294" s="146"/>
      <c r="BB294" s="146"/>
      <c r="BC294" s="146"/>
      <c r="BD294" s="146"/>
      <c r="BE294" s="499"/>
      <c r="BF294" s="499"/>
      <c r="BG294" s="499"/>
      <c r="BH294" s="499"/>
      <c r="BI294" s="499"/>
      <c r="BJ294" s="499"/>
      <c r="BK294" s="499"/>
      <c r="BL294" s="499"/>
      <c r="BM294" s="499"/>
      <c r="BN294" s="499"/>
      <c r="BO294" s="499"/>
      <c r="BP294" s="499"/>
      <c r="BQ294" s="499"/>
      <c r="BR294" s="499"/>
      <c r="BS294" s="499"/>
      <c r="BT294" s="499"/>
      <c r="BU294" s="499"/>
      <c r="BV294" s="499"/>
      <c r="BW294" s="499"/>
      <c r="BX294" s="499"/>
      <c r="BY294" s="499"/>
    </row>
    <row r="295" spans="1:77" customFormat="1" ht="12.75">
      <c r="A295" s="145"/>
      <c r="B295" s="145"/>
      <c r="C295" s="145"/>
      <c r="D295" s="145"/>
      <c r="E295" s="145"/>
      <c r="F295" s="145"/>
      <c r="G295" s="145"/>
      <c r="H295" s="145"/>
      <c r="I295" s="211"/>
      <c r="J295" s="145"/>
      <c r="K295" s="145"/>
      <c r="L295" s="145"/>
      <c r="M295" s="145"/>
      <c r="N295" s="145"/>
      <c r="O295" s="145"/>
      <c r="P295" s="145"/>
      <c r="Q295" s="145"/>
      <c r="R295" s="145"/>
      <c r="S295" s="146"/>
      <c r="T295" s="501"/>
      <c r="U295" s="500"/>
      <c r="V295" s="499"/>
      <c r="W295" s="515"/>
      <c r="X295" s="515"/>
      <c r="Y295" s="515"/>
      <c r="Z295" s="515"/>
      <c r="AA295" s="515"/>
      <c r="AB295" s="515"/>
      <c r="AC295" s="515"/>
      <c r="AD295" s="515"/>
      <c r="AE295" s="515"/>
      <c r="AF295" s="515"/>
      <c r="AG295" s="515"/>
      <c r="AH295" s="515"/>
      <c r="AI295" s="499"/>
      <c r="AJ295" s="146"/>
      <c r="AK295" s="146"/>
      <c r="AL295" s="146"/>
      <c r="AM295" s="146"/>
      <c r="AN295" s="146"/>
      <c r="AO295" s="146"/>
      <c r="AP295" s="146"/>
      <c r="AQ295" s="146"/>
      <c r="AR295" s="146"/>
      <c r="AS295" s="146"/>
      <c r="AT295" s="146"/>
      <c r="AU295" s="146"/>
      <c r="AV295" s="146"/>
      <c r="AW295" s="146"/>
      <c r="AX295" s="146"/>
      <c r="AY295" s="146"/>
      <c r="AZ295" s="146"/>
      <c r="BA295" s="146"/>
      <c r="BB295" s="146"/>
      <c r="BC295" s="146"/>
      <c r="BD295" s="146"/>
      <c r="BE295" s="499"/>
      <c r="BF295" s="499"/>
      <c r="BG295" s="499"/>
      <c r="BH295" s="499"/>
      <c r="BI295" s="499"/>
      <c r="BJ295" s="499"/>
      <c r="BK295" s="499"/>
      <c r="BL295" s="499"/>
      <c r="BM295" s="499"/>
      <c r="BN295" s="499"/>
      <c r="BO295" s="499"/>
      <c r="BP295" s="499"/>
      <c r="BQ295" s="499"/>
      <c r="BR295" s="499"/>
      <c r="BS295" s="499"/>
      <c r="BT295" s="499"/>
      <c r="BU295" s="499"/>
      <c r="BV295" s="499"/>
      <c r="BW295" s="499"/>
      <c r="BX295" s="499"/>
      <c r="BY295" s="499"/>
    </row>
    <row r="296" spans="1:77" customFormat="1" ht="12.75">
      <c r="A296" s="145"/>
      <c r="B296" s="145"/>
      <c r="C296" s="145"/>
      <c r="D296" s="145"/>
      <c r="E296" s="145"/>
      <c r="F296" s="145"/>
      <c r="G296" s="145"/>
      <c r="H296" s="145"/>
      <c r="I296" s="211"/>
      <c r="J296" s="145"/>
      <c r="K296" s="145"/>
      <c r="L296" s="145"/>
      <c r="M296" s="145"/>
      <c r="N296" s="145"/>
      <c r="O296" s="145"/>
      <c r="P296" s="145"/>
      <c r="Q296" s="145"/>
      <c r="R296" s="145"/>
      <c r="S296" s="146"/>
      <c r="T296" s="501"/>
      <c r="U296" s="500"/>
      <c r="V296" s="499"/>
      <c r="W296" s="515"/>
      <c r="X296" s="515"/>
      <c r="Y296" s="515"/>
      <c r="Z296" s="515"/>
      <c r="AA296" s="515"/>
      <c r="AB296" s="515"/>
      <c r="AC296" s="515"/>
      <c r="AD296" s="515"/>
      <c r="AE296" s="515"/>
      <c r="AF296" s="515"/>
      <c r="AG296" s="515"/>
      <c r="AH296" s="515"/>
      <c r="AI296" s="499"/>
      <c r="AJ296" s="146"/>
      <c r="AK296" s="146"/>
      <c r="AL296" s="146"/>
      <c r="AM296" s="146"/>
      <c r="AN296" s="146"/>
      <c r="AO296" s="146"/>
      <c r="AP296" s="146"/>
      <c r="AQ296" s="146"/>
      <c r="AR296" s="146"/>
      <c r="AS296" s="146"/>
      <c r="AT296" s="146"/>
      <c r="AU296" s="146"/>
      <c r="AV296" s="146"/>
      <c r="AW296" s="146"/>
      <c r="AX296" s="146"/>
      <c r="AY296" s="146"/>
      <c r="AZ296" s="146"/>
      <c r="BA296" s="146"/>
      <c r="BB296" s="146"/>
      <c r="BC296" s="146"/>
      <c r="BD296" s="146"/>
      <c r="BE296" s="499"/>
      <c r="BF296" s="499"/>
      <c r="BG296" s="499"/>
      <c r="BH296" s="499"/>
      <c r="BI296" s="499"/>
      <c r="BJ296" s="499"/>
      <c r="BK296" s="499"/>
      <c r="BL296" s="499"/>
      <c r="BM296" s="499"/>
      <c r="BN296" s="499"/>
      <c r="BO296" s="499"/>
      <c r="BP296" s="499"/>
      <c r="BQ296" s="499"/>
      <c r="BR296" s="499"/>
      <c r="BS296" s="499"/>
      <c r="BT296" s="499"/>
      <c r="BU296" s="499"/>
      <c r="BV296" s="499"/>
      <c r="BW296" s="499"/>
      <c r="BX296" s="499"/>
      <c r="BY296" s="499"/>
    </row>
    <row r="297" spans="1:77" customFormat="1" ht="12.75">
      <c r="A297" s="145"/>
      <c r="B297" s="145"/>
      <c r="C297" s="145"/>
      <c r="D297" s="145"/>
      <c r="E297" s="145"/>
      <c r="F297" s="145"/>
      <c r="G297" s="145"/>
      <c r="H297" s="145"/>
      <c r="I297" s="211"/>
      <c r="J297" s="145"/>
      <c r="K297" s="145"/>
      <c r="L297" s="145"/>
      <c r="M297" s="145"/>
      <c r="N297" s="145"/>
      <c r="O297" s="145"/>
      <c r="P297" s="145"/>
      <c r="Q297" s="145"/>
      <c r="R297" s="145"/>
      <c r="S297" s="146"/>
      <c r="T297" s="501"/>
      <c r="U297" s="500"/>
      <c r="V297" s="499"/>
      <c r="W297" s="515"/>
      <c r="X297" s="515"/>
      <c r="Y297" s="515"/>
      <c r="Z297" s="515"/>
      <c r="AA297" s="515"/>
      <c r="AB297" s="515"/>
      <c r="AC297" s="515"/>
      <c r="AD297" s="515"/>
      <c r="AE297" s="515"/>
      <c r="AF297" s="515"/>
      <c r="AG297" s="515"/>
      <c r="AH297" s="515"/>
      <c r="AI297" s="499"/>
      <c r="AJ297" s="146"/>
      <c r="AK297" s="146"/>
      <c r="AL297" s="146"/>
      <c r="AM297" s="146"/>
      <c r="AN297" s="146"/>
      <c r="AO297" s="146"/>
      <c r="AP297" s="146"/>
      <c r="AQ297" s="146"/>
      <c r="AR297" s="146"/>
      <c r="AS297" s="146"/>
      <c r="AT297" s="146"/>
      <c r="AU297" s="146"/>
      <c r="AV297" s="146"/>
      <c r="AW297" s="146"/>
      <c r="AX297" s="146"/>
      <c r="AY297" s="146"/>
      <c r="AZ297" s="146"/>
      <c r="BA297" s="146"/>
      <c r="BB297" s="146"/>
      <c r="BC297" s="146"/>
      <c r="BD297" s="146"/>
      <c r="BE297" s="499"/>
      <c r="BF297" s="499"/>
      <c r="BG297" s="499"/>
      <c r="BH297" s="499"/>
      <c r="BI297" s="499"/>
      <c r="BJ297" s="499"/>
      <c r="BK297" s="499"/>
      <c r="BL297" s="499"/>
      <c r="BM297" s="499"/>
      <c r="BN297" s="499"/>
      <c r="BO297" s="499"/>
      <c r="BP297" s="499"/>
      <c r="BQ297" s="499"/>
      <c r="BR297" s="499"/>
      <c r="BS297" s="499"/>
      <c r="BT297" s="499"/>
      <c r="BU297" s="499"/>
      <c r="BV297" s="499"/>
      <c r="BW297" s="499"/>
      <c r="BX297" s="499"/>
      <c r="BY297" s="499"/>
    </row>
    <row r="298" spans="1:77" customFormat="1" ht="12.75">
      <c r="A298" s="145"/>
      <c r="B298" s="145"/>
      <c r="C298" s="145"/>
      <c r="D298" s="145"/>
      <c r="E298" s="145"/>
      <c r="F298" s="145"/>
      <c r="G298" s="145"/>
      <c r="H298" s="145"/>
      <c r="I298" s="211"/>
      <c r="J298" s="145"/>
      <c r="K298" s="145"/>
      <c r="L298" s="145"/>
      <c r="M298" s="145"/>
      <c r="N298" s="145"/>
      <c r="O298" s="145"/>
      <c r="P298" s="145"/>
      <c r="Q298" s="145"/>
      <c r="R298" s="145"/>
      <c r="S298" s="146"/>
      <c r="T298" s="501"/>
      <c r="U298" s="500"/>
      <c r="V298" s="499"/>
      <c r="W298" s="515"/>
      <c r="X298" s="515"/>
      <c r="Y298" s="515"/>
      <c r="Z298" s="515"/>
      <c r="AA298" s="515"/>
      <c r="AB298" s="515"/>
      <c r="AC298" s="515"/>
      <c r="AD298" s="515"/>
      <c r="AE298" s="515"/>
      <c r="AF298" s="515"/>
      <c r="AG298" s="515"/>
      <c r="AH298" s="515"/>
      <c r="AI298" s="499"/>
      <c r="AJ298" s="146"/>
      <c r="AK298" s="146"/>
      <c r="AL298" s="146"/>
      <c r="AM298" s="146"/>
      <c r="AN298" s="146"/>
      <c r="AO298" s="146"/>
      <c r="AP298" s="146"/>
      <c r="AQ298" s="146"/>
      <c r="AR298" s="146"/>
      <c r="AS298" s="146"/>
      <c r="AT298" s="146"/>
      <c r="AU298" s="146"/>
      <c r="AV298" s="146"/>
      <c r="AW298" s="146"/>
      <c r="AX298" s="146"/>
      <c r="AY298" s="146"/>
      <c r="AZ298" s="146"/>
      <c r="BA298" s="146"/>
      <c r="BB298" s="146"/>
      <c r="BC298" s="146"/>
      <c r="BD298" s="146"/>
      <c r="BE298" s="499"/>
      <c r="BF298" s="499"/>
      <c r="BG298" s="499"/>
      <c r="BH298" s="499"/>
      <c r="BI298" s="499"/>
      <c r="BJ298" s="499"/>
      <c r="BK298" s="499"/>
      <c r="BL298" s="499"/>
      <c r="BM298" s="499"/>
      <c r="BN298" s="499"/>
      <c r="BO298" s="499"/>
      <c r="BP298" s="499"/>
      <c r="BQ298" s="499"/>
      <c r="BR298" s="499"/>
      <c r="BS298" s="499"/>
      <c r="BT298" s="499"/>
      <c r="BU298" s="499"/>
      <c r="BV298" s="499"/>
      <c r="BW298" s="499"/>
      <c r="BX298" s="499"/>
      <c r="BY298" s="499"/>
    </row>
    <row r="299" spans="1:77" customFormat="1" ht="12.75">
      <c r="A299" s="145"/>
      <c r="B299" s="145"/>
      <c r="C299" s="145"/>
      <c r="D299" s="145"/>
      <c r="E299" s="145"/>
      <c r="F299" s="145"/>
      <c r="G299" s="145"/>
      <c r="H299" s="145"/>
      <c r="I299" s="211"/>
      <c r="J299" s="145"/>
      <c r="K299" s="145"/>
      <c r="L299" s="145"/>
      <c r="M299" s="145"/>
      <c r="N299" s="145"/>
      <c r="O299" s="145"/>
      <c r="P299" s="145"/>
      <c r="Q299" s="145"/>
      <c r="R299" s="145"/>
      <c r="S299" s="146"/>
      <c r="T299" s="501"/>
      <c r="U299" s="500"/>
      <c r="V299" s="499"/>
      <c r="W299" s="515"/>
      <c r="X299" s="515"/>
      <c r="Y299" s="515"/>
      <c r="Z299" s="515"/>
      <c r="AA299" s="515"/>
      <c r="AB299" s="515"/>
      <c r="AC299" s="515"/>
      <c r="AD299" s="515"/>
      <c r="AE299" s="515"/>
      <c r="AF299" s="515"/>
      <c r="AG299" s="515"/>
      <c r="AH299" s="515"/>
      <c r="AI299" s="499"/>
      <c r="AJ299" s="146"/>
      <c r="AK299" s="146"/>
      <c r="AL299" s="146"/>
      <c r="AM299" s="146"/>
      <c r="AN299" s="146"/>
      <c r="AO299" s="146"/>
      <c r="AP299" s="146"/>
      <c r="AQ299" s="146"/>
      <c r="AR299" s="146"/>
      <c r="AS299" s="146"/>
      <c r="AT299" s="146"/>
      <c r="AU299" s="146"/>
      <c r="AV299" s="146"/>
      <c r="AW299" s="146"/>
      <c r="AX299" s="146"/>
      <c r="AY299" s="146"/>
      <c r="AZ299" s="146"/>
      <c r="BA299" s="146"/>
      <c r="BB299" s="146"/>
      <c r="BC299" s="146"/>
      <c r="BD299" s="146"/>
      <c r="BE299" s="499"/>
      <c r="BF299" s="499"/>
      <c r="BG299" s="499"/>
      <c r="BH299" s="499"/>
      <c r="BI299" s="499"/>
      <c r="BJ299" s="499"/>
      <c r="BK299" s="499"/>
      <c r="BL299" s="499"/>
      <c r="BM299" s="499"/>
      <c r="BN299" s="499"/>
      <c r="BO299" s="499"/>
      <c r="BP299" s="499"/>
      <c r="BQ299" s="499"/>
      <c r="BR299" s="499"/>
      <c r="BS299" s="499"/>
      <c r="BT299" s="499"/>
      <c r="BU299" s="499"/>
      <c r="BV299" s="499"/>
      <c r="BW299" s="499"/>
      <c r="BX299" s="499"/>
      <c r="BY299" s="499"/>
    </row>
    <row r="300" spans="1:77" customFormat="1" ht="12.75">
      <c r="A300" s="145"/>
      <c r="B300" s="145"/>
      <c r="C300" s="145"/>
      <c r="D300" s="145"/>
      <c r="E300" s="145"/>
      <c r="F300" s="145"/>
      <c r="G300" s="145"/>
      <c r="H300" s="145"/>
      <c r="I300" s="211"/>
      <c r="J300" s="145"/>
      <c r="K300" s="145"/>
      <c r="L300" s="145"/>
      <c r="M300" s="145"/>
      <c r="N300" s="145"/>
      <c r="O300" s="145"/>
      <c r="P300" s="145"/>
      <c r="Q300" s="145"/>
      <c r="R300" s="145"/>
      <c r="S300" s="146"/>
      <c r="T300" s="501"/>
      <c r="U300" s="500"/>
      <c r="V300" s="499"/>
      <c r="W300" s="515"/>
      <c r="X300" s="515"/>
      <c r="Y300" s="515"/>
      <c r="Z300" s="515"/>
      <c r="AA300" s="515"/>
      <c r="AB300" s="515"/>
      <c r="AC300" s="515"/>
      <c r="AD300" s="515"/>
      <c r="AE300" s="515"/>
      <c r="AF300" s="515"/>
      <c r="AG300" s="515"/>
      <c r="AH300" s="515"/>
      <c r="AI300" s="499"/>
      <c r="AJ300" s="146"/>
      <c r="AK300" s="146"/>
      <c r="AL300" s="146"/>
      <c r="AM300" s="146"/>
      <c r="AN300" s="146"/>
      <c r="AO300" s="146"/>
      <c r="AP300" s="146"/>
      <c r="AQ300" s="146"/>
      <c r="AR300" s="146"/>
      <c r="AS300" s="146"/>
      <c r="AT300" s="146"/>
      <c r="AU300" s="146"/>
      <c r="AV300" s="146"/>
      <c r="AW300" s="146"/>
      <c r="AX300" s="146"/>
      <c r="AY300" s="146"/>
      <c r="AZ300" s="146"/>
      <c r="BA300" s="146"/>
      <c r="BB300" s="146"/>
      <c r="BC300" s="146"/>
      <c r="BD300" s="146"/>
      <c r="BE300" s="499"/>
      <c r="BF300" s="499"/>
      <c r="BG300" s="499"/>
      <c r="BH300" s="499"/>
      <c r="BI300" s="499"/>
      <c r="BJ300" s="499"/>
      <c r="BK300" s="499"/>
      <c r="BL300" s="499"/>
      <c r="BM300" s="499"/>
      <c r="BN300" s="499"/>
      <c r="BO300" s="499"/>
      <c r="BP300" s="499"/>
      <c r="BQ300" s="499"/>
      <c r="BR300" s="499"/>
      <c r="BS300" s="499"/>
      <c r="BT300" s="499"/>
      <c r="BU300" s="499"/>
      <c r="BV300" s="499"/>
      <c r="BW300" s="499"/>
      <c r="BX300" s="499"/>
      <c r="BY300" s="499"/>
    </row>
    <row r="301" spans="1:77" customFormat="1" ht="12.75">
      <c r="A301" s="145"/>
      <c r="B301" s="145"/>
      <c r="C301" s="145"/>
      <c r="D301" s="145"/>
      <c r="E301" s="145"/>
      <c r="F301" s="145"/>
      <c r="G301" s="145"/>
      <c r="H301" s="145"/>
      <c r="I301" s="211"/>
      <c r="J301" s="145"/>
      <c r="K301" s="145"/>
      <c r="L301" s="145"/>
      <c r="M301" s="145"/>
      <c r="N301" s="145"/>
      <c r="O301" s="145"/>
      <c r="P301" s="145"/>
      <c r="Q301" s="145"/>
      <c r="R301" s="145"/>
      <c r="S301" s="146"/>
      <c r="T301" s="501"/>
      <c r="U301" s="500"/>
      <c r="V301" s="499"/>
      <c r="W301" s="515"/>
      <c r="X301" s="515"/>
      <c r="Y301" s="515"/>
      <c r="Z301" s="515"/>
      <c r="AA301" s="515"/>
      <c r="AB301" s="515"/>
      <c r="AC301" s="515"/>
      <c r="AD301" s="515"/>
      <c r="AE301" s="515"/>
      <c r="AF301" s="515"/>
      <c r="AG301" s="515"/>
      <c r="AH301" s="515"/>
      <c r="AI301" s="499"/>
      <c r="AJ301" s="146"/>
      <c r="AK301" s="146"/>
      <c r="AL301" s="146"/>
      <c r="AM301" s="146"/>
      <c r="AN301" s="146"/>
      <c r="AO301" s="146"/>
      <c r="AP301" s="146"/>
      <c r="AQ301" s="146"/>
      <c r="AR301" s="146"/>
      <c r="AS301" s="146"/>
      <c r="AT301" s="146"/>
      <c r="AU301" s="146"/>
      <c r="AV301" s="146"/>
      <c r="AW301" s="146"/>
      <c r="AX301" s="146"/>
      <c r="AY301" s="146"/>
      <c r="AZ301" s="146"/>
      <c r="BA301" s="146"/>
      <c r="BB301" s="146"/>
      <c r="BC301" s="146"/>
      <c r="BD301" s="146"/>
      <c r="BE301" s="499"/>
      <c r="BF301" s="499"/>
      <c r="BG301" s="499"/>
      <c r="BH301" s="499"/>
      <c r="BI301" s="499"/>
      <c r="BJ301" s="499"/>
      <c r="BK301" s="499"/>
      <c r="BL301" s="499"/>
      <c r="BM301" s="499"/>
      <c r="BN301" s="499"/>
      <c r="BO301" s="499"/>
      <c r="BP301" s="499"/>
      <c r="BQ301" s="499"/>
      <c r="BR301" s="499"/>
      <c r="BS301" s="499"/>
      <c r="BT301" s="499"/>
      <c r="BU301" s="499"/>
      <c r="BV301" s="499"/>
      <c r="BW301" s="499"/>
      <c r="BX301" s="499"/>
      <c r="BY301" s="499"/>
    </row>
    <row r="302" spans="1:77" customFormat="1" ht="12.75">
      <c r="A302" s="145"/>
      <c r="B302" s="145"/>
      <c r="C302" s="145"/>
      <c r="D302" s="145"/>
      <c r="E302" s="145"/>
      <c r="F302" s="145"/>
      <c r="G302" s="145"/>
      <c r="H302" s="145"/>
      <c r="I302" s="211"/>
      <c r="J302" s="145"/>
      <c r="K302" s="145"/>
      <c r="L302" s="145"/>
      <c r="M302" s="145"/>
      <c r="N302" s="145"/>
      <c r="O302" s="145"/>
      <c r="P302" s="145"/>
      <c r="Q302" s="145"/>
      <c r="R302" s="145"/>
      <c r="S302" s="146"/>
      <c r="T302" s="501"/>
      <c r="U302" s="500"/>
      <c r="V302" s="499"/>
      <c r="W302" s="515"/>
      <c r="X302" s="515"/>
      <c r="Y302" s="515"/>
      <c r="Z302" s="515"/>
      <c r="AA302" s="515"/>
      <c r="AB302" s="515"/>
      <c r="AC302" s="515"/>
      <c r="AD302" s="515"/>
      <c r="AE302" s="515"/>
      <c r="AF302" s="515"/>
      <c r="AG302" s="515"/>
      <c r="AH302" s="515"/>
      <c r="AI302" s="499"/>
      <c r="AJ302" s="146"/>
      <c r="AK302" s="146"/>
      <c r="AL302" s="146"/>
      <c r="AM302" s="146"/>
      <c r="AN302" s="146"/>
      <c r="AO302" s="146"/>
      <c r="AP302" s="146"/>
      <c r="AQ302" s="146"/>
      <c r="AR302" s="146"/>
      <c r="AS302" s="146"/>
      <c r="AT302" s="146"/>
      <c r="AU302" s="146"/>
      <c r="AV302" s="146"/>
      <c r="AW302" s="146"/>
      <c r="AX302" s="146"/>
      <c r="AY302" s="146"/>
      <c r="AZ302" s="146"/>
      <c r="BA302" s="146"/>
      <c r="BB302" s="146"/>
      <c r="BC302" s="146"/>
      <c r="BD302" s="146"/>
      <c r="BE302" s="499"/>
      <c r="BF302" s="499"/>
      <c r="BG302" s="499"/>
      <c r="BH302" s="499"/>
      <c r="BI302" s="499"/>
      <c r="BJ302" s="499"/>
      <c r="BK302" s="499"/>
      <c r="BL302" s="499"/>
      <c r="BM302" s="499"/>
      <c r="BN302" s="499"/>
      <c r="BO302" s="499"/>
      <c r="BP302" s="499"/>
      <c r="BQ302" s="499"/>
      <c r="BR302" s="499"/>
      <c r="BS302" s="499"/>
      <c r="BT302" s="499"/>
      <c r="BU302" s="499"/>
      <c r="BV302" s="499"/>
      <c r="BW302" s="499"/>
      <c r="BX302" s="499"/>
      <c r="BY302" s="499"/>
    </row>
    <row r="303" spans="1:77" customFormat="1" ht="12.75">
      <c r="A303" s="145"/>
      <c r="B303" s="145"/>
      <c r="C303" s="145"/>
      <c r="D303" s="145"/>
      <c r="E303" s="145"/>
      <c r="F303" s="145"/>
      <c r="G303" s="145"/>
      <c r="H303" s="145"/>
      <c r="I303" s="211"/>
      <c r="J303" s="145"/>
      <c r="K303" s="145"/>
      <c r="L303" s="145"/>
      <c r="M303" s="145"/>
      <c r="N303" s="145"/>
      <c r="O303" s="145"/>
      <c r="P303" s="145"/>
      <c r="Q303" s="145"/>
      <c r="R303" s="145"/>
      <c r="S303" s="146"/>
      <c r="T303" s="501"/>
      <c r="U303" s="500"/>
      <c r="V303" s="499"/>
      <c r="W303" s="515"/>
      <c r="X303" s="515"/>
      <c r="Y303" s="515"/>
      <c r="Z303" s="515"/>
      <c r="AA303" s="515"/>
      <c r="AB303" s="515"/>
      <c r="AC303" s="515"/>
      <c r="AD303" s="515"/>
      <c r="AE303" s="515"/>
      <c r="AF303" s="515"/>
      <c r="AG303" s="515"/>
      <c r="AH303" s="515"/>
      <c r="AI303" s="499"/>
      <c r="AJ303" s="146"/>
      <c r="AK303" s="146"/>
      <c r="AL303" s="146"/>
      <c r="AM303" s="146"/>
      <c r="AN303" s="146"/>
      <c r="AO303" s="146"/>
      <c r="AP303" s="146"/>
      <c r="AQ303" s="146"/>
      <c r="AR303" s="146"/>
      <c r="AS303" s="146"/>
      <c r="AT303" s="146"/>
      <c r="AU303" s="146"/>
      <c r="AV303" s="146"/>
      <c r="AW303" s="146"/>
      <c r="AX303" s="146"/>
      <c r="AY303" s="146"/>
      <c r="AZ303" s="146"/>
      <c r="BA303" s="146"/>
      <c r="BB303" s="146"/>
      <c r="BC303" s="146"/>
      <c r="BD303" s="146"/>
      <c r="BE303" s="499"/>
      <c r="BF303" s="499"/>
      <c r="BG303" s="499"/>
      <c r="BH303" s="499"/>
      <c r="BI303" s="499"/>
      <c r="BJ303" s="499"/>
      <c r="BK303" s="499"/>
      <c r="BL303" s="499"/>
      <c r="BM303" s="499"/>
      <c r="BN303" s="499"/>
      <c r="BO303" s="499"/>
      <c r="BP303" s="499"/>
      <c r="BQ303" s="499"/>
      <c r="BR303" s="499"/>
      <c r="BS303" s="499"/>
      <c r="BT303" s="499"/>
      <c r="BU303" s="499"/>
      <c r="BV303" s="499"/>
      <c r="BW303" s="499"/>
      <c r="BX303" s="499"/>
      <c r="BY303" s="499"/>
    </row>
    <row r="304" spans="1:77" customFormat="1" ht="12.75">
      <c r="A304" s="145"/>
      <c r="B304" s="145"/>
      <c r="C304" s="145"/>
      <c r="D304" s="145"/>
      <c r="E304" s="145"/>
      <c r="F304" s="145"/>
      <c r="G304" s="145"/>
      <c r="H304" s="145"/>
      <c r="I304" s="211"/>
      <c r="J304" s="145"/>
      <c r="K304" s="145"/>
      <c r="L304" s="145"/>
      <c r="M304" s="145"/>
      <c r="N304" s="145"/>
      <c r="O304" s="145"/>
      <c r="P304" s="145"/>
      <c r="Q304" s="145"/>
      <c r="R304" s="145"/>
      <c r="S304" s="146"/>
      <c r="T304" s="501"/>
      <c r="U304" s="500"/>
      <c r="V304" s="499"/>
      <c r="W304" s="515"/>
      <c r="X304" s="515"/>
      <c r="Y304" s="515"/>
      <c r="Z304" s="515"/>
      <c r="AA304" s="515"/>
      <c r="AB304" s="515"/>
      <c r="AC304" s="515"/>
      <c r="AD304" s="515"/>
      <c r="AE304" s="515"/>
      <c r="AF304" s="515"/>
      <c r="AG304" s="515"/>
      <c r="AH304" s="515"/>
      <c r="AI304" s="499"/>
      <c r="AJ304" s="146"/>
      <c r="AK304" s="146"/>
      <c r="AL304" s="146"/>
      <c r="AM304" s="146"/>
      <c r="AN304" s="146"/>
      <c r="AO304" s="146"/>
      <c r="AP304" s="146"/>
      <c r="AQ304" s="146"/>
      <c r="AR304" s="146"/>
      <c r="AS304" s="146"/>
      <c r="AT304" s="146"/>
      <c r="AU304" s="146"/>
      <c r="AV304" s="146"/>
      <c r="AW304" s="146"/>
      <c r="AX304" s="146"/>
      <c r="AY304" s="146"/>
      <c r="AZ304" s="146"/>
      <c r="BA304" s="146"/>
      <c r="BB304" s="146"/>
      <c r="BC304" s="146"/>
      <c r="BD304" s="146"/>
      <c r="BE304" s="499"/>
      <c r="BF304" s="499"/>
      <c r="BG304" s="499"/>
      <c r="BH304" s="499"/>
      <c r="BI304" s="499"/>
      <c r="BJ304" s="499"/>
      <c r="BK304" s="499"/>
      <c r="BL304" s="499"/>
      <c r="BM304" s="499"/>
      <c r="BN304" s="499"/>
      <c r="BO304" s="499"/>
      <c r="BP304" s="499"/>
      <c r="BQ304" s="499"/>
      <c r="BR304" s="499"/>
      <c r="BS304" s="499"/>
      <c r="BT304" s="499"/>
      <c r="BU304" s="499"/>
      <c r="BV304" s="499"/>
      <c r="BW304" s="499"/>
      <c r="BX304" s="499"/>
      <c r="BY304" s="499"/>
    </row>
    <row r="305" spans="1:77" customFormat="1" ht="12.75">
      <c r="A305" s="145"/>
      <c r="B305" s="145"/>
      <c r="C305" s="145"/>
      <c r="D305" s="145"/>
      <c r="E305" s="145"/>
      <c r="F305" s="145"/>
      <c r="G305" s="145"/>
      <c r="H305" s="145"/>
      <c r="I305" s="211"/>
      <c r="J305" s="145"/>
      <c r="K305" s="145"/>
      <c r="L305" s="145"/>
      <c r="M305" s="145"/>
      <c r="N305" s="145"/>
      <c r="O305" s="145"/>
      <c r="P305" s="145"/>
      <c r="Q305" s="145"/>
      <c r="R305" s="145"/>
      <c r="S305" s="146"/>
      <c r="T305" s="501"/>
      <c r="U305" s="500"/>
      <c r="V305" s="499"/>
      <c r="W305" s="515"/>
      <c r="X305" s="515"/>
      <c r="Y305" s="515"/>
      <c r="Z305" s="515"/>
      <c r="AA305" s="515"/>
      <c r="AB305" s="515"/>
      <c r="AC305" s="515"/>
      <c r="AD305" s="515"/>
      <c r="AE305" s="515"/>
      <c r="AF305" s="515"/>
      <c r="AG305" s="515"/>
      <c r="AH305" s="515"/>
      <c r="AI305" s="499"/>
      <c r="AJ305" s="146"/>
      <c r="AK305" s="146"/>
      <c r="AL305" s="146"/>
      <c r="AM305" s="146"/>
      <c r="AN305" s="146"/>
      <c r="AO305" s="146"/>
      <c r="AP305" s="146"/>
      <c r="AQ305" s="146"/>
      <c r="AR305" s="146"/>
      <c r="AS305" s="146"/>
      <c r="AT305" s="146"/>
      <c r="AU305" s="146"/>
      <c r="AV305" s="146"/>
      <c r="AW305" s="146"/>
      <c r="AX305" s="146"/>
      <c r="AY305" s="146"/>
      <c r="AZ305" s="146"/>
      <c r="BA305" s="146"/>
      <c r="BB305" s="146"/>
      <c r="BC305" s="146"/>
      <c r="BD305" s="146"/>
      <c r="BE305" s="499"/>
      <c r="BF305" s="499"/>
      <c r="BG305" s="499"/>
      <c r="BH305" s="499"/>
      <c r="BI305" s="499"/>
      <c r="BJ305" s="499"/>
      <c r="BK305" s="499"/>
      <c r="BL305" s="499"/>
      <c r="BM305" s="499"/>
      <c r="BN305" s="499"/>
      <c r="BO305" s="499"/>
      <c r="BP305" s="499"/>
      <c r="BQ305" s="499"/>
      <c r="BR305" s="499"/>
      <c r="BS305" s="499"/>
      <c r="BT305" s="499"/>
      <c r="BU305" s="499"/>
      <c r="BV305" s="499"/>
      <c r="BW305" s="499"/>
      <c r="BX305" s="499"/>
      <c r="BY305" s="499"/>
    </row>
    <row r="306" spans="1:77" customFormat="1" ht="12.75">
      <c r="A306" s="145"/>
      <c r="B306" s="145"/>
      <c r="C306" s="145"/>
      <c r="D306" s="145"/>
      <c r="E306" s="145"/>
      <c r="F306" s="145"/>
      <c r="G306" s="145"/>
      <c r="H306" s="145"/>
      <c r="I306" s="211"/>
      <c r="J306" s="145"/>
      <c r="K306" s="145"/>
      <c r="L306" s="145"/>
      <c r="M306" s="145"/>
      <c r="N306" s="145"/>
      <c r="O306" s="145"/>
      <c r="P306" s="145"/>
      <c r="Q306" s="145"/>
      <c r="R306" s="145"/>
      <c r="S306" s="146"/>
      <c r="T306" s="501"/>
      <c r="U306" s="500"/>
      <c r="V306" s="499"/>
      <c r="W306" s="515"/>
      <c r="X306" s="515"/>
      <c r="Y306" s="515"/>
      <c r="Z306" s="515"/>
      <c r="AA306" s="515"/>
      <c r="AB306" s="515"/>
      <c r="AC306" s="515"/>
      <c r="AD306" s="515"/>
      <c r="AE306" s="515"/>
      <c r="AF306" s="515"/>
      <c r="AG306" s="515"/>
      <c r="AH306" s="515"/>
      <c r="AI306" s="499"/>
      <c r="AJ306" s="146"/>
      <c r="AK306" s="146"/>
      <c r="AL306" s="146"/>
      <c r="AM306" s="146"/>
      <c r="AN306" s="146"/>
      <c r="AO306" s="146"/>
      <c r="AP306" s="146"/>
      <c r="AQ306" s="146"/>
      <c r="AR306" s="146"/>
      <c r="AS306" s="146"/>
      <c r="AT306" s="146"/>
      <c r="AU306" s="146"/>
      <c r="AV306" s="146"/>
      <c r="AW306" s="146"/>
      <c r="AX306" s="146"/>
      <c r="AY306" s="146"/>
      <c r="AZ306" s="146"/>
      <c r="BA306" s="146"/>
      <c r="BB306" s="146"/>
      <c r="BC306" s="146"/>
      <c r="BD306" s="146"/>
      <c r="BE306" s="499"/>
      <c r="BF306" s="499"/>
      <c r="BG306" s="499"/>
      <c r="BH306" s="499"/>
      <c r="BI306" s="499"/>
      <c r="BJ306" s="499"/>
      <c r="BK306" s="499"/>
      <c r="BL306" s="499"/>
      <c r="BM306" s="499"/>
      <c r="BN306" s="499"/>
      <c r="BO306" s="499"/>
      <c r="BP306" s="499"/>
      <c r="BQ306" s="499"/>
      <c r="BR306" s="499"/>
      <c r="BS306" s="499"/>
      <c r="BT306" s="499"/>
      <c r="BU306" s="499"/>
      <c r="BV306" s="499"/>
      <c r="BW306" s="499"/>
      <c r="BX306" s="499"/>
      <c r="BY306" s="499"/>
    </row>
    <row r="307" spans="1:77" customFormat="1" ht="12.75">
      <c r="A307" s="145"/>
      <c r="B307" s="145"/>
      <c r="C307" s="145"/>
      <c r="D307" s="145"/>
      <c r="E307" s="145"/>
      <c r="F307" s="145"/>
      <c r="G307" s="145"/>
      <c r="H307" s="145"/>
      <c r="I307" s="211"/>
      <c r="J307" s="145"/>
      <c r="K307" s="145"/>
      <c r="L307" s="145"/>
      <c r="M307" s="145"/>
      <c r="N307" s="145"/>
      <c r="O307" s="145"/>
      <c r="P307" s="145"/>
      <c r="Q307" s="145"/>
      <c r="R307" s="145"/>
      <c r="S307" s="146"/>
      <c r="T307" s="501"/>
      <c r="U307" s="500"/>
      <c r="V307" s="499"/>
      <c r="W307" s="515"/>
      <c r="X307" s="515"/>
      <c r="Y307" s="515"/>
      <c r="Z307" s="515"/>
      <c r="AA307" s="515"/>
      <c r="AB307" s="515"/>
      <c r="AC307" s="515"/>
      <c r="AD307" s="515"/>
      <c r="AE307" s="515"/>
      <c r="AF307" s="515"/>
      <c r="AG307" s="515"/>
      <c r="AH307" s="515"/>
      <c r="AI307" s="499"/>
      <c r="AJ307" s="146"/>
      <c r="AK307" s="146"/>
      <c r="AL307" s="146"/>
      <c r="AM307" s="146"/>
      <c r="AN307" s="146"/>
      <c r="AO307" s="146"/>
      <c r="AP307" s="146"/>
      <c r="AQ307" s="146"/>
      <c r="AR307" s="146"/>
      <c r="AS307" s="146"/>
      <c r="AT307" s="146"/>
      <c r="AU307" s="146"/>
      <c r="AV307" s="146"/>
      <c r="AW307" s="146"/>
      <c r="AX307" s="146"/>
      <c r="AY307" s="146"/>
      <c r="AZ307" s="146"/>
      <c r="BA307" s="146"/>
      <c r="BB307" s="146"/>
      <c r="BC307" s="146"/>
      <c r="BD307" s="146"/>
      <c r="BE307" s="499"/>
      <c r="BF307" s="499"/>
      <c r="BG307" s="499"/>
      <c r="BH307" s="499"/>
      <c r="BI307" s="499"/>
      <c r="BJ307" s="499"/>
      <c r="BK307" s="499"/>
      <c r="BL307" s="499"/>
      <c r="BM307" s="499"/>
      <c r="BN307" s="499"/>
      <c r="BO307" s="499"/>
      <c r="BP307" s="499"/>
      <c r="BQ307" s="499"/>
      <c r="BR307" s="499"/>
      <c r="BS307" s="499"/>
      <c r="BT307" s="499"/>
      <c r="BU307" s="499"/>
      <c r="BV307" s="499"/>
      <c r="BW307" s="499"/>
      <c r="BX307" s="499"/>
      <c r="BY307" s="499"/>
    </row>
    <row r="308" spans="1:77" customFormat="1" ht="12.75">
      <c r="A308" s="145"/>
      <c r="B308" s="145"/>
      <c r="C308" s="145"/>
      <c r="D308" s="145"/>
      <c r="E308" s="145"/>
      <c r="F308" s="145"/>
      <c r="G308" s="145"/>
      <c r="H308" s="145"/>
      <c r="I308" s="211"/>
      <c r="J308" s="145"/>
      <c r="K308" s="145"/>
      <c r="L308" s="145"/>
      <c r="M308" s="145"/>
      <c r="N308" s="145"/>
      <c r="O308" s="145"/>
      <c r="P308" s="145"/>
      <c r="Q308" s="145"/>
      <c r="R308" s="145"/>
      <c r="S308" s="146"/>
      <c r="T308" s="501"/>
      <c r="U308" s="500"/>
      <c r="V308" s="499"/>
      <c r="W308" s="515"/>
      <c r="X308" s="515"/>
      <c r="Y308" s="515"/>
      <c r="Z308" s="515"/>
      <c r="AA308" s="515"/>
      <c r="AB308" s="515"/>
      <c r="AC308" s="515"/>
      <c r="AD308" s="515"/>
      <c r="AE308" s="515"/>
      <c r="AF308" s="515"/>
      <c r="AG308" s="515"/>
      <c r="AH308" s="515"/>
      <c r="AI308" s="499"/>
      <c r="AJ308" s="146"/>
      <c r="AK308" s="146"/>
      <c r="AL308" s="146"/>
      <c r="AM308" s="146"/>
      <c r="AN308" s="146"/>
      <c r="AO308" s="146"/>
      <c r="AP308" s="146"/>
      <c r="AQ308" s="146"/>
      <c r="AR308" s="146"/>
      <c r="AS308" s="146"/>
      <c r="AT308" s="146"/>
      <c r="AU308" s="146"/>
      <c r="AV308" s="146"/>
      <c r="AW308" s="146"/>
      <c r="AX308" s="146"/>
      <c r="AY308" s="146"/>
      <c r="AZ308" s="146"/>
      <c r="BA308" s="146"/>
      <c r="BB308" s="146"/>
      <c r="BC308" s="146"/>
      <c r="BD308" s="146"/>
      <c r="BE308" s="499"/>
      <c r="BF308" s="499"/>
      <c r="BG308" s="499"/>
      <c r="BH308" s="499"/>
      <c r="BI308" s="499"/>
      <c r="BJ308" s="499"/>
      <c r="BK308" s="499"/>
      <c r="BL308" s="499"/>
      <c r="BM308" s="499"/>
      <c r="BN308" s="499"/>
      <c r="BO308" s="499"/>
      <c r="BP308" s="499"/>
      <c r="BQ308" s="499"/>
      <c r="BR308" s="499"/>
      <c r="BS308" s="499"/>
      <c r="BT308" s="499"/>
      <c r="BU308" s="499"/>
      <c r="BV308" s="499"/>
      <c r="BW308" s="499"/>
      <c r="BX308" s="499"/>
      <c r="BY308" s="499"/>
    </row>
    <row r="309" spans="1:77" customFormat="1" ht="12.75">
      <c r="A309" s="145"/>
      <c r="B309" s="145"/>
      <c r="C309" s="145"/>
      <c r="D309" s="145"/>
      <c r="E309" s="145"/>
      <c r="F309" s="145"/>
      <c r="G309" s="145"/>
      <c r="H309" s="145"/>
      <c r="I309" s="211"/>
      <c r="J309" s="145"/>
      <c r="K309" s="145"/>
      <c r="L309" s="145"/>
      <c r="M309" s="145"/>
      <c r="N309" s="145"/>
      <c r="O309" s="145"/>
      <c r="P309" s="145"/>
      <c r="Q309" s="145"/>
      <c r="R309" s="145"/>
      <c r="S309" s="146"/>
      <c r="T309" s="501"/>
      <c r="U309" s="500"/>
      <c r="V309" s="499"/>
      <c r="W309" s="515"/>
      <c r="X309" s="515"/>
      <c r="Y309" s="515"/>
      <c r="Z309" s="515"/>
      <c r="AA309" s="515"/>
      <c r="AB309" s="515"/>
      <c r="AC309" s="515"/>
      <c r="AD309" s="515"/>
      <c r="AE309" s="515"/>
      <c r="AF309" s="515"/>
      <c r="AG309" s="515"/>
      <c r="AH309" s="515"/>
      <c r="AI309" s="499"/>
      <c r="AJ309" s="146"/>
      <c r="AK309" s="146"/>
      <c r="AL309" s="146"/>
      <c r="AM309" s="146"/>
      <c r="AN309" s="146"/>
      <c r="AO309" s="146"/>
      <c r="AP309" s="146"/>
      <c r="AQ309" s="146"/>
      <c r="AR309" s="146"/>
      <c r="AS309" s="146"/>
      <c r="AT309" s="146"/>
      <c r="AU309" s="146"/>
      <c r="AV309" s="146"/>
      <c r="AW309" s="146"/>
      <c r="AX309" s="146"/>
      <c r="AY309" s="146"/>
      <c r="AZ309" s="146"/>
      <c r="BA309" s="146"/>
      <c r="BB309" s="146"/>
      <c r="BC309" s="146"/>
      <c r="BD309" s="146"/>
      <c r="BE309" s="499"/>
      <c r="BF309" s="499"/>
      <c r="BG309" s="499"/>
      <c r="BH309" s="499"/>
      <c r="BI309" s="499"/>
      <c r="BJ309" s="499"/>
      <c r="BK309" s="499"/>
      <c r="BL309" s="499"/>
      <c r="BM309" s="499"/>
      <c r="BN309" s="499"/>
      <c r="BO309" s="499"/>
      <c r="BP309" s="499"/>
      <c r="BQ309" s="499"/>
      <c r="BR309" s="499"/>
      <c r="BS309" s="499"/>
      <c r="BT309" s="499"/>
      <c r="BU309" s="499"/>
      <c r="BV309" s="499"/>
      <c r="BW309" s="499"/>
      <c r="BX309" s="499"/>
      <c r="BY309" s="499"/>
    </row>
    <row r="310" spans="1:77" customFormat="1" ht="12.75">
      <c r="A310" s="145"/>
      <c r="B310" s="145"/>
      <c r="C310" s="145"/>
      <c r="D310" s="145"/>
      <c r="E310" s="145"/>
      <c r="F310" s="145"/>
      <c r="G310" s="145"/>
      <c r="H310" s="145"/>
      <c r="I310" s="211"/>
      <c r="J310" s="145"/>
      <c r="K310" s="145"/>
      <c r="L310" s="145"/>
      <c r="M310" s="145"/>
      <c r="N310" s="145"/>
      <c r="O310" s="145"/>
      <c r="P310" s="145"/>
      <c r="Q310" s="145"/>
      <c r="R310" s="145"/>
      <c r="S310" s="146"/>
      <c r="T310" s="501"/>
      <c r="U310" s="500"/>
      <c r="V310" s="499"/>
      <c r="W310" s="515"/>
      <c r="X310" s="515"/>
      <c r="Y310" s="515"/>
      <c r="Z310" s="515"/>
      <c r="AA310" s="515"/>
      <c r="AB310" s="515"/>
      <c r="AC310" s="515"/>
      <c r="AD310" s="515"/>
      <c r="AE310" s="515"/>
      <c r="AF310" s="515"/>
      <c r="AG310" s="515"/>
      <c r="AH310" s="515"/>
      <c r="AI310" s="499"/>
      <c r="AJ310" s="146"/>
      <c r="AK310" s="146"/>
      <c r="AL310" s="146"/>
      <c r="AM310" s="146"/>
      <c r="AN310" s="146"/>
      <c r="AO310" s="146"/>
      <c r="AP310" s="146"/>
      <c r="AQ310" s="146"/>
      <c r="AR310" s="146"/>
      <c r="AS310" s="146"/>
      <c r="AT310" s="146"/>
      <c r="AU310" s="146"/>
      <c r="AV310" s="146"/>
      <c r="AW310" s="146"/>
      <c r="AX310" s="146"/>
      <c r="AY310" s="146"/>
      <c r="AZ310" s="146"/>
      <c r="BA310" s="146"/>
      <c r="BB310" s="146"/>
      <c r="BC310" s="146"/>
      <c r="BD310" s="146"/>
      <c r="BE310" s="499"/>
      <c r="BF310" s="499"/>
      <c r="BG310" s="499"/>
      <c r="BH310" s="499"/>
      <c r="BI310" s="499"/>
      <c r="BJ310" s="499"/>
      <c r="BK310" s="499"/>
      <c r="BL310" s="499"/>
      <c r="BM310" s="499"/>
      <c r="BN310" s="499"/>
      <c r="BO310" s="499"/>
      <c r="BP310" s="499"/>
      <c r="BQ310" s="499"/>
      <c r="BR310" s="499"/>
      <c r="BS310" s="499"/>
      <c r="BT310" s="499"/>
      <c r="BU310" s="499"/>
      <c r="BV310" s="499"/>
      <c r="BW310" s="499"/>
      <c r="BX310" s="499"/>
      <c r="BY310" s="499"/>
    </row>
    <row r="311" spans="1:77" customFormat="1" ht="12.75">
      <c r="A311" s="145"/>
      <c r="B311" s="145"/>
      <c r="C311" s="145"/>
      <c r="D311" s="145"/>
      <c r="E311" s="145"/>
      <c r="F311" s="145"/>
      <c r="G311" s="145"/>
      <c r="H311" s="145"/>
      <c r="I311" s="211"/>
      <c r="J311" s="145"/>
      <c r="K311" s="145"/>
      <c r="L311" s="145"/>
      <c r="M311" s="145"/>
      <c r="N311" s="145"/>
      <c r="O311" s="145"/>
      <c r="P311" s="145"/>
      <c r="Q311" s="145"/>
      <c r="R311" s="145"/>
      <c r="S311" s="146"/>
      <c r="T311" s="501"/>
      <c r="U311" s="500"/>
      <c r="V311" s="499"/>
      <c r="W311" s="515"/>
      <c r="X311" s="515"/>
      <c r="Y311" s="515"/>
      <c r="Z311" s="515"/>
      <c r="AA311" s="515"/>
      <c r="AB311" s="515"/>
      <c r="AC311" s="515"/>
      <c r="AD311" s="515"/>
      <c r="AE311" s="515"/>
      <c r="AF311" s="515"/>
      <c r="AG311" s="515"/>
      <c r="AH311" s="515"/>
      <c r="AI311" s="499"/>
      <c r="AJ311" s="146"/>
      <c r="AK311" s="146"/>
      <c r="AL311" s="146"/>
      <c r="AM311" s="146"/>
      <c r="AN311" s="146"/>
      <c r="AO311" s="146"/>
      <c r="AP311" s="146"/>
      <c r="AQ311" s="146"/>
      <c r="AR311" s="146"/>
      <c r="AS311" s="146"/>
      <c r="AT311" s="146"/>
      <c r="AU311" s="146"/>
      <c r="AV311" s="146"/>
      <c r="AW311" s="146"/>
      <c r="AX311" s="146"/>
      <c r="AY311" s="146"/>
      <c r="AZ311" s="146"/>
      <c r="BA311" s="146"/>
      <c r="BB311" s="146"/>
      <c r="BC311" s="146"/>
      <c r="BD311" s="146"/>
      <c r="BE311" s="499"/>
      <c r="BF311" s="499"/>
      <c r="BG311" s="499"/>
      <c r="BH311" s="499"/>
      <c r="BI311" s="499"/>
      <c r="BJ311" s="499"/>
      <c r="BK311" s="499"/>
      <c r="BL311" s="499"/>
      <c r="BM311" s="499"/>
      <c r="BN311" s="499"/>
      <c r="BO311" s="499"/>
      <c r="BP311" s="499"/>
      <c r="BQ311" s="499"/>
      <c r="BR311" s="499"/>
      <c r="BS311" s="499"/>
      <c r="BT311" s="499"/>
      <c r="BU311" s="499"/>
      <c r="BV311" s="499"/>
      <c r="BW311" s="499"/>
      <c r="BX311" s="499"/>
      <c r="BY311" s="499"/>
    </row>
    <row r="312" spans="1:77" customFormat="1" ht="12.75">
      <c r="A312" s="145"/>
      <c r="B312" s="145"/>
      <c r="C312" s="145"/>
      <c r="D312" s="145"/>
      <c r="E312" s="145"/>
      <c r="F312" s="145"/>
      <c r="G312" s="145"/>
      <c r="H312" s="145"/>
      <c r="I312" s="211"/>
      <c r="J312" s="145"/>
      <c r="K312" s="145"/>
      <c r="L312" s="145"/>
      <c r="M312" s="145"/>
      <c r="N312" s="145"/>
      <c r="O312" s="145"/>
      <c r="P312" s="145"/>
      <c r="Q312" s="145"/>
      <c r="R312" s="145"/>
      <c r="S312" s="146"/>
      <c r="T312" s="501"/>
      <c r="U312" s="500"/>
      <c r="V312" s="499"/>
      <c r="W312" s="515"/>
      <c r="X312" s="515"/>
      <c r="Y312" s="515"/>
      <c r="Z312" s="515"/>
      <c r="AA312" s="515"/>
      <c r="AB312" s="515"/>
      <c r="AC312" s="515"/>
      <c r="AD312" s="515"/>
      <c r="AE312" s="515"/>
      <c r="AF312" s="515"/>
      <c r="AG312" s="515"/>
      <c r="AH312" s="515"/>
      <c r="AI312" s="499"/>
      <c r="AJ312" s="146"/>
      <c r="AK312" s="146"/>
      <c r="AL312" s="146"/>
      <c r="AM312" s="146"/>
      <c r="AN312" s="146"/>
      <c r="AO312" s="146"/>
      <c r="AP312" s="146"/>
      <c r="AQ312" s="146"/>
      <c r="AR312" s="146"/>
      <c r="AS312" s="146"/>
      <c r="AT312" s="146"/>
      <c r="AU312" s="146"/>
      <c r="AV312" s="146"/>
      <c r="AW312" s="146"/>
      <c r="AX312" s="146"/>
      <c r="AY312" s="146"/>
      <c r="AZ312" s="146"/>
      <c r="BA312" s="146"/>
      <c r="BB312" s="146"/>
      <c r="BC312" s="146"/>
      <c r="BD312" s="146"/>
      <c r="BE312" s="499"/>
      <c r="BF312" s="499"/>
      <c r="BG312" s="499"/>
      <c r="BH312" s="499"/>
      <c r="BI312" s="499"/>
      <c r="BJ312" s="499"/>
      <c r="BK312" s="499"/>
      <c r="BL312" s="499"/>
      <c r="BM312" s="499"/>
      <c r="BN312" s="499"/>
      <c r="BO312" s="499"/>
      <c r="BP312" s="499"/>
      <c r="BQ312" s="499"/>
      <c r="BR312" s="499"/>
      <c r="BS312" s="499"/>
      <c r="BT312" s="499"/>
      <c r="BU312" s="499"/>
      <c r="BV312" s="499"/>
      <c r="BW312" s="499"/>
      <c r="BX312" s="499"/>
      <c r="BY312" s="499"/>
    </row>
    <row r="313" spans="1:77" customFormat="1" ht="12.75">
      <c r="A313" s="145"/>
      <c r="B313" s="145"/>
      <c r="C313" s="145"/>
      <c r="D313" s="145"/>
      <c r="E313" s="145"/>
      <c r="F313" s="145"/>
      <c r="G313" s="145"/>
      <c r="H313" s="145"/>
      <c r="I313" s="211"/>
      <c r="J313" s="145"/>
      <c r="K313" s="145"/>
      <c r="L313" s="145"/>
      <c r="M313" s="145"/>
      <c r="N313" s="145"/>
      <c r="O313" s="145"/>
      <c r="P313" s="145"/>
      <c r="Q313" s="145"/>
      <c r="R313" s="145"/>
      <c r="S313" s="146"/>
      <c r="T313" s="501"/>
      <c r="U313" s="500"/>
      <c r="V313" s="499"/>
      <c r="W313" s="515"/>
      <c r="X313" s="515"/>
      <c r="Y313" s="515"/>
      <c r="Z313" s="515"/>
      <c r="AA313" s="515"/>
      <c r="AB313" s="515"/>
      <c r="AC313" s="515"/>
      <c r="AD313" s="515"/>
      <c r="AE313" s="515"/>
      <c r="AF313" s="515"/>
      <c r="AG313" s="515"/>
      <c r="AH313" s="515"/>
      <c r="AI313" s="499"/>
      <c r="AJ313" s="146"/>
      <c r="AK313" s="146"/>
      <c r="AL313" s="146"/>
      <c r="AM313" s="146"/>
      <c r="AN313" s="146"/>
      <c r="AO313" s="146"/>
      <c r="AP313" s="146"/>
      <c r="AQ313" s="146"/>
      <c r="AR313" s="146"/>
      <c r="AS313" s="146"/>
      <c r="AT313" s="146"/>
      <c r="AU313" s="146"/>
      <c r="AV313" s="146"/>
      <c r="AW313" s="146"/>
      <c r="AX313" s="146"/>
      <c r="AY313" s="146"/>
      <c r="AZ313" s="146"/>
      <c r="BA313" s="146"/>
      <c r="BB313" s="146"/>
      <c r="BC313" s="146"/>
      <c r="BD313" s="146"/>
      <c r="BE313" s="499"/>
      <c r="BF313" s="499"/>
      <c r="BG313" s="499"/>
      <c r="BH313" s="499"/>
      <c r="BI313" s="499"/>
      <c r="BJ313" s="499"/>
      <c r="BK313" s="499"/>
      <c r="BL313" s="499"/>
      <c r="BM313" s="499"/>
      <c r="BN313" s="499"/>
      <c r="BO313" s="499"/>
      <c r="BP313" s="499"/>
      <c r="BQ313" s="499"/>
      <c r="BR313" s="499"/>
      <c r="BS313" s="499"/>
      <c r="BT313" s="499"/>
      <c r="BU313" s="499"/>
      <c r="BV313" s="499"/>
      <c r="BW313" s="499"/>
      <c r="BX313" s="499"/>
      <c r="BY313" s="499"/>
    </row>
    <row r="314" spans="1:77" customFormat="1" ht="12.75">
      <c r="A314" s="145"/>
      <c r="B314" s="145"/>
      <c r="C314" s="145"/>
      <c r="D314" s="145"/>
      <c r="E314" s="145"/>
      <c r="F314" s="145"/>
      <c r="G314" s="145"/>
      <c r="H314" s="145"/>
      <c r="I314" s="211"/>
      <c r="J314" s="145"/>
      <c r="K314" s="145"/>
      <c r="L314" s="145"/>
      <c r="M314" s="145"/>
      <c r="N314" s="145"/>
      <c r="O314" s="145"/>
      <c r="P314" s="145"/>
      <c r="Q314" s="145"/>
      <c r="R314" s="145"/>
      <c r="S314" s="146"/>
      <c r="T314" s="501"/>
      <c r="U314" s="500"/>
      <c r="V314" s="499"/>
      <c r="W314" s="515"/>
      <c r="X314" s="515"/>
      <c r="Y314" s="515"/>
      <c r="Z314" s="515"/>
      <c r="AA314" s="515"/>
      <c r="AB314" s="515"/>
      <c r="AC314" s="515"/>
      <c r="AD314" s="515"/>
      <c r="AE314" s="515"/>
      <c r="AF314" s="515"/>
      <c r="AG314" s="515"/>
      <c r="AH314" s="515"/>
      <c r="AI314" s="499"/>
      <c r="AJ314" s="146"/>
      <c r="AK314" s="146"/>
      <c r="AL314" s="146"/>
      <c r="AM314" s="146"/>
      <c r="AN314" s="146"/>
      <c r="AO314" s="146"/>
      <c r="AP314" s="146"/>
      <c r="AQ314" s="146"/>
      <c r="AR314" s="146"/>
      <c r="AS314" s="146"/>
      <c r="AT314" s="146"/>
      <c r="AU314" s="146"/>
      <c r="AV314" s="146"/>
      <c r="AW314" s="146"/>
      <c r="AX314" s="146"/>
      <c r="AY314" s="146"/>
      <c r="AZ314" s="146"/>
      <c r="BA314" s="146"/>
      <c r="BB314" s="146"/>
      <c r="BC314" s="146"/>
      <c r="BD314" s="146"/>
      <c r="BE314" s="499"/>
      <c r="BF314" s="499"/>
      <c r="BG314" s="499"/>
      <c r="BH314" s="499"/>
      <c r="BI314" s="499"/>
      <c r="BJ314" s="499"/>
      <c r="BK314" s="499"/>
      <c r="BL314" s="499"/>
      <c r="BM314" s="499"/>
      <c r="BN314" s="499"/>
      <c r="BO314" s="499"/>
      <c r="BP314" s="499"/>
      <c r="BQ314" s="499"/>
      <c r="BR314" s="499"/>
      <c r="BS314" s="499"/>
      <c r="BT314" s="499"/>
      <c r="BU314" s="499"/>
      <c r="BV314" s="499"/>
      <c r="BW314" s="499"/>
      <c r="BX314" s="499"/>
      <c r="BY314" s="499"/>
    </row>
    <row r="315" spans="1:77" customFormat="1" ht="12.75">
      <c r="A315" s="145"/>
      <c r="B315" s="145"/>
      <c r="C315" s="145"/>
      <c r="D315" s="145"/>
      <c r="E315" s="145"/>
      <c r="F315" s="145"/>
      <c r="G315" s="145"/>
      <c r="H315" s="145"/>
      <c r="I315" s="211"/>
      <c r="J315" s="145"/>
      <c r="K315" s="145"/>
      <c r="L315" s="145"/>
      <c r="M315" s="145"/>
      <c r="N315" s="145"/>
      <c r="O315" s="145"/>
      <c r="P315" s="145"/>
      <c r="Q315" s="145"/>
      <c r="R315" s="145"/>
      <c r="S315" s="146"/>
      <c r="T315" s="501"/>
      <c r="U315" s="500"/>
      <c r="V315" s="499"/>
      <c r="W315" s="515"/>
      <c r="X315" s="515"/>
      <c r="Y315" s="515"/>
      <c r="Z315" s="515"/>
      <c r="AA315" s="515"/>
      <c r="AB315" s="515"/>
      <c r="AC315" s="515"/>
      <c r="AD315" s="515"/>
      <c r="AE315" s="515"/>
      <c r="AF315" s="515"/>
      <c r="AG315" s="515"/>
      <c r="AH315" s="515"/>
      <c r="AI315" s="499"/>
      <c r="AJ315" s="146"/>
      <c r="AK315" s="146"/>
      <c r="AL315" s="146"/>
      <c r="AM315" s="146"/>
      <c r="AN315" s="146"/>
      <c r="AO315" s="146"/>
      <c r="AP315" s="146"/>
      <c r="AQ315" s="146"/>
      <c r="AR315" s="146"/>
      <c r="AS315" s="146"/>
      <c r="AT315" s="146"/>
      <c r="AU315" s="146"/>
      <c r="AV315" s="146"/>
      <c r="AW315" s="146"/>
      <c r="AX315" s="146"/>
      <c r="AY315" s="146"/>
      <c r="AZ315" s="146"/>
      <c r="BA315" s="146"/>
      <c r="BB315" s="146"/>
      <c r="BC315" s="146"/>
      <c r="BD315" s="146"/>
      <c r="BE315" s="499"/>
      <c r="BF315" s="499"/>
      <c r="BG315" s="499"/>
      <c r="BH315" s="499"/>
      <c r="BI315" s="499"/>
      <c r="BJ315" s="499"/>
      <c r="BK315" s="499"/>
      <c r="BL315" s="499"/>
      <c r="BM315" s="499"/>
      <c r="BN315" s="499"/>
      <c r="BO315" s="499"/>
      <c r="BP315" s="499"/>
      <c r="BQ315" s="499"/>
      <c r="BR315" s="499"/>
      <c r="BS315" s="499"/>
      <c r="BT315" s="499"/>
      <c r="BU315" s="499"/>
      <c r="BV315" s="499"/>
      <c r="BW315" s="499"/>
      <c r="BX315" s="499"/>
      <c r="BY315" s="499"/>
    </row>
    <row r="316" spans="1:77" customFormat="1" ht="12.75">
      <c r="A316" s="145"/>
      <c r="B316" s="145"/>
      <c r="C316" s="145"/>
      <c r="D316" s="145"/>
      <c r="E316" s="145"/>
      <c r="F316" s="145"/>
      <c r="G316" s="145"/>
      <c r="H316" s="145"/>
      <c r="I316" s="211"/>
      <c r="J316" s="145"/>
      <c r="K316" s="145"/>
      <c r="L316" s="145"/>
      <c r="M316" s="145"/>
      <c r="N316" s="145"/>
      <c r="O316" s="145"/>
      <c r="P316" s="145"/>
      <c r="Q316" s="145"/>
      <c r="R316" s="145"/>
      <c r="S316" s="146"/>
      <c r="T316" s="501"/>
      <c r="U316" s="500"/>
      <c r="V316" s="499"/>
      <c r="W316" s="515"/>
      <c r="X316" s="515"/>
      <c r="Y316" s="515"/>
      <c r="Z316" s="515"/>
      <c r="AA316" s="515"/>
      <c r="AB316" s="515"/>
      <c r="AC316" s="515"/>
      <c r="AD316" s="515"/>
      <c r="AE316" s="515"/>
      <c r="AF316" s="515"/>
      <c r="AG316" s="515"/>
      <c r="AH316" s="515"/>
      <c r="AI316" s="499"/>
      <c r="AJ316" s="146"/>
      <c r="AK316" s="146"/>
      <c r="AL316" s="146"/>
      <c r="AM316" s="146"/>
      <c r="AN316" s="146"/>
      <c r="AO316" s="146"/>
      <c r="AP316" s="146"/>
      <c r="AQ316" s="146"/>
      <c r="AR316" s="146"/>
      <c r="AS316" s="146"/>
      <c r="AT316" s="146"/>
      <c r="AU316" s="146"/>
      <c r="AV316" s="146"/>
      <c r="AW316" s="146"/>
      <c r="AX316" s="146"/>
      <c r="AY316" s="146"/>
      <c r="AZ316" s="146"/>
      <c r="BA316" s="146"/>
      <c r="BB316" s="146"/>
      <c r="BC316" s="146"/>
      <c r="BD316" s="146"/>
      <c r="BE316" s="499"/>
      <c r="BF316" s="499"/>
      <c r="BG316" s="499"/>
      <c r="BH316" s="499"/>
      <c r="BI316" s="499"/>
      <c r="BJ316" s="499"/>
      <c r="BK316" s="499"/>
      <c r="BL316" s="499"/>
      <c r="BM316" s="499"/>
      <c r="BN316" s="499"/>
      <c r="BO316" s="499"/>
      <c r="BP316" s="499"/>
      <c r="BQ316" s="499"/>
      <c r="BR316" s="499"/>
      <c r="BS316" s="499"/>
      <c r="BT316" s="499"/>
      <c r="BU316" s="499"/>
      <c r="BV316" s="499"/>
      <c r="BW316" s="499"/>
      <c r="BX316" s="499"/>
      <c r="BY316" s="499"/>
    </row>
    <row r="317" spans="1:77" customFormat="1" ht="12.75">
      <c r="A317" s="145"/>
      <c r="B317" s="145"/>
      <c r="C317" s="145"/>
      <c r="D317" s="145"/>
      <c r="E317" s="145"/>
      <c r="F317" s="145"/>
      <c r="G317" s="145"/>
      <c r="H317" s="145"/>
      <c r="I317" s="211"/>
      <c r="J317" s="145"/>
      <c r="K317" s="145"/>
      <c r="L317" s="145"/>
      <c r="M317" s="145"/>
      <c r="N317" s="145"/>
      <c r="O317" s="145"/>
      <c r="P317" s="145"/>
      <c r="Q317" s="145"/>
      <c r="R317" s="145"/>
      <c r="S317" s="146"/>
      <c r="T317" s="501"/>
      <c r="U317" s="500"/>
      <c r="V317" s="499"/>
      <c r="W317" s="515"/>
      <c r="X317" s="515"/>
      <c r="Y317" s="515"/>
      <c r="Z317" s="515"/>
      <c r="AA317" s="515"/>
      <c r="AB317" s="515"/>
      <c r="AC317" s="515"/>
      <c r="AD317" s="515"/>
      <c r="AE317" s="515"/>
      <c r="AF317" s="515"/>
      <c r="AG317" s="515"/>
      <c r="AH317" s="515"/>
      <c r="AI317" s="499"/>
      <c r="AJ317" s="146"/>
      <c r="AK317" s="146"/>
      <c r="AL317" s="146"/>
      <c r="AM317" s="146"/>
      <c r="AN317" s="146"/>
      <c r="AO317" s="146"/>
      <c r="AP317" s="146"/>
      <c r="AQ317" s="146"/>
      <c r="AR317" s="146"/>
      <c r="AS317" s="146"/>
      <c r="AT317" s="146"/>
      <c r="AU317" s="146"/>
      <c r="AV317" s="146"/>
      <c r="AW317" s="146"/>
      <c r="AX317" s="146"/>
      <c r="AY317" s="146"/>
      <c r="AZ317" s="146"/>
      <c r="BA317" s="146"/>
      <c r="BB317" s="146"/>
      <c r="BC317" s="146"/>
      <c r="BD317" s="146"/>
      <c r="BE317" s="499"/>
      <c r="BF317" s="499"/>
      <c r="BG317" s="499"/>
      <c r="BH317" s="499"/>
      <c r="BI317" s="499"/>
      <c r="BJ317" s="499"/>
      <c r="BK317" s="499"/>
      <c r="BL317" s="499"/>
      <c r="BM317" s="499"/>
      <c r="BN317" s="499"/>
      <c r="BO317" s="499"/>
      <c r="BP317" s="499"/>
      <c r="BQ317" s="499"/>
      <c r="BR317" s="499"/>
      <c r="BS317" s="499"/>
      <c r="BT317" s="499"/>
      <c r="BU317" s="499"/>
      <c r="BV317" s="499"/>
      <c r="BW317" s="499"/>
      <c r="BX317" s="499"/>
      <c r="BY317" s="499"/>
    </row>
    <row r="318" spans="1:77" customFormat="1" ht="12.75">
      <c r="A318" s="145"/>
      <c r="B318" s="145"/>
      <c r="C318" s="145"/>
      <c r="D318" s="145"/>
      <c r="E318" s="145"/>
      <c r="F318" s="145"/>
      <c r="G318" s="145"/>
      <c r="H318" s="145"/>
      <c r="I318" s="211"/>
      <c r="J318" s="145"/>
      <c r="K318" s="145"/>
      <c r="L318" s="145"/>
      <c r="M318" s="145"/>
      <c r="N318" s="145"/>
      <c r="O318" s="145"/>
      <c r="P318" s="145"/>
      <c r="Q318" s="145"/>
      <c r="R318" s="145"/>
      <c r="S318" s="146"/>
      <c r="T318" s="501"/>
      <c r="U318" s="500"/>
      <c r="V318" s="499"/>
      <c r="W318" s="515"/>
      <c r="X318" s="515"/>
      <c r="Y318" s="515"/>
      <c r="Z318" s="515"/>
      <c r="AA318" s="515"/>
      <c r="AB318" s="451"/>
      <c r="AC318" s="515"/>
      <c r="AD318" s="515"/>
      <c r="AE318" s="515"/>
      <c r="AF318" s="515"/>
      <c r="AG318" s="515"/>
      <c r="AH318" s="515"/>
      <c r="AI318" s="499"/>
      <c r="AJ318" s="146"/>
      <c r="AK318" s="146"/>
      <c r="AL318" s="146"/>
      <c r="AM318" s="146"/>
      <c r="AN318" s="146"/>
      <c r="AO318" s="146"/>
      <c r="AP318" s="146"/>
      <c r="AQ318" s="146"/>
      <c r="AR318" s="146"/>
      <c r="AS318" s="146"/>
      <c r="AT318" s="146"/>
      <c r="AU318" s="146"/>
      <c r="AV318" s="146"/>
      <c r="AW318" s="146"/>
      <c r="AX318" s="146"/>
      <c r="AY318" s="146"/>
      <c r="AZ318" s="146"/>
      <c r="BA318" s="146"/>
      <c r="BB318" s="146"/>
      <c r="BC318" s="146"/>
      <c r="BD318" s="146"/>
      <c r="BE318" s="499"/>
      <c r="BF318" s="499"/>
      <c r="BG318" s="499"/>
      <c r="BH318" s="499"/>
      <c r="BI318" s="499"/>
      <c r="BJ318" s="499"/>
      <c r="BK318" s="499"/>
      <c r="BL318" s="499"/>
      <c r="BM318" s="499"/>
      <c r="BN318" s="499"/>
      <c r="BO318" s="499"/>
      <c r="BP318" s="499"/>
      <c r="BQ318" s="499"/>
      <c r="BR318" s="499"/>
      <c r="BS318" s="499"/>
      <c r="BT318" s="499"/>
      <c r="BU318" s="499"/>
      <c r="BV318" s="499"/>
      <c r="BW318" s="499"/>
      <c r="BX318" s="499"/>
      <c r="BY318" s="499"/>
    </row>
    <row r="319" spans="1:77" customFormat="1" ht="12.75">
      <c r="A319" s="145"/>
      <c r="B319" s="145"/>
      <c r="C319" s="145"/>
      <c r="D319" s="145"/>
      <c r="E319" s="145"/>
      <c r="F319" s="145"/>
      <c r="G319" s="145"/>
      <c r="H319" s="145"/>
      <c r="I319" s="211"/>
      <c r="J319" s="145"/>
      <c r="K319" s="145"/>
      <c r="L319" s="145"/>
      <c r="M319" s="145"/>
      <c r="N319" s="145"/>
      <c r="O319" s="145"/>
      <c r="P319" s="145"/>
      <c r="Q319" s="145"/>
      <c r="R319" s="145"/>
      <c r="S319" s="146"/>
      <c r="T319" s="501"/>
      <c r="U319" s="500"/>
      <c r="V319" s="499"/>
      <c r="W319" s="494"/>
      <c r="X319" s="494"/>
      <c r="Y319" s="494"/>
      <c r="Z319" s="494"/>
      <c r="AA319" s="494"/>
      <c r="AB319" s="451"/>
      <c r="AC319" s="494"/>
      <c r="AD319" s="494"/>
      <c r="AE319" s="517"/>
      <c r="AF319" s="494"/>
      <c r="AG319" s="494"/>
      <c r="AH319" s="494"/>
      <c r="AI319" s="499"/>
      <c r="AJ319" s="146"/>
      <c r="AK319" s="146"/>
      <c r="AL319" s="146"/>
      <c r="AM319" s="146"/>
      <c r="AN319" s="146"/>
      <c r="AO319" s="146"/>
      <c r="AP319" s="146"/>
      <c r="AQ319" s="146"/>
      <c r="AR319" s="146"/>
      <c r="AS319" s="146"/>
      <c r="AT319" s="146"/>
      <c r="AU319" s="146"/>
      <c r="AV319" s="146"/>
      <c r="AW319" s="146"/>
      <c r="AX319" s="146"/>
      <c r="AY319" s="146"/>
      <c r="AZ319" s="146"/>
      <c r="BA319" s="146"/>
      <c r="BB319" s="146"/>
      <c r="BC319" s="146"/>
      <c r="BD319" s="146"/>
      <c r="BE319" s="499"/>
      <c r="BF319" s="499"/>
      <c r="BG319" s="499"/>
      <c r="BH319" s="499"/>
      <c r="BI319" s="499"/>
      <c r="BJ319" s="499"/>
      <c r="BK319" s="499"/>
      <c r="BL319" s="499"/>
      <c r="BM319" s="499"/>
      <c r="BN319" s="499"/>
      <c r="BO319" s="499"/>
      <c r="BP319" s="499"/>
      <c r="BQ319" s="499"/>
      <c r="BR319" s="499"/>
      <c r="BS319" s="499"/>
      <c r="BT319" s="499"/>
      <c r="BU319" s="499"/>
      <c r="BV319" s="499"/>
      <c r="BW319" s="499"/>
      <c r="BX319" s="499"/>
      <c r="BY319" s="499"/>
    </row>
    <row r="320" spans="1:77" customFormat="1" ht="12.75">
      <c r="A320" s="145"/>
      <c r="B320" s="145"/>
      <c r="C320" s="145"/>
      <c r="D320" s="145"/>
      <c r="E320" s="145"/>
      <c r="F320" s="145"/>
      <c r="G320" s="145"/>
      <c r="H320" s="145"/>
      <c r="I320" s="211"/>
      <c r="J320" s="145"/>
      <c r="K320" s="145"/>
      <c r="L320" s="145"/>
      <c r="M320" s="145"/>
      <c r="N320" s="145"/>
      <c r="O320" s="145"/>
      <c r="P320" s="145"/>
      <c r="Q320" s="145"/>
      <c r="R320" s="145"/>
      <c r="S320" s="146"/>
      <c r="T320" s="501"/>
      <c r="U320" s="500"/>
      <c r="V320" s="499"/>
      <c r="W320" s="494"/>
      <c r="X320" s="494"/>
      <c r="Y320" s="494"/>
      <c r="Z320" s="494"/>
      <c r="AA320" s="494"/>
      <c r="AB320" s="451"/>
      <c r="AC320" s="494"/>
      <c r="AD320" s="494"/>
      <c r="AE320" s="517"/>
      <c r="AF320" s="494"/>
      <c r="AG320" s="494"/>
      <c r="AH320" s="494"/>
      <c r="AI320" s="499"/>
      <c r="AJ320" s="146"/>
      <c r="AK320" s="146"/>
      <c r="AL320" s="146"/>
      <c r="AM320" s="146"/>
      <c r="AN320" s="146"/>
      <c r="AO320" s="146"/>
      <c r="AP320" s="146"/>
      <c r="AQ320" s="146"/>
      <c r="AR320" s="146"/>
      <c r="AS320" s="146"/>
      <c r="AT320" s="146"/>
      <c r="AU320" s="146"/>
      <c r="AV320" s="146"/>
      <c r="AW320" s="146"/>
      <c r="AX320" s="146"/>
      <c r="AY320" s="146"/>
      <c r="AZ320" s="146"/>
      <c r="BA320" s="146"/>
      <c r="BB320" s="146"/>
      <c r="BC320" s="146"/>
      <c r="BD320" s="146"/>
      <c r="BE320" s="499"/>
      <c r="BF320" s="499"/>
      <c r="BG320" s="499"/>
      <c r="BH320" s="499"/>
      <c r="BI320" s="499"/>
      <c r="BJ320" s="499"/>
      <c r="BK320" s="499"/>
      <c r="BL320" s="499"/>
      <c r="BM320" s="499"/>
      <c r="BN320" s="499"/>
      <c r="BO320" s="499"/>
      <c r="BP320" s="499"/>
      <c r="BQ320" s="499"/>
      <c r="BR320" s="499"/>
      <c r="BS320" s="499"/>
      <c r="BT320" s="499"/>
      <c r="BU320" s="499"/>
      <c r="BV320" s="499"/>
      <c r="BW320" s="499"/>
      <c r="BX320" s="499"/>
      <c r="BY320" s="499"/>
    </row>
    <row r="321" spans="1:77" customFormat="1" ht="12.75">
      <c r="A321" s="145"/>
      <c r="B321" s="145"/>
      <c r="C321" s="145"/>
      <c r="D321" s="145"/>
      <c r="E321" s="145"/>
      <c r="F321" s="145"/>
      <c r="G321" s="145"/>
      <c r="H321" s="145"/>
      <c r="I321" s="211"/>
      <c r="J321" s="145"/>
      <c r="K321" s="145"/>
      <c r="L321" s="145"/>
      <c r="M321" s="145"/>
      <c r="N321" s="145"/>
      <c r="O321" s="145"/>
      <c r="P321" s="145"/>
      <c r="Q321" s="145"/>
      <c r="R321" s="145"/>
      <c r="S321" s="146"/>
      <c r="T321" s="501"/>
      <c r="U321" s="500"/>
      <c r="V321" s="499"/>
      <c r="W321" s="494"/>
      <c r="X321" s="494"/>
      <c r="Y321" s="494"/>
      <c r="Z321" s="494"/>
      <c r="AA321" s="494"/>
      <c r="AB321" s="451"/>
      <c r="AC321" s="494"/>
      <c r="AD321" s="494"/>
      <c r="AE321" s="517"/>
      <c r="AF321" s="494"/>
      <c r="AG321" s="494"/>
      <c r="AH321" s="494"/>
      <c r="AI321" s="499"/>
      <c r="AJ321" s="146"/>
      <c r="AK321" s="146"/>
      <c r="AL321" s="146"/>
      <c r="AM321" s="146"/>
      <c r="AN321" s="146"/>
      <c r="AO321" s="146"/>
      <c r="AP321" s="146"/>
      <c r="AQ321" s="146"/>
      <c r="AR321" s="146"/>
      <c r="AS321" s="146"/>
      <c r="AT321" s="146"/>
      <c r="AU321" s="146"/>
      <c r="AV321" s="146"/>
      <c r="AW321" s="146"/>
      <c r="AX321" s="146"/>
      <c r="AY321" s="146"/>
      <c r="AZ321" s="146"/>
      <c r="BA321" s="146"/>
      <c r="BB321" s="146"/>
      <c r="BC321" s="146"/>
      <c r="BD321" s="146"/>
      <c r="BE321" s="499"/>
      <c r="BF321" s="499"/>
      <c r="BG321" s="499"/>
      <c r="BH321" s="499"/>
      <c r="BI321" s="499"/>
      <c r="BJ321" s="499"/>
      <c r="BK321" s="499"/>
      <c r="BL321" s="499"/>
      <c r="BM321" s="499"/>
      <c r="BN321" s="499"/>
      <c r="BO321" s="499"/>
      <c r="BP321" s="499"/>
      <c r="BQ321" s="499"/>
      <c r="BR321" s="499"/>
      <c r="BS321" s="499"/>
      <c r="BT321" s="499"/>
      <c r="BU321" s="499"/>
      <c r="BV321" s="499"/>
      <c r="BW321" s="499"/>
      <c r="BX321" s="499"/>
      <c r="BY321" s="499"/>
    </row>
    <row r="322" spans="1:77" customFormat="1" ht="12.75">
      <c r="A322" s="145"/>
      <c r="B322" s="145"/>
      <c r="C322" s="145"/>
      <c r="D322" s="145"/>
      <c r="E322" s="145"/>
      <c r="F322" s="145"/>
      <c r="G322" s="145"/>
      <c r="H322" s="145"/>
      <c r="I322" s="211"/>
      <c r="J322" s="145"/>
      <c r="K322" s="145"/>
      <c r="L322" s="145"/>
      <c r="M322" s="145"/>
      <c r="N322" s="145"/>
      <c r="O322" s="145"/>
      <c r="P322" s="145"/>
      <c r="Q322" s="145"/>
      <c r="R322" s="145"/>
      <c r="S322" s="146"/>
      <c r="T322" s="501"/>
      <c r="U322" s="500"/>
      <c r="V322" s="499"/>
      <c r="W322" s="494"/>
      <c r="X322" s="494"/>
      <c r="Y322" s="494"/>
      <c r="Z322" s="494"/>
      <c r="AA322" s="494"/>
      <c r="AB322" s="451"/>
      <c r="AC322" s="494"/>
      <c r="AD322" s="494"/>
      <c r="AE322" s="517"/>
      <c r="AF322" s="494"/>
      <c r="AG322" s="494"/>
      <c r="AH322" s="494"/>
      <c r="AI322" s="499"/>
      <c r="AJ322" s="146"/>
      <c r="AK322" s="146"/>
      <c r="AL322" s="146"/>
      <c r="AM322" s="146"/>
      <c r="AN322" s="146"/>
      <c r="AO322" s="146"/>
      <c r="AP322" s="146"/>
      <c r="AQ322" s="146"/>
      <c r="AR322" s="146"/>
      <c r="AS322" s="146"/>
      <c r="AT322" s="146"/>
      <c r="AU322" s="146"/>
      <c r="AV322" s="146"/>
      <c r="AW322" s="146"/>
      <c r="AX322" s="146"/>
      <c r="AY322" s="146"/>
      <c r="AZ322" s="146"/>
      <c r="BA322" s="146"/>
      <c r="BB322" s="146"/>
      <c r="BC322" s="146"/>
      <c r="BD322" s="146"/>
      <c r="BE322" s="499"/>
      <c r="BF322" s="499"/>
      <c r="BG322" s="499"/>
      <c r="BH322" s="499"/>
      <c r="BI322" s="499"/>
      <c r="BJ322" s="499"/>
      <c r="BK322" s="499"/>
      <c r="BL322" s="499"/>
      <c r="BM322" s="499"/>
      <c r="BN322" s="499"/>
      <c r="BO322" s="499"/>
      <c r="BP322" s="499"/>
      <c r="BQ322" s="499"/>
      <c r="BR322" s="499"/>
      <c r="BS322" s="499"/>
      <c r="BT322" s="499"/>
      <c r="BU322" s="499"/>
      <c r="BV322" s="499"/>
      <c r="BW322" s="499"/>
      <c r="BX322" s="499"/>
      <c r="BY322" s="499"/>
    </row>
    <row r="323" spans="1:77" customFormat="1" ht="12.75">
      <c r="A323" s="145"/>
      <c r="B323" s="145"/>
      <c r="C323" s="145"/>
      <c r="D323" s="145"/>
      <c r="E323" s="145"/>
      <c r="F323" s="145"/>
      <c r="G323" s="145"/>
      <c r="H323" s="145"/>
      <c r="I323" s="211"/>
      <c r="J323" s="145"/>
      <c r="K323" s="145"/>
      <c r="L323" s="145"/>
      <c r="M323" s="145"/>
      <c r="N323" s="145"/>
      <c r="O323" s="145"/>
      <c r="P323" s="145"/>
      <c r="Q323" s="145"/>
      <c r="R323" s="145"/>
      <c r="S323" s="146"/>
      <c r="T323" s="501"/>
      <c r="U323" s="500"/>
      <c r="V323" s="499"/>
      <c r="W323" s="494"/>
      <c r="X323" s="494"/>
      <c r="Y323" s="494"/>
      <c r="Z323" s="494"/>
      <c r="AA323" s="494"/>
      <c r="AB323" s="451"/>
      <c r="AC323" s="494"/>
      <c r="AD323" s="494"/>
      <c r="AE323" s="517"/>
      <c r="AF323" s="494"/>
      <c r="AG323" s="494"/>
      <c r="AH323" s="494"/>
      <c r="AI323" s="499"/>
      <c r="AJ323" s="146"/>
      <c r="AK323" s="146"/>
      <c r="AL323" s="146"/>
      <c r="AM323" s="146"/>
      <c r="AN323" s="146"/>
      <c r="AO323" s="146"/>
      <c r="AP323" s="146"/>
      <c r="AQ323" s="146"/>
      <c r="AR323" s="146"/>
      <c r="AS323" s="146"/>
      <c r="AT323" s="146"/>
      <c r="AU323" s="146"/>
      <c r="AV323" s="146"/>
      <c r="AW323" s="146"/>
      <c r="AX323" s="146"/>
      <c r="AY323" s="146"/>
      <c r="AZ323" s="146"/>
      <c r="BA323" s="146"/>
      <c r="BB323" s="146"/>
      <c r="BC323" s="146"/>
      <c r="BD323" s="146"/>
      <c r="BE323" s="499"/>
      <c r="BF323" s="499"/>
      <c r="BG323" s="499"/>
      <c r="BH323" s="499"/>
      <c r="BI323" s="499"/>
      <c r="BJ323" s="499"/>
      <c r="BK323" s="499"/>
      <c r="BL323" s="499"/>
      <c r="BM323" s="499"/>
      <c r="BN323" s="499"/>
      <c r="BO323" s="499"/>
      <c r="BP323" s="499"/>
      <c r="BQ323" s="499"/>
      <c r="BR323" s="499"/>
      <c r="BS323" s="499"/>
      <c r="BT323" s="499"/>
      <c r="BU323" s="499"/>
      <c r="BV323" s="499"/>
      <c r="BW323" s="499"/>
      <c r="BX323" s="499"/>
      <c r="BY323" s="499"/>
    </row>
    <row r="324" spans="1:77" customFormat="1" ht="12.75">
      <c r="A324" s="145"/>
      <c r="B324" s="145"/>
      <c r="C324" s="145"/>
      <c r="D324" s="145"/>
      <c r="E324" s="145"/>
      <c r="F324" s="145"/>
      <c r="G324" s="145"/>
      <c r="H324" s="145"/>
      <c r="I324" s="211"/>
      <c r="J324" s="145"/>
      <c r="K324" s="145"/>
      <c r="L324" s="145"/>
      <c r="M324" s="145"/>
      <c r="N324" s="145"/>
      <c r="O324" s="145"/>
      <c r="P324" s="145"/>
      <c r="Q324" s="145"/>
      <c r="R324" s="145"/>
      <c r="S324" s="146"/>
      <c r="T324" s="501"/>
      <c r="U324" s="500"/>
      <c r="V324" s="499"/>
      <c r="W324" s="494"/>
      <c r="X324" s="494"/>
      <c r="Y324" s="494"/>
      <c r="Z324" s="494"/>
      <c r="AA324" s="494"/>
      <c r="AB324" s="451"/>
      <c r="AC324" s="494"/>
      <c r="AD324" s="494"/>
      <c r="AE324" s="517"/>
      <c r="AF324" s="494"/>
      <c r="AG324" s="494"/>
      <c r="AH324" s="494"/>
      <c r="AI324" s="499"/>
      <c r="AJ324" s="146"/>
      <c r="AK324" s="146"/>
      <c r="AL324" s="146"/>
      <c r="AM324" s="146"/>
      <c r="AN324" s="146"/>
      <c r="AO324" s="146"/>
      <c r="AP324" s="146"/>
      <c r="AQ324" s="146"/>
      <c r="AR324" s="146"/>
      <c r="AS324" s="146"/>
      <c r="AT324" s="146"/>
      <c r="AU324" s="146"/>
      <c r="AV324" s="146"/>
      <c r="AW324" s="146"/>
      <c r="AX324" s="146"/>
      <c r="AY324" s="146"/>
      <c r="AZ324" s="146"/>
      <c r="BA324" s="146"/>
      <c r="BB324" s="146"/>
      <c r="BC324" s="146"/>
      <c r="BD324" s="146"/>
      <c r="BE324" s="499"/>
      <c r="BF324" s="499"/>
      <c r="BG324" s="499"/>
      <c r="BH324" s="499"/>
      <c r="BI324" s="499"/>
      <c r="BJ324" s="499"/>
      <c r="BK324" s="499"/>
      <c r="BL324" s="499"/>
      <c r="BM324" s="499"/>
      <c r="BN324" s="499"/>
      <c r="BO324" s="499"/>
      <c r="BP324" s="499"/>
      <c r="BQ324" s="499"/>
      <c r="BR324" s="499"/>
      <c r="BS324" s="499"/>
      <c r="BT324" s="499"/>
      <c r="BU324" s="499"/>
      <c r="BV324" s="499"/>
      <c r="BW324" s="499"/>
      <c r="BX324" s="499"/>
      <c r="BY324" s="499"/>
    </row>
    <row r="325" spans="1:77" customFormat="1" ht="12.75">
      <c r="A325" s="145"/>
      <c r="B325" s="145"/>
      <c r="C325" s="145"/>
      <c r="D325" s="145"/>
      <c r="E325" s="145"/>
      <c r="F325" s="145"/>
      <c r="G325" s="145"/>
      <c r="H325" s="145"/>
      <c r="I325" s="211"/>
      <c r="J325" s="145"/>
      <c r="K325" s="145"/>
      <c r="L325" s="145"/>
      <c r="M325" s="145"/>
      <c r="N325" s="145"/>
      <c r="O325" s="145"/>
      <c r="P325" s="145"/>
      <c r="Q325" s="145"/>
      <c r="R325" s="145"/>
      <c r="S325" s="146"/>
      <c r="T325" s="501"/>
      <c r="U325" s="500"/>
      <c r="V325" s="499"/>
      <c r="W325" s="494"/>
      <c r="X325" s="494"/>
      <c r="Y325" s="494"/>
      <c r="Z325" s="494"/>
      <c r="AA325" s="494"/>
      <c r="AB325" s="451"/>
      <c r="AC325" s="494"/>
      <c r="AD325" s="494"/>
      <c r="AE325" s="517"/>
      <c r="AF325" s="494"/>
      <c r="AG325" s="494"/>
      <c r="AH325" s="494"/>
      <c r="AI325" s="499"/>
      <c r="AJ325" s="146"/>
      <c r="AK325" s="146"/>
      <c r="AL325" s="146"/>
      <c r="AM325" s="146"/>
      <c r="AN325" s="146"/>
      <c r="AO325" s="146"/>
      <c r="AP325" s="146"/>
      <c r="AQ325" s="146"/>
      <c r="AR325" s="146"/>
      <c r="AS325" s="146"/>
      <c r="AT325" s="146"/>
      <c r="AU325" s="146"/>
      <c r="AV325" s="146"/>
      <c r="AW325" s="146"/>
      <c r="AX325" s="146"/>
      <c r="AY325" s="146"/>
      <c r="AZ325" s="146"/>
      <c r="BA325" s="146"/>
      <c r="BB325" s="146"/>
      <c r="BC325" s="146"/>
      <c r="BD325" s="146"/>
      <c r="BE325" s="499"/>
      <c r="BF325" s="499"/>
      <c r="BG325" s="499"/>
      <c r="BH325" s="499"/>
      <c r="BI325" s="499"/>
      <c r="BJ325" s="499"/>
      <c r="BK325" s="499"/>
      <c r="BL325" s="499"/>
      <c r="BM325" s="499"/>
      <c r="BN325" s="499"/>
      <c r="BO325" s="499"/>
      <c r="BP325" s="499"/>
      <c r="BQ325" s="499"/>
      <c r="BR325" s="499"/>
      <c r="BS325" s="499"/>
      <c r="BT325" s="499"/>
      <c r="BU325" s="499"/>
      <c r="BV325" s="499"/>
      <c r="BW325" s="499"/>
      <c r="BX325" s="499"/>
      <c r="BY325" s="499"/>
    </row>
    <row r="326" spans="1:77" customFormat="1" ht="12.75">
      <c r="A326" s="145"/>
      <c r="B326" s="145"/>
      <c r="C326" s="145"/>
      <c r="D326" s="145"/>
      <c r="E326" s="145"/>
      <c r="F326" s="145"/>
      <c r="G326" s="145"/>
      <c r="H326" s="145"/>
      <c r="I326" s="211"/>
      <c r="J326" s="145"/>
      <c r="K326" s="145"/>
      <c r="L326" s="145"/>
      <c r="M326" s="145"/>
      <c r="N326" s="145"/>
      <c r="O326" s="145"/>
      <c r="P326" s="145"/>
      <c r="Q326" s="145"/>
      <c r="R326" s="145"/>
      <c r="S326" s="146"/>
      <c r="T326" s="501"/>
      <c r="U326" s="500"/>
      <c r="V326" s="499"/>
      <c r="W326" s="494"/>
      <c r="X326" s="494"/>
      <c r="Y326" s="494"/>
      <c r="Z326" s="494"/>
      <c r="AA326" s="494"/>
      <c r="AB326" s="451"/>
      <c r="AC326" s="494"/>
      <c r="AD326" s="494"/>
      <c r="AE326" s="517"/>
      <c r="AF326" s="494"/>
      <c r="AG326" s="494"/>
      <c r="AH326" s="494"/>
      <c r="AI326" s="499"/>
      <c r="AJ326" s="146"/>
      <c r="AK326" s="146"/>
      <c r="AL326" s="146"/>
      <c r="AM326" s="146"/>
      <c r="AN326" s="146"/>
      <c r="AO326" s="146"/>
      <c r="AP326" s="146"/>
      <c r="AQ326" s="146"/>
      <c r="AR326" s="146"/>
      <c r="AS326" s="146"/>
      <c r="AT326" s="146"/>
      <c r="AU326" s="146"/>
      <c r="AV326" s="146"/>
      <c r="AW326" s="146"/>
      <c r="AX326" s="146"/>
      <c r="AY326" s="146"/>
      <c r="AZ326" s="146"/>
      <c r="BA326" s="146"/>
      <c r="BB326" s="146"/>
      <c r="BC326" s="146"/>
      <c r="BD326" s="146"/>
      <c r="BE326" s="499"/>
      <c r="BF326" s="499"/>
      <c r="BG326" s="499"/>
      <c r="BH326" s="499"/>
      <c r="BI326" s="499"/>
      <c r="BJ326" s="499"/>
      <c r="BK326" s="499"/>
      <c r="BL326" s="499"/>
      <c r="BM326" s="499"/>
      <c r="BN326" s="499"/>
      <c r="BO326" s="499"/>
      <c r="BP326" s="499"/>
      <c r="BQ326" s="499"/>
      <c r="BR326" s="499"/>
      <c r="BS326" s="499"/>
      <c r="BT326" s="499"/>
      <c r="BU326" s="499"/>
      <c r="BV326" s="499"/>
      <c r="BW326" s="499"/>
      <c r="BX326" s="499"/>
      <c r="BY326" s="499"/>
    </row>
    <row r="327" spans="1:77" customFormat="1" ht="12.75">
      <c r="A327" s="145"/>
      <c r="B327" s="145"/>
      <c r="C327" s="145"/>
      <c r="D327" s="145"/>
      <c r="E327" s="145"/>
      <c r="F327" s="145"/>
      <c r="G327" s="145"/>
      <c r="H327" s="145"/>
      <c r="I327" s="211"/>
      <c r="J327" s="145"/>
      <c r="K327" s="145"/>
      <c r="L327" s="145"/>
      <c r="M327" s="145"/>
      <c r="N327" s="145"/>
      <c r="O327" s="145"/>
      <c r="P327" s="145"/>
      <c r="Q327" s="145"/>
      <c r="R327" s="145"/>
      <c r="S327" s="146"/>
      <c r="T327" s="501"/>
      <c r="U327" s="500"/>
      <c r="V327" s="499"/>
      <c r="W327" s="494"/>
      <c r="X327" s="494"/>
      <c r="Y327" s="494"/>
      <c r="Z327" s="494"/>
      <c r="AA327" s="494"/>
      <c r="AB327" s="451"/>
      <c r="AC327" s="494"/>
      <c r="AD327" s="494"/>
      <c r="AE327" s="494"/>
      <c r="AF327" s="494"/>
      <c r="AG327" s="494"/>
      <c r="AH327" s="494"/>
      <c r="AI327" s="499"/>
      <c r="AJ327" s="146"/>
      <c r="AK327" s="146"/>
      <c r="AL327" s="146"/>
      <c r="AM327" s="146"/>
      <c r="AN327" s="146"/>
      <c r="AO327" s="146"/>
      <c r="AP327" s="146"/>
      <c r="AQ327" s="146"/>
      <c r="AR327" s="146"/>
      <c r="AS327" s="146"/>
      <c r="AT327" s="146"/>
      <c r="AU327" s="146"/>
      <c r="AV327" s="146"/>
      <c r="AW327" s="146"/>
      <c r="AX327" s="146"/>
      <c r="AY327" s="146"/>
      <c r="AZ327" s="146"/>
      <c r="BA327" s="146"/>
      <c r="BB327" s="146"/>
      <c r="BC327" s="146"/>
      <c r="BD327" s="146"/>
      <c r="BE327" s="499"/>
      <c r="BF327" s="499"/>
      <c r="BG327" s="499"/>
      <c r="BH327" s="499"/>
      <c r="BI327" s="499"/>
      <c r="BJ327" s="499"/>
      <c r="BK327" s="499"/>
      <c r="BL327" s="499"/>
      <c r="BM327" s="499"/>
      <c r="BN327" s="499"/>
      <c r="BO327" s="499"/>
      <c r="BP327" s="499"/>
      <c r="BQ327" s="499"/>
      <c r="BR327" s="499"/>
      <c r="BS327" s="499"/>
      <c r="BT327" s="499"/>
      <c r="BU327" s="499"/>
      <c r="BV327" s="499"/>
      <c r="BW327" s="499"/>
      <c r="BX327" s="499"/>
      <c r="BY327" s="499"/>
    </row>
    <row r="328" spans="1:77" customFormat="1" ht="12.75">
      <c r="A328" s="145"/>
      <c r="B328" s="145"/>
      <c r="C328" s="145"/>
      <c r="D328" s="145"/>
      <c r="E328" s="145"/>
      <c r="F328" s="145"/>
      <c r="G328" s="145"/>
      <c r="H328" s="145"/>
      <c r="I328" s="211"/>
      <c r="J328" s="145"/>
      <c r="K328" s="145"/>
      <c r="L328" s="145"/>
      <c r="M328" s="145"/>
      <c r="N328" s="145"/>
      <c r="O328" s="145"/>
      <c r="P328" s="145"/>
      <c r="Q328" s="145"/>
      <c r="R328" s="145"/>
      <c r="S328" s="146"/>
      <c r="T328" s="501"/>
      <c r="U328" s="500"/>
      <c r="V328" s="499"/>
      <c r="W328" s="494"/>
      <c r="X328" s="494"/>
      <c r="Y328" s="494"/>
      <c r="Z328" s="494"/>
      <c r="AA328" s="494"/>
      <c r="AB328" s="451"/>
      <c r="AC328" s="494"/>
      <c r="AD328" s="494"/>
      <c r="AE328" s="494"/>
      <c r="AF328" s="494"/>
      <c r="AG328" s="494"/>
      <c r="AH328" s="494"/>
      <c r="AI328" s="499"/>
      <c r="AJ328" s="146"/>
      <c r="AK328" s="146"/>
      <c r="AL328" s="146"/>
      <c r="AM328" s="146"/>
      <c r="AN328" s="146"/>
      <c r="AO328" s="146"/>
      <c r="AP328" s="146"/>
      <c r="AQ328" s="146"/>
      <c r="AR328" s="146"/>
      <c r="AS328" s="146"/>
      <c r="AT328" s="146"/>
      <c r="AU328" s="146"/>
      <c r="AV328" s="146"/>
      <c r="AW328" s="146"/>
      <c r="AX328" s="146"/>
      <c r="AY328" s="146"/>
      <c r="AZ328" s="146"/>
      <c r="BA328" s="146"/>
      <c r="BB328" s="146"/>
      <c r="BC328" s="146"/>
      <c r="BD328" s="146"/>
      <c r="BE328" s="499"/>
      <c r="BF328" s="499"/>
      <c r="BG328" s="499"/>
      <c r="BH328" s="499"/>
      <c r="BI328" s="499"/>
      <c r="BJ328" s="499"/>
      <c r="BK328" s="499"/>
      <c r="BL328" s="499"/>
      <c r="BM328" s="499"/>
      <c r="BN328" s="499"/>
      <c r="BO328" s="499"/>
      <c r="BP328" s="499"/>
      <c r="BQ328" s="499"/>
      <c r="BR328" s="499"/>
      <c r="BS328" s="499"/>
      <c r="BT328" s="499"/>
      <c r="BU328" s="499"/>
      <c r="BV328" s="499"/>
      <c r="BW328" s="499"/>
      <c r="BX328" s="499"/>
      <c r="BY328" s="499"/>
    </row>
    <row r="329" spans="1:77" customFormat="1" ht="12.75">
      <c r="A329" s="145"/>
      <c r="B329" s="145"/>
      <c r="C329" s="145"/>
      <c r="D329" s="145"/>
      <c r="E329" s="145"/>
      <c r="F329" s="145"/>
      <c r="G329" s="145"/>
      <c r="H329" s="145"/>
      <c r="I329" s="211"/>
      <c r="J329" s="145"/>
      <c r="K329" s="145"/>
      <c r="L329" s="145"/>
      <c r="M329" s="145"/>
      <c r="N329" s="145"/>
      <c r="O329" s="145"/>
      <c r="P329" s="145"/>
      <c r="Q329" s="145"/>
      <c r="R329" s="145"/>
      <c r="S329" s="146"/>
      <c r="T329" s="501"/>
      <c r="U329" s="500"/>
      <c r="V329" s="499"/>
      <c r="W329" s="494"/>
      <c r="X329" s="494"/>
      <c r="Y329" s="494"/>
      <c r="Z329" s="494"/>
      <c r="AA329" s="494"/>
      <c r="AB329" s="451"/>
      <c r="AC329" s="494"/>
      <c r="AD329" s="494"/>
      <c r="AE329" s="494"/>
      <c r="AF329" s="494"/>
      <c r="AG329" s="494"/>
      <c r="AH329" s="494"/>
      <c r="AI329" s="499"/>
      <c r="AJ329" s="146"/>
      <c r="AK329" s="146"/>
      <c r="AL329" s="146"/>
      <c r="AM329" s="146"/>
      <c r="AN329" s="146"/>
      <c r="AO329" s="146"/>
      <c r="AP329" s="146"/>
      <c r="AQ329" s="146"/>
      <c r="AR329" s="146"/>
      <c r="AS329" s="146"/>
      <c r="AT329" s="146"/>
      <c r="AU329" s="146"/>
      <c r="AV329" s="146"/>
      <c r="AW329" s="146"/>
      <c r="AX329" s="146"/>
      <c r="AY329" s="146"/>
      <c r="AZ329" s="146"/>
      <c r="BA329" s="146"/>
      <c r="BB329" s="146"/>
      <c r="BC329" s="146"/>
      <c r="BD329" s="146"/>
      <c r="BE329" s="499"/>
      <c r="BF329" s="499"/>
      <c r="BG329" s="499"/>
      <c r="BH329" s="499"/>
      <c r="BI329" s="499"/>
      <c r="BJ329" s="499"/>
      <c r="BK329" s="499"/>
      <c r="BL329" s="499"/>
      <c r="BM329" s="499"/>
      <c r="BN329" s="499"/>
      <c r="BO329" s="499"/>
      <c r="BP329" s="499"/>
      <c r="BQ329" s="499"/>
      <c r="BR329" s="499"/>
      <c r="BS329" s="499"/>
      <c r="BT329" s="499"/>
      <c r="BU329" s="499"/>
      <c r="BV329" s="499"/>
      <c r="BW329" s="499"/>
      <c r="BX329" s="499"/>
      <c r="BY329" s="499"/>
    </row>
    <row r="330" spans="1:77" customFormat="1" ht="12.75">
      <c r="A330" s="145"/>
      <c r="B330" s="145"/>
      <c r="C330" s="145"/>
      <c r="D330" s="145"/>
      <c r="E330" s="145"/>
      <c r="F330" s="145"/>
      <c r="G330" s="145"/>
      <c r="H330" s="145"/>
      <c r="I330" s="211"/>
      <c r="J330" s="145"/>
      <c r="K330" s="145"/>
      <c r="L330" s="145"/>
      <c r="M330" s="145"/>
      <c r="N330" s="145"/>
      <c r="O330" s="145"/>
      <c r="P330" s="145"/>
      <c r="Q330" s="145"/>
      <c r="R330" s="145"/>
      <c r="S330" s="146"/>
      <c r="T330" s="501"/>
      <c r="U330" s="500"/>
      <c r="V330" s="499"/>
      <c r="W330" s="494"/>
      <c r="X330" s="494"/>
      <c r="Y330" s="494"/>
      <c r="Z330" s="494"/>
      <c r="AA330" s="494"/>
      <c r="AB330" s="451"/>
      <c r="AC330" s="494"/>
      <c r="AD330" s="494"/>
      <c r="AE330" s="494"/>
      <c r="AF330" s="494"/>
      <c r="AG330" s="494"/>
      <c r="AH330" s="494"/>
      <c r="AI330" s="499"/>
      <c r="AJ330" s="146"/>
      <c r="AK330" s="146"/>
      <c r="AL330" s="146"/>
      <c r="AM330" s="146"/>
      <c r="AN330" s="146"/>
      <c r="AO330" s="146"/>
      <c r="AP330" s="146"/>
      <c r="AQ330" s="146"/>
      <c r="AR330" s="146"/>
      <c r="AS330" s="146"/>
      <c r="AT330" s="146"/>
      <c r="AU330" s="146"/>
      <c r="AV330" s="146"/>
      <c r="AW330" s="146"/>
      <c r="AX330" s="146"/>
      <c r="AY330" s="146"/>
      <c r="AZ330" s="146"/>
      <c r="BA330" s="146"/>
      <c r="BB330" s="146"/>
      <c r="BC330" s="146"/>
      <c r="BD330" s="146"/>
      <c r="BE330" s="499"/>
      <c r="BF330" s="499"/>
      <c r="BG330" s="499"/>
      <c r="BH330" s="499"/>
      <c r="BI330" s="499"/>
      <c r="BJ330" s="499"/>
      <c r="BK330" s="499"/>
      <c r="BL330" s="499"/>
      <c r="BM330" s="499"/>
      <c r="BN330" s="499"/>
      <c r="BO330" s="499"/>
      <c r="BP330" s="499"/>
      <c r="BQ330" s="499"/>
      <c r="BR330" s="499"/>
      <c r="BS330" s="499"/>
      <c r="BT330" s="499"/>
      <c r="BU330" s="499"/>
      <c r="BV330" s="499"/>
      <c r="BW330" s="499"/>
      <c r="BX330" s="499"/>
      <c r="BY330" s="499"/>
    </row>
    <row r="331" spans="1:77" customFormat="1" ht="12.75">
      <c r="A331" s="145"/>
      <c r="B331" s="145"/>
      <c r="C331" s="145"/>
      <c r="D331" s="145"/>
      <c r="E331" s="145"/>
      <c r="F331" s="145"/>
      <c r="G331" s="145"/>
      <c r="H331" s="145"/>
      <c r="I331" s="211"/>
      <c r="J331" s="145"/>
      <c r="K331" s="145"/>
      <c r="L331" s="145"/>
      <c r="M331" s="145"/>
      <c r="N331" s="145"/>
      <c r="O331" s="145"/>
      <c r="P331" s="145"/>
      <c r="Q331" s="145"/>
      <c r="R331" s="145"/>
      <c r="S331" s="146"/>
      <c r="T331" s="501"/>
      <c r="U331" s="500"/>
      <c r="V331" s="499"/>
      <c r="W331" s="494"/>
      <c r="X331" s="494"/>
      <c r="Y331" s="494"/>
      <c r="Z331" s="494"/>
      <c r="AA331" s="494"/>
      <c r="AB331" s="451"/>
      <c r="AC331" s="494"/>
      <c r="AD331" s="494"/>
      <c r="AE331" s="494"/>
      <c r="AF331" s="494"/>
      <c r="AG331" s="494"/>
      <c r="AH331" s="494"/>
      <c r="AI331" s="499"/>
      <c r="AJ331" s="146"/>
      <c r="AK331" s="146"/>
      <c r="AL331" s="146"/>
      <c r="AM331" s="146"/>
      <c r="AN331" s="146"/>
      <c r="AO331" s="146"/>
      <c r="AP331" s="146"/>
      <c r="AQ331" s="146"/>
      <c r="AR331" s="146"/>
      <c r="AS331" s="146"/>
      <c r="AT331" s="146"/>
      <c r="AU331" s="146"/>
      <c r="AV331" s="146"/>
      <c r="AW331" s="146"/>
      <c r="AX331" s="146"/>
      <c r="AY331" s="146"/>
      <c r="AZ331" s="146"/>
      <c r="BA331" s="146"/>
      <c r="BB331" s="146"/>
      <c r="BC331" s="146"/>
      <c r="BD331" s="146"/>
      <c r="BE331" s="499"/>
      <c r="BF331" s="499"/>
      <c r="BG331" s="499"/>
      <c r="BH331" s="499"/>
      <c r="BI331" s="499"/>
      <c r="BJ331" s="499"/>
      <c r="BK331" s="499"/>
      <c r="BL331" s="499"/>
      <c r="BM331" s="499"/>
      <c r="BN331" s="499"/>
      <c r="BO331" s="499"/>
      <c r="BP331" s="499"/>
      <c r="BQ331" s="499"/>
      <c r="BR331" s="499"/>
      <c r="BS331" s="499"/>
      <c r="BT331" s="499"/>
      <c r="BU331" s="499"/>
      <c r="BV331" s="499"/>
      <c r="BW331" s="499"/>
      <c r="BX331" s="499"/>
      <c r="BY331" s="499"/>
    </row>
    <row r="332" spans="1:77" customFormat="1" ht="12.75">
      <c r="A332" s="145"/>
      <c r="B332" s="145"/>
      <c r="C332" s="145"/>
      <c r="D332" s="145"/>
      <c r="E332" s="145"/>
      <c r="F332" s="145"/>
      <c r="G332" s="145"/>
      <c r="H332" s="145"/>
      <c r="I332" s="211"/>
      <c r="J332" s="145"/>
      <c r="K332" s="145"/>
      <c r="L332" s="145"/>
      <c r="M332" s="145"/>
      <c r="N332" s="145"/>
      <c r="O332" s="145"/>
      <c r="P332" s="145"/>
      <c r="Q332" s="145"/>
      <c r="R332" s="145"/>
      <c r="S332" s="146"/>
      <c r="T332" s="501"/>
      <c r="U332" s="500"/>
      <c r="V332" s="499"/>
      <c r="W332" s="494"/>
      <c r="X332" s="494"/>
      <c r="Y332" s="494"/>
      <c r="Z332" s="494"/>
      <c r="AA332" s="494"/>
      <c r="AB332" s="451"/>
      <c r="AC332" s="494"/>
      <c r="AD332" s="494"/>
      <c r="AE332" s="494"/>
      <c r="AF332" s="494"/>
      <c r="AG332" s="494"/>
      <c r="AH332" s="494"/>
      <c r="AI332" s="499"/>
      <c r="AJ332" s="146"/>
      <c r="AK332" s="146"/>
      <c r="AL332" s="146"/>
      <c r="AM332" s="146"/>
      <c r="AN332" s="146"/>
      <c r="AO332" s="146"/>
      <c r="AP332" s="146"/>
      <c r="AQ332" s="146"/>
      <c r="AR332" s="146"/>
      <c r="AS332" s="146"/>
      <c r="AT332" s="146"/>
      <c r="AU332" s="146"/>
      <c r="AV332" s="146"/>
      <c r="AW332" s="146"/>
      <c r="AX332" s="146"/>
      <c r="AY332" s="146"/>
      <c r="AZ332" s="146"/>
      <c r="BA332" s="146"/>
      <c r="BB332" s="146"/>
      <c r="BC332" s="146"/>
      <c r="BD332" s="146"/>
      <c r="BE332" s="499"/>
      <c r="BF332" s="499"/>
      <c r="BG332" s="499"/>
      <c r="BH332" s="499"/>
      <c r="BI332" s="499"/>
      <c r="BJ332" s="499"/>
      <c r="BK332" s="499"/>
      <c r="BL332" s="499"/>
      <c r="BM332" s="499"/>
      <c r="BN332" s="499"/>
      <c r="BO332" s="499"/>
      <c r="BP332" s="499"/>
      <c r="BQ332" s="499"/>
      <c r="BR332" s="499"/>
      <c r="BS332" s="499"/>
      <c r="BT332" s="499"/>
      <c r="BU332" s="499"/>
      <c r="BV332" s="499"/>
      <c r="BW332" s="499"/>
      <c r="BX332" s="499"/>
      <c r="BY332" s="499"/>
    </row>
    <row r="333" spans="1:77" customFormat="1" ht="12.75">
      <c r="A333" s="145"/>
      <c r="B333" s="145"/>
      <c r="C333" s="145"/>
      <c r="D333" s="145"/>
      <c r="E333" s="145"/>
      <c r="F333" s="145"/>
      <c r="G333" s="145"/>
      <c r="H333" s="145"/>
      <c r="I333" s="211"/>
      <c r="J333" s="145"/>
      <c r="K333" s="145"/>
      <c r="L333" s="145"/>
      <c r="M333" s="145"/>
      <c r="N333" s="145"/>
      <c r="O333" s="145"/>
      <c r="P333" s="145"/>
      <c r="Q333" s="145"/>
      <c r="R333" s="145"/>
      <c r="S333" s="146"/>
      <c r="T333" s="501"/>
      <c r="U333" s="500"/>
      <c r="V333" s="499"/>
      <c r="W333" s="494"/>
      <c r="X333" s="494"/>
      <c r="Y333" s="494"/>
      <c r="Z333" s="494"/>
      <c r="AA333" s="494"/>
      <c r="AB333" s="451"/>
      <c r="AC333" s="494"/>
      <c r="AD333" s="494"/>
      <c r="AE333" s="494"/>
      <c r="AF333" s="494"/>
      <c r="AG333" s="494"/>
      <c r="AH333" s="494"/>
      <c r="AI333" s="499"/>
      <c r="AJ333" s="146"/>
      <c r="AK333" s="146"/>
      <c r="AL333" s="146"/>
      <c r="AM333" s="146"/>
      <c r="AN333" s="146"/>
      <c r="AO333" s="146"/>
      <c r="AP333" s="146"/>
      <c r="AQ333" s="146"/>
      <c r="AR333" s="146"/>
      <c r="AS333" s="146"/>
      <c r="AT333" s="146"/>
      <c r="AU333" s="146"/>
      <c r="AV333" s="146"/>
      <c r="AW333" s="146"/>
      <c r="AX333" s="146"/>
      <c r="AY333" s="146"/>
      <c r="AZ333" s="146"/>
      <c r="BA333" s="146"/>
      <c r="BB333" s="146"/>
      <c r="BC333" s="146"/>
      <c r="BD333" s="146"/>
      <c r="BE333" s="499"/>
      <c r="BF333" s="499"/>
      <c r="BG333" s="499"/>
      <c r="BH333" s="499"/>
      <c r="BI333" s="499"/>
      <c r="BJ333" s="499"/>
      <c r="BK333" s="499"/>
      <c r="BL333" s="499"/>
      <c r="BM333" s="499"/>
      <c r="BN333" s="499"/>
      <c r="BO333" s="499"/>
      <c r="BP333" s="499"/>
      <c r="BQ333" s="499"/>
      <c r="BR333" s="499"/>
      <c r="BS333" s="499"/>
      <c r="BT333" s="499"/>
      <c r="BU333" s="499"/>
      <c r="BV333" s="499"/>
      <c r="BW333" s="499"/>
      <c r="BX333" s="499"/>
      <c r="BY333" s="499"/>
    </row>
    <row r="334" spans="1:77" customFormat="1" ht="12.75">
      <c r="A334" s="145"/>
      <c r="B334" s="145"/>
      <c r="C334" s="145"/>
      <c r="D334" s="145"/>
      <c r="E334" s="145"/>
      <c r="F334" s="145"/>
      <c r="G334" s="145"/>
      <c r="H334" s="145"/>
      <c r="I334" s="211"/>
      <c r="J334" s="145"/>
      <c r="K334" s="145"/>
      <c r="L334" s="145"/>
      <c r="M334" s="145"/>
      <c r="N334" s="145"/>
      <c r="O334" s="145"/>
      <c r="P334" s="145"/>
      <c r="Q334" s="145"/>
      <c r="R334" s="145"/>
      <c r="S334" s="146"/>
      <c r="T334" s="501"/>
      <c r="U334" s="500"/>
      <c r="V334" s="499"/>
      <c r="W334" s="494"/>
      <c r="X334" s="494"/>
      <c r="Y334" s="494"/>
      <c r="Z334" s="494"/>
      <c r="AA334" s="494"/>
      <c r="AB334" s="451"/>
      <c r="AC334" s="494"/>
      <c r="AD334" s="494"/>
      <c r="AE334" s="494"/>
      <c r="AF334" s="494"/>
      <c r="AG334" s="494"/>
      <c r="AH334" s="494"/>
      <c r="AI334" s="499"/>
      <c r="AJ334" s="146"/>
      <c r="AK334" s="146"/>
      <c r="AL334" s="146"/>
      <c r="AM334" s="146"/>
      <c r="AN334" s="146"/>
      <c r="AO334" s="146"/>
      <c r="AP334" s="146"/>
      <c r="AQ334" s="146"/>
      <c r="AR334" s="146"/>
      <c r="AS334" s="146"/>
      <c r="AT334" s="146"/>
      <c r="AU334" s="146"/>
      <c r="AV334" s="146"/>
      <c r="AW334" s="146"/>
      <c r="AX334" s="146"/>
      <c r="AY334" s="146"/>
      <c r="AZ334" s="146"/>
      <c r="BA334" s="146"/>
      <c r="BB334" s="146"/>
      <c r="BC334" s="146"/>
      <c r="BD334" s="146"/>
      <c r="BE334" s="499"/>
      <c r="BF334" s="499"/>
      <c r="BG334" s="499"/>
      <c r="BH334" s="499"/>
      <c r="BI334" s="499"/>
      <c r="BJ334" s="499"/>
      <c r="BK334" s="499"/>
      <c r="BL334" s="499"/>
      <c r="BM334" s="499"/>
      <c r="BN334" s="499"/>
      <c r="BO334" s="499"/>
      <c r="BP334" s="499"/>
      <c r="BQ334" s="499"/>
      <c r="BR334" s="499"/>
      <c r="BS334" s="499"/>
      <c r="BT334" s="499"/>
      <c r="BU334" s="499"/>
      <c r="BV334" s="499"/>
      <c r="BW334" s="499"/>
      <c r="BX334" s="499"/>
      <c r="BY334" s="499"/>
    </row>
    <row r="335" spans="1:77" customFormat="1" ht="12.75">
      <c r="A335" s="145"/>
      <c r="B335" s="145"/>
      <c r="C335" s="145"/>
      <c r="D335" s="145"/>
      <c r="E335" s="145"/>
      <c r="F335" s="145"/>
      <c r="G335" s="145"/>
      <c r="H335" s="145"/>
      <c r="I335" s="211"/>
      <c r="J335" s="145"/>
      <c r="K335" s="145"/>
      <c r="L335" s="145"/>
      <c r="M335" s="145"/>
      <c r="N335" s="145"/>
      <c r="O335" s="145"/>
      <c r="P335" s="145"/>
      <c r="Q335" s="145"/>
      <c r="R335" s="145"/>
      <c r="S335" s="146"/>
      <c r="T335" s="501"/>
      <c r="U335" s="500"/>
      <c r="V335" s="499"/>
      <c r="W335" s="494"/>
      <c r="X335" s="494"/>
      <c r="Y335" s="494"/>
      <c r="Z335" s="494"/>
      <c r="AA335" s="494"/>
      <c r="AB335" s="451"/>
      <c r="AC335" s="494"/>
      <c r="AD335" s="494"/>
      <c r="AE335" s="494"/>
      <c r="AF335" s="494"/>
      <c r="AG335" s="494"/>
      <c r="AH335" s="494"/>
      <c r="AI335" s="499"/>
      <c r="AJ335" s="146"/>
      <c r="AK335" s="146"/>
      <c r="AL335" s="146"/>
      <c r="AM335" s="146"/>
      <c r="AN335" s="146"/>
      <c r="AO335" s="146"/>
      <c r="AP335" s="146"/>
      <c r="AQ335" s="146"/>
      <c r="AR335" s="146"/>
      <c r="AS335" s="146"/>
      <c r="AT335" s="146"/>
      <c r="AU335" s="146"/>
      <c r="AV335" s="146"/>
      <c r="AW335" s="146"/>
      <c r="AX335" s="146"/>
      <c r="AY335" s="146"/>
      <c r="AZ335" s="146"/>
      <c r="BA335" s="146"/>
      <c r="BB335" s="146"/>
      <c r="BC335" s="146"/>
      <c r="BD335" s="146"/>
      <c r="BE335" s="499"/>
      <c r="BF335" s="499"/>
      <c r="BG335" s="499"/>
      <c r="BH335" s="499"/>
      <c r="BI335" s="499"/>
      <c r="BJ335" s="499"/>
      <c r="BK335" s="499"/>
      <c r="BL335" s="499"/>
      <c r="BM335" s="499"/>
      <c r="BN335" s="499"/>
      <c r="BO335" s="499"/>
      <c r="BP335" s="499"/>
      <c r="BQ335" s="499"/>
      <c r="BR335" s="499"/>
      <c r="BS335" s="499"/>
      <c r="BT335" s="499"/>
      <c r="BU335" s="499"/>
      <c r="BV335" s="499"/>
      <c r="BW335" s="499"/>
      <c r="BX335" s="499"/>
      <c r="BY335" s="499"/>
    </row>
    <row r="336" spans="1:77" customFormat="1" ht="12.75">
      <c r="A336" s="145"/>
      <c r="B336" s="145"/>
      <c r="C336" s="145"/>
      <c r="D336" s="145"/>
      <c r="E336" s="145"/>
      <c r="F336" s="145"/>
      <c r="G336" s="145"/>
      <c r="H336" s="145"/>
      <c r="I336" s="211"/>
      <c r="J336" s="145"/>
      <c r="K336" s="145"/>
      <c r="L336" s="145"/>
      <c r="M336" s="145"/>
      <c r="N336" s="145"/>
      <c r="O336" s="145"/>
      <c r="P336" s="145"/>
      <c r="Q336" s="145"/>
      <c r="R336" s="145"/>
      <c r="S336" s="146"/>
      <c r="T336" s="501"/>
      <c r="U336" s="500"/>
      <c r="V336" s="499"/>
      <c r="W336" s="494"/>
      <c r="X336" s="494"/>
      <c r="Y336" s="494"/>
      <c r="Z336" s="494"/>
      <c r="AA336" s="494"/>
      <c r="AB336" s="451"/>
      <c r="AC336" s="494"/>
      <c r="AD336" s="494"/>
      <c r="AE336" s="494"/>
      <c r="AF336" s="494"/>
      <c r="AG336" s="494"/>
      <c r="AH336" s="494"/>
      <c r="AI336" s="499"/>
      <c r="AJ336" s="146"/>
      <c r="AK336" s="146"/>
      <c r="AL336" s="146"/>
      <c r="AM336" s="146"/>
      <c r="AN336" s="146"/>
      <c r="AO336" s="146"/>
      <c r="AP336" s="146"/>
      <c r="AQ336" s="146"/>
      <c r="AR336" s="146"/>
      <c r="AS336" s="146"/>
      <c r="AT336" s="146"/>
      <c r="AU336" s="146"/>
      <c r="AV336" s="146"/>
      <c r="AW336" s="146"/>
      <c r="AX336" s="146"/>
      <c r="AY336" s="146"/>
      <c r="AZ336" s="146"/>
      <c r="BA336" s="146"/>
      <c r="BB336" s="146"/>
      <c r="BC336" s="146"/>
      <c r="BD336" s="146"/>
      <c r="BE336" s="499"/>
      <c r="BF336" s="499"/>
      <c r="BG336" s="499"/>
      <c r="BH336" s="499"/>
      <c r="BI336" s="499"/>
      <c r="BJ336" s="499"/>
      <c r="BK336" s="499"/>
      <c r="BL336" s="499"/>
      <c r="BM336" s="499"/>
      <c r="BN336" s="499"/>
      <c r="BO336" s="499"/>
      <c r="BP336" s="499"/>
      <c r="BQ336" s="499"/>
      <c r="BR336" s="499"/>
      <c r="BS336" s="499"/>
      <c r="BT336" s="499"/>
      <c r="BU336" s="499"/>
      <c r="BV336" s="499"/>
      <c r="BW336" s="499"/>
      <c r="BX336" s="499"/>
      <c r="BY336" s="499"/>
    </row>
    <row r="337" spans="1:77" customFormat="1" ht="12.75">
      <c r="A337" s="145"/>
      <c r="B337" s="145"/>
      <c r="C337" s="145"/>
      <c r="D337" s="145"/>
      <c r="E337" s="145"/>
      <c r="F337" s="145"/>
      <c r="G337" s="145"/>
      <c r="H337" s="145"/>
      <c r="I337" s="211"/>
      <c r="J337" s="145"/>
      <c r="K337" s="145"/>
      <c r="L337" s="145"/>
      <c r="M337" s="145"/>
      <c r="N337" s="145"/>
      <c r="O337" s="145"/>
      <c r="P337" s="145"/>
      <c r="Q337" s="145"/>
      <c r="R337" s="145"/>
      <c r="S337" s="146"/>
      <c r="T337" s="501"/>
      <c r="U337" s="500"/>
      <c r="V337" s="499"/>
      <c r="W337" s="494"/>
      <c r="X337" s="494"/>
      <c r="Y337" s="494"/>
      <c r="Z337" s="494"/>
      <c r="AA337" s="494"/>
      <c r="AB337" s="451"/>
      <c r="AC337" s="494"/>
      <c r="AD337" s="494"/>
      <c r="AE337" s="494"/>
      <c r="AF337" s="494"/>
      <c r="AG337" s="494"/>
      <c r="AH337" s="494"/>
      <c r="AI337" s="499"/>
      <c r="AJ337" s="146"/>
      <c r="AK337" s="146"/>
      <c r="AL337" s="146"/>
      <c r="AM337" s="146"/>
      <c r="AN337" s="146"/>
      <c r="AO337" s="146"/>
      <c r="AP337" s="146"/>
      <c r="AQ337" s="146"/>
      <c r="AR337" s="146"/>
      <c r="AS337" s="146"/>
      <c r="AT337" s="146"/>
      <c r="AU337" s="146"/>
      <c r="AV337" s="146"/>
      <c r="AW337" s="146"/>
      <c r="AX337" s="146"/>
      <c r="AY337" s="146"/>
      <c r="AZ337" s="146"/>
      <c r="BA337" s="146"/>
      <c r="BB337" s="146"/>
      <c r="BC337" s="146"/>
      <c r="BD337" s="146"/>
      <c r="BE337" s="499"/>
      <c r="BF337" s="499"/>
      <c r="BG337" s="499"/>
      <c r="BH337" s="499"/>
      <c r="BI337" s="499"/>
      <c r="BJ337" s="499"/>
      <c r="BK337" s="499"/>
      <c r="BL337" s="499"/>
      <c r="BM337" s="499"/>
      <c r="BN337" s="499"/>
      <c r="BO337" s="499"/>
      <c r="BP337" s="499"/>
      <c r="BQ337" s="499"/>
      <c r="BR337" s="499"/>
      <c r="BS337" s="499"/>
      <c r="BT337" s="499"/>
      <c r="BU337" s="499"/>
      <c r="BV337" s="499"/>
      <c r="BW337" s="499"/>
      <c r="BX337" s="499"/>
      <c r="BY337" s="499"/>
    </row>
    <row r="338" spans="1:77" customFormat="1" ht="12.75">
      <c r="A338" s="145"/>
      <c r="B338" s="145"/>
      <c r="C338" s="145"/>
      <c r="D338" s="145"/>
      <c r="E338" s="145"/>
      <c r="F338" s="145"/>
      <c r="G338" s="145"/>
      <c r="H338" s="145"/>
      <c r="I338" s="211"/>
      <c r="J338" s="145"/>
      <c r="K338" s="145"/>
      <c r="L338" s="145"/>
      <c r="M338" s="145"/>
      <c r="N338" s="145"/>
      <c r="O338" s="145"/>
      <c r="P338" s="145"/>
      <c r="Q338" s="145"/>
      <c r="R338" s="145"/>
      <c r="S338" s="146"/>
      <c r="T338" s="501"/>
      <c r="U338" s="500"/>
      <c r="V338" s="499"/>
      <c r="W338" s="494"/>
      <c r="X338" s="494"/>
      <c r="Y338" s="494"/>
      <c r="Z338" s="494"/>
      <c r="AA338" s="494"/>
      <c r="AB338" s="451"/>
      <c r="AC338" s="494"/>
      <c r="AD338" s="494"/>
      <c r="AE338" s="494"/>
      <c r="AF338" s="494"/>
      <c r="AG338" s="494"/>
      <c r="AH338" s="494"/>
      <c r="AI338" s="499"/>
      <c r="AJ338" s="146"/>
      <c r="AK338" s="146"/>
      <c r="AL338" s="146"/>
      <c r="AM338" s="146"/>
      <c r="AN338" s="146"/>
      <c r="AO338" s="146"/>
      <c r="AP338" s="146"/>
      <c r="AQ338" s="146"/>
      <c r="AR338" s="146"/>
      <c r="AS338" s="146"/>
      <c r="AT338" s="146"/>
      <c r="AU338" s="146"/>
      <c r="AV338" s="146"/>
      <c r="AW338" s="146"/>
      <c r="AX338" s="146"/>
      <c r="AY338" s="146"/>
      <c r="AZ338" s="146"/>
      <c r="BA338" s="146"/>
      <c r="BB338" s="146"/>
      <c r="BC338" s="146"/>
      <c r="BD338" s="146"/>
      <c r="BE338" s="499"/>
      <c r="BF338" s="499"/>
      <c r="BG338" s="499"/>
      <c r="BH338" s="499"/>
      <c r="BI338" s="499"/>
      <c r="BJ338" s="499"/>
      <c r="BK338" s="499"/>
      <c r="BL338" s="499"/>
      <c r="BM338" s="499"/>
      <c r="BN338" s="499"/>
      <c r="BO338" s="499"/>
      <c r="BP338" s="499"/>
      <c r="BQ338" s="499"/>
      <c r="BR338" s="499"/>
      <c r="BS338" s="499"/>
      <c r="BT338" s="499"/>
      <c r="BU338" s="499"/>
      <c r="BV338" s="499"/>
      <c r="BW338" s="499"/>
      <c r="BX338" s="499"/>
      <c r="BY338" s="499"/>
    </row>
    <row r="339" spans="1:77" customFormat="1" ht="12.75">
      <c r="A339" s="145"/>
      <c r="B339" s="145"/>
      <c r="C339" s="145"/>
      <c r="D339" s="145"/>
      <c r="E339" s="145"/>
      <c r="F339" s="145"/>
      <c r="G339" s="145"/>
      <c r="H339" s="145"/>
      <c r="I339" s="211"/>
      <c r="J339" s="145"/>
      <c r="K339" s="145"/>
      <c r="L339" s="145"/>
      <c r="M339" s="145"/>
      <c r="N339" s="145"/>
      <c r="O339" s="145"/>
      <c r="P339" s="145"/>
      <c r="Q339" s="145"/>
      <c r="R339" s="145"/>
      <c r="S339" s="146"/>
      <c r="T339" s="501"/>
      <c r="U339" s="500"/>
      <c r="V339" s="499"/>
      <c r="W339" s="494"/>
      <c r="X339" s="494"/>
      <c r="Y339" s="494"/>
      <c r="Z339" s="494"/>
      <c r="AA339" s="494"/>
      <c r="AB339" s="451"/>
      <c r="AC339" s="494"/>
      <c r="AD339" s="494"/>
      <c r="AE339" s="494"/>
      <c r="AF339" s="494"/>
      <c r="AG339" s="494"/>
      <c r="AH339" s="494"/>
      <c r="AI339" s="499"/>
      <c r="AJ339" s="146"/>
      <c r="AK339" s="146"/>
      <c r="AL339" s="146"/>
      <c r="AM339" s="146"/>
      <c r="AN339" s="146"/>
      <c r="AO339" s="146"/>
      <c r="AP339" s="146"/>
      <c r="AQ339" s="146"/>
      <c r="AR339" s="146"/>
      <c r="AS339" s="146"/>
      <c r="AT339" s="146"/>
      <c r="AU339" s="146"/>
      <c r="AV339" s="146"/>
      <c r="AW339" s="146"/>
      <c r="AX339" s="146"/>
      <c r="AY339" s="146"/>
      <c r="AZ339" s="146"/>
      <c r="BA339" s="146"/>
      <c r="BB339" s="146"/>
      <c r="BC339" s="146"/>
      <c r="BD339" s="146"/>
      <c r="BE339" s="499"/>
      <c r="BF339" s="499"/>
      <c r="BG339" s="499"/>
      <c r="BH339" s="499"/>
      <c r="BI339" s="499"/>
      <c r="BJ339" s="499"/>
      <c r="BK339" s="499"/>
      <c r="BL339" s="499"/>
      <c r="BM339" s="499"/>
      <c r="BN339" s="499"/>
      <c r="BO339" s="499"/>
      <c r="BP339" s="499"/>
      <c r="BQ339" s="499"/>
      <c r="BR339" s="499"/>
      <c r="BS339" s="499"/>
      <c r="BT339" s="499"/>
      <c r="BU339" s="499"/>
      <c r="BV339" s="499"/>
      <c r="BW339" s="499"/>
      <c r="BX339" s="499"/>
      <c r="BY339" s="499"/>
    </row>
    <row r="340" spans="1:77" customFormat="1" ht="12.75">
      <c r="A340" s="145"/>
      <c r="B340" s="145"/>
      <c r="C340" s="145"/>
      <c r="D340" s="145"/>
      <c r="E340" s="145"/>
      <c r="F340" s="145"/>
      <c r="G340" s="145"/>
      <c r="H340" s="145"/>
      <c r="I340" s="211"/>
      <c r="J340" s="145"/>
      <c r="K340" s="145"/>
      <c r="L340" s="145"/>
      <c r="M340" s="145"/>
      <c r="N340" s="145"/>
      <c r="O340" s="145"/>
      <c r="P340" s="145"/>
      <c r="Q340" s="145"/>
      <c r="R340" s="145"/>
      <c r="S340" s="146"/>
      <c r="T340" s="501"/>
      <c r="U340" s="500"/>
      <c r="V340" s="499"/>
      <c r="W340" s="494"/>
      <c r="X340" s="494"/>
      <c r="Y340" s="494"/>
      <c r="Z340" s="494"/>
      <c r="AA340" s="494"/>
      <c r="AB340" s="451"/>
      <c r="AC340" s="494"/>
      <c r="AD340" s="494"/>
      <c r="AE340" s="494"/>
      <c r="AF340" s="494"/>
      <c r="AG340" s="494"/>
      <c r="AH340" s="494"/>
      <c r="AI340" s="499"/>
      <c r="AJ340" s="146"/>
      <c r="AK340" s="146"/>
      <c r="AL340" s="146"/>
      <c r="AM340" s="146"/>
      <c r="AN340" s="146"/>
      <c r="AO340" s="146"/>
      <c r="AP340" s="146"/>
      <c r="AQ340" s="146"/>
      <c r="AR340" s="146"/>
      <c r="AS340" s="146"/>
      <c r="AT340" s="146"/>
      <c r="AU340" s="146"/>
      <c r="AV340" s="146"/>
      <c r="AW340" s="146"/>
      <c r="AX340" s="146"/>
      <c r="AY340" s="146"/>
      <c r="AZ340" s="146"/>
      <c r="BA340" s="146"/>
      <c r="BB340" s="146"/>
      <c r="BC340" s="146"/>
      <c r="BD340" s="146"/>
      <c r="BE340" s="499"/>
      <c r="BF340" s="499"/>
      <c r="BG340" s="499"/>
      <c r="BH340" s="499"/>
      <c r="BI340" s="499"/>
      <c r="BJ340" s="499"/>
      <c r="BK340" s="499"/>
      <c r="BL340" s="499"/>
      <c r="BM340" s="499"/>
      <c r="BN340" s="499"/>
      <c r="BO340" s="499"/>
      <c r="BP340" s="499"/>
      <c r="BQ340" s="499"/>
      <c r="BR340" s="499"/>
      <c r="BS340" s="499"/>
      <c r="BT340" s="499"/>
      <c r="BU340" s="499"/>
      <c r="BV340" s="499"/>
      <c r="BW340" s="499"/>
      <c r="BX340" s="499"/>
      <c r="BY340" s="499"/>
    </row>
    <row r="341" spans="1:77" customFormat="1" ht="12.75">
      <c r="A341" s="145"/>
      <c r="B341" s="145"/>
      <c r="C341" s="145"/>
      <c r="D341" s="145"/>
      <c r="E341" s="145"/>
      <c r="F341" s="145"/>
      <c r="G341" s="145"/>
      <c r="H341" s="145"/>
      <c r="I341" s="211"/>
      <c r="J341" s="145"/>
      <c r="K341" s="145"/>
      <c r="L341" s="145"/>
      <c r="M341" s="145"/>
      <c r="N341" s="145"/>
      <c r="O341" s="145"/>
      <c r="P341" s="145"/>
      <c r="Q341" s="145"/>
      <c r="R341" s="145"/>
      <c r="S341" s="146"/>
      <c r="T341" s="501"/>
      <c r="U341" s="500"/>
      <c r="V341" s="499"/>
      <c r="W341" s="494"/>
      <c r="X341" s="494"/>
      <c r="Y341" s="494"/>
      <c r="Z341" s="494"/>
      <c r="AA341" s="494"/>
      <c r="AB341" s="451"/>
      <c r="AC341" s="494"/>
      <c r="AD341" s="494"/>
      <c r="AE341" s="494"/>
      <c r="AF341" s="494"/>
      <c r="AG341" s="494"/>
      <c r="AH341" s="494"/>
      <c r="AI341" s="499"/>
      <c r="AJ341" s="146"/>
      <c r="AK341" s="146"/>
      <c r="AL341" s="146"/>
      <c r="AM341" s="146"/>
      <c r="AN341" s="146"/>
      <c r="AO341" s="146"/>
      <c r="AP341" s="146"/>
      <c r="AQ341" s="146"/>
      <c r="AR341" s="146"/>
      <c r="AS341" s="146"/>
      <c r="AT341" s="146"/>
      <c r="AU341" s="146"/>
      <c r="AV341" s="146"/>
      <c r="AW341" s="146"/>
      <c r="AX341" s="146"/>
      <c r="AY341" s="146"/>
      <c r="AZ341" s="146"/>
      <c r="BA341" s="146"/>
      <c r="BB341" s="146"/>
      <c r="BC341" s="146"/>
      <c r="BD341" s="146"/>
      <c r="BE341" s="499"/>
      <c r="BF341" s="499"/>
      <c r="BG341" s="499"/>
      <c r="BH341" s="499"/>
      <c r="BI341" s="499"/>
      <c r="BJ341" s="499"/>
      <c r="BK341" s="499"/>
      <c r="BL341" s="499"/>
      <c r="BM341" s="499"/>
      <c r="BN341" s="499"/>
      <c r="BO341" s="499"/>
      <c r="BP341" s="499"/>
      <c r="BQ341" s="499"/>
      <c r="BR341" s="499"/>
      <c r="BS341" s="499"/>
      <c r="BT341" s="499"/>
      <c r="BU341" s="499"/>
      <c r="BV341" s="499"/>
      <c r="BW341" s="499"/>
      <c r="BX341" s="499"/>
      <c r="BY341" s="499"/>
    </row>
    <row r="342" spans="1:77" customFormat="1" ht="12.75">
      <c r="A342" s="145"/>
      <c r="B342" s="145"/>
      <c r="C342" s="145"/>
      <c r="D342" s="145"/>
      <c r="E342" s="145"/>
      <c r="F342" s="145"/>
      <c r="G342" s="145"/>
      <c r="H342" s="145"/>
      <c r="I342" s="211"/>
      <c r="J342" s="145"/>
      <c r="K342" s="145"/>
      <c r="L342" s="145"/>
      <c r="M342" s="145"/>
      <c r="N342" s="145"/>
      <c r="O342" s="145"/>
      <c r="P342" s="145"/>
      <c r="Q342" s="145"/>
      <c r="R342" s="145"/>
      <c r="S342" s="146"/>
      <c r="T342" s="501"/>
      <c r="U342" s="500"/>
      <c r="V342" s="499"/>
      <c r="W342" s="494"/>
      <c r="X342" s="494"/>
      <c r="Y342" s="494"/>
      <c r="Z342" s="494"/>
      <c r="AA342" s="494"/>
      <c r="AB342" s="451"/>
      <c r="AC342" s="494"/>
      <c r="AD342" s="494"/>
      <c r="AE342" s="494"/>
      <c r="AF342" s="494"/>
      <c r="AG342" s="494"/>
      <c r="AH342" s="494"/>
      <c r="AI342" s="499"/>
      <c r="AJ342" s="146"/>
      <c r="AK342" s="146"/>
      <c r="AL342" s="146"/>
      <c r="AM342" s="146"/>
      <c r="AN342" s="146"/>
      <c r="AO342" s="146"/>
      <c r="AP342" s="146"/>
      <c r="AQ342" s="146"/>
      <c r="AR342" s="146"/>
      <c r="AS342" s="146"/>
      <c r="AT342" s="146"/>
      <c r="AU342" s="146"/>
      <c r="AV342" s="146"/>
      <c r="AW342" s="146"/>
      <c r="AX342" s="146"/>
      <c r="AY342" s="146"/>
      <c r="AZ342" s="146"/>
      <c r="BA342" s="146"/>
      <c r="BB342" s="146"/>
      <c r="BC342" s="146"/>
      <c r="BD342" s="146"/>
      <c r="BE342" s="499"/>
      <c r="BF342" s="499"/>
      <c r="BG342" s="499"/>
      <c r="BH342" s="499"/>
      <c r="BI342" s="499"/>
      <c r="BJ342" s="499"/>
      <c r="BK342" s="499"/>
      <c r="BL342" s="499"/>
      <c r="BM342" s="499"/>
      <c r="BN342" s="499"/>
      <c r="BO342" s="499"/>
      <c r="BP342" s="499"/>
      <c r="BQ342" s="499"/>
      <c r="BR342" s="499"/>
      <c r="BS342" s="499"/>
      <c r="BT342" s="499"/>
      <c r="BU342" s="499"/>
      <c r="BV342" s="499"/>
      <c r="BW342" s="499"/>
      <c r="BX342" s="499"/>
      <c r="BY342" s="499"/>
    </row>
    <row r="343" spans="1:77" customFormat="1" ht="12.75">
      <c r="A343" s="145"/>
      <c r="B343" s="145"/>
      <c r="C343" s="145"/>
      <c r="D343" s="145"/>
      <c r="E343" s="145"/>
      <c r="F343" s="145"/>
      <c r="G343" s="145"/>
      <c r="H343" s="145"/>
      <c r="I343" s="211"/>
      <c r="J343" s="145"/>
      <c r="K343" s="145"/>
      <c r="L343" s="145"/>
      <c r="M343" s="145"/>
      <c r="N343" s="145"/>
      <c r="O343" s="145"/>
      <c r="P343" s="145"/>
      <c r="Q343" s="145"/>
      <c r="R343" s="145"/>
      <c r="S343" s="146"/>
      <c r="T343" s="501"/>
      <c r="U343" s="500"/>
      <c r="V343" s="499"/>
      <c r="W343" s="494"/>
      <c r="X343" s="494"/>
      <c r="Y343" s="494"/>
      <c r="Z343" s="494"/>
      <c r="AA343" s="494"/>
      <c r="AB343" s="451"/>
      <c r="AC343" s="494"/>
      <c r="AD343" s="494"/>
      <c r="AE343" s="494"/>
      <c r="AF343" s="494"/>
      <c r="AG343" s="494"/>
      <c r="AH343" s="494"/>
      <c r="AI343" s="499"/>
      <c r="AJ343" s="146"/>
      <c r="AK343" s="146"/>
      <c r="AL343" s="146"/>
      <c r="AM343" s="146"/>
      <c r="AN343" s="146"/>
      <c r="AO343" s="146"/>
      <c r="AP343" s="146"/>
      <c r="AQ343" s="146"/>
      <c r="AR343" s="146"/>
      <c r="AS343" s="146"/>
      <c r="AT343" s="146"/>
      <c r="AU343" s="146"/>
      <c r="AV343" s="146"/>
      <c r="AW343" s="146"/>
      <c r="AX343" s="146"/>
      <c r="AY343" s="146"/>
      <c r="AZ343" s="146"/>
      <c r="BA343" s="146"/>
      <c r="BB343" s="146"/>
      <c r="BC343" s="146"/>
      <c r="BD343" s="146"/>
      <c r="BE343" s="499"/>
      <c r="BF343" s="499"/>
      <c r="BG343" s="499"/>
      <c r="BH343" s="499"/>
      <c r="BI343" s="499"/>
      <c r="BJ343" s="499"/>
      <c r="BK343" s="499"/>
      <c r="BL343" s="499"/>
      <c r="BM343" s="499"/>
      <c r="BN343" s="499"/>
      <c r="BO343" s="499"/>
      <c r="BP343" s="499"/>
      <c r="BQ343" s="499"/>
      <c r="BR343" s="499"/>
      <c r="BS343" s="499"/>
      <c r="BT343" s="499"/>
      <c r="BU343" s="499"/>
      <c r="BV343" s="499"/>
      <c r="BW343" s="499"/>
      <c r="BX343" s="499"/>
      <c r="BY343" s="499"/>
    </row>
    <row r="344" spans="1:77" customFormat="1" ht="12.75">
      <c r="A344" s="145"/>
      <c r="B344" s="145"/>
      <c r="C344" s="145"/>
      <c r="D344" s="145"/>
      <c r="E344" s="145"/>
      <c r="F344" s="145"/>
      <c r="G344" s="145"/>
      <c r="H344" s="145"/>
      <c r="I344" s="211"/>
      <c r="J344" s="145"/>
      <c r="K344" s="145"/>
      <c r="L344" s="145"/>
      <c r="M344" s="145"/>
      <c r="N344" s="145"/>
      <c r="O344" s="145"/>
      <c r="P344" s="145"/>
      <c r="Q344" s="145"/>
      <c r="R344" s="145"/>
      <c r="S344" s="146"/>
      <c r="T344" s="500"/>
      <c r="U344" s="500"/>
      <c r="V344" s="499"/>
      <c r="W344" s="494"/>
      <c r="X344" s="494"/>
      <c r="Y344" s="494"/>
      <c r="Z344" s="494"/>
      <c r="AA344" s="494"/>
      <c r="AB344" s="451"/>
      <c r="AC344" s="494"/>
      <c r="AD344" s="494"/>
      <c r="AE344" s="494"/>
      <c r="AF344" s="494"/>
      <c r="AG344" s="494"/>
      <c r="AH344" s="494"/>
      <c r="AI344" s="499"/>
      <c r="AJ344" s="146"/>
      <c r="AK344" s="146"/>
      <c r="AL344" s="146"/>
      <c r="AM344" s="146"/>
      <c r="AN344" s="146"/>
      <c r="AO344" s="146"/>
      <c r="AP344" s="146"/>
      <c r="AQ344" s="146"/>
      <c r="AR344" s="146"/>
      <c r="AS344" s="146"/>
      <c r="AT344" s="146"/>
      <c r="AU344" s="146"/>
      <c r="AV344" s="146"/>
      <c r="AW344" s="146"/>
      <c r="AX344" s="146"/>
      <c r="AY344" s="146"/>
      <c r="AZ344" s="146"/>
      <c r="BA344" s="146"/>
      <c r="BB344" s="146"/>
      <c r="BC344" s="146"/>
      <c r="BD344" s="146"/>
      <c r="BE344" s="499"/>
      <c r="BF344" s="499"/>
      <c r="BG344" s="499"/>
      <c r="BH344" s="499"/>
      <c r="BI344" s="499"/>
      <c r="BJ344" s="499"/>
      <c r="BK344" s="499"/>
      <c r="BL344" s="499"/>
      <c r="BM344" s="499"/>
      <c r="BN344" s="499"/>
      <c r="BO344" s="499"/>
      <c r="BP344" s="499"/>
      <c r="BQ344" s="499"/>
      <c r="BR344" s="499"/>
      <c r="BS344" s="499"/>
      <c r="BT344" s="499"/>
      <c r="BU344" s="499"/>
      <c r="BV344" s="499"/>
      <c r="BW344" s="499"/>
      <c r="BX344" s="499"/>
      <c r="BY344" s="499"/>
    </row>
    <row r="345" spans="1:77" customFormat="1" ht="12.75">
      <c r="A345" s="145"/>
      <c r="B345" s="145"/>
      <c r="C345" s="145"/>
      <c r="D345" s="145"/>
      <c r="E345" s="145"/>
      <c r="F345" s="145"/>
      <c r="G345" s="145"/>
      <c r="H345" s="145"/>
      <c r="I345" s="211"/>
      <c r="J345" s="145"/>
      <c r="K345" s="145"/>
      <c r="L345" s="145"/>
      <c r="M345" s="145"/>
      <c r="N345" s="145"/>
      <c r="O345" s="145"/>
      <c r="P345" s="145"/>
      <c r="Q345" s="145"/>
      <c r="R345" s="145"/>
      <c r="S345" s="146"/>
      <c r="T345" s="500"/>
      <c r="U345" s="500"/>
      <c r="V345" s="499"/>
      <c r="W345" s="494"/>
      <c r="X345" s="494"/>
      <c r="Y345" s="494"/>
      <c r="Z345" s="494"/>
      <c r="AA345" s="494"/>
      <c r="AB345" s="451"/>
      <c r="AC345" s="494"/>
      <c r="AD345" s="494"/>
      <c r="AE345" s="494"/>
      <c r="AF345" s="494"/>
      <c r="AG345" s="494"/>
      <c r="AH345" s="494"/>
      <c r="AI345" s="499"/>
      <c r="AJ345" s="146"/>
      <c r="AK345" s="146"/>
      <c r="AL345" s="146"/>
      <c r="AM345" s="146"/>
      <c r="AN345" s="146"/>
      <c r="AO345" s="146"/>
      <c r="AP345" s="146"/>
      <c r="AQ345" s="146"/>
      <c r="AR345" s="146"/>
      <c r="AS345" s="146"/>
      <c r="AT345" s="146"/>
      <c r="AU345" s="146"/>
      <c r="AV345" s="146"/>
      <c r="AW345" s="146"/>
      <c r="AX345" s="146"/>
      <c r="AY345" s="146"/>
      <c r="AZ345" s="146"/>
      <c r="BA345" s="146"/>
      <c r="BB345" s="146"/>
      <c r="BC345" s="146"/>
      <c r="BD345" s="146"/>
      <c r="BE345" s="499"/>
      <c r="BF345" s="499"/>
      <c r="BG345" s="499"/>
      <c r="BH345" s="499"/>
      <c r="BI345" s="499"/>
      <c r="BJ345" s="499"/>
      <c r="BK345" s="499"/>
      <c r="BL345" s="499"/>
      <c r="BM345" s="499"/>
      <c r="BN345" s="499"/>
      <c r="BO345" s="499"/>
      <c r="BP345" s="499"/>
      <c r="BQ345" s="499"/>
      <c r="BR345" s="499"/>
      <c r="BS345" s="499"/>
      <c r="BT345" s="499"/>
      <c r="BU345" s="499"/>
      <c r="BV345" s="499"/>
      <c r="BW345" s="499"/>
      <c r="BX345" s="499"/>
      <c r="BY345" s="499"/>
    </row>
    <row r="346" spans="1:77" customFormat="1" ht="12.75">
      <c r="A346" s="145"/>
      <c r="B346" s="145"/>
      <c r="C346" s="145"/>
      <c r="D346" s="145"/>
      <c r="E346" s="145"/>
      <c r="F346" s="145"/>
      <c r="G346" s="145"/>
      <c r="H346" s="145"/>
      <c r="I346" s="211"/>
      <c r="J346" s="145"/>
      <c r="K346" s="145"/>
      <c r="L346" s="145"/>
      <c r="M346" s="145"/>
      <c r="N346" s="145"/>
      <c r="O346" s="145"/>
      <c r="P346" s="145"/>
      <c r="Q346" s="145"/>
      <c r="R346" s="145"/>
      <c r="S346" s="146"/>
      <c r="T346" s="501"/>
      <c r="U346" s="500"/>
      <c r="V346" s="499"/>
      <c r="W346" s="494"/>
      <c r="X346" s="494"/>
      <c r="Y346" s="494"/>
      <c r="Z346" s="494"/>
      <c r="AA346" s="494"/>
      <c r="AB346" s="451"/>
      <c r="AC346" s="494"/>
      <c r="AD346" s="494"/>
      <c r="AE346" s="494"/>
      <c r="AF346" s="494"/>
      <c r="AG346" s="494"/>
      <c r="AH346" s="494"/>
      <c r="AI346" s="499"/>
      <c r="AJ346" s="146"/>
      <c r="AK346" s="146"/>
      <c r="AL346" s="146"/>
      <c r="AM346" s="146"/>
      <c r="AN346" s="146"/>
      <c r="AO346" s="146"/>
      <c r="AP346" s="146"/>
      <c r="AQ346" s="146"/>
      <c r="AR346" s="146"/>
      <c r="AS346" s="146"/>
      <c r="AT346" s="146"/>
      <c r="AU346" s="146"/>
      <c r="AV346" s="146"/>
      <c r="AW346" s="146"/>
      <c r="AX346" s="146"/>
      <c r="AY346" s="146"/>
      <c r="AZ346" s="146"/>
      <c r="BA346" s="146"/>
      <c r="BB346" s="146"/>
      <c r="BC346" s="146"/>
      <c r="BD346" s="146"/>
      <c r="BE346" s="499"/>
      <c r="BF346" s="499"/>
      <c r="BG346" s="499"/>
      <c r="BH346" s="499"/>
      <c r="BI346" s="499"/>
      <c r="BJ346" s="499"/>
      <c r="BK346" s="499"/>
      <c r="BL346" s="499"/>
      <c r="BM346" s="499"/>
      <c r="BN346" s="499"/>
      <c r="BO346" s="499"/>
      <c r="BP346" s="499"/>
      <c r="BQ346" s="499"/>
      <c r="BR346" s="499"/>
      <c r="BS346" s="499"/>
      <c r="BT346" s="499"/>
      <c r="BU346" s="499"/>
      <c r="BV346" s="499"/>
      <c r="BW346" s="499"/>
      <c r="BX346" s="499"/>
      <c r="BY346" s="499"/>
    </row>
    <row r="347" spans="1:77" customFormat="1" ht="12.75">
      <c r="A347" s="145"/>
      <c r="B347" s="145"/>
      <c r="C347" s="145"/>
      <c r="D347" s="145"/>
      <c r="E347" s="145"/>
      <c r="F347" s="145"/>
      <c r="G347" s="145"/>
      <c r="H347" s="145"/>
      <c r="I347" s="211"/>
      <c r="J347" s="145"/>
      <c r="K347" s="145"/>
      <c r="L347" s="145"/>
      <c r="M347" s="145"/>
      <c r="N347" s="145"/>
      <c r="O347" s="145"/>
      <c r="P347" s="145"/>
      <c r="Q347" s="145"/>
      <c r="R347" s="145"/>
      <c r="S347" s="146"/>
      <c r="T347" s="501"/>
      <c r="U347" s="500"/>
      <c r="V347" s="499"/>
      <c r="W347" s="494"/>
      <c r="X347" s="494"/>
      <c r="Y347" s="494"/>
      <c r="Z347" s="494"/>
      <c r="AA347" s="494"/>
      <c r="AB347" s="451"/>
      <c r="AC347" s="494"/>
      <c r="AD347" s="494"/>
      <c r="AE347" s="494"/>
      <c r="AF347" s="494"/>
      <c r="AG347" s="494"/>
      <c r="AH347" s="494"/>
      <c r="AI347" s="499"/>
      <c r="AJ347" s="146"/>
      <c r="AK347" s="146"/>
      <c r="AL347" s="146"/>
      <c r="AM347" s="146"/>
      <c r="AN347" s="146"/>
      <c r="AO347" s="146"/>
      <c r="AP347" s="146"/>
      <c r="AQ347" s="146"/>
      <c r="AR347" s="146"/>
      <c r="AS347" s="146"/>
      <c r="AT347" s="146"/>
      <c r="AU347" s="146"/>
      <c r="AV347" s="146"/>
      <c r="AW347" s="146"/>
      <c r="AX347" s="146"/>
      <c r="AY347" s="146"/>
      <c r="AZ347" s="146"/>
      <c r="BA347" s="146"/>
      <c r="BB347" s="146"/>
      <c r="BC347" s="146"/>
      <c r="BD347" s="146"/>
      <c r="BE347" s="499"/>
      <c r="BF347" s="499"/>
      <c r="BG347" s="499"/>
      <c r="BH347" s="499"/>
      <c r="BI347" s="499"/>
      <c r="BJ347" s="499"/>
      <c r="BK347" s="499"/>
      <c r="BL347" s="499"/>
      <c r="BM347" s="499"/>
      <c r="BN347" s="499"/>
      <c r="BO347" s="499"/>
      <c r="BP347" s="499"/>
      <c r="BQ347" s="499"/>
      <c r="BR347" s="499"/>
      <c r="BS347" s="499"/>
      <c r="BT347" s="499"/>
      <c r="BU347" s="499"/>
      <c r="BV347" s="499"/>
      <c r="BW347" s="499"/>
      <c r="BX347" s="499"/>
      <c r="BY347" s="499"/>
    </row>
    <row r="348" spans="1:77" customFormat="1" ht="12.75">
      <c r="A348" s="145"/>
      <c r="B348" s="145"/>
      <c r="C348" s="145"/>
      <c r="D348" s="145"/>
      <c r="E348" s="145"/>
      <c r="F348" s="145"/>
      <c r="G348" s="145"/>
      <c r="H348" s="145"/>
      <c r="I348" s="211"/>
      <c r="J348" s="145"/>
      <c r="K348" s="145"/>
      <c r="L348" s="145"/>
      <c r="M348" s="145"/>
      <c r="N348" s="145"/>
      <c r="O348" s="145"/>
      <c r="P348" s="145"/>
      <c r="Q348" s="145"/>
      <c r="R348" s="145"/>
      <c r="S348" s="146"/>
      <c r="T348" s="501"/>
      <c r="U348" s="500"/>
      <c r="V348" s="499"/>
      <c r="W348" s="494"/>
      <c r="X348" s="494"/>
      <c r="Y348" s="494"/>
      <c r="Z348" s="494"/>
      <c r="AA348" s="494"/>
      <c r="AB348" s="451"/>
      <c r="AC348" s="494"/>
      <c r="AD348" s="494"/>
      <c r="AE348" s="494"/>
      <c r="AF348" s="494"/>
      <c r="AG348" s="494"/>
      <c r="AH348" s="494"/>
      <c r="AI348" s="499"/>
      <c r="AJ348" s="146"/>
      <c r="AK348" s="146"/>
      <c r="AL348" s="146"/>
      <c r="AM348" s="146"/>
      <c r="AN348" s="146"/>
      <c r="AO348" s="146"/>
      <c r="AP348" s="146"/>
      <c r="AQ348" s="146"/>
      <c r="AR348" s="146"/>
      <c r="AS348" s="146"/>
      <c r="AT348" s="146"/>
      <c r="AU348" s="146"/>
      <c r="AV348" s="146"/>
      <c r="AW348" s="146"/>
      <c r="AX348" s="146"/>
      <c r="AY348" s="146"/>
      <c r="AZ348" s="146"/>
      <c r="BA348" s="146"/>
      <c r="BB348" s="146"/>
      <c r="BC348" s="146"/>
      <c r="BD348" s="146"/>
      <c r="BE348" s="499"/>
      <c r="BF348" s="499"/>
      <c r="BG348" s="499"/>
      <c r="BH348" s="499"/>
      <c r="BI348" s="499"/>
      <c r="BJ348" s="499"/>
      <c r="BK348" s="499"/>
      <c r="BL348" s="499"/>
      <c r="BM348" s="499"/>
      <c r="BN348" s="499"/>
      <c r="BO348" s="499"/>
      <c r="BP348" s="499"/>
      <c r="BQ348" s="499"/>
      <c r="BR348" s="499"/>
      <c r="BS348" s="499"/>
      <c r="BT348" s="499"/>
      <c r="BU348" s="499"/>
      <c r="BV348" s="499"/>
      <c r="BW348" s="499"/>
      <c r="BX348" s="499"/>
      <c r="BY348" s="499"/>
    </row>
    <row r="349" spans="1:77" customFormat="1" ht="12.75">
      <c r="A349" s="145"/>
      <c r="B349" s="145"/>
      <c r="C349" s="145"/>
      <c r="D349" s="145"/>
      <c r="E349" s="145"/>
      <c r="F349" s="145"/>
      <c r="G349" s="145"/>
      <c r="H349" s="145"/>
      <c r="I349" s="211"/>
      <c r="J349" s="145"/>
      <c r="K349" s="145"/>
      <c r="L349" s="145"/>
      <c r="M349" s="145"/>
      <c r="N349" s="145"/>
      <c r="O349" s="145"/>
      <c r="P349" s="145"/>
      <c r="Q349" s="145"/>
      <c r="R349" s="145"/>
      <c r="S349" s="146"/>
      <c r="T349" s="501"/>
      <c r="U349" s="500"/>
      <c r="V349" s="499"/>
      <c r="W349" s="494"/>
      <c r="X349" s="494"/>
      <c r="Y349" s="494"/>
      <c r="Z349" s="494"/>
      <c r="AA349" s="494"/>
      <c r="AB349" s="451"/>
      <c r="AC349" s="494"/>
      <c r="AD349" s="494"/>
      <c r="AE349" s="494"/>
      <c r="AF349" s="494"/>
      <c r="AG349" s="494"/>
      <c r="AH349" s="494"/>
      <c r="AI349" s="499"/>
      <c r="AJ349" s="146"/>
      <c r="AK349" s="146"/>
      <c r="AL349" s="146"/>
      <c r="AM349" s="146"/>
      <c r="AN349" s="146"/>
      <c r="AO349" s="146"/>
      <c r="AP349" s="146"/>
      <c r="AQ349" s="146"/>
      <c r="AR349" s="146"/>
      <c r="AS349" s="146"/>
      <c r="AT349" s="146"/>
      <c r="AU349" s="146"/>
      <c r="AV349" s="146"/>
      <c r="AW349" s="146"/>
      <c r="AX349" s="146"/>
      <c r="AY349" s="146"/>
      <c r="AZ349" s="146"/>
      <c r="BA349" s="146"/>
      <c r="BB349" s="146"/>
      <c r="BC349" s="146"/>
      <c r="BD349" s="146"/>
      <c r="BE349" s="499"/>
      <c r="BF349" s="499"/>
      <c r="BG349" s="499"/>
      <c r="BH349" s="499"/>
      <c r="BI349" s="499"/>
      <c r="BJ349" s="499"/>
      <c r="BK349" s="499"/>
      <c r="BL349" s="499"/>
      <c r="BM349" s="499"/>
      <c r="BN349" s="499"/>
      <c r="BO349" s="499"/>
      <c r="BP349" s="499"/>
      <c r="BQ349" s="499"/>
      <c r="BR349" s="499"/>
      <c r="BS349" s="499"/>
      <c r="BT349" s="499"/>
      <c r="BU349" s="499"/>
      <c r="BV349" s="499"/>
      <c r="BW349" s="499"/>
      <c r="BX349" s="499"/>
      <c r="BY349" s="499"/>
    </row>
    <row r="350" spans="1:77" customFormat="1" ht="12.75">
      <c r="A350" s="145"/>
      <c r="B350" s="145"/>
      <c r="C350" s="145"/>
      <c r="D350" s="145"/>
      <c r="E350" s="145"/>
      <c r="F350" s="145"/>
      <c r="G350" s="145"/>
      <c r="H350" s="145"/>
      <c r="I350" s="211"/>
      <c r="J350" s="145"/>
      <c r="K350" s="145"/>
      <c r="L350" s="145"/>
      <c r="M350" s="145"/>
      <c r="N350" s="145"/>
      <c r="O350" s="145"/>
      <c r="P350" s="145"/>
      <c r="Q350" s="145"/>
      <c r="R350" s="145"/>
      <c r="S350" s="146"/>
      <c r="T350" s="501"/>
      <c r="U350" s="500"/>
      <c r="V350" s="499"/>
      <c r="W350" s="494"/>
      <c r="X350" s="494"/>
      <c r="Y350" s="494"/>
      <c r="Z350" s="494"/>
      <c r="AA350" s="494"/>
      <c r="AB350" s="451"/>
      <c r="AC350" s="494"/>
      <c r="AD350" s="494"/>
      <c r="AE350" s="494"/>
      <c r="AF350" s="494"/>
      <c r="AG350" s="494"/>
      <c r="AH350" s="494"/>
      <c r="AI350" s="499"/>
      <c r="AJ350" s="146"/>
      <c r="AK350" s="146"/>
      <c r="AL350" s="146"/>
      <c r="AM350" s="146"/>
      <c r="AN350" s="146"/>
      <c r="AO350" s="146"/>
      <c r="AP350" s="146"/>
      <c r="AQ350" s="146"/>
      <c r="AR350" s="146"/>
      <c r="AS350" s="146"/>
      <c r="AT350" s="146"/>
      <c r="AU350" s="146"/>
      <c r="AV350" s="146"/>
      <c r="AW350" s="146"/>
      <c r="AX350" s="146"/>
      <c r="AY350" s="146"/>
      <c r="AZ350" s="146"/>
      <c r="BA350" s="146"/>
      <c r="BB350" s="146"/>
      <c r="BC350" s="146"/>
      <c r="BD350" s="146"/>
      <c r="BE350" s="499"/>
      <c r="BF350" s="499"/>
      <c r="BG350" s="499"/>
      <c r="BH350" s="499"/>
      <c r="BI350" s="499"/>
      <c r="BJ350" s="499"/>
      <c r="BK350" s="499"/>
      <c r="BL350" s="499"/>
      <c r="BM350" s="499"/>
      <c r="BN350" s="499"/>
      <c r="BO350" s="499"/>
      <c r="BP350" s="499"/>
      <c r="BQ350" s="499"/>
      <c r="BR350" s="499"/>
      <c r="BS350" s="499"/>
      <c r="BT350" s="499"/>
      <c r="BU350" s="499"/>
      <c r="BV350" s="499"/>
      <c r="BW350" s="499"/>
      <c r="BX350" s="499"/>
      <c r="BY350" s="499"/>
    </row>
    <row r="351" spans="1:77" customFormat="1" ht="12.75">
      <c r="A351" s="145"/>
      <c r="B351" s="145"/>
      <c r="C351" s="145"/>
      <c r="D351" s="145"/>
      <c r="E351" s="145"/>
      <c r="F351" s="145"/>
      <c r="G351" s="145"/>
      <c r="H351" s="145"/>
      <c r="I351" s="211"/>
      <c r="J351" s="145"/>
      <c r="K351" s="145"/>
      <c r="L351" s="145"/>
      <c r="M351" s="145"/>
      <c r="N351" s="145"/>
      <c r="O351" s="145"/>
      <c r="P351" s="145"/>
      <c r="Q351" s="145"/>
      <c r="R351" s="145"/>
      <c r="S351" s="146"/>
      <c r="T351" s="501"/>
      <c r="U351" s="500"/>
      <c r="V351" s="499"/>
      <c r="W351" s="494"/>
      <c r="X351" s="494"/>
      <c r="Y351" s="494"/>
      <c r="Z351" s="494"/>
      <c r="AA351" s="494"/>
      <c r="AB351" s="451"/>
      <c r="AC351" s="494"/>
      <c r="AD351" s="494"/>
      <c r="AE351" s="494"/>
      <c r="AF351" s="494"/>
      <c r="AG351" s="494"/>
      <c r="AH351" s="494"/>
      <c r="AI351" s="499"/>
      <c r="AJ351" s="146"/>
      <c r="AK351" s="146"/>
      <c r="AL351" s="146"/>
      <c r="AM351" s="146"/>
      <c r="AN351" s="146"/>
      <c r="AO351" s="146"/>
      <c r="AP351" s="146"/>
      <c r="AQ351" s="146"/>
      <c r="AR351" s="146"/>
      <c r="AS351" s="146"/>
      <c r="AT351" s="146"/>
      <c r="AU351" s="146"/>
      <c r="AV351" s="146"/>
      <c r="AW351" s="146"/>
      <c r="AX351" s="146"/>
      <c r="AY351" s="146"/>
      <c r="AZ351" s="146"/>
      <c r="BA351" s="146"/>
      <c r="BB351" s="146"/>
      <c r="BC351" s="146"/>
      <c r="BD351" s="146"/>
      <c r="BE351" s="499"/>
      <c r="BF351" s="499"/>
      <c r="BG351" s="499"/>
      <c r="BH351" s="499"/>
      <c r="BI351" s="499"/>
      <c r="BJ351" s="499"/>
      <c r="BK351" s="499"/>
      <c r="BL351" s="499"/>
      <c r="BM351" s="499"/>
      <c r="BN351" s="499"/>
      <c r="BO351" s="499"/>
      <c r="BP351" s="499"/>
      <c r="BQ351" s="499"/>
      <c r="BR351" s="499"/>
      <c r="BS351" s="499"/>
      <c r="BT351" s="499"/>
      <c r="BU351" s="499"/>
      <c r="BV351" s="499"/>
      <c r="BW351" s="499"/>
      <c r="BX351" s="499"/>
      <c r="BY351" s="499"/>
    </row>
    <row r="352" spans="1:77" customFormat="1" ht="12.75">
      <c r="A352" s="145"/>
      <c r="B352" s="145"/>
      <c r="C352" s="145"/>
      <c r="D352" s="145"/>
      <c r="E352" s="145"/>
      <c r="F352" s="145"/>
      <c r="G352" s="145"/>
      <c r="H352" s="145"/>
      <c r="I352" s="211"/>
      <c r="J352" s="145"/>
      <c r="K352" s="145"/>
      <c r="L352" s="145"/>
      <c r="M352" s="145"/>
      <c r="N352" s="145"/>
      <c r="O352" s="145"/>
      <c r="P352" s="145"/>
      <c r="Q352" s="145"/>
      <c r="R352" s="145"/>
      <c r="S352" s="146"/>
      <c r="T352" s="501"/>
      <c r="U352" s="500"/>
      <c r="V352" s="499"/>
      <c r="W352" s="494"/>
      <c r="X352" s="494"/>
      <c r="Y352" s="494"/>
      <c r="Z352" s="494"/>
      <c r="AA352" s="494"/>
      <c r="AB352" s="451"/>
      <c r="AC352" s="494"/>
      <c r="AD352" s="494"/>
      <c r="AE352" s="494"/>
      <c r="AF352" s="494"/>
      <c r="AG352" s="494"/>
      <c r="AH352" s="494"/>
      <c r="AI352" s="499"/>
      <c r="AJ352" s="146"/>
      <c r="AK352" s="146"/>
      <c r="AL352" s="146"/>
      <c r="AM352" s="146"/>
      <c r="AN352" s="146"/>
      <c r="AO352" s="146"/>
      <c r="AP352" s="146"/>
      <c r="AQ352" s="146"/>
      <c r="AR352" s="146"/>
      <c r="AS352" s="146"/>
      <c r="AT352" s="146"/>
      <c r="AU352" s="146"/>
      <c r="AV352" s="146"/>
      <c r="AW352" s="146"/>
      <c r="AX352" s="146"/>
      <c r="AY352" s="146"/>
      <c r="AZ352" s="146"/>
      <c r="BA352" s="146"/>
      <c r="BB352" s="146"/>
      <c r="BC352" s="146"/>
      <c r="BD352" s="146"/>
      <c r="BE352" s="499"/>
      <c r="BF352" s="499"/>
      <c r="BG352" s="499"/>
      <c r="BH352" s="499"/>
      <c r="BI352" s="499"/>
      <c r="BJ352" s="499"/>
      <c r="BK352" s="499"/>
      <c r="BL352" s="499"/>
      <c r="BM352" s="499"/>
      <c r="BN352" s="499"/>
      <c r="BO352" s="499"/>
      <c r="BP352" s="499"/>
      <c r="BQ352" s="499"/>
      <c r="BR352" s="499"/>
      <c r="BS352" s="499"/>
      <c r="BT352" s="499"/>
      <c r="BU352" s="499"/>
      <c r="BV352" s="499"/>
      <c r="BW352" s="499"/>
      <c r="BX352" s="499"/>
      <c r="BY352" s="499"/>
    </row>
    <row r="353" spans="1:77" customFormat="1" ht="12.75">
      <c r="A353" s="145"/>
      <c r="B353" s="145"/>
      <c r="C353" s="145"/>
      <c r="D353" s="145"/>
      <c r="E353" s="145"/>
      <c r="F353" s="145"/>
      <c r="G353" s="145"/>
      <c r="H353" s="145"/>
      <c r="I353" s="211"/>
      <c r="J353" s="145"/>
      <c r="K353" s="145"/>
      <c r="L353" s="145"/>
      <c r="M353" s="145"/>
      <c r="N353" s="145"/>
      <c r="O353" s="145"/>
      <c r="P353" s="145"/>
      <c r="Q353" s="145"/>
      <c r="R353" s="145"/>
      <c r="S353" s="146"/>
      <c r="T353" s="501"/>
      <c r="U353" s="500"/>
      <c r="V353" s="499"/>
      <c r="W353" s="494"/>
      <c r="X353" s="494"/>
      <c r="Y353" s="494"/>
      <c r="Z353" s="494"/>
      <c r="AA353" s="494"/>
      <c r="AB353" s="451"/>
      <c r="AC353" s="494"/>
      <c r="AD353" s="494"/>
      <c r="AE353" s="494"/>
      <c r="AF353" s="494"/>
      <c r="AG353" s="494"/>
      <c r="AH353" s="494"/>
      <c r="AI353" s="499"/>
      <c r="AJ353" s="146"/>
      <c r="AK353" s="146"/>
      <c r="AL353" s="146"/>
      <c r="AM353" s="146"/>
      <c r="AN353" s="146"/>
      <c r="AO353" s="146"/>
      <c r="AP353" s="146"/>
      <c r="AQ353" s="146"/>
      <c r="AR353" s="146"/>
      <c r="AS353" s="146"/>
      <c r="AT353" s="146"/>
      <c r="AU353" s="146"/>
      <c r="AV353" s="146"/>
      <c r="AW353" s="146"/>
      <c r="AX353" s="146"/>
      <c r="AY353" s="146"/>
      <c r="AZ353" s="146"/>
      <c r="BA353" s="146"/>
      <c r="BB353" s="146"/>
      <c r="BC353" s="146"/>
      <c r="BD353" s="146"/>
      <c r="BE353" s="499"/>
      <c r="BF353" s="499"/>
      <c r="BG353" s="499"/>
      <c r="BH353" s="499"/>
      <c r="BI353" s="499"/>
      <c r="BJ353" s="499"/>
      <c r="BK353" s="499"/>
      <c r="BL353" s="499"/>
      <c r="BM353" s="499"/>
      <c r="BN353" s="499"/>
      <c r="BO353" s="499"/>
      <c r="BP353" s="499"/>
      <c r="BQ353" s="499"/>
      <c r="BR353" s="499"/>
      <c r="BS353" s="499"/>
      <c r="BT353" s="499"/>
      <c r="BU353" s="499"/>
      <c r="BV353" s="499"/>
      <c r="BW353" s="499"/>
      <c r="BX353" s="499"/>
      <c r="BY353" s="499"/>
    </row>
    <row r="354" spans="1:77" customFormat="1" ht="12.75">
      <c r="A354" s="145"/>
      <c r="B354" s="145"/>
      <c r="C354" s="145"/>
      <c r="D354" s="145"/>
      <c r="E354" s="145"/>
      <c r="F354" s="145"/>
      <c r="G354" s="145"/>
      <c r="H354" s="145"/>
      <c r="I354" s="211"/>
      <c r="J354" s="145"/>
      <c r="K354" s="145"/>
      <c r="L354" s="145"/>
      <c r="M354" s="145"/>
      <c r="N354" s="145"/>
      <c r="O354" s="145"/>
      <c r="P354" s="145"/>
      <c r="Q354" s="145"/>
      <c r="R354" s="145"/>
      <c r="S354" s="146"/>
      <c r="T354" s="501"/>
      <c r="U354" s="500"/>
      <c r="V354" s="499"/>
      <c r="W354" s="494"/>
      <c r="X354" s="494"/>
      <c r="Y354" s="494"/>
      <c r="Z354" s="494"/>
      <c r="AA354" s="494"/>
      <c r="AB354" s="451"/>
      <c r="AC354" s="494"/>
      <c r="AD354" s="494"/>
      <c r="AE354" s="494"/>
      <c r="AF354" s="494"/>
      <c r="AG354" s="494"/>
      <c r="AH354" s="494"/>
      <c r="AI354" s="499"/>
      <c r="AJ354" s="146"/>
      <c r="AK354" s="146"/>
      <c r="AL354" s="146"/>
      <c r="AM354" s="146"/>
      <c r="AN354" s="146"/>
      <c r="AO354" s="146"/>
      <c r="AP354" s="146"/>
      <c r="AQ354" s="146"/>
      <c r="AR354" s="146"/>
      <c r="AS354" s="146"/>
      <c r="AT354" s="146"/>
      <c r="AU354" s="146"/>
      <c r="AV354" s="146"/>
      <c r="AW354" s="146"/>
      <c r="AX354" s="146"/>
      <c r="AY354" s="146"/>
      <c r="AZ354" s="146"/>
      <c r="BA354" s="146"/>
      <c r="BB354" s="146"/>
      <c r="BC354" s="146"/>
      <c r="BD354" s="146"/>
      <c r="BE354" s="499"/>
      <c r="BF354" s="499"/>
      <c r="BG354" s="499"/>
      <c r="BH354" s="499"/>
      <c r="BI354" s="499"/>
      <c r="BJ354" s="499"/>
      <c r="BK354" s="499"/>
      <c r="BL354" s="499"/>
      <c r="BM354" s="499"/>
      <c r="BN354" s="499"/>
      <c r="BO354" s="499"/>
      <c r="BP354" s="499"/>
      <c r="BQ354" s="499"/>
      <c r="BR354" s="499"/>
      <c r="BS354" s="499"/>
      <c r="BT354" s="499"/>
      <c r="BU354" s="499"/>
      <c r="BV354" s="499"/>
      <c r="BW354" s="499"/>
      <c r="BX354" s="499"/>
      <c r="BY354" s="499"/>
    </row>
    <row r="355" spans="1:77" customFormat="1" ht="12.75">
      <c r="A355" s="145"/>
      <c r="B355" s="145"/>
      <c r="C355" s="145"/>
      <c r="D355" s="145"/>
      <c r="E355" s="145"/>
      <c r="F355" s="145"/>
      <c r="G355" s="145"/>
      <c r="H355" s="145"/>
      <c r="I355" s="211"/>
      <c r="J355" s="145"/>
      <c r="K355" s="145"/>
      <c r="L355" s="145"/>
      <c r="M355" s="145"/>
      <c r="N355" s="145"/>
      <c r="O355" s="145"/>
      <c r="P355" s="145"/>
      <c r="Q355" s="145"/>
      <c r="R355" s="145"/>
      <c r="S355" s="146"/>
      <c r="T355" s="501"/>
      <c r="U355" s="500"/>
      <c r="V355" s="499"/>
      <c r="W355" s="494"/>
      <c r="X355" s="494"/>
      <c r="Y355" s="494"/>
      <c r="Z355" s="494"/>
      <c r="AA355" s="494"/>
      <c r="AB355" s="451"/>
      <c r="AC355" s="494"/>
      <c r="AD355" s="494"/>
      <c r="AE355" s="494"/>
      <c r="AF355" s="494"/>
      <c r="AG355" s="494"/>
      <c r="AH355" s="494"/>
      <c r="AI355" s="499"/>
      <c r="AJ355" s="146"/>
      <c r="AK355" s="146"/>
      <c r="AL355" s="146"/>
      <c r="AM355" s="146"/>
      <c r="AN355" s="146"/>
      <c r="AO355" s="146"/>
      <c r="AP355" s="146"/>
      <c r="AQ355" s="146"/>
      <c r="AR355" s="146"/>
      <c r="AS355" s="146"/>
      <c r="AT355" s="146"/>
      <c r="AU355" s="146"/>
      <c r="AV355" s="146"/>
      <c r="AW355" s="146"/>
      <c r="AX355" s="146"/>
      <c r="AY355" s="146"/>
      <c r="AZ355" s="146"/>
      <c r="BA355" s="146"/>
      <c r="BB355" s="146"/>
      <c r="BC355" s="146"/>
      <c r="BD355" s="146"/>
      <c r="BE355" s="499"/>
      <c r="BF355" s="499"/>
      <c r="BG355" s="499"/>
      <c r="BH355" s="499"/>
      <c r="BI355" s="499"/>
      <c r="BJ355" s="499"/>
      <c r="BK355" s="499"/>
      <c r="BL355" s="499"/>
      <c r="BM355" s="499"/>
      <c r="BN355" s="499"/>
      <c r="BO355" s="499"/>
      <c r="BP355" s="499"/>
      <c r="BQ355" s="499"/>
      <c r="BR355" s="499"/>
      <c r="BS355" s="499"/>
      <c r="BT355" s="499"/>
      <c r="BU355" s="499"/>
      <c r="BV355" s="499"/>
      <c r="BW355" s="499"/>
      <c r="BX355" s="499"/>
      <c r="BY355" s="499"/>
    </row>
    <row r="356" spans="1:77" customFormat="1" ht="12.75">
      <c r="A356" s="145"/>
      <c r="B356" s="145"/>
      <c r="C356" s="145"/>
      <c r="D356" s="145"/>
      <c r="E356" s="145"/>
      <c r="F356" s="145"/>
      <c r="G356" s="145"/>
      <c r="H356" s="145"/>
      <c r="I356" s="211"/>
      <c r="J356" s="145"/>
      <c r="K356" s="145"/>
      <c r="L356" s="145"/>
      <c r="M356" s="145"/>
      <c r="N356" s="145"/>
      <c r="O356" s="145"/>
      <c r="P356" s="145"/>
      <c r="Q356" s="145"/>
      <c r="R356" s="145"/>
      <c r="S356" s="146"/>
      <c r="T356" s="501"/>
      <c r="U356" s="500"/>
      <c r="V356" s="499"/>
      <c r="W356" s="494"/>
      <c r="X356" s="494"/>
      <c r="Y356" s="494"/>
      <c r="Z356" s="494"/>
      <c r="AA356" s="494"/>
      <c r="AB356" s="451"/>
      <c r="AC356" s="494"/>
      <c r="AD356" s="494"/>
      <c r="AE356" s="494"/>
      <c r="AF356" s="494"/>
      <c r="AG356" s="494"/>
      <c r="AH356" s="494"/>
      <c r="AI356" s="499"/>
      <c r="AJ356" s="146"/>
      <c r="AK356" s="146"/>
      <c r="AL356" s="146"/>
      <c r="AM356" s="146"/>
      <c r="AN356" s="146"/>
      <c r="AO356" s="146"/>
      <c r="AP356" s="146"/>
      <c r="AQ356" s="146"/>
      <c r="AR356" s="146"/>
      <c r="AS356" s="146"/>
      <c r="AT356" s="146"/>
      <c r="AU356" s="146"/>
      <c r="AV356" s="146"/>
      <c r="AW356" s="146"/>
      <c r="AX356" s="146"/>
      <c r="AY356" s="146"/>
      <c r="AZ356" s="146"/>
      <c r="BA356" s="146"/>
      <c r="BB356" s="146"/>
      <c r="BC356" s="146"/>
      <c r="BD356" s="146"/>
      <c r="BE356" s="499"/>
      <c r="BF356" s="499"/>
      <c r="BG356" s="499"/>
      <c r="BH356" s="499"/>
      <c r="BI356" s="499"/>
      <c r="BJ356" s="499"/>
      <c r="BK356" s="499"/>
      <c r="BL356" s="499"/>
      <c r="BM356" s="499"/>
      <c r="BN356" s="499"/>
      <c r="BO356" s="499"/>
      <c r="BP356" s="499"/>
      <c r="BQ356" s="499"/>
      <c r="BR356" s="499"/>
      <c r="BS356" s="499"/>
      <c r="BT356" s="499"/>
      <c r="BU356" s="499"/>
      <c r="BV356" s="499"/>
      <c r="BW356" s="499"/>
      <c r="BX356" s="499"/>
      <c r="BY356" s="499"/>
    </row>
    <row r="357" spans="1:77" customFormat="1" ht="12.75">
      <c r="A357" s="145"/>
      <c r="B357" s="145"/>
      <c r="C357" s="145"/>
      <c r="D357" s="145"/>
      <c r="E357" s="145"/>
      <c r="F357" s="145"/>
      <c r="G357" s="145"/>
      <c r="H357" s="145"/>
      <c r="I357" s="211"/>
      <c r="J357" s="145"/>
      <c r="K357" s="145"/>
      <c r="L357" s="145"/>
      <c r="M357" s="145"/>
      <c r="N357" s="145"/>
      <c r="O357" s="145"/>
      <c r="P357" s="145"/>
      <c r="Q357" s="145"/>
      <c r="R357" s="145"/>
      <c r="S357" s="146"/>
      <c r="T357" s="501"/>
      <c r="U357" s="500"/>
      <c r="V357" s="499"/>
      <c r="W357" s="494"/>
      <c r="X357" s="494"/>
      <c r="Y357" s="494"/>
      <c r="Z357" s="494"/>
      <c r="AA357" s="494"/>
      <c r="AB357" s="451"/>
      <c r="AC357" s="494"/>
      <c r="AD357" s="494"/>
      <c r="AE357" s="494"/>
      <c r="AF357" s="494"/>
      <c r="AG357" s="494"/>
      <c r="AH357" s="494"/>
      <c r="AI357" s="499"/>
      <c r="AJ357" s="146"/>
      <c r="AK357" s="146"/>
      <c r="AL357" s="146"/>
      <c r="AM357" s="146"/>
      <c r="AN357" s="146"/>
      <c r="AO357" s="146"/>
      <c r="AP357" s="146"/>
      <c r="AQ357" s="146"/>
      <c r="AR357" s="146"/>
      <c r="AS357" s="146"/>
      <c r="AT357" s="146"/>
      <c r="AU357" s="146"/>
      <c r="AV357" s="146"/>
      <c r="AW357" s="146"/>
      <c r="AX357" s="146"/>
      <c r="AY357" s="146"/>
      <c r="AZ357" s="146"/>
      <c r="BA357" s="146"/>
      <c r="BB357" s="146"/>
      <c r="BC357" s="146"/>
      <c r="BD357" s="146"/>
      <c r="BE357" s="499"/>
      <c r="BF357" s="499"/>
      <c r="BG357" s="499"/>
      <c r="BH357" s="499"/>
      <c r="BI357" s="499"/>
      <c r="BJ357" s="499"/>
      <c r="BK357" s="499"/>
      <c r="BL357" s="499"/>
      <c r="BM357" s="499"/>
      <c r="BN357" s="499"/>
      <c r="BO357" s="499"/>
      <c r="BP357" s="499"/>
      <c r="BQ357" s="499"/>
      <c r="BR357" s="499"/>
      <c r="BS357" s="499"/>
      <c r="BT357" s="499"/>
      <c r="BU357" s="499"/>
      <c r="BV357" s="499"/>
      <c r="BW357" s="499"/>
      <c r="BX357" s="499"/>
      <c r="BY357" s="499"/>
    </row>
    <row r="358" spans="1:77" customFormat="1" ht="12.75">
      <c r="A358" s="145"/>
      <c r="B358" s="145"/>
      <c r="C358" s="145"/>
      <c r="D358" s="145"/>
      <c r="E358" s="145"/>
      <c r="F358" s="145"/>
      <c r="G358" s="145"/>
      <c r="H358" s="145"/>
      <c r="I358" s="211"/>
      <c r="J358" s="145"/>
      <c r="K358" s="145"/>
      <c r="L358" s="145"/>
      <c r="M358" s="145"/>
      <c r="N358" s="145"/>
      <c r="O358" s="145"/>
      <c r="P358" s="145"/>
      <c r="Q358" s="145"/>
      <c r="R358" s="145"/>
      <c r="S358" s="146"/>
      <c r="T358" s="501"/>
      <c r="U358" s="500"/>
      <c r="V358" s="499"/>
      <c r="W358" s="494"/>
      <c r="X358" s="494"/>
      <c r="Y358" s="494"/>
      <c r="Z358" s="494"/>
      <c r="AA358" s="494"/>
      <c r="AB358" s="451"/>
      <c r="AC358" s="494"/>
      <c r="AD358" s="494"/>
      <c r="AE358" s="494"/>
      <c r="AF358" s="494"/>
      <c r="AG358" s="494"/>
      <c r="AH358" s="494"/>
      <c r="AI358" s="499"/>
      <c r="AJ358" s="146"/>
      <c r="AK358" s="146"/>
      <c r="AL358" s="146"/>
      <c r="AM358" s="146"/>
      <c r="AN358" s="146"/>
      <c r="AO358" s="146"/>
      <c r="AP358" s="146"/>
      <c r="AQ358" s="146"/>
      <c r="AR358" s="146"/>
      <c r="AS358" s="146"/>
      <c r="AT358" s="146"/>
      <c r="AU358" s="146"/>
      <c r="AV358" s="146"/>
      <c r="AW358" s="146"/>
      <c r="AX358" s="146"/>
      <c r="AY358" s="146"/>
      <c r="AZ358" s="146"/>
      <c r="BA358" s="146"/>
      <c r="BB358" s="146"/>
      <c r="BC358" s="146"/>
      <c r="BD358" s="146"/>
      <c r="BE358" s="499"/>
      <c r="BF358" s="499"/>
      <c r="BG358" s="499"/>
      <c r="BH358" s="499"/>
      <c r="BI358" s="499"/>
      <c r="BJ358" s="499"/>
      <c r="BK358" s="499"/>
      <c r="BL358" s="499"/>
      <c r="BM358" s="499"/>
      <c r="BN358" s="499"/>
      <c r="BO358" s="499"/>
      <c r="BP358" s="499"/>
      <c r="BQ358" s="499"/>
      <c r="BR358" s="499"/>
      <c r="BS358" s="499"/>
      <c r="BT358" s="499"/>
      <c r="BU358" s="499"/>
      <c r="BV358" s="499"/>
      <c r="BW358" s="499"/>
      <c r="BX358" s="499"/>
      <c r="BY358" s="499"/>
    </row>
    <row r="359" spans="1:77" customFormat="1" ht="12.75">
      <c r="A359" s="145"/>
      <c r="B359" s="145"/>
      <c r="C359" s="145"/>
      <c r="D359" s="145"/>
      <c r="E359" s="145"/>
      <c r="F359" s="145"/>
      <c r="G359" s="145"/>
      <c r="H359" s="145"/>
      <c r="I359" s="211"/>
      <c r="J359" s="145"/>
      <c r="K359" s="145"/>
      <c r="L359" s="145"/>
      <c r="M359" s="145"/>
      <c r="N359" s="145"/>
      <c r="O359" s="145"/>
      <c r="P359" s="145"/>
      <c r="Q359" s="145"/>
      <c r="R359" s="145"/>
      <c r="S359" s="146"/>
      <c r="T359" s="501"/>
      <c r="U359" s="500"/>
      <c r="V359" s="499"/>
      <c r="W359" s="494"/>
      <c r="X359" s="494"/>
      <c r="Y359" s="494"/>
      <c r="Z359" s="494"/>
      <c r="AA359" s="494"/>
      <c r="AB359" s="451"/>
      <c r="AC359" s="494"/>
      <c r="AD359" s="494"/>
      <c r="AE359" s="494"/>
      <c r="AF359" s="494"/>
      <c r="AG359" s="494"/>
      <c r="AH359" s="494"/>
      <c r="AI359" s="499"/>
      <c r="AJ359" s="146"/>
      <c r="AK359" s="146"/>
      <c r="AL359" s="146"/>
      <c r="AM359" s="146"/>
      <c r="AN359" s="146"/>
      <c r="AO359" s="146"/>
      <c r="AP359" s="146"/>
      <c r="AQ359" s="146"/>
      <c r="AR359" s="146"/>
      <c r="AS359" s="146"/>
      <c r="AT359" s="146"/>
      <c r="AU359" s="146"/>
      <c r="AV359" s="146"/>
      <c r="AW359" s="146"/>
      <c r="AX359" s="146"/>
      <c r="AY359" s="146"/>
      <c r="AZ359" s="146"/>
      <c r="BA359" s="146"/>
      <c r="BB359" s="146"/>
      <c r="BC359" s="146"/>
      <c r="BD359" s="146"/>
      <c r="BE359" s="499"/>
      <c r="BF359" s="499"/>
      <c r="BG359" s="499"/>
      <c r="BH359" s="499"/>
      <c r="BI359" s="499"/>
      <c r="BJ359" s="499"/>
      <c r="BK359" s="499"/>
      <c r="BL359" s="499"/>
      <c r="BM359" s="499"/>
      <c r="BN359" s="499"/>
      <c r="BO359" s="499"/>
      <c r="BP359" s="499"/>
      <c r="BQ359" s="499"/>
      <c r="BR359" s="499"/>
      <c r="BS359" s="499"/>
      <c r="BT359" s="499"/>
      <c r="BU359" s="499"/>
      <c r="BV359" s="499"/>
      <c r="BW359" s="499"/>
      <c r="BX359" s="499"/>
      <c r="BY359" s="499"/>
    </row>
    <row r="360" spans="1:77" customFormat="1" ht="12.75">
      <c r="A360" s="145"/>
      <c r="B360" s="145"/>
      <c r="C360" s="145"/>
      <c r="D360" s="145"/>
      <c r="E360" s="145"/>
      <c r="F360" s="145"/>
      <c r="G360" s="145"/>
      <c r="H360" s="145"/>
      <c r="I360" s="211"/>
      <c r="J360" s="145"/>
      <c r="K360" s="145"/>
      <c r="L360" s="145"/>
      <c r="M360" s="145"/>
      <c r="N360" s="145"/>
      <c r="O360" s="145"/>
      <c r="P360" s="145"/>
      <c r="Q360" s="145"/>
      <c r="R360" s="145"/>
      <c r="S360" s="146"/>
      <c r="T360" s="501"/>
      <c r="U360" s="500"/>
      <c r="V360" s="499"/>
      <c r="W360" s="494"/>
      <c r="X360" s="494"/>
      <c r="Y360" s="494"/>
      <c r="Z360" s="494"/>
      <c r="AA360" s="494"/>
      <c r="AB360" s="451"/>
      <c r="AC360" s="494"/>
      <c r="AD360" s="494"/>
      <c r="AE360" s="494"/>
      <c r="AF360" s="494"/>
      <c r="AG360" s="494"/>
      <c r="AH360" s="494"/>
      <c r="AI360" s="499"/>
      <c r="AJ360" s="146"/>
      <c r="AK360" s="146"/>
      <c r="AL360" s="146"/>
      <c r="AM360" s="146"/>
      <c r="AN360" s="146"/>
      <c r="AO360" s="146"/>
      <c r="AP360" s="146"/>
      <c r="AQ360" s="146"/>
      <c r="AR360" s="146"/>
      <c r="AS360" s="146"/>
      <c r="AT360" s="146"/>
      <c r="AU360" s="146"/>
      <c r="AV360" s="146"/>
      <c r="AW360" s="146"/>
      <c r="AX360" s="146"/>
      <c r="AY360" s="146"/>
      <c r="AZ360" s="146"/>
      <c r="BA360" s="146"/>
      <c r="BB360" s="146"/>
      <c r="BC360" s="146"/>
      <c r="BD360" s="146"/>
      <c r="BE360" s="499"/>
      <c r="BF360" s="499"/>
      <c r="BG360" s="499"/>
      <c r="BH360" s="499"/>
      <c r="BI360" s="499"/>
      <c r="BJ360" s="499"/>
      <c r="BK360" s="499"/>
      <c r="BL360" s="499"/>
      <c r="BM360" s="499"/>
      <c r="BN360" s="499"/>
      <c r="BO360" s="499"/>
      <c r="BP360" s="499"/>
      <c r="BQ360" s="499"/>
      <c r="BR360" s="499"/>
      <c r="BS360" s="499"/>
      <c r="BT360" s="499"/>
      <c r="BU360" s="499"/>
      <c r="BV360" s="499"/>
      <c r="BW360" s="499"/>
      <c r="BX360" s="499"/>
      <c r="BY360" s="499"/>
    </row>
    <row r="361" spans="1:77" customFormat="1" ht="12.75">
      <c r="A361" s="145"/>
      <c r="B361" s="145"/>
      <c r="C361" s="145"/>
      <c r="D361" s="145"/>
      <c r="E361" s="145"/>
      <c r="F361" s="145"/>
      <c r="G361" s="145"/>
      <c r="H361" s="145"/>
      <c r="I361" s="211"/>
      <c r="J361" s="145"/>
      <c r="K361" s="145"/>
      <c r="L361" s="145"/>
      <c r="M361" s="145"/>
      <c r="N361" s="145"/>
      <c r="O361" s="145"/>
      <c r="P361" s="145"/>
      <c r="Q361" s="145"/>
      <c r="R361" s="145"/>
      <c r="S361" s="146"/>
      <c r="T361" s="501"/>
      <c r="U361" s="500"/>
      <c r="V361" s="499"/>
      <c r="W361" s="494"/>
      <c r="X361" s="494"/>
      <c r="Y361" s="494"/>
      <c r="Z361" s="494"/>
      <c r="AA361" s="494"/>
      <c r="AB361" s="451"/>
      <c r="AC361" s="494"/>
      <c r="AD361" s="494"/>
      <c r="AE361" s="494"/>
      <c r="AF361" s="494"/>
      <c r="AG361" s="494"/>
      <c r="AH361" s="494"/>
      <c r="AI361" s="499"/>
      <c r="AJ361" s="146"/>
      <c r="AK361" s="146"/>
      <c r="AL361" s="146"/>
      <c r="AM361" s="146"/>
      <c r="AN361" s="146"/>
      <c r="AO361" s="146"/>
      <c r="AP361" s="146"/>
      <c r="AQ361" s="146"/>
      <c r="AR361" s="146"/>
      <c r="AS361" s="146"/>
      <c r="AT361" s="146"/>
      <c r="AU361" s="146"/>
      <c r="AV361" s="146"/>
      <c r="AW361" s="146"/>
      <c r="AX361" s="146"/>
      <c r="AY361" s="146"/>
      <c r="AZ361" s="146"/>
      <c r="BA361" s="146"/>
      <c r="BB361" s="146"/>
      <c r="BC361" s="146"/>
      <c r="BD361" s="146"/>
      <c r="BE361" s="499"/>
      <c r="BF361" s="499"/>
      <c r="BG361" s="499"/>
      <c r="BH361" s="499"/>
      <c r="BI361" s="499"/>
      <c r="BJ361" s="499"/>
      <c r="BK361" s="499"/>
      <c r="BL361" s="499"/>
      <c r="BM361" s="499"/>
      <c r="BN361" s="499"/>
      <c r="BO361" s="499"/>
      <c r="BP361" s="499"/>
      <c r="BQ361" s="499"/>
      <c r="BR361" s="499"/>
      <c r="BS361" s="499"/>
      <c r="BT361" s="499"/>
      <c r="BU361" s="499"/>
      <c r="BV361" s="499"/>
      <c r="BW361" s="499"/>
      <c r="BX361" s="499"/>
      <c r="BY361" s="499"/>
    </row>
    <row r="362" spans="1:77" customFormat="1" ht="12.75">
      <c r="A362" s="145"/>
      <c r="B362" s="145"/>
      <c r="C362" s="145"/>
      <c r="D362" s="145"/>
      <c r="E362" s="145"/>
      <c r="F362" s="145"/>
      <c r="G362" s="145"/>
      <c r="H362" s="145"/>
      <c r="I362" s="211"/>
      <c r="J362" s="145"/>
      <c r="K362" s="145"/>
      <c r="L362" s="145"/>
      <c r="M362" s="145"/>
      <c r="N362" s="145"/>
      <c r="O362" s="145"/>
      <c r="P362" s="145"/>
      <c r="Q362" s="145"/>
      <c r="R362" s="145"/>
      <c r="S362" s="146"/>
      <c r="T362" s="501"/>
      <c r="U362" s="500"/>
      <c r="V362" s="499"/>
      <c r="W362" s="494"/>
      <c r="X362" s="494"/>
      <c r="Y362" s="494"/>
      <c r="Z362" s="494"/>
      <c r="AA362" s="494"/>
      <c r="AB362" s="451"/>
      <c r="AC362" s="494"/>
      <c r="AD362" s="494"/>
      <c r="AE362" s="494"/>
      <c r="AF362" s="494"/>
      <c r="AG362" s="494"/>
      <c r="AH362" s="494"/>
      <c r="AI362" s="499"/>
      <c r="AJ362" s="146"/>
      <c r="AK362" s="146"/>
      <c r="AL362" s="146"/>
      <c r="AM362" s="146"/>
      <c r="AN362" s="146"/>
      <c r="AO362" s="146"/>
      <c r="AP362" s="146"/>
      <c r="AQ362" s="146"/>
      <c r="AR362" s="146"/>
      <c r="AS362" s="146"/>
      <c r="AT362" s="146"/>
      <c r="AU362" s="146"/>
      <c r="AV362" s="146"/>
      <c r="AW362" s="146"/>
      <c r="AX362" s="146"/>
      <c r="AY362" s="146"/>
      <c r="AZ362" s="146"/>
      <c r="BA362" s="146"/>
      <c r="BB362" s="146"/>
      <c r="BC362" s="146"/>
      <c r="BD362" s="146"/>
      <c r="BE362" s="499"/>
      <c r="BF362" s="499"/>
      <c r="BG362" s="499"/>
      <c r="BH362" s="499"/>
      <c r="BI362" s="499"/>
      <c r="BJ362" s="499"/>
      <c r="BK362" s="499"/>
      <c r="BL362" s="499"/>
      <c r="BM362" s="499"/>
      <c r="BN362" s="499"/>
      <c r="BO362" s="499"/>
      <c r="BP362" s="499"/>
      <c r="BQ362" s="499"/>
      <c r="BR362" s="499"/>
      <c r="BS362" s="499"/>
      <c r="BT362" s="499"/>
      <c r="BU362" s="499"/>
      <c r="BV362" s="499"/>
      <c r="BW362" s="499"/>
      <c r="BX362" s="499"/>
      <c r="BY362" s="499"/>
    </row>
    <row r="363" spans="1:77" customFormat="1" ht="12.75">
      <c r="A363" s="145"/>
      <c r="B363" s="145"/>
      <c r="C363" s="145"/>
      <c r="D363" s="145"/>
      <c r="E363" s="145"/>
      <c r="F363" s="145"/>
      <c r="G363" s="145"/>
      <c r="H363" s="145"/>
      <c r="I363" s="211"/>
      <c r="J363" s="145"/>
      <c r="K363" s="145"/>
      <c r="L363" s="145"/>
      <c r="M363" s="145"/>
      <c r="N363" s="145"/>
      <c r="O363" s="145"/>
      <c r="P363" s="145"/>
      <c r="Q363" s="145"/>
      <c r="R363" s="145"/>
      <c r="S363" s="146"/>
      <c r="T363" s="501"/>
      <c r="U363" s="500"/>
      <c r="V363" s="499"/>
      <c r="W363" s="494"/>
      <c r="X363" s="494"/>
      <c r="Y363" s="494"/>
      <c r="Z363" s="494"/>
      <c r="AA363" s="494"/>
      <c r="AB363" s="451"/>
      <c r="AC363" s="494"/>
      <c r="AD363" s="494"/>
      <c r="AE363" s="494"/>
      <c r="AF363" s="494"/>
      <c r="AG363" s="494"/>
      <c r="AH363" s="494"/>
      <c r="AI363" s="499"/>
      <c r="AJ363" s="146"/>
      <c r="AK363" s="146"/>
      <c r="AL363" s="146"/>
      <c r="AM363" s="146"/>
      <c r="AN363" s="146"/>
      <c r="AO363" s="146"/>
      <c r="AP363" s="146"/>
      <c r="AQ363" s="146"/>
      <c r="AR363" s="146"/>
      <c r="AS363" s="146"/>
      <c r="AT363" s="146"/>
      <c r="AU363" s="146"/>
      <c r="AV363" s="146"/>
      <c r="AW363" s="146"/>
      <c r="AX363" s="146"/>
      <c r="AY363" s="146"/>
      <c r="AZ363" s="146"/>
      <c r="BA363" s="146"/>
      <c r="BB363" s="146"/>
      <c r="BC363" s="146"/>
      <c r="BD363" s="146"/>
      <c r="BE363" s="499"/>
      <c r="BF363" s="499"/>
      <c r="BG363" s="499"/>
      <c r="BH363" s="499"/>
      <c r="BI363" s="499"/>
      <c r="BJ363" s="499"/>
      <c r="BK363" s="499"/>
      <c r="BL363" s="499"/>
      <c r="BM363" s="499"/>
      <c r="BN363" s="499"/>
      <c r="BO363" s="499"/>
      <c r="BP363" s="499"/>
      <c r="BQ363" s="499"/>
      <c r="BR363" s="499"/>
      <c r="BS363" s="499"/>
      <c r="BT363" s="499"/>
      <c r="BU363" s="499"/>
      <c r="BV363" s="499"/>
      <c r="BW363" s="499"/>
      <c r="BX363" s="499"/>
      <c r="BY363" s="499"/>
    </row>
    <row r="364" spans="1:77" customFormat="1" ht="12.75">
      <c r="A364" s="145"/>
      <c r="B364" s="145"/>
      <c r="C364" s="145"/>
      <c r="D364" s="145"/>
      <c r="E364" s="145"/>
      <c r="F364" s="145"/>
      <c r="G364" s="145"/>
      <c r="H364" s="145"/>
      <c r="I364" s="211"/>
      <c r="J364" s="145"/>
      <c r="K364" s="145"/>
      <c r="L364" s="145"/>
      <c r="M364" s="145"/>
      <c r="N364" s="145"/>
      <c r="O364" s="145"/>
      <c r="P364" s="145"/>
      <c r="Q364" s="145"/>
      <c r="R364" s="145"/>
      <c r="S364" s="146"/>
      <c r="T364" s="501"/>
      <c r="U364" s="500"/>
      <c r="V364" s="499"/>
      <c r="W364" s="494"/>
      <c r="X364" s="494"/>
      <c r="Y364" s="494"/>
      <c r="Z364" s="494"/>
      <c r="AA364" s="494"/>
      <c r="AB364" s="451"/>
      <c r="AC364" s="494"/>
      <c r="AD364" s="494"/>
      <c r="AE364" s="494"/>
      <c r="AF364" s="494"/>
      <c r="AG364" s="494"/>
      <c r="AH364" s="494"/>
      <c r="AI364" s="499"/>
      <c r="AJ364" s="146"/>
      <c r="AK364" s="146"/>
      <c r="AL364" s="146"/>
      <c r="AM364" s="146"/>
      <c r="AN364" s="146"/>
      <c r="AO364" s="146"/>
      <c r="AP364" s="146"/>
      <c r="AQ364" s="146"/>
      <c r="AR364" s="146"/>
      <c r="AS364" s="146"/>
      <c r="AT364" s="146"/>
      <c r="AU364" s="146"/>
      <c r="AV364" s="146"/>
      <c r="AW364" s="146"/>
      <c r="AX364" s="146"/>
      <c r="AY364" s="146"/>
      <c r="AZ364" s="146"/>
      <c r="BA364" s="146"/>
      <c r="BB364" s="146"/>
      <c r="BC364" s="146"/>
      <c r="BD364" s="146"/>
      <c r="BE364" s="499"/>
      <c r="BF364" s="499"/>
      <c r="BG364" s="499"/>
      <c r="BH364" s="499"/>
      <c r="BI364" s="499"/>
      <c r="BJ364" s="499"/>
      <c r="BK364" s="499"/>
      <c r="BL364" s="499"/>
      <c r="BM364" s="499"/>
      <c r="BN364" s="499"/>
      <c r="BO364" s="499"/>
      <c r="BP364" s="499"/>
      <c r="BQ364" s="499"/>
      <c r="BR364" s="499"/>
      <c r="BS364" s="499"/>
      <c r="BT364" s="499"/>
      <c r="BU364" s="499"/>
      <c r="BV364" s="499"/>
      <c r="BW364" s="499"/>
      <c r="BX364" s="499"/>
      <c r="BY364" s="499"/>
    </row>
    <row r="365" spans="1:77" customFormat="1" ht="12.75">
      <c r="A365" s="145"/>
      <c r="B365" s="145"/>
      <c r="C365" s="145"/>
      <c r="D365" s="145"/>
      <c r="E365" s="145"/>
      <c r="F365" s="145"/>
      <c r="G365" s="145"/>
      <c r="H365" s="145"/>
      <c r="I365" s="211"/>
      <c r="J365" s="145"/>
      <c r="K365" s="145"/>
      <c r="L365" s="145"/>
      <c r="M365" s="145"/>
      <c r="N365" s="145"/>
      <c r="O365" s="145"/>
      <c r="P365" s="145"/>
      <c r="Q365" s="145"/>
      <c r="R365" s="145"/>
      <c r="S365" s="146"/>
      <c r="T365" s="501"/>
      <c r="U365" s="500"/>
      <c r="V365" s="499"/>
      <c r="W365" s="494"/>
      <c r="X365" s="494"/>
      <c r="Y365" s="494"/>
      <c r="Z365" s="494"/>
      <c r="AA365" s="494"/>
      <c r="AB365" s="451"/>
      <c r="AC365" s="494"/>
      <c r="AD365" s="494"/>
      <c r="AE365" s="494"/>
      <c r="AF365" s="494"/>
      <c r="AG365" s="494"/>
      <c r="AH365" s="494"/>
      <c r="AI365" s="499"/>
      <c r="AJ365" s="146"/>
      <c r="AK365" s="146"/>
      <c r="AL365" s="146"/>
      <c r="AM365" s="146"/>
      <c r="AN365" s="146"/>
      <c r="AO365" s="146"/>
      <c r="AP365" s="146"/>
      <c r="AQ365" s="146"/>
      <c r="AR365" s="146"/>
      <c r="AS365" s="146"/>
      <c r="AT365" s="146"/>
      <c r="AU365" s="146"/>
      <c r="AV365" s="146"/>
      <c r="AW365" s="146"/>
      <c r="AX365" s="146"/>
      <c r="AY365" s="146"/>
      <c r="AZ365" s="146"/>
      <c r="BA365" s="146"/>
      <c r="BB365" s="146"/>
      <c r="BC365" s="146"/>
      <c r="BD365" s="146"/>
      <c r="BE365" s="499"/>
      <c r="BF365" s="499"/>
      <c r="BG365" s="499"/>
      <c r="BH365" s="499"/>
      <c r="BI365" s="499"/>
      <c r="BJ365" s="499"/>
      <c r="BK365" s="499"/>
      <c r="BL365" s="499"/>
      <c r="BM365" s="499"/>
      <c r="BN365" s="499"/>
      <c r="BO365" s="499"/>
      <c r="BP365" s="499"/>
      <c r="BQ365" s="499"/>
      <c r="BR365" s="499"/>
      <c r="BS365" s="499"/>
      <c r="BT365" s="499"/>
      <c r="BU365" s="499"/>
      <c r="BV365" s="499"/>
      <c r="BW365" s="499"/>
      <c r="BX365" s="499"/>
      <c r="BY365" s="499"/>
    </row>
    <row r="366" spans="1:77" customFormat="1" ht="12.75">
      <c r="A366" s="145"/>
      <c r="B366" s="145"/>
      <c r="C366" s="145"/>
      <c r="D366" s="145"/>
      <c r="E366" s="145"/>
      <c r="F366" s="145"/>
      <c r="G366" s="145"/>
      <c r="H366" s="145"/>
      <c r="I366" s="211"/>
      <c r="J366" s="145"/>
      <c r="K366" s="145"/>
      <c r="L366" s="145"/>
      <c r="M366" s="145"/>
      <c r="N366" s="145"/>
      <c r="O366" s="145"/>
      <c r="P366" s="145"/>
      <c r="Q366" s="145"/>
      <c r="R366" s="145"/>
      <c r="S366" s="146"/>
      <c r="T366" s="501"/>
      <c r="U366" s="500"/>
      <c r="V366" s="499"/>
      <c r="W366" s="494"/>
      <c r="X366" s="494"/>
      <c r="Y366" s="494"/>
      <c r="Z366" s="494"/>
      <c r="AA366" s="494"/>
      <c r="AB366" s="451"/>
      <c r="AC366" s="494"/>
      <c r="AD366" s="494"/>
      <c r="AE366" s="494"/>
      <c r="AF366" s="494"/>
      <c r="AG366" s="494"/>
      <c r="AH366" s="494"/>
      <c r="AI366" s="499"/>
      <c r="AJ366" s="146"/>
      <c r="AK366" s="146"/>
      <c r="AL366" s="146"/>
      <c r="AM366" s="146"/>
      <c r="AN366" s="146"/>
      <c r="AO366" s="146"/>
      <c r="AP366" s="146"/>
      <c r="AQ366" s="146"/>
      <c r="AR366" s="146"/>
      <c r="AS366" s="146"/>
      <c r="AT366" s="146"/>
      <c r="AU366" s="146"/>
      <c r="AV366" s="146"/>
      <c r="AW366" s="146"/>
      <c r="AX366" s="146"/>
      <c r="AY366" s="146"/>
      <c r="AZ366" s="146"/>
      <c r="BA366" s="146"/>
      <c r="BB366" s="146"/>
      <c r="BC366" s="146"/>
      <c r="BD366" s="146"/>
      <c r="BE366" s="499"/>
      <c r="BF366" s="499"/>
      <c r="BG366" s="499"/>
      <c r="BH366" s="499"/>
      <c r="BI366" s="499"/>
      <c r="BJ366" s="499"/>
      <c r="BK366" s="499"/>
      <c r="BL366" s="499"/>
      <c r="BM366" s="499"/>
      <c r="BN366" s="499"/>
      <c r="BO366" s="499"/>
      <c r="BP366" s="499"/>
      <c r="BQ366" s="499"/>
      <c r="BR366" s="499"/>
      <c r="BS366" s="499"/>
      <c r="BT366" s="499"/>
      <c r="BU366" s="499"/>
      <c r="BV366" s="499"/>
      <c r="BW366" s="499"/>
      <c r="BX366" s="499"/>
      <c r="BY366" s="499"/>
    </row>
    <row r="367" spans="1:77" customFormat="1" ht="12.75">
      <c r="A367" s="145"/>
      <c r="B367" s="145"/>
      <c r="C367" s="145"/>
      <c r="D367" s="145"/>
      <c r="E367" s="145"/>
      <c r="F367" s="145"/>
      <c r="G367" s="145"/>
      <c r="H367" s="145"/>
      <c r="I367" s="211"/>
      <c r="J367" s="145"/>
      <c r="K367" s="145"/>
      <c r="L367" s="145"/>
      <c r="M367" s="145"/>
      <c r="N367" s="145"/>
      <c r="O367" s="145"/>
      <c r="P367" s="145"/>
      <c r="Q367" s="145"/>
      <c r="R367" s="145"/>
      <c r="S367" s="146"/>
      <c r="T367" s="501"/>
      <c r="U367" s="500"/>
      <c r="V367" s="499"/>
      <c r="W367" s="494"/>
      <c r="X367" s="494"/>
      <c r="Y367" s="494"/>
      <c r="Z367" s="494"/>
      <c r="AA367" s="494"/>
      <c r="AB367" s="451"/>
      <c r="AC367" s="494"/>
      <c r="AD367" s="494"/>
      <c r="AE367" s="494"/>
      <c r="AF367" s="494"/>
      <c r="AG367" s="494"/>
      <c r="AH367" s="494"/>
      <c r="AI367" s="499"/>
      <c r="AJ367" s="146"/>
      <c r="AK367" s="146"/>
      <c r="AL367" s="146"/>
      <c r="AM367" s="146"/>
      <c r="AN367" s="146"/>
      <c r="AO367" s="146"/>
      <c r="AP367" s="146"/>
      <c r="AQ367" s="146"/>
      <c r="AR367" s="146"/>
      <c r="AS367" s="146"/>
      <c r="AT367" s="146"/>
      <c r="AU367" s="146"/>
      <c r="AV367" s="146"/>
      <c r="AW367" s="146"/>
      <c r="AX367" s="146"/>
      <c r="AY367" s="146"/>
      <c r="AZ367" s="146"/>
      <c r="BA367" s="146"/>
      <c r="BB367" s="146"/>
      <c r="BC367" s="146"/>
      <c r="BD367" s="146"/>
      <c r="BE367" s="499"/>
      <c r="BF367" s="499"/>
      <c r="BG367" s="499"/>
      <c r="BH367" s="499"/>
      <c r="BI367" s="499"/>
      <c r="BJ367" s="499"/>
      <c r="BK367" s="499"/>
      <c r="BL367" s="499"/>
      <c r="BM367" s="499"/>
      <c r="BN367" s="499"/>
      <c r="BO367" s="499"/>
      <c r="BP367" s="499"/>
      <c r="BQ367" s="499"/>
      <c r="BR367" s="499"/>
      <c r="BS367" s="499"/>
      <c r="BT367" s="499"/>
      <c r="BU367" s="499"/>
      <c r="BV367" s="499"/>
      <c r="BW367" s="499"/>
      <c r="BX367" s="499"/>
      <c r="BY367" s="499"/>
    </row>
    <row r="368" spans="1:77" customFormat="1" ht="12.75">
      <c r="A368" s="145"/>
      <c r="B368" s="145"/>
      <c r="C368" s="145"/>
      <c r="D368" s="145"/>
      <c r="E368" s="145"/>
      <c r="F368" s="145"/>
      <c r="G368" s="145"/>
      <c r="H368" s="145"/>
      <c r="I368" s="211"/>
      <c r="J368" s="145"/>
      <c r="K368" s="145"/>
      <c r="L368" s="145"/>
      <c r="M368" s="145"/>
      <c r="N368" s="145"/>
      <c r="O368" s="145"/>
      <c r="P368" s="145"/>
      <c r="Q368" s="145"/>
      <c r="R368" s="145"/>
      <c r="S368" s="146"/>
      <c r="T368" s="501"/>
      <c r="U368" s="500"/>
      <c r="V368" s="499"/>
      <c r="W368" s="494"/>
      <c r="X368" s="494"/>
      <c r="Y368" s="494"/>
      <c r="Z368" s="494"/>
      <c r="AA368" s="494"/>
      <c r="AB368" s="451"/>
      <c r="AC368" s="494"/>
      <c r="AD368" s="494"/>
      <c r="AE368" s="494"/>
      <c r="AF368" s="494"/>
      <c r="AG368" s="494"/>
      <c r="AH368" s="494"/>
      <c r="AI368" s="499"/>
      <c r="AJ368" s="146"/>
      <c r="AK368" s="146"/>
      <c r="AL368" s="146"/>
      <c r="AM368" s="146"/>
      <c r="AN368" s="146"/>
      <c r="AO368" s="146"/>
      <c r="AP368" s="146"/>
      <c r="AQ368" s="146"/>
      <c r="AR368" s="146"/>
      <c r="AS368" s="146"/>
      <c r="AT368" s="146"/>
      <c r="AU368" s="146"/>
      <c r="AV368" s="146"/>
      <c r="AW368" s="146"/>
      <c r="AX368" s="146"/>
      <c r="AY368" s="146"/>
      <c r="AZ368" s="146"/>
      <c r="BA368" s="146"/>
      <c r="BB368" s="146"/>
      <c r="BC368" s="146"/>
      <c r="BD368" s="146"/>
      <c r="BE368" s="499"/>
      <c r="BF368" s="499"/>
      <c r="BG368" s="499"/>
      <c r="BH368" s="499"/>
      <c r="BI368" s="499"/>
      <c r="BJ368" s="499"/>
      <c r="BK368" s="499"/>
      <c r="BL368" s="499"/>
      <c r="BM368" s="499"/>
      <c r="BN368" s="499"/>
      <c r="BO368" s="499"/>
      <c r="BP368" s="499"/>
      <c r="BQ368" s="499"/>
      <c r="BR368" s="499"/>
      <c r="BS368" s="499"/>
      <c r="BT368" s="499"/>
      <c r="BU368" s="499"/>
      <c r="BV368" s="499"/>
      <c r="BW368" s="499"/>
      <c r="BX368" s="499"/>
      <c r="BY368" s="499"/>
    </row>
    <row r="369" spans="1:77" customFormat="1" ht="12.75">
      <c r="A369" s="145"/>
      <c r="B369" s="145"/>
      <c r="C369" s="145"/>
      <c r="D369" s="145"/>
      <c r="E369" s="145"/>
      <c r="F369" s="145"/>
      <c r="G369" s="145"/>
      <c r="H369" s="145"/>
      <c r="I369" s="211"/>
      <c r="J369" s="145"/>
      <c r="K369" s="145"/>
      <c r="L369" s="145"/>
      <c r="M369" s="145"/>
      <c r="N369" s="145"/>
      <c r="O369" s="145"/>
      <c r="P369" s="145"/>
      <c r="Q369" s="145"/>
      <c r="R369" s="145"/>
      <c r="S369" s="146"/>
      <c r="T369" s="501"/>
      <c r="U369" s="500"/>
      <c r="V369" s="499"/>
      <c r="W369" s="494"/>
      <c r="X369" s="494"/>
      <c r="Y369" s="494"/>
      <c r="Z369" s="494"/>
      <c r="AA369" s="494"/>
      <c r="AB369" s="451"/>
      <c r="AC369" s="494"/>
      <c r="AD369" s="494"/>
      <c r="AE369" s="494"/>
      <c r="AF369" s="494"/>
      <c r="AG369" s="494"/>
      <c r="AH369" s="494"/>
      <c r="AI369" s="499"/>
      <c r="AJ369" s="146"/>
      <c r="AK369" s="146"/>
      <c r="AL369" s="146"/>
      <c r="AM369" s="146"/>
      <c r="AN369" s="146"/>
      <c r="AO369" s="146"/>
      <c r="AP369" s="146"/>
      <c r="AQ369" s="146"/>
      <c r="AR369" s="146"/>
      <c r="AS369" s="146"/>
      <c r="AT369" s="146"/>
      <c r="AU369" s="146"/>
      <c r="AV369" s="146"/>
      <c r="AW369" s="146"/>
      <c r="AX369" s="146"/>
      <c r="AY369" s="146"/>
      <c r="AZ369" s="146"/>
      <c r="BA369" s="146"/>
      <c r="BB369" s="146"/>
      <c r="BC369" s="146"/>
      <c r="BD369" s="146"/>
      <c r="BE369" s="499"/>
      <c r="BF369" s="499"/>
      <c r="BG369" s="499"/>
      <c r="BH369" s="499"/>
      <c r="BI369" s="499"/>
      <c r="BJ369" s="499"/>
      <c r="BK369" s="499"/>
      <c r="BL369" s="499"/>
      <c r="BM369" s="499"/>
      <c r="BN369" s="499"/>
      <c r="BO369" s="499"/>
      <c r="BP369" s="499"/>
      <c r="BQ369" s="499"/>
      <c r="BR369" s="499"/>
      <c r="BS369" s="499"/>
      <c r="BT369" s="499"/>
      <c r="BU369" s="499"/>
      <c r="BV369" s="499"/>
      <c r="BW369" s="499"/>
      <c r="BX369" s="499"/>
      <c r="BY369" s="499"/>
    </row>
    <row r="370" spans="1:77" customFormat="1" ht="12.75">
      <c r="A370" s="145"/>
      <c r="B370" s="145"/>
      <c r="C370" s="145"/>
      <c r="D370" s="145"/>
      <c r="E370" s="145"/>
      <c r="F370" s="145"/>
      <c r="G370" s="145"/>
      <c r="H370" s="145"/>
      <c r="I370" s="211"/>
      <c r="J370" s="145"/>
      <c r="K370" s="145"/>
      <c r="L370" s="145"/>
      <c r="M370" s="145"/>
      <c r="N370" s="145"/>
      <c r="O370" s="145"/>
      <c r="P370" s="145"/>
      <c r="Q370" s="145"/>
      <c r="R370" s="145"/>
      <c r="S370" s="146"/>
      <c r="T370" s="501"/>
      <c r="U370" s="500"/>
      <c r="V370" s="499"/>
      <c r="W370" s="494"/>
      <c r="X370" s="494"/>
      <c r="Y370" s="494"/>
      <c r="Z370" s="494"/>
      <c r="AA370" s="494"/>
      <c r="AB370" s="451"/>
      <c r="AC370" s="494"/>
      <c r="AD370" s="494"/>
      <c r="AE370" s="494"/>
      <c r="AF370" s="494"/>
      <c r="AG370" s="494"/>
      <c r="AH370" s="494"/>
      <c r="AI370" s="499"/>
      <c r="AJ370" s="146"/>
      <c r="AK370" s="146"/>
      <c r="AL370" s="146"/>
      <c r="AM370" s="146"/>
      <c r="AN370" s="146"/>
      <c r="AO370" s="146"/>
      <c r="AP370" s="146"/>
      <c r="AQ370" s="146"/>
      <c r="AR370" s="146"/>
      <c r="AS370" s="146"/>
      <c r="AT370" s="146"/>
      <c r="AU370" s="146"/>
      <c r="AV370" s="146"/>
      <c r="AW370" s="146"/>
      <c r="AX370" s="146"/>
      <c r="AY370" s="146"/>
      <c r="AZ370" s="146"/>
      <c r="BA370" s="146"/>
      <c r="BB370" s="146"/>
      <c r="BC370" s="146"/>
      <c r="BD370" s="146"/>
      <c r="BE370" s="499"/>
      <c r="BF370" s="499"/>
      <c r="BG370" s="499"/>
      <c r="BH370" s="499"/>
      <c r="BI370" s="499"/>
      <c r="BJ370" s="499"/>
      <c r="BK370" s="499"/>
      <c r="BL370" s="499"/>
      <c r="BM370" s="499"/>
      <c r="BN370" s="499"/>
      <c r="BO370" s="499"/>
      <c r="BP370" s="499"/>
      <c r="BQ370" s="499"/>
      <c r="BR370" s="499"/>
      <c r="BS370" s="499"/>
      <c r="BT370" s="499"/>
      <c r="BU370" s="499"/>
      <c r="BV370" s="499"/>
      <c r="BW370" s="499"/>
      <c r="BX370" s="499"/>
      <c r="BY370" s="499"/>
    </row>
    <row r="371" spans="1:77" customFormat="1" ht="12.75">
      <c r="A371" s="145"/>
      <c r="B371" s="145"/>
      <c r="C371" s="145"/>
      <c r="D371" s="145"/>
      <c r="E371" s="145"/>
      <c r="F371" s="145"/>
      <c r="G371" s="145"/>
      <c r="H371" s="145"/>
      <c r="I371" s="211"/>
      <c r="J371" s="145"/>
      <c r="K371" s="145"/>
      <c r="L371" s="145"/>
      <c r="M371" s="145"/>
      <c r="N371" s="145"/>
      <c r="O371" s="145"/>
      <c r="P371" s="145"/>
      <c r="Q371" s="145"/>
      <c r="R371" s="145"/>
      <c r="S371" s="146"/>
      <c r="T371" s="501"/>
      <c r="U371" s="500"/>
      <c r="V371" s="499"/>
      <c r="W371" s="494"/>
      <c r="X371" s="494"/>
      <c r="Y371" s="494"/>
      <c r="Z371" s="494"/>
      <c r="AA371" s="494"/>
      <c r="AB371" s="451"/>
      <c r="AC371" s="494"/>
      <c r="AD371" s="494"/>
      <c r="AE371" s="494"/>
      <c r="AF371" s="494"/>
      <c r="AG371" s="494"/>
      <c r="AH371" s="494"/>
      <c r="AI371" s="499"/>
      <c r="AJ371" s="146"/>
      <c r="AK371" s="146"/>
      <c r="AL371" s="146"/>
      <c r="AM371" s="146"/>
      <c r="AN371" s="146"/>
      <c r="AO371" s="146"/>
      <c r="AP371" s="146"/>
      <c r="AQ371" s="146"/>
      <c r="AR371" s="146"/>
      <c r="AS371" s="146"/>
      <c r="AT371" s="146"/>
      <c r="AU371" s="146"/>
      <c r="AV371" s="146"/>
      <c r="AW371" s="146"/>
      <c r="AX371" s="146"/>
      <c r="AY371" s="146"/>
      <c r="AZ371" s="146"/>
      <c r="BA371" s="146"/>
      <c r="BB371" s="146"/>
      <c r="BC371" s="146"/>
      <c r="BD371" s="146"/>
      <c r="BE371" s="499"/>
      <c r="BF371" s="499"/>
      <c r="BG371" s="499"/>
      <c r="BH371" s="499"/>
      <c r="BI371" s="499"/>
      <c r="BJ371" s="499"/>
      <c r="BK371" s="499"/>
      <c r="BL371" s="499"/>
      <c r="BM371" s="499"/>
      <c r="BN371" s="499"/>
      <c r="BO371" s="499"/>
      <c r="BP371" s="499"/>
      <c r="BQ371" s="499"/>
      <c r="BR371" s="499"/>
      <c r="BS371" s="499"/>
      <c r="BT371" s="499"/>
      <c r="BU371" s="499"/>
      <c r="BV371" s="499"/>
      <c r="BW371" s="499"/>
      <c r="BX371" s="499"/>
      <c r="BY371" s="499"/>
    </row>
    <row r="372" spans="1:77" customFormat="1" ht="12.75">
      <c r="A372" s="145"/>
      <c r="B372" s="145"/>
      <c r="C372" s="145"/>
      <c r="D372" s="145"/>
      <c r="E372" s="145"/>
      <c r="F372" s="145"/>
      <c r="G372" s="145"/>
      <c r="H372" s="145"/>
      <c r="I372" s="211"/>
      <c r="J372" s="145"/>
      <c r="K372" s="145"/>
      <c r="L372" s="145"/>
      <c r="M372" s="145"/>
      <c r="N372" s="145"/>
      <c r="O372" s="145"/>
      <c r="P372" s="145"/>
      <c r="Q372" s="145"/>
      <c r="R372" s="145"/>
      <c r="S372" s="146"/>
      <c r="T372" s="501"/>
      <c r="U372" s="500"/>
      <c r="V372" s="499"/>
      <c r="W372" s="494"/>
      <c r="X372" s="494"/>
      <c r="Y372" s="494"/>
      <c r="Z372" s="494"/>
      <c r="AA372" s="494"/>
      <c r="AB372" s="451"/>
      <c r="AC372" s="494"/>
      <c r="AD372" s="494"/>
      <c r="AE372" s="494"/>
      <c r="AF372" s="494"/>
      <c r="AG372" s="494"/>
      <c r="AH372" s="494"/>
      <c r="AI372" s="499"/>
      <c r="AJ372" s="146"/>
      <c r="AK372" s="146"/>
      <c r="AL372" s="146"/>
      <c r="AM372" s="146"/>
      <c r="AN372" s="146"/>
      <c r="AO372" s="146"/>
      <c r="AP372" s="146"/>
      <c r="AQ372" s="146"/>
      <c r="AR372" s="146"/>
      <c r="AS372" s="146"/>
      <c r="AT372" s="146"/>
      <c r="AU372" s="146"/>
      <c r="AV372" s="146"/>
      <c r="AW372" s="146"/>
      <c r="AX372" s="146"/>
      <c r="AY372" s="146"/>
      <c r="AZ372" s="146"/>
      <c r="BA372" s="146"/>
      <c r="BB372" s="146"/>
      <c r="BC372" s="146"/>
      <c r="BD372" s="146"/>
      <c r="BE372" s="499"/>
      <c r="BF372" s="499"/>
      <c r="BG372" s="499"/>
      <c r="BH372" s="499"/>
      <c r="BI372" s="499"/>
      <c r="BJ372" s="499"/>
      <c r="BK372" s="499"/>
      <c r="BL372" s="499"/>
      <c r="BM372" s="499"/>
      <c r="BN372" s="499"/>
      <c r="BO372" s="499"/>
      <c r="BP372" s="499"/>
      <c r="BQ372" s="499"/>
      <c r="BR372" s="499"/>
      <c r="BS372" s="499"/>
      <c r="BT372" s="499"/>
      <c r="BU372" s="499"/>
      <c r="BV372" s="499"/>
      <c r="BW372" s="499"/>
      <c r="BX372" s="499"/>
      <c r="BY372" s="499"/>
    </row>
    <row r="373" spans="1:77" customFormat="1" ht="12.75">
      <c r="A373" s="145"/>
      <c r="B373" s="145"/>
      <c r="C373" s="145"/>
      <c r="D373" s="145"/>
      <c r="E373" s="145"/>
      <c r="F373" s="145"/>
      <c r="G373" s="145"/>
      <c r="H373" s="145"/>
      <c r="I373" s="211"/>
      <c r="J373" s="145"/>
      <c r="K373" s="145"/>
      <c r="L373" s="145"/>
      <c r="M373" s="145"/>
      <c r="N373" s="145"/>
      <c r="O373" s="145"/>
      <c r="P373" s="145"/>
      <c r="Q373" s="145"/>
      <c r="R373" s="145"/>
      <c r="S373" s="146"/>
      <c r="T373" s="501"/>
      <c r="U373" s="500"/>
      <c r="V373" s="499"/>
      <c r="W373" s="494"/>
      <c r="X373" s="494"/>
      <c r="Y373" s="494"/>
      <c r="Z373" s="494"/>
      <c r="AA373" s="494"/>
      <c r="AB373" s="451"/>
      <c r="AC373" s="494"/>
      <c r="AD373" s="494"/>
      <c r="AE373" s="494"/>
      <c r="AF373" s="494"/>
      <c r="AG373" s="494"/>
      <c r="AH373" s="494"/>
      <c r="AI373" s="499"/>
      <c r="AJ373" s="146"/>
      <c r="AK373" s="146"/>
      <c r="AL373" s="146"/>
      <c r="AM373" s="146"/>
      <c r="AN373" s="146"/>
      <c r="AO373" s="146"/>
      <c r="AP373" s="146"/>
      <c r="AQ373" s="146"/>
      <c r="AR373" s="146"/>
      <c r="AS373" s="146"/>
      <c r="AT373" s="146"/>
      <c r="AU373" s="146"/>
      <c r="AV373" s="146"/>
      <c r="AW373" s="146"/>
      <c r="AX373" s="146"/>
      <c r="AY373" s="146"/>
      <c r="AZ373" s="146"/>
      <c r="BA373" s="146"/>
      <c r="BB373" s="146"/>
      <c r="BC373" s="146"/>
      <c r="BD373" s="146"/>
      <c r="BE373" s="499"/>
      <c r="BF373" s="499"/>
      <c r="BG373" s="499"/>
      <c r="BH373" s="499"/>
      <c r="BI373" s="499"/>
      <c r="BJ373" s="499"/>
      <c r="BK373" s="499"/>
      <c r="BL373" s="499"/>
      <c r="BM373" s="499"/>
      <c r="BN373" s="499"/>
      <c r="BO373" s="499"/>
      <c r="BP373" s="499"/>
      <c r="BQ373" s="499"/>
      <c r="BR373" s="499"/>
      <c r="BS373" s="499"/>
      <c r="BT373" s="499"/>
      <c r="BU373" s="499"/>
      <c r="BV373" s="499"/>
      <c r="BW373" s="499"/>
      <c r="BX373" s="499"/>
      <c r="BY373" s="499"/>
    </row>
    <row r="374" spans="1:77" customFormat="1" ht="12.75">
      <c r="A374" s="145"/>
      <c r="B374" s="145"/>
      <c r="C374" s="145"/>
      <c r="D374" s="145"/>
      <c r="E374" s="145"/>
      <c r="F374" s="145"/>
      <c r="G374" s="145"/>
      <c r="H374" s="145"/>
      <c r="I374" s="211"/>
      <c r="J374" s="145"/>
      <c r="K374" s="145"/>
      <c r="L374" s="145"/>
      <c r="M374" s="145"/>
      <c r="N374" s="145"/>
      <c r="O374" s="145"/>
      <c r="P374" s="145"/>
      <c r="Q374" s="145"/>
      <c r="R374" s="145"/>
      <c r="S374" s="146"/>
      <c r="T374" s="501"/>
      <c r="U374" s="500"/>
      <c r="V374" s="499"/>
      <c r="W374" s="494"/>
      <c r="X374" s="494"/>
      <c r="Y374" s="494"/>
      <c r="Z374" s="494"/>
      <c r="AA374" s="494"/>
      <c r="AB374" s="451"/>
      <c r="AC374" s="494"/>
      <c r="AD374" s="494"/>
      <c r="AE374" s="494"/>
      <c r="AF374" s="494"/>
      <c r="AG374" s="494"/>
      <c r="AH374" s="494"/>
      <c r="AI374" s="499"/>
      <c r="AJ374" s="146"/>
      <c r="AK374" s="146"/>
      <c r="AL374" s="146"/>
      <c r="AM374" s="146"/>
      <c r="AN374" s="146"/>
      <c r="AO374" s="146"/>
      <c r="AP374" s="146"/>
      <c r="AQ374" s="146"/>
      <c r="AR374" s="146"/>
      <c r="AS374" s="146"/>
      <c r="AT374" s="146"/>
      <c r="AU374" s="146"/>
      <c r="AV374" s="146"/>
      <c r="AW374" s="146"/>
      <c r="AX374" s="146"/>
      <c r="AY374" s="146"/>
      <c r="AZ374" s="146"/>
      <c r="BA374" s="146"/>
      <c r="BB374" s="146"/>
      <c r="BC374" s="146"/>
      <c r="BD374" s="146"/>
      <c r="BE374" s="499"/>
      <c r="BF374" s="499"/>
      <c r="BG374" s="499"/>
      <c r="BH374" s="499"/>
      <c r="BI374" s="499"/>
      <c r="BJ374" s="499"/>
      <c r="BK374" s="499"/>
      <c r="BL374" s="499"/>
      <c r="BM374" s="499"/>
      <c r="BN374" s="499"/>
      <c r="BO374" s="499"/>
      <c r="BP374" s="499"/>
      <c r="BQ374" s="499"/>
      <c r="BR374" s="499"/>
      <c r="BS374" s="499"/>
      <c r="BT374" s="499"/>
      <c r="BU374" s="499"/>
      <c r="BV374" s="499"/>
      <c r="BW374" s="499"/>
      <c r="BX374" s="499"/>
      <c r="BY374" s="499"/>
    </row>
    <row r="375" spans="1:77" customFormat="1" ht="12.75">
      <c r="A375" s="145"/>
      <c r="B375" s="145"/>
      <c r="C375" s="145"/>
      <c r="D375" s="145"/>
      <c r="E375" s="145"/>
      <c r="F375" s="145"/>
      <c r="G375" s="145"/>
      <c r="H375" s="145"/>
      <c r="I375" s="211"/>
      <c r="J375" s="145"/>
      <c r="K375" s="145"/>
      <c r="L375" s="145"/>
      <c r="M375" s="145"/>
      <c r="N375" s="145"/>
      <c r="O375" s="145"/>
      <c r="P375" s="145"/>
      <c r="Q375" s="145"/>
      <c r="R375" s="145"/>
      <c r="S375" s="146"/>
      <c r="T375" s="501"/>
      <c r="U375" s="500"/>
      <c r="V375" s="499"/>
      <c r="W375" s="494"/>
      <c r="X375" s="494"/>
      <c r="Y375" s="494"/>
      <c r="Z375" s="494"/>
      <c r="AA375" s="494"/>
      <c r="AB375" s="451"/>
      <c r="AC375" s="494"/>
      <c r="AD375" s="494"/>
      <c r="AE375" s="494"/>
      <c r="AF375" s="494"/>
      <c r="AG375" s="494"/>
      <c r="AH375" s="494"/>
      <c r="AI375" s="499"/>
      <c r="AJ375" s="146"/>
      <c r="AK375" s="146"/>
      <c r="AL375" s="146"/>
      <c r="AM375" s="146"/>
      <c r="AN375" s="146"/>
      <c r="AO375" s="146"/>
      <c r="AP375" s="146"/>
      <c r="AQ375" s="146"/>
      <c r="AR375" s="146"/>
      <c r="AS375" s="146"/>
      <c r="AT375" s="146"/>
      <c r="AU375" s="146"/>
      <c r="AV375" s="146"/>
      <c r="AW375" s="146"/>
      <c r="AX375" s="146"/>
      <c r="AY375" s="146"/>
      <c r="AZ375" s="146"/>
      <c r="BA375" s="146"/>
      <c r="BB375" s="146"/>
      <c r="BC375" s="146"/>
      <c r="BD375" s="146"/>
      <c r="BE375" s="499"/>
      <c r="BF375" s="499"/>
      <c r="BG375" s="499"/>
      <c r="BH375" s="499"/>
      <c r="BI375" s="499"/>
      <c r="BJ375" s="499"/>
      <c r="BK375" s="499"/>
      <c r="BL375" s="499"/>
      <c r="BM375" s="499"/>
      <c r="BN375" s="499"/>
      <c r="BO375" s="499"/>
      <c r="BP375" s="499"/>
      <c r="BQ375" s="499"/>
      <c r="BR375" s="499"/>
      <c r="BS375" s="499"/>
      <c r="BT375" s="499"/>
      <c r="BU375" s="499"/>
      <c r="BV375" s="499"/>
      <c r="BW375" s="499"/>
      <c r="BX375" s="499"/>
      <c r="BY375" s="499"/>
    </row>
    <row r="376" spans="1:77" customFormat="1" ht="12.75">
      <c r="A376" s="145"/>
      <c r="B376" s="145"/>
      <c r="C376" s="145"/>
      <c r="D376" s="145"/>
      <c r="E376" s="145"/>
      <c r="F376" s="145"/>
      <c r="G376" s="145"/>
      <c r="H376" s="145"/>
      <c r="I376" s="211"/>
      <c r="J376" s="145"/>
      <c r="K376" s="145"/>
      <c r="L376" s="145"/>
      <c r="M376" s="145"/>
      <c r="N376" s="145"/>
      <c r="O376" s="145"/>
      <c r="P376" s="145"/>
      <c r="Q376" s="145"/>
      <c r="R376" s="145"/>
      <c r="S376" s="146"/>
      <c r="T376" s="501"/>
      <c r="U376" s="500"/>
      <c r="V376" s="499"/>
      <c r="W376" s="494"/>
      <c r="X376" s="494"/>
      <c r="Y376" s="494"/>
      <c r="Z376" s="494"/>
      <c r="AA376" s="494"/>
      <c r="AB376" s="451"/>
      <c r="AC376" s="494"/>
      <c r="AD376" s="494"/>
      <c r="AE376" s="494"/>
      <c r="AF376" s="494"/>
      <c r="AG376" s="494"/>
      <c r="AH376" s="494"/>
      <c r="AI376" s="499"/>
      <c r="AJ376" s="146"/>
      <c r="AK376" s="146"/>
      <c r="AL376" s="146"/>
      <c r="AM376" s="146"/>
      <c r="AN376" s="146"/>
      <c r="AO376" s="146"/>
      <c r="AP376" s="146"/>
      <c r="AQ376" s="146"/>
      <c r="AR376" s="146"/>
      <c r="AS376" s="146"/>
      <c r="AT376" s="146"/>
      <c r="AU376" s="146"/>
      <c r="AV376" s="146"/>
      <c r="AW376" s="146"/>
      <c r="AX376" s="146"/>
      <c r="AY376" s="146"/>
      <c r="AZ376" s="146"/>
      <c r="BA376" s="146"/>
      <c r="BB376" s="146"/>
      <c r="BC376" s="146"/>
      <c r="BD376" s="146"/>
      <c r="BE376" s="499"/>
      <c r="BF376" s="499"/>
      <c r="BG376" s="499"/>
      <c r="BH376" s="499"/>
      <c r="BI376" s="499"/>
      <c r="BJ376" s="499"/>
      <c r="BK376" s="499"/>
      <c r="BL376" s="499"/>
      <c r="BM376" s="499"/>
      <c r="BN376" s="499"/>
      <c r="BO376" s="499"/>
      <c r="BP376" s="499"/>
      <c r="BQ376" s="499"/>
      <c r="BR376" s="499"/>
      <c r="BS376" s="499"/>
      <c r="BT376" s="499"/>
      <c r="BU376" s="499"/>
      <c r="BV376" s="499"/>
      <c r="BW376" s="499"/>
      <c r="BX376" s="499"/>
      <c r="BY376" s="499"/>
    </row>
    <row r="377" spans="1:77" customFormat="1" ht="12.75">
      <c r="A377" s="145"/>
      <c r="B377" s="145"/>
      <c r="C377" s="145"/>
      <c r="D377" s="145"/>
      <c r="E377" s="145"/>
      <c r="F377" s="145"/>
      <c r="G377" s="145"/>
      <c r="H377" s="145"/>
      <c r="I377" s="211"/>
      <c r="J377" s="145"/>
      <c r="K377" s="145"/>
      <c r="L377" s="145"/>
      <c r="M377" s="145"/>
      <c r="N377" s="145"/>
      <c r="O377" s="145"/>
      <c r="P377" s="145"/>
      <c r="Q377" s="145"/>
      <c r="R377" s="145"/>
      <c r="S377" s="146"/>
      <c r="T377" s="501"/>
      <c r="U377" s="500"/>
      <c r="V377" s="499"/>
      <c r="W377" s="494"/>
      <c r="X377" s="494"/>
      <c r="Y377" s="494"/>
      <c r="Z377" s="494"/>
      <c r="AA377" s="494"/>
      <c r="AB377" s="451"/>
      <c r="AC377" s="494"/>
      <c r="AD377" s="494"/>
      <c r="AE377" s="494"/>
      <c r="AF377" s="494"/>
      <c r="AG377" s="494"/>
      <c r="AH377" s="494"/>
      <c r="AI377" s="499"/>
      <c r="AJ377" s="146"/>
      <c r="AK377" s="146"/>
      <c r="AL377" s="146"/>
      <c r="AM377" s="146"/>
      <c r="AN377" s="146"/>
      <c r="AO377" s="146"/>
      <c r="AP377" s="146"/>
      <c r="AQ377" s="146"/>
      <c r="AR377" s="146"/>
      <c r="AS377" s="146"/>
      <c r="AT377" s="146"/>
      <c r="AU377" s="146"/>
      <c r="AV377" s="146"/>
      <c r="AW377" s="146"/>
      <c r="AX377" s="146"/>
      <c r="AY377" s="146"/>
      <c r="AZ377" s="146"/>
      <c r="BA377" s="146"/>
      <c r="BB377" s="146"/>
      <c r="BC377" s="146"/>
      <c r="BD377" s="146"/>
      <c r="BE377" s="499"/>
      <c r="BF377" s="499"/>
      <c r="BG377" s="499"/>
      <c r="BH377" s="499"/>
      <c r="BI377" s="499"/>
      <c r="BJ377" s="499"/>
      <c r="BK377" s="499"/>
      <c r="BL377" s="499"/>
      <c r="BM377" s="499"/>
      <c r="BN377" s="499"/>
      <c r="BO377" s="499"/>
      <c r="BP377" s="499"/>
      <c r="BQ377" s="499"/>
      <c r="BR377" s="499"/>
      <c r="BS377" s="499"/>
      <c r="BT377" s="499"/>
      <c r="BU377" s="499"/>
      <c r="BV377" s="499"/>
      <c r="BW377" s="499"/>
      <c r="BX377" s="499"/>
      <c r="BY377" s="499"/>
    </row>
    <row r="378" spans="1:77" customFormat="1" ht="12.75">
      <c r="A378" s="145"/>
      <c r="B378" s="145"/>
      <c r="C378" s="145"/>
      <c r="D378" s="145"/>
      <c r="E378" s="145"/>
      <c r="F378" s="145"/>
      <c r="G378" s="145"/>
      <c r="H378" s="145"/>
      <c r="I378" s="211"/>
      <c r="J378" s="145"/>
      <c r="K378" s="145"/>
      <c r="L378" s="145"/>
      <c r="M378" s="145"/>
      <c r="N378" s="145"/>
      <c r="O378" s="145"/>
      <c r="P378" s="145"/>
      <c r="Q378" s="145"/>
      <c r="R378" s="145"/>
      <c r="S378" s="146"/>
      <c r="T378" s="501"/>
      <c r="U378" s="500"/>
      <c r="V378" s="499"/>
      <c r="W378" s="494"/>
      <c r="X378" s="494"/>
      <c r="Y378" s="494"/>
      <c r="Z378" s="494"/>
      <c r="AA378" s="494"/>
      <c r="AB378" s="451"/>
      <c r="AC378" s="494"/>
      <c r="AD378" s="494"/>
      <c r="AE378" s="494"/>
      <c r="AF378" s="494"/>
      <c r="AG378" s="494"/>
      <c r="AH378" s="494"/>
      <c r="AI378" s="499"/>
      <c r="AJ378" s="146"/>
      <c r="AK378" s="146"/>
      <c r="AL378" s="146"/>
      <c r="AM378" s="146"/>
      <c r="AN378" s="146"/>
      <c r="AO378" s="146"/>
      <c r="AP378" s="146"/>
      <c r="AQ378" s="146"/>
      <c r="AR378" s="146"/>
      <c r="AS378" s="146"/>
      <c r="AT378" s="146"/>
      <c r="AU378" s="146"/>
      <c r="AV378" s="146"/>
      <c r="AW378" s="146"/>
      <c r="AX378" s="146"/>
      <c r="AY378" s="146"/>
      <c r="AZ378" s="146"/>
      <c r="BA378" s="146"/>
      <c r="BB378" s="146"/>
      <c r="BC378" s="146"/>
      <c r="BD378" s="146"/>
      <c r="BE378" s="499"/>
      <c r="BF378" s="499"/>
      <c r="BG378" s="499"/>
      <c r="BH378" s="499"/>
      <c r="BI378" s="499"/>
      <c r="BJ378" s="499"/>
      <c r="BK378" s="499"/>
      <c r="BL378" s="499"/>
      <c r="BM378" s="499"/>
      <c r="BN378" s="499"/>
      <c r="BO378" s="499"/>
      <c r="BP378" s="499"/>
      <c r="BQ378" s="499"/>
      <c r="BR378" s="499"/>
      <c r="BS378" s="499"/>
      <c r="BT378" s="499"/>
      <c r="BU378" s="499"/>
      <c r="BV378" s="499"/>
      <c r="BW378" s="499"/>
      <c r="BX378" s="499"/>
      <c r="BY378" s="499"/>
    </row>
    <row r="379" spans="1:77" customFormat="1" ht="12.75">
      <c r="A379" s="145"/>
      <c r="B379" s="145"/>
      <c r="C379" s="145"/>
      <c r="D379" s="145"/>
      <c r="E379" s="145"/>
      <c r="F379" s="145"/>
      <c r="G379" s="145"/>
      <c r="H379" s="145"/>
      <c r="I379" s="211"/>
      <c r="J379" s="145"/>
      <c r="K379" s="145"/>
      <c r="L379" s="145"/>
      <c r="M379" s="145"/>
      <c r="N379" s="145"/>
      <c r="O379" s="145"/>
      <c r="P379" s="145"/>
      <c r="Q379" s="145"/>
      <c r="R379" s="145"/>
      <c r="S379" s="146"/>
      <c r="T379" s="501"/>
      <c r="U379" s="500"/>
      <c r="V379" s="499"/>
      <c r="W379" s="494"/>
      <c r="X379" s="494"/>
      <c r="Y379" s="494"/>
      <c r="Z379" s="494"/>
      <c r="AA379" s="494"/>
      <c r="AB379" s="451"/>
      <c r="AC379" s="494"/>
      <c r="AD379" s="494"/>
      <c r="AE379" s="494"/>
      <c r="AF379" s="494"/>
      <c r="AG379" s="494"/>
      <c r="AH379" s="494"/>
      <c r="AI379" s="499"/>
      <c r="AJ379" s="146"/>
      <c r="AK379" s="146"/>
      <c r="AL379" s="146"/>
      <c r="AM379" s="146"/>
      <c r="AN379" s="146"/>
      <c r="AO379" s="146"/>
      <c r="AP379" s="146"/>
      <c r="AQ379" s="146"/>
      <c r="AR379" s="146"/>
      <c r="AS379" s="146"/>
      <c r="AT379" s="146"/>
      <c r="AU379" s="146"/>
      <c r="AV379" s="146"/>
      <c r="AW379" s="146"/>
      <c r="AX379" s="146"/>
      <c r="AY379" s="146"/>
      <c r="AZ379" s="146"/>
      <c r="BA379" s="146"/>
      <c r="BB379" s="146"/>
      <c r="BC379" s="146"/>
      <c r="BD379" s="146"/>
      <c r="BE379" s="499"/>
      <c r="BF379" s="499"/>
      <c r="BG379" s="499"/>
      <c r="BH379" s="499"/>
      <c r="BI379" s="499"/>
      <c r="BJ379" s="499"/>
      <c r="BK379" s="499"/>
      <c r="BL379" s="499"/>
      <c r="BM379" s="499"/>
      <c r="BN379" s="499"/>
      <c r="BO379" s="499"/>
      <c r="BP379" s="499"/>
      <c r="BQ379" s="499"/>
      <c r="BR379" s="499"/>
      <c r="BS379" s="499"/>
      <c r="BT379" s="499"/>
      <c r="BU379" s="499"/>
      <c r="BV379" s="499"/>
      <c r="BW379" s="499"/>
      <c r="BX379" s="499"/>
      <c r="BY379" s="499"/>
    </row>
    <row r="380" spans="1:77" customFormat="1" ht="12.75">
      <c r="A380" s="145"/>
      <c r="B380" s="145"/>
      <c r="C380" s="145"/>
      <c r="D380" s="145"/>
      <c r="E380" s="145"/>
      <c r="F380" s="145"/>
      <c r="G380" s="145"/>
      <c r="H380" s="145"/>
      <c r="I380" s="211"/>
      <c r="J380" s="145"/>
      <c r="K380" s="145"/>
      <c r="L380" s="145"/>
      <c r="M380" s="145"/>
      <c r="N380" s="145"/>
      <c r="O380" s="145"/>
      <c r="P380" s="145"/>
      <c r="Q380" s="145"/>
      <c r="R380" s="145"/>
      <c r="S380" s="146"/>
      <c r="T380" s="501"/>
      <c r="U380" s="500"/>
      <c r="V380" s="499"/>
      <c r="W380" s="459"/>
      <c r="X380" s="459"/>
      <c r="Y380" s="459"/>
      <c r="Z380" s="459"/>
      <c r="AA380" s="459"/>
      <c r="AB380" s="457"/>
      <c r="AC380" s="459"/>
      <c r="AD380" s="459"/>
      <c r="AE380" s="494"/>
      <c r="AF380" s="459"/>
      <c r="AG380" s="459"/>
      <c r="AH380" s="459"/>
      <c r="AI380" s="499"/>
      <c r="AJ380" s="146"/>
      <c r="AK380" s="146"/>
      <c r="AL380" s="146"/>
      <c r="AM380" s="146"/>
      <c r="AN380" s="146"/>
      <c r="AO380" s="146"/>
      <c r="AP380" s="146"/>
      <c r="AQ380" s="146"/>
      <c r="AR380" s="146"/>
      <c r="AS380" s="146"/>
      <c r="AT380" s="146"/>
      <c r="AU380" s="146"/>
      <c r="AV380" s="146"/>
      <c r="AW380" s="146"/>
      <c r="AX380" s="146"/>
      <c r="AY380" s="146"/>
      <c r="AZ380" s="146"/>
      <c r="BA380" s="146"/>
      <c r="BB380" s="146"/>
      <c r="BC380" s="146"/>
      <c r="BD380" s="146"/>
      <c r="BE380" s="499"/>
      <c r="BF380" s="499"/>
      <c r="BG380" s="499"/>
      <c r="BH380" s="499"/>
      <c r="BI380" s="499"/>
      <c r="BJ380" s="499"/>
      <c r="BK380" s="499"/>
      <c r="BL380" s="499"/>
      <c r="BM380" s="499"/>
      <c r="BN380" s="499"/>
      <c r="BO380" s="499"/>
      <c r="BP380" s="499"/>
      <c r="BQ380" s="499"/>
      <c r="BR380" s="499"/>
      <c r="BS380" s="499"/>
      <c r="BT380" s="499"/>
      <c r="BU380" s="499"/>
      <c r="BV380" s="499"/>
      <c r="BW380" s="499"/>
      <c r="BX380" s="499"/>
      <c r="BY380" s="499"/>
    </row>
    <row r="381" spans="1:77" customFormat="1" ht="12.75">
      <c r="A381" s="145"/>
      <c r="B381" s="145"/>
      <c r="C381" s="145"/>
      <c r="D381" s="145"/>
      <c r="E381" s="145"/>
      <c r="F381" s="145"/>
      <c r="G381" s="145"/>
      <c r="H381" s="145"/>
      <c r="I381" s="211"/>
      <c r="J381" s="145"/>
      <c r="K381" s="145"/>
      <c r="L381" s="145"/>
      <c r="M381" s="145"/>
      <c r="N381" s="145"/>
      <c r="O381" s="145"/>
      <c r="P381" s="145"/>
      <c r="Q381" s="145"/>
      <c r="R381" s="145"/>
      <c r="S381" s="146"/>
      <c r="T381" s="501"/>
      <c r="U381" s="500"/>
      <c r="V381" s="499"/>
      <c r="W381" s="459"/>
      <c r="X381" s="459"/>
      <c r="Y381" s="459"/>
      <c r="Z381" s="459"/>
      <c r="AA381" s="459"/>
      <c r="AB381" s="457"/>
      <c r="AC381" s="459"/>
      <c r="AD381" s="459"/>
      <c r="AE381" s="494"/>
      <c r="AF381" s="459"/>
      <c r="AG381" s="459"/>
      <c r="AH381" s="459"/>
      <c r="AI381" s="499"/>
      <c r="AJ381" s="146"/>
      <c r="AK381" s="146"/>
      <c r="AL381" s="146"/>
      <c r="AM381" s="146"/>
      <c r="AN381" s="146"/>
      <c r="AO381" s="146"/>
      <c r="AP381" s="146"/>
      <c r="AQ381" s="146"/>
      <c r="AR381" s="146"/>
      <c r="AS381" s="146"/>
      <c r="AT381" s="146"/>
      <c r="AU381" s="146"/>
      <c r="AV381" s="146"/>
      <c r="AW381" s="146"/>
      <c r="AX381" s="146"/>
      <c r="AY381" s="146"/>
      <c r="AZ381" s="146"/>
      <c r="BA381" s="146"/>
      <c r="BB381" s="146"/>
      <c r="BC381" s="146"/>
      <c r="BD381" s="146"/>
      <c r="BE381" s="499"/>
      <c r="BF381" s="499"/>
      <c r="BG381" s="499"/>
      <c r="BH381" s="499"/>
      <c r="BI381" s="499"/>
      <c r="BJ381" s="499"/>
      <c r="BK381" s="499"/>
      <c r="BL381" s="499"/>
      <c r="BM381" s="499"/>
      <c r="BN381" s="499"/>
      <c r="BO381" s="499"/>
      <c r="BP381" s="499"/>
      <c r="BQ381" s="499"/>
      <c r="BR381" s="499"/>
      <c r="BS381" s="499"/>
      <c r="BT381" s="499"/>
      <c r="BU381" s="499"/>
      <c r="BV381" s="499"/>
      <c r="BW381" s="499"/>
      <c r="BX381" s="499"/>
      <c r="BY381" s="499"/>
    </row>
    <row r="382" spans="1:77" customFormat="1" ht="12.75">
      <c r="A382" s="145"/>
      <c r="B382" s="145"/>
      <c r="C382" s="145"/>
      <c r="D382" s="145"/>
      <c r="E382" s="145"/>
      <c r="F382" s="145"/>
      <c r="G382" s="145"/>
      <c r="H382" s="145"/>
      <c r="I382" s="211"/>
      <c r="J382" s="145"/>
      <c r="K382" s="145"/>
      <c r="L382" s="145"/>
      <c r="M382" s="145"/>
      <c r="N382" s="145"/>
      <c r="O382" s="145"/>
      <c r="P382" s="145"/>
      <c r="Q382" s="145"/>
      <c r="R382" s="145"/>
      <c r="S382" s="146"/>
      <c r="T382" s="501"/>
      <c r="U382" s="500"/>
      <c r="V382" s="499"/>
      <c r="W382" s="459"/>
      <c r="X382" s="459"/>
      <c r="Y382" s="459"/>
      <c r="Z382" s="459"/>
      <c r="AA382" s="459"/>
      <c r="AB382" s="457"/>
      <c r="AC382" s="459"/>
      <c r="AD382" s="459"/>
      <c r="AE382" s="494"/>
      <c r="AF382" s="459"/>
      <c r="AG382" s="459"/>
      <c r="AH382" s="459"/>
      <c r="AI382" s="499"/>
      <c r="AJ382" s="146"/>
      <c r="AK382" s="146"/>
      <c r="AL382" s="146"/>
      <c r="AM382" s="146"/>
      <c r="AN382" s="146"/>
      <c r="AO382" s="146"/>
      <c r="AP382" s="146"/>
      <c r="AQ382" s="146"/>
      <c r="AR382" s="146"/>
      <c r="AS382" s="146"/>
      <c r="AT382" s="146"/>
      <c r="AU382" s="146"/>
      <c r="AV382" s="146"/>
      <c r="AW382" s="146"/>
      <c r="AX382" s="146"/>
      <c r="AY382" s="146"/>
      <c r="AZ382" s="146"/>
      <c r="BA382" s="146"/>
      <c r="BB382" s="146"/>
      <c r="BC382" s="146"/>
      <c r="BD382" s="146"/>
      <c r="BE382" s="499"/>
      <c r="BF382" s="499"/>
      <c r="BG382" s="499"/>
      <c r="BH382" s="499"/>
      <c r="BI382" s="499"/>
      <c r="BJ382" s="499"/>
      <c r="BK382" s="499"/>
      <c r="BL382" s="499"/>
      <c r="BM382" s="499"/>
      <c r="BN382" s="499"/>
      <c r="BO382" s="499"/>
      <c r="BP382" s="499"/>
      <c r="BQ382" s="499"/>
      <c r="BR382" s="499"/>
      <c r="BS382" s="499"/>
      <c r="BT382" s="499"/>
      <c r="BU382" s="499"/>
      <c r="BV382" s="499"/>
      <c r="BW382" s="499"/>
      <c r="BX382" s="499"/>
      <c r="BY382" s="499"/>
    </row>
    <row r="383" spans="1:77" customFormat="1" ht="12.75">
      <c r="A383" s="145"/>
      <c r="B383" s="145"/>
      <c r="C383" s="145"/>
      <c r="D383" s="145"/>
      <c r="E383" s="145"/>
      <c r="F383" s="145"/>
      <c r="G383" s="145"/>
      <c r="H383" s="145"/>
      <c r="I383" s="211"/>
      <c r="J383" s="145"/>
      <c r="K383" s="145"/>
      <c r="L383" s="145"/>
      <c r="M383" s="145"/>
      <c r="N383" s="145"/>
      <c r="O383" s="145"/>
      <c r="P383" s="145"/>
      <c r="Q383" s="145"/>
      <c r="R383" s="145"/>
      <c r="S383" s="146"/>
      <c r="T383" s="501"/>
      <c r="U383" s="500"/>
      <c r="V383" s="499"/>
      <c r="W383" s="459"/>
      <c r="X383" s="459"/>
      <c r="Y383" s="459"/>
      <c r="Z383" s="459"/>
      <c r="AA383" s="459"/>
      <c r="AB383" s="457"/>
      <c r="AC383" s="459"/>
      <c r="AD383" s="459"/>
      <c r="AE383" s="494"/>
      <c r="AF383" s="459"/>
      <c r="AG383" s="459"/>
      <c r="AH383" s="459"/>
      <c r="AI383" s="499"/>
      <c r="AJ383" s="146"/>
      <c r="AK383" s="146"/>
      <c r="AL383" s="146"/>
      <c r="AM383" s="146"/>
      <c r="AN383" s="146"/>
      <c r="AO383" s="146"/>
      <c r="AP383" s="146"/>
      <c r="AQ383" s="146"/>
      <c r="AR383" s="146"/>
      <c r="AS383" s="146"/>
      <c r="AT383" s="146"/>
      <c r="AU383" s="146"/>
      <c r="AV383" s="146"/>
      <c r="AW383" s="146"/>
      <c r="AX383" s="146"/>
      <c r="AY383" s="146"/>
      <c r="AZ383" s="146"/>
      <c r="BA383" s="146"/>
      <c r="BB383" s="146"/>
      <c r="BC383" s="146"/>
      <c r="BD383" s="146"/>
      <c r="BE383" s="499"/>
      <c r="BF383" s="499"/>
      <c r="BG383" s="499"/>
      <c r="BH383" s="499"/>
      <c r="BI383" s="499"/>
      <c r="BJ383" s="499"/>
      <c r="BK383" s="499"/>
      <c r="BL383" s="499"/>
      <c r="BM383" s="499"/>
      <c r="BN383" s="499"/>
      <c r="BO383" s="499"/>
      <c r="BP383" s="499"/>
      <c r="BQ383" s="499"/>
      <c r="BR383" s="499"/>
      <c r="BS383" s="499"/>
      <c r="BT383" s="499"/>
      <c r="BU383" s="499"/>
      <c r="BV383" s="499"/>
      <c r="BW383" s="499"/>
      <c r="BX383" s="499"/>
      <c r="BY383" s="499"/>
    </row>
    <row r="384" spans="1:77" customFormat="1" ht="12.75">
      <c r="A384" s="145"/>
      <c r="B384" s="145"/>
      <c r="C384" s="145"/>
      <c r="D384" s="145"/>
      <c r="E384" s="145"/>
      <c r="F384" s="145"/>
      <c r="G384" s="145"/>
      <c r="H384" s="145"/>
      <c r="I384" s="211"/>
      <c r="J384" s="145"/>
      <c r="K384" s="145"/>
      <c r="L384" s="145"/>
      <c r="M384" s="145"/>
      <c r="N384" s="145"/>
      <c r="O384" s="145"/>
      <c r="P384" s="145"/>
      <c r="Q384" s="145"/>
      <c r="R384" s="145"/>
      <c r="S384" s="146"/>
      <c r="T384" s="501"/>
      <c r="U384" s="500"/>
      <c r="V384" s="499"/>
      <c r="W384" s="459"/>
      <c r="X384" s="459"/>
      <c r="Y384" s="459"/>
      <c r="Z384" s="459"/>
      <c r="AA384" s="459"/>
      <c r="AB384" s="459"/>
      <c r="AC384" s="459"/>
      <c r="AD384" s="459"/>
      <c r="AE384" s="459"/>
      <c r="AF384" s="459"/>
      <c r="AG384" s="459"/>
      <c r="AH384" s="459"/>
      <c r="AI384" s="499"/>
      <c r="AJ384" s="146"/>
      <c r="AK384" s="146"/>
      <c r="AL384" s="146"/>
      <c r="AM384" s="146"/>
      <c r="AN384" s="146"/>
      <c r="AO384" s="146"/>
      <c r="AP384" s="146"/>
      <c r="AQ384" s="146"/>
      <c r="AR384" s="146"/>
      <c r="AS384" s="146"/>
      <c r="AT384" s="146"/>
      <c r="AU384" s="146"/>
      <c r="AV384" s="146"/>
      <c r="AW384" s="146"/>
      <c r="AX384" s="146"/>
      <c r="AY384" s="146"/>
      <c r="AZ384" s="146"/>
      <c r="BA384" s="146"/>
      <c r="BB384" s="146"/>
      <c r="BC384" s="146"/>
      <c r="BD384" s="146"/>
      <c r="BE384" s="499"/>
      <c r="BF384" s="499"/>
      <c r="BG384" s="499"/>
      <c r="BH384" s="499"/>
      <c r="BI384" s="499"/>
      <c r="BJ384" s="499"/>
      <c r="BK384" s="499"/>
      <c r="BL384" s="499"/>
      <c r="BM384" s="499"/>
      <c r="BN384" s="499"/>
      <c r="BO384" s="499"/>
      <c r="BP384" s="499"/>
      <c r="BQ384" s="499"/>
      <c r="BR384" s="499"/>
      <c r="BS384" s="499"/>
      <c r="BT384" s="499"/>
      <c r="BU384" s="499"/>
      <c r="BV384" s="499"/>
      <c r="BW384" s="499"/>
      <c r="BX384" s="499"/>
      <c r="BY384" s="499"/>
    </row>
    <row r="385" spans="1:77" customFormat="1" ht="12.75">
      <c r="A385" s="145"/>
      <c r="B385" s="145"/>
      <c r="C385" s="145"/>
      <c r="D385" s="145"/>
      <c r="E385" s="145"/>
      <c r="F385" s="145"/>
      <c r="G385" s="145"/>
      <c r="H385" s="145"/>
      <c r="I385" s="211"/>
      <c r="J385" s="145"/>
      <c r="K385" s="145"/>
      <c r="L385" s="145"/>
      <c r="M385" s="145"/>
      <c r="N385" s="145"/>
      <c r="O385" s="145"/>
      <c r="P385" s="145"/>
      <c r="Q385" s="145"/>
      <c r="R385" s="145"/>
      <c r="S385" s="146"/>
      <c r="T385" s="501"/>
      <c r="U385" s="500"/>
      <c r="V385" s="499"/>
      <c r="W385" s="459"/>
      <c r="X385" s="459"/>
      <c r="Y385" s="459"/>
      <c r="Z385" s="459"/>
      <c r="AA385" s="459"/>
      <c r="AB385" s="459"/>
      <c r="AC385" s="459"/>
      <c r="AD385" s="459"/>
      <c r="AE385" s="459"/>
      <c r="AF385" s="459"/>
      <c r="AG385" s="459"/>
      <c r="AH385" s="459"/>
      <c r="AI385" s="499"/>
      <c r="AJ385" s="146"/>
      <c r="AK385" s="146"/>
      <c r="AL385" s="146"/>
      <c r="AM385" s="146"/>
      <c r="AN385" s="146"/>
      <c r="AO385" s="146"/>
      <c r="AP385" s="146"/>
      <c r="AQ385" s="146"/>
      <c r="AR385" s="146"/>
      <c r="AS385" s="146"/>
      <c r="AT385" s="146"/>
      <c r="AU385" s="146"/>
      <c r="AV385" s="146"/>
      <c r="AW385" s="146"/>
      <c r="AX385" s="146"/>
      <c r="AY385" s="146"/>
      <c r="AZ385" s="146"/>
      <c r="BA385" s="146"/>
      <c r="BB385" s="146"/>
      <c r="BC385" s="146"/>
      <c r="BD385" s="146"/>
      <c r="BE385" s="499"/>
      <c r="BF385" s="499"/>
      <c r="BG385" s="499"/>
      <c r="BH385" s="499"/>
      <c r="BI385" s="499"/>
      <c r="BJ385" s="499"/>
      <c r="BK385" s="499"/>
      <c r="BL385" s="499"/>
      <c r="BM385" s="499"/>
      <c r="BN385" s="499"/>
      <c r="BO385" s="499"/>
      <c r="BP385" s="499"/>
      <c r="BQ385" s="499"/>
      <c r="BR385" s="499"/>
      <c r="BS385" s="499"/>
      <c r="BT385" s="499"/>
      <c r="BU385" s="499"/>
      <c r="BV385" s="499"/>
      <c r="BW385" s="499"/>
      <c r="BX385" s="499"/>
      <c r="BY385" s="499"/>
    </row>
    <row r="386" spans="1:77" customFormat="1" ht="12.75">
      <c r="A386" s="145"/>
      <c r="B386" s="145"/>
      <c r="C386" s="145"/>
      <c r="D386" s="145"/>
      <c r="E386" s="145"/>
      <c r="F386" s="145"/>
      <c r="G386" s="145"/>
      <c r="H386" s="145"/>
      <c r="I386" s="211"/>
      <c r="J386" s="145"/>
      <c r="K386" s="145"/>
      <c r="L386" s="145"/>
      <c r="M386" s="145"/>
      <c r="N386" s="145"/>
      <c r="O386" s="145"/>
      <c r="P386" s="145"/>
      <c r="Q386" s="145"/>
      <c r="R386" s="145"/>
      <c r="S386" s="146"/>
      <c r="T386" s="501"/>
      <c r="U386" s="500"/>
      <c r="V386" s="499"/>
      <c r="W386" s="459"/>
      <c r="X386" s="459"/>
      <c r="Y386" s="459"/>
      <c r="Z386" s="459"/>
      <c r="AA386" s="459"/>
      <c r="AB386" s="459"/>
      <c r="AC386" s="459"/>
      <c r="AD386" s="459"/>
      <c r="AE386" s="459"/>
      <c r="AF386" s="459"/>
      <c r="AG386" s="459"/>
      <c r="AH386" s="459"/>
      <c r="AI386" s="499"/>
      <c r="AJ386" s="146"/>
      <c r="AK386" s="146"/>
      <c r="AL386" s="146"/>
      <c r="AM386" s="146"/>
      <c r="AN386" s="146"/>
      <c r="AO386" s="146"/>
      <c r="AP386" s="146"/>
      <c r="AQ386" s="146"/>
      <c r="AR386" s="146"/>
      <c r="AS386" s="146"/>
      <c r="AT386" s="146"/>
      <c r="AU386" s="146"/>
      <c r="AV386" s="146"/>
      <c r="AW386" s="146"/>
      <c r="AX386" s="146"/>
      <c r="AY386" s="146"/>
      <c r="AZ386" s="146"/>
      <c r="BA386" s="146"/>
      <c r="BB386" s="146"/>
      <c r="BC386" s="146"/>
      <c r="BD386" s="146"/>
      <c r="BE386" s="499"/>
      <c r="BF386" s="499"/>
      <c r="BG386" s="499"/>
      <c r="BH386" s="499"/>
      <c r="BI386" s="499"/>
      <c r="BJ386" s="499"/>
      <c r="BK386" s="499"/>
      <c r="BL386" s="499"/>
      <c r="BM386" s="499"/>
      <c r="BN386" s="499"/>
      <c r="BO386" s="499"/>
      <c r="BP386" s="499"/>
      <c r="BQ386" s="499"/>
      <c r="BR386" s="499"/>
      <c r="BS386" s="499"/>
      <c r="BT386" s="499"/>
      <c r="BU386" s="499"/>
      <c r="BV386" s="499"/>
      <c r="BW386" s="499"/>
      <c r="BX386" s="499"/>
      <c r="BY386" s="499"/>
    </row>
    <row r="387" spans="1:77" customFormat="1" ht="12.75">
      <c r="A387" s="145"/>
      <c r="B387" s="145"/>
      <c r="C387" s="145"/>
      <c r="D387" s="145"/>
      <c r="E387" s="145"/>
      <c r="F387" s="145"/>
      <c r="G387" s="145"/>
      <c r="H387" s="145"/>
      <c r="I387" s="211"/>
      <c r="J387" s="145"/>
      <c r="K387" s="145"/>
      <c r="L387" s="145"/>
      <c r="M387" s="145"/>
      <c r="N387" s="145"/>
      <c r="O387" s="145"/>
      <c r="P387" s="145"/>
      <c r="Q387" s="145"/>
      <c r="R387" s="145"/>
      <c r="S387" s="146"/>
      <c r="T387" s="501"/>
      <c r="U387" s="500"/>
      <c r="V387" s="499"/>
      <c r="W387" s="459"/>
      <c r="X387" s="459"/>
      <c r="Y387" s="459"/>
      <c r="Z387" s="459"/>
      <c r="AA387" s="459"/>
      <c r="AB387" s="459"/>
      <c r="AC387" s="459"/>
      <c r="AD387" s="459"/>
      <c r="AE387" s="459"/>
      <c r="AF387" s="459"/>
      <c r="AG387" s="459"/>
      <c r="AH387" s="459"/>
      <c r="AI387" s="499"/>
      <c r="AJ387" s="146"/>
      <c r="AK387" s="146"/>
      <c r="AL387" s="146"/>
      <c r="AM387" s="146"/>
      <c r="AN387" s="146"/>
      <c r="AO387" s="146"/>
      <c r="AP387" s="146"/>
      <c r="AQ387" s="146"/>
      <c r="AR387" s="146"/>
      <c r="AS387" s="146"/>
      <c r="AT387" s="146"/>
      <c r="AU387" s="146"/>
      <c r="AV387" s="146"/>
      <c r="AW387" s="146"/>
      <c r="AX387" s="146"/>
      <c r="AY387" s="146"/>
      <c r="AZ387" s="146"/>
      <c r="BA387" s="146"/>
      <c r="BB387" s="146"/>
      <c r="BC387" s="146"/>
      <c r="BD387" s="146"/>
      <c r="BE387" s="499"/>
      <c r="BF387" s="499"/>
      <c r="BG387" s="499"/>
      <c r="BH387" s="499"/>
      <c r="BI387" s="499"/>
      <c r="BJ387" s="499"/>
      <c r="BK387" s="499"/>
      <c r="BL387" s="499"/>
      <c r="BM387" s="499"/>
      <c r="BN387" s="499"/>
      <c r="BO387" s="499"/>
      <c r="BP387" s="499"/>
      <c r="BQ387" s="499"/>
      <c r="BR387" s="499"/>
      <c r="BS387" s="499"/>
      <c r="BT387" s="499"/>
      <c r="BU387" s="499"/>
      <c r="BV387" s="499"/>
      <c r="BW387" s="499"/>
      <c r="BX387" s="499"/>
      <c r="BY387" s="499"/>
    </row>
    <row r="388" spans="1:77" customFormat="1" ht="12.75">
      <c r="A388" s="145"/>
      <c r="B388" s="145"/>
      <c r="C388" s="145"/>
      <c r="D388" s="145"/>
      <c r="E388" s="145"/>
      <c r="F388" s="145"/>
      <c r="G388" s="145"/>
      <c r="H388" s="145"/>
      <c r="I388" s="211"/>
      <c r="J388" s="145"/>
      <c r="K388" s="145"/>
      <c r="L388" s="145"/>
      <c r="M388" s="145"/>
      <c r="N388" s="145"/>
      <c r="O388" s="145"/>
      <c r="P388" s="145"/>
      <c r="Q388" s="145"/>
      <c r="R388" s="145"/>
      <c r="S388" s="146"/>
      <c r="T388" s="501"/>
      <c r="U388" s="500"/>
      <c r="V388" s="499"/>
      <c r="W388" s="459"/>
      <c r="X388" s="459"/>
      <c r="Y388" s="459"/>
      <c r="Z388" s="459"/>
      <c r="AA388" s="459"/>
      <c r="AB388" s="459"/>
      <c r="AC388" s="459"/>
      <c r="AD388" s="459"/>
      <c r="AE388" s="459"/>
      <c r="AF388" s="459"/>
      <c r="AG388" s="459"/>
      <c r="AH388" s="459"/>
      <c r="AI388" s="499"/>
      <c r="AJ388" s="146"/>
      <c r="AK388" s="146"/>
      <c r="AL388" s="146"/>
      <c r="AM388" s="146"/>
      <c r="AN388" s="146"/>
      <c r="AO388" s="146"/>
      <c r="AP388" s="146"/>
      <c r="AQ388" s="146"/>
      <c r="AR388" s="146"/>
      <c r="AS388" s="146"/>
      <c r="AT388" s="146"/>
      <c r="AU388" s="146"/>
      <c r="AV388" s="146"/>
      <c r="AW388" s="146"/>
      <c r="AX388" s="146"/>
      <c r="AY388" s="146"/>
      <c r="AZ388" s="146"/>
      <c r="BA388" s="146"/>
      <c r="BB388" s="146"/>
      <c r="BC388" s="146"/>
      <c r="BD388" s="146"/>
      <c r="BE388" s="499"/>
      <c r="BF388" s="499"/>
      <c r="BG388" s="499"/>
      <c r="BH388" s="499"/>
      <c r="BI388" s="499"/>
      <c r="BJ388" s="499"/>
      <c r="BK388" s="499"/>
      <c r="BL388" s="499"/>
      <c r="BM388" s="499"/>
      <c r="BN388" s="499"/>
      <c r="BO388" s="499"/>
      <c r="BP388" s="499"/>
      <c r="BQ388" s="499"/>
      <c r="BR388" s="499"/>
      <c r="BS388" s="499"/>
      <c r="BT388" s="499"/>
      <c r="BU388" s="499"/>
      <c r="BV388" s="499"/>
      <c r="BW388" s="499"/>
      <c r="BX388" s="499"/>
      <c r="BY388" s="499"/>
    </row>
    <row r="389" spans="1:77" customFormat="1" ht="12.75">
      <c r="A389" s="145"/>
      <c r="B389" s="145"/>
      <c r="C389" s="145"/>
      <c r="D389" s="145"/>
      <c r="E389" s="145"/>
      <c r="F389" s="145"/>
      <c r="G389" s="145"/>
      <c r="H389" s="145"/>
      <c r="I389" s="211"/>
      <c r="J389" s="145"/>
      <c r="K389" s="145"/>
      <c r="L389" s="145"/>
      <c r="M389" s="145"/>
      <c r="N389" s="145"/>
      <c r="O389" s="145"/>
      <c r="P389" s="145"/>
      <c r="Q389" s="145"/>
      <c r="R389" s="145"/>
      <c r="S389" s="146"/>
      <c r="T389" s="501"/>
      <c r="U389" s="500"/>
      <c r="V389" s="499"/>
      <c r="W389" s="459"/>
      <c r="X389" s="459"/>
      <c r="Y389" s="459"/>
      <c r="Z389" s="459"/>
      <c r="AA389" s="459"/>
      <c r="AB389" s="459"/>
      <c r="AC389" s="459"/>
      <c r="AD389" s="459"/>
      <c r="AE389" s="459"/>
      <c r="AF389" s="459"/>
      <c r="AG389" s="459"/>
      <c r="AH389" s="459"/>
      <c r="AI389" s="499"/>
      <c r="AJ389" s="146"/>
      <c r="AK389" s="146"/>
      <c r="AL389" s="146"/>
      <c r="AM389" s="146"/>
      <c r="AN389" s="146"/>
      <c r="AO389" s="146"/>
      <c r="AP389" s="146"/>
      <c r="AQ389" s="146"/>
      <c r="AR389" s="146"/>
      <c r="AS389" s="146"/>
      <c r="AT389" s="146"/>
      <c r="AU389" s="146"/>
      <c r="AV389" s="146"/>
      <c r="AW389" s="146"/>
      <c r="AX389" s="146"/>
      <c r="AY389" s="146"/>
      <c r="AZ389" s="146"/>
      <c r="BA389" s="146"/>
      <c r="BB389" s="146"/>
      <c r="BC389" s="146"/>
      <c r="BD389" s="146"/>
      <c r="BE389" s="499"/>
      <c r="BF389" s="499"/>
      <c r="BG389" s="499"/>
      <c r="BH389" s="499"/>
      <c r="BI389" s="499"/>
      <c r="BJ389" s="499"/>
      <c r="BK389" s="499"/>
      <c r="BL389" s="499"/>
      <c r="BM389" s="499"/>
      <c r="BN389" s="499"/>
      <c r="BO389" s="499"/>
      <c r="BP389" s="499"/>
      <c r="BQ389" s="499"/>
      <c r="BR389" s="499"/>
      <c r="BS389" s="499"/>
      <c r="BT389" s="499"/>
      <c r="BU389" s="499"/>
      <c r="BV389" s="499"/>
      <c r="BW389" s="499"/>
      <c r="BX389" s="499"/>
      <c r="BY389" s="499"/>
    </row>
    <row r="390" spans="1:77" customFormat="1" ht="12.75">
      <c r="A390" s="145"/>
      <c r="B390" s="145"/>
      <c r="C390" s="145"/>
      <c r="D390" s="145"/>
      <c r="E390" s="145"/>
      <c r="F390" s="145"/>
      <c r="G390" s="145"/>
      <c r="H390" s="145"/>
      <c r="I390" s="211"/>
      <c r="J390" s="145"/>
      <c r="K390" s="145"/>
      <c r="L390" s="145"/>
      <c r="M390" s="145"/>
      <c r="N390" s="145"/>
      <c r="O390" s="145"/>
      <c r="P390" s="145"/>
      <c r="Q390" s="145"/>
      <c r="R390" s="145"/>
      <c r="S390" s="146"/>
      <c r="T390" s="501"/>
      <c r="U390" s="500"/>
      <c r="V390" s="499"/>
      <c r="W390" s="459"/>
      <c r="X390" s="459"/>
      <c r="Y390" s="459"/>
      <c r="Z390" s="459"/>
      <c r="AA390" s="459"/>
      <c r="AB390" s="459"/>
      <c r="AC390" s="459"/>
      <c r="AD390" s="459"/>
      <c r="AE390" s="459"/>
      <c r="AF390" s="459"/>
      <c r="AG390" s="459"/>
      <c r="AH390" s="459"/>
      <c r="AI390" s="499"/>
      <c r="AJ390" s="146"/>
      <c r="AK390" s="146"/>
      <c r="AL390" s="146"/>
      <c r="AM390" s="146"/>
      <c r="AN390" s="146"/>
      <c r="AO390" s="146"/>
      <c r="AP390" s="146"/>
      <c r="AQ390" s="146"/>
      <c r="AR390" s="146"/>
      <c r="AS390" s="146"/>
      <c r="AT390" s="146"/>
      <c r="AU390" s="146"/>
      <c r="AV390" s="146"/>
      <c r="AW390" s="146"/>
      <c r="AX390" s="146"/>
      <c r="AY390" s="146"/>
      <c r="AZ390" s="146"/>
      <c r="BA390" s="146"/>
      <c r="BB390" s="146"/>
      <c r="BC390" s="146"/>
      <c r="BD390" s="146"/>
      <c r="BE390" s="499"/>
      <c r="BF390" s="499"/>
      <c r="BG390" s="499"/>
      <c r="BH390" s="499"/>
      <c r="BI390" s="499"/>
      <c r="BJ390" s="499"/>
      <c r="BK390" s="499"/>
      <c r="BL390" s="499"/>
      <c r="BM390" s="499"/>
      <c r="BN390" s="499"/>
      <c r="BO390" s="499"/>
      <c r="BP390" s="499"/>
      <c r="BQ390" s="499"/>
      <c r="BR390" s="499"/>
      <c r="BS390" s="499"/>
      <c r="BT390" s="499"/>
      <c r="BU390" s="499"/>
      <c r="BV390" s="499"/>
      <c r="BW390" s="499"/>
      <c r="BX390" s="499"/>
      <c r="BY390" s="499"/>
    </row>
    <row r="391" spans="1:77" customFormat="1" ht="12.75">
      <c r="A391" s="145"/>
      <c r="B391" s="145"/>
      <c r="C391" s="145"/>
      <c r="D391" s="145"/>
      <c r="E391" s="145"/>
      <c r="F391" s="145"/>
      <c r="G391" s="145"/>
      <c r="H391" s="145"/>
      <c r="I391" s="211"/>
      <c r="J391" s="145"/>
      <c r="K391" s="145"/>
      <c r="L391" s="145"/>
      <c r="M391" s="145"/>
      <c r="N391" s="145"/>
      <c r="O391" s="145"/>
      <c r="P391" s="145"/>
      <c r="Q391" s="145"/>
      <c r="R391" s="145"/>
      <c r="S391" s="146"/>
      <c r="T391" s="501"/>
      <c r="U391" s="500"/>
      <c r="V391" s="499"/>
      <c r="W391" s="459"/>
      <c r="X391" s="459"/>
      <c r="Y391" s="459"/>
      <c r="Z391" s="459"/>
      <c r="AA391" s="459"/>
      <c r="AB391" s="459"/>
      <c r="AC391" s="459"/>
      <c r="AD391" s="459"/>
      <c r="AE391" s="459"/>
      <c r="AF391" s="459"/>
      <c r="AG391" s="459"/>
      <c r="AH391" s="459"/>
      <c r="AI391" s="499"/>
      <c r="AJ391" s="146"/>
      <c r="AK391" s="146"/>
      <c r="AL391" s="146"/>
      <c r="AM391" s="146"/>
      <c r="AN391" s="146"/>
      <c r="AO391" s="146"/>
      <c r="AP391" s="146"/>
      <c r="AQ391" s="146"/>
      <c r="AR391" s="146"/>
      <c r="AS391" s="146"/>
      <c r="AT391" s="146"/>
      <c r="AU391" s="146"/>
      <c r="AV391" s="146"/>
      <c r="AW391" s="146"/>
      <c r="AX391" s="146"/>
      <c r="AY391" s="146"/>
      <c r="AZ391" s="146"/>
      <c r="BA391" s="146"/>
      <c r="BB391" s="146"/>
      <c r="BC391" s="146"/>
      <c r="BD391" s="146"/>
      <c r="BE391" s="499"/>
      <c r="BF391" s="499"/>
      <c r="BG391" s="499"/>
      <c r="BH391" s="499"/>
      <c r="BI391" s="499"/>
      <c r="BJ391" s="499"/>
      <c r="BK391" s="499"/>
      <c r="BL391" s="499"/>
      <c r="BM391" s="499"/>
      <c r="BN391" s="499"/>
      <c r="BO391" s="499"/>
      <c r="BP391" s="499"/>
      <c r="BQ391" s="499"/>
      <c r="BR391" s="499"/>
      <c r="BS391" s="499"/>
      <c r="BT391" s="499"/>
      <c r="BU391" s="499"/>
      <c r="BV391" s="499"/>
      <c r="BW391" s="499"/>
      <c r="BX391" s="499"/>
      <c r="BY391" s="499"/>
    </row>
    <row r="392" spans="1:77" customFormat="1" ht="12.75">
      <c r="A392" s="145"/>
      <c r="B392" s="145"/>
      <c r="C392" s="145"/>
      <c r="D392" s="145"/>
      <c r="E392" s="145"/>
      <c r="F392" s="145"/>
      <c r="G392" s="145"/>
      <c r="H392" s="145"/>
      <c r="I392" s="211"/>
      <c r="J392" s="145"/>
      <c r="K392" s="145"/>
      <c r="L392" s="145"/>
      <c r="M392" s="145"/>
      <c r="N392" s="145"/>
      <c r="O392" s="145"/>
      <c r="P392" s="145"/>
      <c r="Q392" s="145"/>
      <c r="R392" s="145"/>
      <c r="S392" s="146"/>
      <c r="T392" s="501"/>
      <c r="U392" s="500"/>
      <c r="V392" s="499"/>
      <c r="W392" s="459"/>
      <c r="X392" s="459"/>
      <c r="Y392" s="459"/>
      <c r="Z392" s="459"/>
      <c r="AA392" s="459"/>
      <c r="AB392" s="459"/>
      <c r="AC392" s="459"/>
      <c r="AD392" s="459"/>
      <c r="AE392" s="459"/>
      <c r="AF392" s="459"/>
      <c r="AG392" s="459"/>
      <c r="AH392" s="459"/>
      <c r="AI392" s="499"/>
      <c r="AJ392" s="146"/>
      <c r="AK392" s="146"/>
      <c r="AL392" s="146"/>
      <c r="AM392" s="146"/>
      <c r="AN392" s="146"/>
      <c r="AO392" s="146"/>
      <c r="AP392" s="146"/>
      <c r="AQ392" s="146"/>
      <c r="AR392" s="146"/>
      <c r="AS392" s="146"/>
      <c r="AT392" s="146"/>
      <c r="AU392" s="146"/>
      <c r="AV392" s="146"/>
      <c r="AW392" s="146"/>
      <c r="AX392" s="146"/>
      <c r="AY392" s="146"/>
      <c r="AZ392" s="146"/>
      <c r="BA392" s="146"/>
      <c r="BB392" s="146"/>
      <c r="BC392" s="146"/>
      <c r="BD392" s="146"/>
      <c r="BE392" s="499"/>
      <c r="BF392" s="499"/>
      <c r="BG392" s="499"/>
      <c r="BH392" s="499"/>
      <c r="BI392" s="499"/>
      <c r="BJ392" s="499"/>
      <c r="BK392" s="499"/>
      <c r="BL392" s="499"/>
      <c r="BM392" s="499"/>
      <c r="BN392" s="499"/>
      <c r="BO392" s="499"/>
      <c r="BP392" s="499"/>
      <c r="BQ392" s="499"/>
      <c r="BR392" s="499"/>
      <c r="BS392" s="499"/>
      <c r="BT392" s="499"/>
      <c r="BU392" s="499"/>
      <c r="BV392" s="499"/>
      <c r="BW392" s="499"/>
      <c r="BX392" s="499"/>
      <c r="BY392" s="499"/>
    </row>
    <row r="393" spans="1:77" customFormat="1" ht="12.75">
      <c r="A393" s="145"/>
      <c r="B393" s="145"/>
      <c r="C393" s="145"/>
      <c r="D393" s="145"/>
      <c r="E393" s="145"/>
      <c r="F393" s="145"/>
      <c r="G393" s="145"/>
      <c r="H393" s="145"/>
      <c r="I393" s="211"/>
      <c r="J393" s="145"/>
      <c r="K393" s="145"/>
      <c r="L393" s="145"/>
      <c r="M393" s="145"/>
      <c r="N393" s="145"/>
      <c r="O393" s="145"/>
      <c r="P393" s="145"/>
      <c r="Q393" s="145"/>
      <c r="R393" s="145"/>
      <c r="S393" s="146"/>
      <c r="T393" s="501"/>
      <c r="U393" s="500"/>
      <c r="V393" s="499"/>
      <c r="W393" s="494"/>
      <c r="X393" s="494"/>
      <c r="Y393" s="494"/>
      <c r="Z393" s="494"/>
      <c r="AA393" s="494"/>
      <c r="AB393" s="451"/>
      <c r="AC393" s="494"/>
      <c r="AD393" s="494"/>
      <c r="AE393" s="494"/>
      <c r="AF393" s="494"/>
      <c r="AG393" s="494"/>
      <c r="AH393" s="494"/>
      <c r="AI393" s="499"/>
      <c r="AJ393" s="146"/>
      <c r="AK393" s="146"/>
      <c r="AL393" s="146"/>
      <c r="AM393" s="146"/>
      <c r="AN393" s="146"/>
      <c r="AO393" s="146"/>
      <c r="AP393" s="146"/>
      <c r="AQ393" s="146"/>
      <c r="AR393" s="146"/>
      <c r="AS393" s="146"/>
      <c r="AT393" s="146"/>
      <c r="AU393" s="146"/>
      <c r="AV393" s="146"/>
      <c r="AW393" s="146"/>
      <c r="AX393" s="146"/>
      <c r="AY393" s="146"/>
      <c r="AZ393" s="146"/>
      <c r="BA393" s="146"/>
      <c r="BB393" s="146"/>
      <c r="BC393" s="146"/>
      <c r="BD393" s="146"/>
      <c r="BE393" s="499"/>
      <c r="BF393" s="499"/>
      <c r="BG393" s="499"/>
      <c r="BH393" s="499"/>
      <c r="BI393" s="499"/>
      <c r="BJ393" s="499"/>
      <c r="BK393" s="499"/>
      <c r="BL393" s="499"/>
      <c r="BM393" s="499"/>
      <c r="BN393" s="499"/>
      <c r="BO393" s="499"/>
      <c r="BP393" s="499"/>
      <c r="BQ393" s="499"/>
      <c r="BR393" s="499"/>
      <c r="BS393" s="499"/>
      <c r="BT393" s="499"/>
      <c r="BU393" s="499"/>
      <c r="BV393" s="499"/>
      <c r="BW393" s="499"/>
      <c r="BX393" s="499"/>
      <c r="BY393" s="499"/>
    </row>
    <row r="394" spans="1:77" customFormat="1" ht="12.75">
      <c r="A394" s="145"/>
      <c r="B394" s="145"/>
      <c r="C394" s="145"/>
      <c r="D394" s="145"/>
      <c r="E394" s="145"/>
      <c r="F394" s="145"/>
      <c r="G394" s="145"/>
      <c r="H394" s="145"/>
      <c r="I394" s="211"/>
      <c r="J394" s="145"/>
      <c r="K394" s="145"/>
      <c r="L394" s="145"/>
      <c r="M394" s="145"/>
      <c r="N394" s="145"/>
      <c r="O394" s="145"/>
      <c r="P394" s="145"/>
      <c r="Q394" s="145"/>
      <c r="R394" s="145"/>
      <c r="S394" s="146"/>
      <c r="T394" s="501"/>
      <c r="U394" s="500"/>
      <c r="V394" s="499"/>
      <c r="W394" s="494"/>
      <c r="X394" s="494"/>
      <c r="Y394" s="494"/>
      <c r="Z394" s="494"/>
      <c r="AA394" s="494"/>
      <c r="AB394" s="451"/>
      <c r="AC394" s="494"/>
      <c r="AD394" s="494"/>
      <c r="AE394" s="494"/>
      <c r="AF394" s="494"/>
      <c r="AG394" s="494"/>
      <c r="AH394" s="494"/>
      <c r="AI394" s="499"/>
      <c r="AJ394" s="146"/>
      <c r="AK394" s="146"/>
      <c r="AL394" s="146"/>
      <c r="AM394" s="146"/>
      <c r="AN394" s="146"/>
      <c r="AO394" s="146"/>
      <c r="AP394" s="146"/>
      <c r="AQ394" s="146"/>
      <c r="AR394" s="146"/>
      <c r="AS394" s="146"/>
      <c r="AT394" s="146"/>
      <c r="AU394" s="146"/>
      <c r="AV394" s="146"/>
      <c r="AW394" s="146"/>
      <c r="AX394" s="146"/>
      <c r="AY394" s="146"/>
      <c r="AZ394" s="146"/>
      <c r="BA394" s="146"/>
      <c r="BB394" s="146"/>
      <c r="BC394" s="146"/>
      <c r="BD394" s="146"/>
      <c r="BE394" s="499"/>
      <c r="BF394" s="499"/>
      <c r="BG394" s="499"/>
      <c r="BH394" s="499"/>
      <c r="BI394" s="499"/>
      <c r="BJ394" s="499"/>
      <c r="BK394" s="499"/>
      <c r="BL394" s="499"/>
      <c r="BM394" s="499"/>
      <c r="BN394" s="499"/>
      <c r="BO394" s="499"/>
      <c r="BP394" s="499"/>
      <c r="BQ394" s="499"/>
      <c r="BR394" s="499"/>
      <c r="BS394" s="499"/>
      <c r="BT394" s="499"/>
      <c r="BU394" s="499"/>
      <c r="BV394" s="499"/>
      <c r="BW394" s="499"/>
      <c r="BX394" s="499"/>
      <c r="BY394" s="499"/>
    </row>
    <row r="395" spans="1:77" customFormat="1" ht="12.75">
      <c r="A395" s="145"/>
      <c r="B395" s="145"/>
      <c r="C395" s="145"/>
      <c r="D395" s="145"/>
      <c r="E395" s="145"/>
      <c r="F395" s="145"/>
      <c r="G395" s="145"/>
      <c r="H395" s="145"/>
      <c r="I395" s="211"/>
      <c r="J395" s="145"/>
      <c r="K395" s="145"/>
      <c r="L395" s="145"/>
      <c r="M395" s="145"/>
      <c r="N395" s="145"/>
      <c r="O395" s="145"/>
      <c r="P395" s="145"/>
      <c r="Q395" s="145"/>
      <c r="R395" s="145"/>
      <c r="S395" s="146"/>
      <c r="T395" s="501"/>
      <c r="U395" s="500"/>
      <c r="V395" s="499"/>
      <c r="W395" s="494"/>
      <c r="X395" s="494"/>
      <c r="Y395" s="494"/>
      <c r="Z395" s="494"/>
      <c r="AA395" s="494"/>
      <c r="AB395" s="451"/>
      <c r="AC395" s="494"/>
      <c r="AD395" s="494"/>
      <c r="AE395" s="494"/>
      <c r="AF395" s="494"/>
      <c r="AG395" s="494"/>
      <c r="AH395" s="494"/>
      <c r="AI395" s="499"/>
      <c r="AJ395" s="146"/>
      <c r="AK395" s="146"/>
      <c r="AL395" s="146"/>
      <c r="AM395" s="146"/>
      <c r="AN395" s="146"/>
      <c r="AO395" s="146"/>
      <c r="AP395" s="146"/>
      <c r="AQ395" s="146"/>
      <c r="AR395" s="146"/>
      <c r="AS395" s="146"/>
      <c r="AT395" s="146"/>
      <c r="AU395" s="146"/>
      <c r="AV395" s="146"/>
      <c r="AW395" s="146"/>
      <c r="AX395" s="146"/>
      <c r="AY395" s="146"/>
      <c r="AZ395" s="146"/>
      <c r="BA395" s="146"/>
      <c r="BB395" s="146"/>
      <c r="BC395" s="146"/>
      <c r="BD395" s="146"/>
      <c r="BE395" s="499"/>
      <c r="BF395" s="499"/>
      <c r="BG395" s="499"/>
      <c r="BH395" s="499"/>
      <c r="BI395" s="499"/>
      <c r="BJ395" s="499"/>
      <c r="BK395" s="499"/>
      <c r="BL395" s="499"/>
      <c r="BM395" s="499"/>
      <c r="BN395" s="499"/>
      <c r="BO395" s="499"/>
      <c r="BP395" s="499"/>
      <c r="BQ395" s="499"/>
      <c r="BR395" s="499"/>
      <c r="BS395" s="499"/>
      <c r="BT395" s="499"/>
      <c r="BU395" s="499"/>
      <c r="BV395" s="499"/>
      <c r="BW395" s="499"/>
      <c r="BX395" s="499"/>
      <c r="BY395" s="499"/>
    </row>
    <row r="396" spans="1:77" customFormat="1" ht="12.75">
      <c r="A396" s="145"/>
      <c r="B396" s="145"/>
      <c r="C396" s="145"/>
      <c r="D396" s="145"/>
      <c r="E396" s="145"/>
      <c r="F396" s="145"/>
      <c r="G396" s="145"/>
      <c r="H396" s="145"/>
      <c r="I396" s="211"/>
      <c r="J396" s="145"/>
      <c r="K396" s="145"/>
      <c r="L396" s="145"/>
      <c r="M396" s="145"/>
      <c r="N396" s="145"/>
      <c r="O396" s="145"/>
      <c r="P396" s="145"/>
      <c r="Q396" s="145"/>
      <c r="R396" s="145"/>
      <c r="S396" s="146"/>
      <c r="T396" s="506"/>
      <c r="U396" s="500"/>
      <c r="V396" s="499"/>
      <c r="W396" s="494"/>
      <c r="X396" s="494"/>
      <c r="Y396" s="494"/>
      <c r="Z396" s="494"/>
      <c r="AA396" s="494"/>
      <c r="AB396" s="451"/>
      <c r="AC396" s="494"/>
      <c r="AD396" s="494"/>
      <c r="AE396" s="494"/>
      <c r="AF396" s="494"/>
      <c r="AG396" s="494"/>
      <c r="AH396" s="494"/>
      <c r="AI396" s="499"/>
      <c r="AJ396" s="146"/>
      <c r="AK396" s="146"/>
      <c r="AL396" s="146"/>
      <c r="AM396" s="146"/>
      <c r="AN396" s="146"/>
      <c r="AO396" s="146"/>
      <c r="AP396" s="146"/>
      <c r="AQ396" s="146"/>
      <c r="AR396" s="146"/>
      <c r="AS396" s="146"/>
      <c r="AT396" s="146"/>
      <c r="AU396" s="146"/>
      <c r="AV396" s="146"/>
      <c r="AW396" s="146"/>
      <c r="AX396" s="146"/>
      <c r="AY396" s="146"/>
      <c r="AZ396" s="146"/>
      <c r="BA396" s="146"/>
      <c r="BB396" s="146"/>
      <c r="BC396" s="146"/>
      <c r="BD396" s="146"/>
      <c r="BE396" s="499"/>
      <c r="BF396" s="499"/>
      <c r="BG396" s="499"/>
      <c r="BH396" s="499"/>
      <c r="BI396" s="499"/>
      <c r="BJ396" s="499"/>
      <c r="BK396" s="499"/>
      <c r="BL396" s="499"/>
      <c r="BM396" s="499"/>
      <c r="BN396" s="499"/>
      <c r="BO396" s="499"/>
      <c r="BP396" s="499"/>
      <c r="BQ396" s="499"/>
      <c r="BR396" s="499"/>
      <c r="BS396" s="499"/>
      <c r="BT396" s="499"/>
      <c r="BU396" s="499"/>
      <c r="BV396" s="499"/>
      <c r="BW396" s="499"/>
      <c r="BX396" s="499"/>
      <c r="BY396" s="499"/>
    </row>
  </sheetData>
  <customSheetViews>
    <customSheetView guid="{7398011F-6792-457D-9968-3CBE3236EAF9}" scale="85" showPageBreaks="1" printArea="1" view="pageBreakPreview">
      <selection activeCell="O50" sqref="O50"/>
      <rowBreaks count="2" manualBreakCount="2">
        <brk id="51" max="7" man="1"/>
        <brk id="84" max="7"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6:H6"/>
    <mergeCell ref="A4:H4"/>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13&amp;R&amp;"Calibri Light,Regular"&amp;10Dirección Ejecutiva
Sub Dirección de Gestión de Información</oddFooter>
  </headerFooter>
  <rowBreaks count="2" manualBreakCount="2">
    <brk id="51" max="7" man="1"/>
    <brk id="84" max="7" man="1"/>
  </rowBreak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E264"/>
  <sheetViews>
    <sheetView view="pageLayout" zoomScaleNormal="100" zoomScaleSheetLayoutView="100" workbookViewId="0"/>
  </sheetViews>
  <sheetFormatPr defaultRowHeight="11.25"/>
  <cols>
    <col min="1" max="1" width="36" style="145" customWidth="1"/>
    <col min="2" max="2" width="33.5" style="145" bestFit="1" customWidth="1"/>
    <col min="3" max="3" width="29.83203125" style="145" bestFit="1" customWidth="1"/>
    <col min="4" max="4" width="16.5" style="145" customWidth="1"/>
    <col min="5" max="5" width="16.33203125" style="145" customWidth="1"/>
    <col min="6" max="6" width="14" style="145" customWidth="1"/>
    <col min="7" max="7" width="11.1640625" style="145" customWidth="1"/>
    <col min="8" max="8" width="12.1640625" style="145" customWidth="1"/>
    <col min="9" max="9" width="9.83203125" style="145" customWidth="1"/>
    <col min="10" max="10" width="12.83203125" style="211" customWidth="1"/>
    <col min="11" max="11" width="1.5" style="145" customWidth="1"/>
    <col min="12" max="14" width="9.33203125" style="145"/>
    <col min="15" max="15" width="6.5" style="552" bestFit="1" customWidth="1"/>
    <col min="16" max="16" width="5.83203125" style="552" bestFit="1" customWidth="1"/>
    <col min="17" max="17" width="21.6640625" style="552" bestFit="1" customWidth="1"/>
    <col min="18" max="18" width="20.5" style="552" bestFit="1" customWidth="1"/>
    <col min="19" max="19" width="29.5" style="552" bestFit="1" customWidth="1"/>
    <col min="20" max="20" width="35.83203125" style="552" bestFit="1" customWidth="1"/>
    <col min="21" max="21" width="28" style="552" bestFit="1" customWidth="1"/>
    <col min="22" max="23" width="9.33203125" style="552"/>
    <col min="24" max="25" width="21" style="552" customWidth="1"/>
    <col min="26" max="26" width="30" style="552" customWidth="1"/>
    <col min="27" max="29" width="7.33203125" style="552" customWidth="1"/>
    <col min="30" max="30" width="10.5" style="552" customWidth="1"/>
    <col min="31" max="31" width="9.33203125" style="552"/>
    <col min="32" max="16384" width="9.33203125" style="145"/>
  </cols>
  <sheetData>
    <row r="1" spans="1:30" ht="14.1" customHeight="1">
      <c r="A1" s="204"/>
      <c r="B1" s="205"/>
      <c r="C1" s="205"/>
      <c r="D1" s="205"/>
      <c r="E1" s="205"/>
      <c r="F1" s="205"/>
      <c r="G1" s="206"/>
      <c r="H1" s="206"/>
      <c r="I1" s="207"/>
      <c r="J1" s="207"/>
      <c r="K1" s="144"/>
    </row>
    <row r="2" spans="1:30" ht="14.1" customHeight="1">
      <c r="A2" s="208"/>
      <c r="B2" s="209"/>
      <c r="C2" s="209"/>
      <c r="D2" s="209"/>
      <c r="E2" s="209"/>
      <c r="F2" s="209"/>
      <c r="G2" s="210"/>
      <c r="H2" s="210"/>
      <c r="I2" s="210"/>
      <c r="J2" s="210"/>
      <c r="K2" s="147"/>
    </row>
    <row r="3" spans="1:30" ht="14.25">
      <c r="A3" s="208"/>
      <c r="B3" s="209"/>
      <c r="C3" s="209"/>
      <c r="D3" s="209"/>
      <c r="E3" s="209"/>
      <c r="F3" s="209"/>
      <c r="G3" s="210"/>
      <c r="H3" s="210"/>
      <c r="I3" s="210"/>
      <c r="J3" s="210"/>
      <c r="K3" s="147"/>
      <c r="X3" s="633" t="s">
        <v>216</v>
      </c>
      <c r="Y3" s="650">
        <v>1</v>
      </c>
    </row>
    <row r="4" spans="1:30" ht="20.25">
      <c r="A4" s="877" t="s">
        <v>310</v>
      </c>
      <c r="B4" s="877"/>
      <c r="C4" s="877"/>
      <c r="D4" s="877"/>
      <c r="E4" s="877"/>
      <c r="F4" s="877"/>
      <c r="G4" s="877"/>
      <c r="H4" s="877"/>
      <c r="I4" s="538"/>
      <c r="J4" s="795"/>
      <c r="K4" s="148"/>
      <c r="X4" s="633" t="s">
        <v>288</v>
      </c>
      <c r="Y4" s="634" t="s">
        <v>306</v>
      </c>
    </row>
    <row r="5" spans="1:30" ht="15.95" customHeight="1">
      <c r="A5" s="211"/>
      <c r="B5" s="212"/>
      <c r="C5" s="214"/>
      <c r="D5" s="215"/>
      <c r="E5" s="215"/>
      <c r="F5" s="213"/>
      <c r="G5" s="216"/>
      <c r="H5" s="216"/>
      <c r="I5" s="217"/>
      <c r="J5" s="213"/>
      <c r="K5" s="148"/>
      <c r="O5" s="575" t="s">
        <v>287</v>
      </c>
      <c r="P5" s="568" t="s">
        <v>216</v>
      </c>
      <c r="Q5" s="568" t="s">
        <v>288</v>
      </c>
      <c r="R5" s="568" t="s">
        <v>289</v>
      </c>
      <c r="S5" s="568" t="s">
        <v>290</v>
      </c>
      <c r="T5" s="568" t="s">
        <v>291</v>
      </c>
      <c r="U5" s="576" t="s">
        <v>292</v>
      </c>
    </row>
    <row r="6" spans="1:30" ht="36">
      <c r="A6" s="539" t="s">
        <v>289</v>
      </c>
      <c r="B6" s="536" t="s">
        <v>290</v>
      </c>
      <c r="C6" s="536" t="s">
        <v>291</v>
      </c>
      <c r="D6" s="536" t="s">
        <v>899</v>
      </c>
      <c r="E6" s="536" t="s">
        <v>900</v>
      </c>
      <c r="F6" s="536" t="s">
        <v>903</v>
      </c>
      <c r="G6" s="537" t="s">
        <v>902</v>
      </c>
      <c r="H6" s="537" t="s">
        <v>901</v>
      </c>
      <c r="I6" s="217"/>
      <c r="J6" s="213"/>
      <c r="K6" s="149"/>
      <c r="O6" s="577">
        <v>2015</v>
      </c>
      <c r="P6" s="565">
        <v>1</v>
      </c>
      <c r="Q6" s="566" t="s">
        <v>293</v>
      </c>
      <c r="R6" s="566" t="s">
        <v>294</v>
      </c>
      <c r="S6" s="566" t="s">
        <v>295</v>
      </c>
      <c r="T6" s="567" t="s">
        <v>296</v>
      </c>
      <c r="U6" s="578">
        <v>2.4700000000000002</v>
      </c>
      <c r="X6" s="635" t="s">
        <v>307</v>
      </c>
      <c r="Y6" s="636"/>
      <c r="Z6" s="636"/>
      <c r="AA6" s="635" t="s">
        <v>287</v>
      </c>
      <c r="AB6" s="636"/>
      <c r="AC6" s="636"/>
      <c r="AD6" s="637"/>
    </row>
    <row r="7" spans="1:30" ht="14.25" customHeight="1">
      <c r="A7" s="540" t="s">
        <v>294</v>
      </c>
      <c r="B7" s="540" t="s">
        <v>295</v>
      </c>
      <c r="C7" s="540" t="s">
        <v>309</v>
      </c>
      <c r="D7" s="541">
        <v>300.60000000000002</v>
      </c>
      <c r="E7" s="541">
        <v>150.55000000000001</v>
      </c>
      <c r="F7" s="541">
        <v>2.4700000000000002</v>
      </c>
      <c r="G7" s="550">
        <f>+E7/F7-1</f>
        <v>59.951417004048579</v>
      </c>
      <c r="H7" s="550">
        <f>+D7/E7-1</f>
        <v>0.99667884423779474</v>
      </c>
      <c r="I7" s="217"/>
      <c r="J7" s="213"/>
      <c r="K7" s="150"/>
      <c r="O7" s="579">
        <v>2015</v>
      </c>
      <c r="P7" s="557">
        <f>+P6+1</f>
        <v>2</v>
      </c>
      <c r="Q7" s="558" t="s">
        <v>293</v>
      </c>
      <c r="R7" s="558" t="s">
        <v>294</v>
      </c>
      <c r="S7" s="558" t="s">
        <v>295</v>
      </c>
      <c r="T7" s="559" t="s">
        <v>296</v>
      </c>
      <c r="U7" s="580">
        <v>11.96666667</v>
      </c>
      <c r="X7" s="635" t="s">
        <v>289</v>
      </c>
      <c r="Y7" s="635" t="s">
        <v>290</v>
      </c>
      <c r="Z7" s="635" t="s">
        <v>291</v>
      </c>
      <c r="AA7" s="638">
        <v>2015</v>
      </c>
      <c r="AB7" s="639">
        <v>2016</v>
      </c>
      <c r="AC7" s="639">
        <v>2017</v>
      </c>
      <c r="AD7" s="640" t="s">
        <v>145</v>
      </c>
    </row>
    <row r="8" spans="1:30" ht="14.25" customHeight="1">
      <c r="A8" s="927" t="s">
        <v>297</v>
      </c>
      <c r="B8" s="542" t="s">
        <v>304</v>
      </c>
      <c r="C8" s="542" t="s">
        <v>305</v>
      </c>
      <c r="D8" s="543">
        <v>0</v>
      </c>
      <c r="E8" s="543">
        <v>0</v>
      </c>
      <c r="F8" s="543">
        <v>0</v>
      </c>
      <c r="G8" s="551"/>
      <c r="H8" s="551"/>
      <c r="I8" s="217"/>
      <c r="J8" s="213"/>
      <c r="K8" s="151"/>
      <c r="O8" s="579">
        <v>2015</v>
      </c>
      <c r="P8" s="557">
        <f t="shared" ref="P8:P17" si="0">+P7+1</f>
        <v>3</v>
      </c>
      <c r="Q8" s="558" t="s">
        <v>293</v>
      </c>
      <c r="R8" s="558" t="s">
        <v>294</v>
      </c>
      <c r="S8" s="558" t="s">
        <v>295</v>
      </c>
      <c r="T8" s="559" t="s">
        <v>296</v>
      </c>
      <c r="U8" s="580">
        <v>42.366666666666674</v>
      </c>
      <c r="W8" s="552" t="s">
        <v>295</v>
      </c>
      <c r="X8" s="641" t="s">
        <v>294</v>
      </c>
      <c r="Y8" s="641" t="s">
        <v>295</v>
      </c>
      <c r="Z8" s="641" t="s">
        <v>296</v>
      </c>
      <c r="AA8" s="642">
        <v>2.4700000000000002</v>
      </c>
      <c r="AB8" s="643">
        <v>150.55000000000001</v>
      </c>
      <c r="AC8" s="643">
        <v>300.60000000000002</v>
      </c>
      <c r="AD8" s="644">
        <v>453.62</v>
      </c>
    </row>
    <row r="9" spans="1:30" ht="14.25" customHeight="1">
      <c r="A9" s="928"/>
      <c r="B9" s="542" t="s">
        <v>298</v>
      </c>
      <c r="C9" s="544" t="s">
        <v>311</v>
      </c>
      <c r="D9" s="543">
        <v>0</v>
      </c>
      <c r="E9" s="543">
        <v>0</v>
      </c>
      <c r="F9" s="543">
        <v>20.55</v>
      </c>
      <c r="G9" s="551">
        <f>+E9/F9-1</f>
        <v>-1</v>
      </c>
      <c r="H9" s="551"/>
      <c r="I9" s="217"/>
      <c r="J9" s="213"/>
      <c r="K9" s="151"/>
      <c r="O9" s="579">
        <v>2015</v>
      </c>
      <c r="P9" s="557">
        <f t="shared" si="0"/>
        <v>4</v>
      </c>
      <c r="Q9" s="558" t="s">
        <v>293</v>
      </c>
      <c r="R9" s="558" t="s">
        <v>294</v>
      </c>
      <c r="S9" s="558" t="s">
        <v>295</v>
      </c>
      <c r="T9" s="559" t="s">
        <v>296</v>
      </c>
      <c r="U9" s="580">
        <v>12.2</v>
      </c>
      <c r="W9" s="552" t="s">
        <v>304</v>
      </c>
      <c r="X9" s="641" t="s">
        <v>297</v>
      </c>
      <c r="Y9" s="641" t="s">
        <v>304</v>
      </c>
      <c r="Z9" s="641" t="s">
        <v>305</v>
      </c>
      <c r="AA9" s="642">
        <v>0</v>
      </c>
      <c r="AB9" s="643">
        <v>0</v>
      </c>
      <c r="AC9" s="643">
        <v>0</v>
      </c>
      <c r="AD9" s="644">
        <v>0</v>
      </c>
    </row>
    <row r="10" spans="1:30" ht="14.25" customHeight="1">
      <c r="A10" s="928"/>
      <c r="B10" s="542" t="s">
        <v>300</v>
      </c>
      <c r="C10" s="542" t="s">
        <v>301</v>
      </c>
      <c r="D10" s="543">
        <v>32.283329999999999</v>
      </c>
      <c r="E10" s="543">
        <v>2.4</v>
      </c>
      <c r="F10" s="543">
        <v>0</v>
      </c>
      <c r="G10" s="551"/>
      <c r="H10" s="551">
        <f>+D10/E10-1</f>
        <v>12.451387500000001</v>
      </c>
      <c r="I10" s="217"/>
      <c r="J10" s="213"/>
      <c r="K10" s="152"/>
      <c r="O10" s="579">
        <v>2015</v>
      </c>
      <c r="P10" s="557">
        <f t="shared" si="0"/>
        <v>5</v>
      </c>
      <c r="Q10" s="558" t="s">
        <v>293</v>
      </c>
      <c r="R10" s="558" t="s">
        <v>294</v>
      </c>
      <c r="S10" s="558" t="s">
        <v>295</v>
      </c>
      <c r="T10" s="559" t="s">
        <v>296</v>
      </c>
      <c r="U10" s="580">
        <v>39.619999999999997</v>
      </c>
      <c r="W10" s="552" t="s">
        <v>298</v>
      </c>
      <c r="X10" s="560"/>
      <c r="Y10" s="641" t="s">
        <v>298</v>
      </c>
      <c r="Z10" s="641" t="s">
        <v>299</v>
      </c>
      <c r="AA10" s="642">
        <v>20.55</v>
      </c>
      <c r="AB10" s="643">
        <v>0</v>
      </c>
      <c r="AC10" s="643">
        <v>0</v>
      </c>
      <c r="AD10" s="644">
        <v>20.55</v>
      </c>
    </row>
    <row r="11" spans="1:30" ht="14.25" customHeight="1">
      <c r="A11" s="929"/>
      <c r="B11" s="542" t="s">
        <v>302</v>
      </c>
      <c r="C11" s="542" t="s">
        <v>303</v>
      </c>
      <c r="D11" s="543">
        <v>0</v>
      </c>
      <c r="E11" s="543">
        <v>0</v>
      </c>
      <c r="F11" s="543">
        <v>0</v>
      </c>
      <c r="G11" s="551"/>
      <c r="H11" s="551"/>
      <c r="I11" s="217"/>
      <c r="J11" s="213"/>
      <c r="K11" s="156"/>
      <c r="N11" s="430"/>
      <c r="O11" s="579">
        <v>2015</v>
      </c>
      <c r="P11" s="557">
        <f t="shared" si="0"/>
        <v>6</v>
      </c>
      <c r="Q11" s="558" t="s">
        <v>293</v>
      </c>
      <c r="R11" s="558" t="s">
        <v>294</v>
      </c>
      <c r="S11" s="558" t="s">
        <v>295</v>
      </c>
      <c r="T11" s="559" t="s">
        <v>296</v>
      </c>
      <c r="U11" s="580">
        <v>23.55</v>
      </c>
      <c r="W11" s="552" t="s">
        <v>300</v>
      </c>
      <c r="X11" s="560"/>
      <c r="Y11" s="641" t="s">
        <v>300</v>
      </c>
      <c r="Z11" s="641" t="s">
        <v>301</v>
      </c>
      <c r="AA11" s="642">
        <v>0</v>
      </c>
      <c r="AB11" s="643">
        <v>2.4</v>
      </c>
      <c r="AC11" s="643">
        <v>32.283329999999999</v>
      </c>
      <c r="AD11" s="644">
        <v>34.683329999999998</v>
      </c>
    </row>
    <row r="12" spans="1:30" ht="14.25" customHeight="1">
      <c r="A12" s="545" t="s">
        <v>308</v>
      </c>
      <c r="B12" s="546"/>
      <c r="C12" s="547"/>
      <c r="D12" s="548">
        <f>SUM(D7:D11)</f>
        <v>332.88333</v>
      </c>
      <c r="E12" s="548">
        <f>SUM(E7:E11)</f>
        <v>152.95000000000002</v>
      </c>
      <c r="F12" s="548">
        <f>SUM(F7:F11)</f>
        <v>23.02</v>
      </c>
      <c r="G12" s="549">
        <f>+E12/F12-1</f>
        <v>5.6442224152910523</v>
      </c>
      <c r="H12" s="549">
        <f>+D12/E12-1</f>
        <v>1.1764192873488066</v>
      </c>
      <c r="I12" s="217"/>
      <c r="J12" s="213"/>
      <c r="K12" s="156"/>
      <c r="N12" s="430"/>
      <c r="O12" s="579">
        <v>2015</v>
      </c>
      <c r="P12" s="557">
        <f t="shared" si="0"/>
        <v>7</v>
      </c>
      <c r="Q12" s="558" t="s">
        <v>293</v>
      </c>
      <c r="R12" s="558" t="s">
        <v>294</v>
      </c>
      <c r="S12" s="558" t="s">
        <v>295</v>
      </c>
      <c r="T12" s="559" t="s">
        <v>296</v>
      </c>
      <c r="U12" s="580">
        <v>22.83</v>
      </c>
      <c r="W12" s="552" t="s">
        <v>302</v>
      </c>
      <c r="X12" s="560"/>
      <c r="Y12" s="641" t="s">
        <v>302</v>
      </c>
      <c r="Z12" s="641" t="s">
        <v>303</v>
      </c>
      <c r="AA12" s="642">
        <v>0</v>
      </c>
      <c r="AB12" s="643">
        <v>0</v>
      </c>
      <c r="AC12" s="643">
        <v>0</v>
      </c>
      <c r="AD12" s="644">
        <v>0</v>
      </c>
    </row>
    <row r="13" spans="1:30" ht="15">
      <c r="A13" s="211"/>
      <c r="B13" s="212"/>
      <c r="C13" s="214"/>
      <c r="D13" s="215"/>
      <c r="E13" s="215"/>
      <c r="F13" s="213"/>
      <c r="G13" s="216"/>
      <c r="H13" s="236"/>
      <c r="I13" s="217"/>
      <c r="J13" s="213"/>
      <c r="K13" s="156"/>
      <c r="N13" s="430"/>
      <c r="O13" s="579">
        <v>2015</v>
      </c>
      <c r="P13" s="557">
        <f t="shared" si="0"/>
        <v>8</v>
      </c>
      <c r="Q13" s="558" t="s">
        <v>293</v>
      </c>
      <c r="R13" s="558" t="s">
        <v>294</v>
      </c>
      <c r="S13" s="558" t="s">
        <v>295</v>
      </c>
      <c r="T13" s="559" t="s">
        <v>296</v>
      </c>
      <c r="U13" s="580">
        <v>19.649999999999999</v>
      </c>
      <c r="X13" s="645" t="s">
        <v>145</v>
      </c>
      <c r="Y13" s="646"/>
      <c r="Z13" s="646"/>
      <c r="AA13" s="647">
        <v>23.02</v>
      </c>
      <c r="AB13" s="648">
        <v>152.95000000000002</v>
      </c>
      <c r="AC13" s="648">
        <v>332.88333</v>
      </c>
      <c r="AD13" s="649">
        <v>508.85333000000003</v>
      </c>
    </row>
    <row r="14" spans="1:30" ht="14.25" customHeight="1">
      <c r="A14" s="211"/>
      <c r="B14" s="212"/>
      <c r="C14" s="214"/>
      <c r="D14" s="215"/>
      <c r="E14" s="215"/>
      <c r="F14" s="213"/>
      <c r="G14" s="216"/>
      <c r="H14" s="236"/>
      <c r="N14" s="430"/>
      <c r="O14" s="579">
        <v>2015</v>
      </c>
      <c r="P14" s="557">
        <f t="shared" si="0"/>
        <v>9</v>
      </c>
      <c r="Q14" s="558" t="s">
        <v>293</v>
      </c>
      <c r="R14" s="558" t="s">
        <v>294</v>
      </c>
      <c r="S14" s="558" t="s">
        <v>295</v>
      </c>
      <c r="T14" s="559" t="s">
        <v>296</v>
      </c>
      <c r="U14" s="580">
        <v>71.183000000000007</v>
      </c>
      <c r="X14" s="556"/>
      <c r="Y14" s="556"/>
      <c r="Z14" s="556"/>
      <c r="AA14" s="556"/>
      <c r="AB14" s="556"/>
      <c r="AC14" s="556"/>
      <c r="AD14" s="556"/>
    </row>
    <row r="15" spans="1:30" ht="14.25" customHeight="1">
      <c r="A15" s="211"/>
      <c r="B15" s="212"/>
      <c r="C15" s="214"/>
      <c r="D15" s="215"/>
      <c r="E15" s="215"/>
      <c r="F15" s="213"/>
      <c r="G15" s="216"/>
      <c r="H15" s="236"/>
      <c r="I15" s="217"/>
      <c r="J15" s="213"/>
      <c r="K15" s="156"/>
      <c r="N15" s="430"/>
      <c r="O15" s="579">
        <v>2015</v>
      </c>
      <c r="P15" s="557">
        <f t="shared" si="0"/>
        <v>10</v>
      </c>
      <c r="Q15" s="558" t="s">
        <v>293</v>
      </c>
      <c r="R15" s="558" t="s">
        <v>294</v>
      </c>
      <c r="S15" s="558" t="s">
        <v>295</v>
      </c>
      <c r="T15" s="559" t="s">
        <v>296</v>
      </c>
      <c r="U15" s="580">
        <v>278.5</v>
      </c>
      <c r="X15" s="556"/>
      <c r="Y15" s="556"/>
      <c r="Z15" s="556"/>
      <c r="AA15" s="556"/>
      <c r="AB15" s="556"/>
      <c r="AC15" s="556"/>
      <c r="AD15" s="556"/>
    </row>
    <row r="16" spans="1:30" ht="14.25" customHeight="1">
      <c r="A16" s="211"/>
      <c r="B16" s="212"/>
      <c r="C16" s="214"/>
      <c r="D16" s="215"/>
      <c r="E16" s="215"/>
      <c r="F16" s="213"/>
      <c r="G16" s="216"/>
      <c r="H16" s="236"/>
      <c r="I16" s="217"/>
      <c r="J16" s="213"/>
      <c r="K16" s="156"/>
      <c r="O16" s="579">
        <v>2015</v>
      </c>
      <c r="P16" s="557">
        <f t="shared" si="0"/>
        <v>11</v>
      </c>
      <c r="Q16" s="558" t="s">
        <v>293</v>
      </c>
      <c r="R16" s="558" t="s">
        <v>294</v>
      </c>
      <c r="S16" s="558" t="s">
        <v>295</v>
      </c>
      <c r="T16" s="559" t="s">
        <v>296</v>
      </c>
      <c r="U16" s="580">
        <v>177.3</v>
      </c>
      <c r="X16" s="556"/>
      <c r="Y16" s="556"/>
      <c r="Z16" s="556"/>
      <c r="AA16" s="556"/>
      <c r="AB16" s="556"/>
      <c r="AC16" s="556"/>
      <c r="AD16" s="556"/>
    </row>
    <row r="17" spans="1:31" ht="14.25" customHeight="1">
      <c r="A17" s="211"/>
      <c r="B17" s="212"/>
      <c r="C17" s="214"/>
      <c r="D17" s="215"/>
      <c r="E17" s="215"/>
      <c r="F17" s="213"/>
      <c r="G17" s="216"/>
      <c r="H17" s="216"/>
      <c r="I17" s="217"/>
      <c r="J17" s="213"/>
      <c r="K17" s="156"/>
      <c r="O17" s="579">
        <v>2015</v>
      </c>
      <c r="P17" s="557">
        <f t="shared" si="0"/>
        <v>12</v>
      </c>
      <c r="Q17" s="558" t="s">
        <v>293</v>
      </c>
      <c r="R17" s="558" t="s">
        <v>294</v>
      </c>
      <c r="S17" s="558" t="s">
        <v>295</v>
      </c>
      <c r="T17" s="559" t="s">
        <v>296</v>
      </c>
      <c r="U17" s="580">
        <v>367.9</v>
      </c>
      <c r="X17" s="556"/>
      <c r="Y17" s="556"/>
      <c r="Z17" s="556"/>
      <c r="AA17" s="556"/>
      <c r="AB17" s="556"/>
      <c r="AC17" s="556"/>
      <c r="AD17" s="556"/>
    </row>
    <row r="18" spans="1:31" ht="14.25" customHeight="1">
      <c r="A18" s="211"/>
      <c r="B18" s="212"/>
      <c r="C18" s="214"/>
      <c r="D18" s="215"/>
      <c r="E18" s="215"/>
      <c r="F18" s="213"/>
      <c r="G18" s="216"/>
      <c r="H18" s="216"/>
      <c r="I18" s="217"/>
      <c r="J18" s="213"/>
      <c r="K18" s="167"/>
      <c r="O18" s="579">
        <v>2016</v>
      </c>
      <c r="P18" s="557">
        <v>1</v>
      </c>
      <c r="Q18" s="558" t="s">
        <v>293</v>
      </c>
      <c r="R18" s="558" t="s">
        <v>294</v>
      </c>
      <c r="S18" s="558" t="s">
        <v>295</v>
      </c>
      <c r="T18" s="559" t="s">
        <v>296</v>
      </c>
      <c r="U18" s="580">
        <v>150.55000000000001</v>
      </c>
      <c r="X18" s="556"/>
      <c r="Y18" s="556"/>
      <c r="Z18" s="556"/>
      <c r="AA18" s="556"/>
      <c r="AB18" s="556"/>
      <c r="AC18" s="556"/>
      <c r="AD18" s="556"/>
    </row>
    <row r="19" spans="1:31" ht="14.25" customHeight="1">
      <c r="A19" s="211"/>
      <c r="B19" s="212"/>
      <c r="C19" s="214"/>
      <c r="D19" s="215"/>
      <c r="E19" s="215"/>
      <c r="F19" s="213"/>
      <c r="G19" s="216"/>
      <c r="H19" s="216"/>
      <c r="I19" s="217"/>
      <c r="J19" s="213"/>
      <c r="K19" s="167"/>
      <c r="O19" s="579">
        <v>2016</v>
      </c>
      <c r="P19" s="557">
        <f>+P18+1</f>
        <v>2</v>
      </c>
      <c r="Q19" s="558" t="s">
        <v>293</v>
      </c>
      <c r="R19" s="558" t="s">
        <v>294</v>
      </c>
      <c r="S19" s="558" t="s">
        <v>295</v>
      </c>
      <c r="T19" s="559" t="s">
        <v>296</v>
      </c>
      <c r="U19" s="580">
        <v>175.6</v>
      </c>
      <c r="X19" s="556"/>
      <c r="Y19" s="556"/>
      <c r="Z19" s="556"/>
      <c r="AA19" s="556"/>
      <c r="AB19" s="556"/>
      <c r="AC19" s="556"/>
      <c r="AD19" s="556"/>
    </row>
    <row r="20" spans="1:31" ht="14.25" customHeight="1">
      <c r="A20" s="211"/>
      <c r="B20" s="212"/>
      <c r="C20" s="214"/>
      <c r="D20" s="215"/>
      <c r="E20" s="215"/>
      <c r="F20" s="213"/>
      <c r="G20" s="216"/>
      <c r="H20" s="216"/>
      <c r="I20" s="217"/>
      <c r="J20" s="213"/>
      <c r="K20" s="173"/>
      <c r="O20" s="579">
        <v>2016</v>
      </c>
      <c r="P20" s="557">
        <f>+P19+1</f>
        <v>3</v>
      </c>
      <c r="Q20" s="558" t="s">
        <v>293</v>
      </c>
      <c r="R20" s="558" t="s">
        <v>294</v>
      </c>
      <c r="S20" s="558" t="s">
        <v>295</v>
      </c>
      <c r="T20" s="559" t="s">
        <v>296</v>
      </c>
      <c r="U20" s="580">
        <v>36.31666666666667</v>
      </c>
      <c r="X20" s="556"/>
      <c r="Y20" s="556"/>
      <c r="Z20" s="556"/>
      <c r="AA20" s="556"/>
      <c r="AB20" s="556"/>
      <c r="AC20" s="556"/>
      <c r="AD20" s="556"/>
    </row>
    <row r="21" spans="1:31" s="174" customFormat="1" ht="14.25" customHeight="1">
      <c r="A21" s="211"/>
      <c r="B21" s="212"/>
      <c r="C21" s="214"/>
      <c r="D21" s="215"/>
      <c r="E21" s="215"/>
      <c r="F21" s="213"/>
      <c r="G21" s="216"/>
      <c r="H21" s="216"/>
      <c r="I21" s="217"/>
      <c r="J21" s="213"/>
      <c r="K21" s="167"/>
      <c r="O21" s="579">
        <v>2016</v>
      </c>
      <c r="P21" s="557">
        <f t="shared" ref="P21:P29" si="1">+P20+1</f>
        <v>4</v>
      </c>
      <c r="Q21" s="558" t="s">
        <v>293</v>
      </c>
      <c r="R21" s="558" t="s">
        <v>294</v>
      </c>
      <c r="S21" s="558" t="s">
        <v>295</v>
      </c>
      <c r="T21" s="559" t="s">
        <v>296</v>
      </c>
      <c r="U21" s="580">
        <v>54.6</v>
      </c>
      <c r="V21" s="561"/>
      <c r="W21" s="561"/>
      <c r="X21" s="556"/>
      <c r="Y21" s="556"/>
      <c r="Z21" s="556"/>
      <c r="AA21" s="556"/>
      <c r="AB21" s="556"/>
      <c r="AC21" s="556"/>
      <c r="AD21" s="556"/>
      <c r="AE21" s="561"/>
    </row>
    <row r="22" spans="1:31" s="174" customFormat="1" ht="14.25" customHeight="1">
      <c r="A22" s="211"/>
      <c r="B22" s="212"/>
      <c r="C22" s="214"/>
      <c r="D22" s="215"/>
      <c r="E22" s="215"/>
      <c r="F22" s="213"/>
      <c r="G22" s="216"/>
      <c r="H22" s="216"/>
      <c r="I22" s="217"/>
      <c r="J22" s="213"/>
      <c r="K22" s="167"/>
      <c r="O22" s="579">
        <v>2016</v>
      </c>
      <c r="P22" s="557">
        <f t="shared" si="1"/>
        <v>5</v>
      </c>
      <c r="Q22" s="558" t="s">
        <v>293</v>
      </c>
      <c r="R22" s="558" t="s">
        <v>294</v>
      </c>
      <c r="S22" s="558" t="s">
        <v>295</v>
      </c>
      <c r="T22" s="559" t="s">
        <v>296</v>
      </c>
      <c r="U22" s="580">
        <v>309.91666670000001</v>
      </c>
      <c r="V22" s="561"/>
      <c r="W22" s="561"/>
      <c r="X22" s="556"/>
      <c r="Y22" s="556"/>
      <c r="Z22" s="556"/>
      <c r="AA22" s="556"/>
      <c r="AB22" s="556"/>
      <c r="AC22" s="556"/>
      <c r="AD22" s="556"/>
      <c r="AE22" s="561"/>
    </row>
    <row r="23" spans="1:31" s="174" customFormat="1" ht="14.25" customHeight="1">
      <c r="A23" s="211"/>
      <c r="B23" s="212"/>
      <c r="C23" s="214"/>
      <c r="D23" s="215"/>
      <c r="E23" s="215"/>
      <c r="F23" s="213"/>
      <c r="G23" s="216"/>
      <c r="H23" s="216"/>
      <c r="I23" s="217"/>
      <c r="J23" s="213"/>
      <c r="K23" s="167"/>
      <c r="O23" s="579">
        <v>2016</v>
      </c>
      <c r="P23" s="557">
        <f t="shared" si="1"/>
        <v>6</v>
      </c>
      <c r="Q23" s="558" t="s">
        <v>293</v>
      </c>
      <c r="R23" s="558" t="s">
        <v>294</v>
      </c>
      <c r="S23" s="558" t="s">
        <v>295</v>
      </c>
      <c r="T23" s="559" t="s">
        <v>296</v>
      </c>
      <c r="U23" s="580">
        <v>209.4555556</v>
      </c>
      <c r="V23" s="561"/>
      <c r="W23" s="561"/>
      <c r="X23" s="556"/>
      <c r="Y23" s="556"/>
      <c r="Z23" s="556"/>
      <c r="AA23" s="556"/>
      <c r="AB23" s="556"/>
      <c r="AC23" s="556"/>
      <c r="AD23" s="556"/>
      <c r="AE23" s="561"/>
    </row>
    <row r="24" spans="1:31" s="174" customFormat="1" ht="14.25" customHeight="1">
      <c r="A24" s="211"/>
      <c r="B24" s="212"/>
      <c r="C24" s="214"/>
      <c r="D24" s="215"/>
      <c r="E24" s="215"/>
      <c r="F24" s="213"/>
      <c r="G24" s="216"/>
      <c r="H24" s="216"/>
      <c r="I24" s="217"/>
      <c r="J24" s="213"/>
      <c r="K24" s="167"/>
      <c r="O24" s="579">
        <v>2016</v>
      </c>
      <c r="P24" s="557">
        <f t="shared" si="1"/>
        <v>7</v>
      </c>
      <c r="Q24" s="558" t="s">
        <v>293</v>
      </c>
      <c r="R24" s="558" t="s">
        <v>294</v>
      </c>
      <c r="S24" s="558" t="s">
        <v>295</v>
      </c>
      <c r="T24" s="559" t="s">
        <v>296</v>
      </c>
      <c r="U24" s="580">
        <v>386</v>
      </c>
      <c r="V24" s="561"/>
      <c r="W24" s="561"/>
      <c r="X24" s="561"/>
      <c r="Y24" s="561"/>
      <c r="Z24" s="561"/>
      <c r="AA24" s="561"/>
      <c r="AB24" s="561"/>
      <c r="AC24" s="561"/>
      <c r="AD24" s="561"/>
      <c r="AE24" s="561"/>
    </row>
    <row r="25" spans="1:31" s="174" customFormat="1" ht="14.25" customHeight="1">
      <c r="A25" s="211"/>
      <c r="B25" s="212"/>
      <c r="C25" s="214"/>
      <c r="D25" s="215"/>
      <c r="E25" s="215"/>
      <c r="F25" s="213"/>
      <c r="G25" s="216"/>
      <c r="H25" s="216"/>
      <c r="I25" s="217"/>
      <c r="J25" s="213"/>
      <c r="K25" s="167"/>
      <c r="O25" s="579">
        <v>2016</v>
      </c>
      <c r="P25" s="557">
        <f t="shared" si="1"/>
        <v>8</v>
      </c>
      <c r="Q25" s="558" t="s">
        <v>293</v>
      </c>
      <c r="R25" s="558" t="s">
        <v>294</v>
      </c>
      <c r="S25" s="558" t="s">
        <v>295</v>
      </c>
      <c r="T25" s="559" t="s">
        <v>296</v>
      </c>
      <c r="U25" s="580">
        <v>616.3833333</v>
      </c>
      <c r="V25" s="561"/>
      <c r="W25" s="561"/>
      <c r="X25" s="561"/>
      <c r="Y25" s="561"/>
      <c r="Z25" s="561"/>
      <c r="AA25" s="561"/>
      <c r="AB25" s="561"/>
      <c r="AC25" s="561"/>
      <c r="AD25" s="561"/>
      <c r="AE25" s="561"/>
    </row>
    <row r="26" spans="1:31" s="174" customFormat="1" ht="14.25" customHeight="1">
      <c r="A26" s="211"/>
      <c r="B26" s="212"/>
      <c r="C26" s="214"/>
      <c r="D26" s="215"/>
      <c r="E26" s="215"/>
      <c r="F26" s="213"/>
      <c r="G26" s="216"/>
      <c r="H26" s="216"/>
      <c r="I26" s="217"/>
      <c r="J26" s="261"/>
      <c r="K26" s="167"/>
      <c r="O26" s="579">
        <v>2016</v>
      </c>
      <c r="P26" s="557">
        <f t="shared" si="1"/>
        <v>9</v>
      </c>
      <c r="Q26" s="558" t="s">
        <v>293</v>
      </c>
      <c r="R26" s="558" t="s">
        <v>294</v>
      </c>
      <c r="S26" s="558" t="s">
        <v>295</v>
      </c>
      <c r="T26" s="559" t="s">
        <v>296</v>
      </c>
      <c r="U26" s="580">
        <v>471.91666670000001</v>
      </c>
      <c r="V26" s="561"/>
      <c r="W26" s="561"/>
      <c r="X26" s="561"/>
      <c r="Y26" s="561"/>
      <c r="Z26" s="561"/>
      <c r="AA26" s="561"/>
      <c r="AB26" s="561"/>
      <c r="AC26" s="561"/>
      <c r="AD26" s="561"/>
      <c r="AE26" s="561"/>
    </row>
    <row r="27" spans="1:31" s="174" customFormat="1" ht="14.25" customHeight="1">
      <c r="A27" s="211"/>
      <c r="B27" s="212"/>
      <c r="C27" s="214"/>
      <c r="D27" s="215"/>
      <c r="E27" s="215"/>
      <c r="F27" s="213"/>
      <c r="G27" s="216"/>
      <c r="H27" s="216"/>
      <c r="I27" s="217"/>
      <c r="J27" s="261"/>
      <c r="K27" s="167"/>
      <c r="O27" s="579">
        <v>2016</v>
      </c>
      <c r="P27" s="557">
        <f t="shared" si="1"/>
        <v>10</v>
      </c>
      <c r="Q27" s="558" t="s">
        <v>293</v>
      </c>
      <c r="R27" s="558" t="s">
        <v>294</v>
      </c>
      <c r="S27" s="558" t="s">
        <v>295</v>
      </c>
      <c r="T27" s="559" t="s">
        <v>296</v>
      </c>
      <c r="U27" s="580"/>
      <c r="V27" s="561"/>
      <c r="W27" s="561"/>
      <c r="X27" s="561"/>
      <c r="Y27" s="561"/>
      <c r="Z27" s="561"/>
      <c r="AA27" s="561"/>
      <c r="AB27" s="561"/>
      <c r="AC27" s="561"/>
      <c r="AD27" s="561"/>
      <c r="AE27" s="561"/>
    </row>
    <row r="28" spans="1:31" s="174" customFormat="1" ht="14.25" customHeight="1">
      <c r="A28" s="211"/>
      <c r="B28" s="212"/>
      <c r="C28" s="214"/>
      <c r="D28" s="215"/>
      <c r="E28" s="215"/>
      <c r="F28" s="213"/>
      <c r="G28" s="216"/>
      <c r="H28" s="216"/>
      <c r="I28" s="217"/>
      <c r="J28" s="261"/>
      <c r="K28" s="167"/>
      <c r="O28" s="579">
        <v>2016</v>
      </c>
      <c r="P28" s="557">
        <f t="shared" si="1"/>
        <v>11</v>
      </c>
      <c r="Q28" s="558" t="s">
        <v>293</v>
      </c>
      <c r="R28" s="558" t="s">
        <v>294</v>
      </c>
      <c r="S28" s="558" t="s">
        <v>295</v>
      </c>
      <c r="T28" s="559" t="s">
        <v>296</v>
      </c>
      <c r="U28" s="580"/>
      <c r="V28" s="561"/>
      <c r="W28" s="561"/>
      <c r="X28" s="561"/>
      <c r="Y28" s="561"/>
      <c r="Z28" s="561"/>
      <c r="AA28" s="561"/>
      <c r="AB28" s="561"/>
      <c r="AC28" s="561"/>
      <c r="AD28" s="561"/>
      <c r="AE28" s="561"/>
    </row>
    <row r="29" spans="1:31" s="174" customFormat="1" ht="15">
      <c r="A29" s="211"/>
      <c r="B29" s="212"/>
      <c r="C29" s="214"/>
      <c r="D29" s="215"/>
      <c r="E29" s="215"/>
      <c r="F29" s="213"/>
      <c r="G29" s="216"/>
      <c r="H29" s="216"/>
      <c r="I29" s="236"/>
      <c r="J29" s="261"/>
      <c r="K29" s="167"/>
      <c r="O29" s="581">
        <v>2016</v>
      </c>
      <c r="P29" s="569">
        <f t="shared" si="1"/>
        <v>12</v>
      </c>
      <c r="Q29" s="570" t="s">
        <v>293</v>
      </c>
      <c r="R29" s="570" t="s">
        <v>294</v>
      </c>
      <c r="S29" s="570" t="s">
        <v>295</v>
      </c>
      <c r="T29" s="571" t="s">
        <v>296</v>
      </c>
      <c r="U29" s="582"/>
      <c r="V29" s="561"/>
      <c r="W29" s="561"/>
      <c r="X29" s="561"/>
      <c r="Y29" s="561"/>
      <c r="Z29" s="561"/>
      <c r="AA29" s="561"/>
      <c r="AB29" s="561"/>
      <c r="AC29" s="561"/>
      <c r="AD29" s="561"/>
      <c r="AE29" s="561"/>
    </row>
    <row r="30" spans="1:31" s="174" customFormat="1" ht="15">
      <c r="A30" s="211"/>
      <c r="B30" s="212"/>
      <c r="C30" s="214"/>
      <c r="D30" s="215"/>
      <c r="E30" s="215"/>
      <c r="F30" s="213"/>
      <c r="G30" s="216"/>
      <c r="H30" s="216"/>
      <c r="I30" s="236"/>
      <c r="J30" s="261"/>
      <c r="K30" s="167"/>
      <c r="O30" s="583">
        <v>2015</v>
      </c>
      <c r="P30" s="572">
        <v>1</v>
      </c>
      <c r="Q30" s="573">
        <v>138</v>
      </c>
      <c r="R30" s="573" t="s">
        <v>297</v>
      </c>
      <c r="S30" s="573" t="s">
        <v>298</v>
      </c>
      <c r="T30" s="574" t="s">
        <v>299</v>
      </c>
      <c r="U30" s="584">
        <v>20.55</v>
      </c>
      <c r="V30" s="561"/>
      <c r="W30" s="561"/>
      <c r="X30" s="561"/>
      <c r="Y30" s="561"/>
      <c r="Z30" s="561"/>
      <c r="AA30" s="561"/>
      <c r="AB30" s="561"/>
      <c r="AC30" s="561"/>
      <c r="AD30" s="561"/>
      <c r="AE30" s="561"/>
    </row>
    <row r="31" spans="1:31" s="174" customFormat="1" ht="15">
      <c r="A31" s="211"/>
      <c r="B31" s="212"/>
      <c r="C31" s="214"/>
      <c r="D31" s="215"/>
      <c r="E31" s="215"/>
      <c r="F31" s="213"/>
      <c r="G31" s="216"/>
      <c r="H31" s="216"/>
      <c r="I31" s="236"/>
      <c r="J31" s="261"/>
      <c r="K31" s="167"/>
      <c r="O31" s="579">
        <v>2015</v>
      </c>
      <c r="P31" s="557">
        <f>+P30+1</f>
        <v>2</v>
      </c>
      <c r="Q31" s="558">
        <v>138</v>
      </c>
      <c r="R31" s="558" t="s">
        <v>297</v>
      </c>
      <c r="S31" s="558" t="s">
        <v>298</v>
      </c>
      <c r="T31" s="559" t="s">
        <v>299</v>
      </c>
      <c r="U31" s="580">
        <v>15.06666667</v>
      </c>
      <c r="V31" s="561"/>
      <c r="W31" s="561"/>
      <c r="X31" s="561"/>
      <c r="Y31" s="561"/>
      <c r="Z31" s="561"/>
      <c r="AA31" s="561"/>
      <c r="AB31" s="561"/>
      <c r="AC31" s="561"/>
      <c r="AD31" s="561"/>
      <c r="AE31" s="561"/>
    </row>
    <row r="32" spans="1:31" s="174" customFormat="1" ht="18" customHeight="1">
      <c r="A32" s="211"/>
      <c r="B32" s="212"/>
      <c r="C32" s="214"/>
      <c r="D32" s="215"/>
      <c r="E32" s="215"/>
      <c r="F32" s="213"/>
      <c r="G32" s="216"/>
      <c r="H32" s="216"/>
      <c r="I32" s="236"/>
      <c r="J32" s="261"/>
      <c r="K32" s="167"/>
      <c r="O32" s="579">
        <v>2015</v>
      </c>
      <c r="P32" s="557">
        <f t="shared" ref="P32:P41" si="2">+P31+1</f>
        <v>3</v>
      </c>
      <c r="Q32" s="558">
        <v>138</v>
      </c>
      <c r="R32" s="558" t="s">
        <v>297</v>
      </c>
      <c r="S32" s="558" t="s">
        <v>298</v>
      </c>
      <c r="T32" s="559" t="s">
        <v>299</v>
      </c>
      <c r="U32" s="580">
        <v>20.5</v>
      </c>
      <c r="V32" s="561"/>
      <c r="W32" s="561"/>
      <c r="X32" s="561"/>
      <c r="Y32" s="561"/>
      <c r="Z32" s="561"/>
      <c r="AA32" s="561"/>
      <c r="AB32" s="561"/>
      <c r="AC32" s="561"/>
      <c r="AD32" s="561"/>
      <c r="AE32" s="561"/>
    </row>
    <row r="33" spans="1:31" s="174" customFormat="1" ht="15">
      <c r="A33" s="211"/>
      <c r="B33" s="212"/>
      <c r="C33" s="214"/>
      <c r="D33" s="215"/>
      <c r="E33" s="215"/>
      <c r="F33" s="213"/>
      <c r="G33" s="216"/>
      <c r="H33" s="216"/>
      <c r="I33" s="236"/>
      <c r="J33" s="261"/>
      <c r="K33" s="167"/>
      <c r="O33" s="579">
        <v>2015</v>
      </c>
      <c r="P33" s="557">
        <f t="shared" si="2"/>
        <v>4</v>
      </c>
      <c r="Q33" s="558">
        <v>138</v>
      </c>
      <c r="R33" s="558" t="s">
        <v>297</v>
      </c>
      <c r="S33" s="558" t="s">
        <v>298</v>
      </c>
      <c r="T33" s="559" t="s">
        <v>299</v>
      </c>
      <c r="U33" s="580">
        <v>36.366666666666674</v>
      </c>
      <c r="V33" s="561"/>
      <c r="W33" s="561"/>
      <c r="X33" s="561"/>
      <c r="Y33" s="561"/>
      <c r="Z33" s="561"/>
      <c r="AA33" s="561"/>
      <c r="AB33" s="561"/>
      <c r="AC33" s="561"/>
      <c r="AD33" s="561"/>
      <c r="AE33" s="561"/>
    </row>
    <row r="34" spans="1:31" s="174" customFormat="1" ht="15">
      <c r="A34" s="211"/>
      <c r="B34" s="212"/>
      <c r="C34" s="214"/>
      <c r="D34" s="215"/>
      <c r="E34" s="215"/>
      <c r="F34" s="213"/>
      <c r="G34" s="216"/>
      <c r="H34" s="216"/>
      <c r="I34" s="236"/>
      <c r="J34" s="261"/>
      <c r="K34" s="167"/>
      <c r="O34" s="579">
        <v>2015</v>
      </c>
      <c r="P34" s="557">
        <f t="shared" si="2"/>
        <v>5</v>
      </c>
      <c r="Q34" s="558">
        <v>138</v>
      </c>
      <c r="R34" s="558" t="s">
        <v>297</v>
      </c>
      <c r="S34" s="558" t="s">
        <v>298</v>
      </c>
      <c r="T34" s="559" t="s">
        <v>299</v>
      </c>
      <c r="U34" s="580">
        <v>62.5</v>
      </c>
      <c r="V34" s="561"/>
      <c r="W34" s="561"/>
      <c r="X34" s="561"/>
      <c r="Y34" s="561"/>
      <c r="Z34" s="561"/>
      <c r="AA34" s="561"/>
      <c r="AB34" s="561"/>
      <c r="AC34" s="561"/>
      <c r="AD34" s="561"/>
      <c r="AE34" s="561"/>
    </row>
    <row r="35" spans="1:31" s="174" customFormat="1" ht="15">
      <c r="A35" s="211"/>
      <c r="B35" s="212"/>
      <c r="C35" s="214"/>
      <c r="D35" s="215"/>
      <c r="E35" s="215"/>
      <c r="F35" s="213"/>
      <c r="G35" s="216"/>
      <c r="H35" s="216"/>
      <c r="I35" s="236"/>
      <c r="J35" s="261"/>
      <c r="K35" s="167"/>
      <c r="O35" s="579">
        <v>2015</v>
      </c>
      <c r="P35" s="557">
        <f t="shared" si="2"/>
        <v>6</v>
      </c>
      <c r="Q35" s="558">
        <v>138</v>
      </c>
      <c r="R35" s="558" t="s">
        <v>297</v>
      </c>
      <c r="S35" s="558" t="s">
        <v>298</v>
      </c>
      <c r="T35" s="559" t="s">
        <v>299</v>
      </c>
      <c r="U35" s="580">
        <v>14.95</v>
      </c>
      <c r="V35" s="561"/>
      <c r="W35" s="561"/>
      <c r="X35" s="561"/>
      <c r="Y35" s="561"/>
      <c r="Z35" s="561"/>
      <c r="AA35" s="561"/>
      <c r="AB35" s="561"/>
      <c r="AC35" s="561"/>
      <c r="AD35" s="561"/>
      <c r="AE35" s="561"/>
    </row>
    <row r="36" spans="1:31" s="174" customFormat="1" ht="15">
      <c r="A36" s="211"/>
      <c r="B36" s="212"/>
      <c r="C36" s="214"/>
      <c r="D36" s="215"/>
      <c r="E36" s="215"/>
      <c r="F36" s="213"/>
      <c r="G36" s="216"/>
      <c r="H36" s="216"/>
      <c r="I36" s="236"/>
      <c r="J36" s="261"/>
      <c r="K36" s="167"/>
      <c r="O36" s="579">
        <v>2015</v>
      </c>
      <c r="P36" s="557">
        <f t="shared" si="2"/>
        <v>7</v>
      </c>
      <c r="Q36" s="558">
        <v>138</v>
      </c>
      <c r="R36" s="558" t="s">
        <v>297</v>
      </c>
      <c r="S36" s="558" t="s">
        <v>298</v>
      </c>
      <c r="T36" s="559" t="s">
        <v>299</v>
      </c>
      <c r="U36" s="580">
        <v>5.23</v>
      </c>
      <c r="V36" s="561"/>
      <c r="W36" s="561"/>
      <c r="X36" s="561"/>
      <c r="Y36" s="561"/>
      <c r="Z36" s="561"/>
      <c r="AA36" s="561"/>
      <c r="AB36" s="561"/>
      <c r="AC36" s="561"/>
      <c r="AD36" s="561"/>
      <c r="AE36" s="561"/>
    </row>
    <row r="37" spans="1:31" s="174" customFormat="1" ht="15">
      <c r="A37" s="211"/>
      <c r="B37" s="212"/>
      <c r="C37" s="214"/>
      <c r="D37" s="215"/>
      <c r="E37" s="215"/>
      <c r="F37" s="213"/>
      <c r="G37" s="216"/>
      <c r="H37" s="216"/>
      <c r="I37" s="236"/>
      <c r="J37" s="261"/>
      <c r="K37" s="167"/>
      <c r="O37" s="579">
        <v>2015</v>
      </c>
      <c r="P37" s="557">
        <f t="shared" si="2"/>
        <v>8</v>
      </c>
      <c r="Q37" s="558">
        <v>138</v>
      </c>
      <c r="R37" s="558" t="s">
        <v>297</v>
      </c>
      <c r="S37" s="558" t="s">
        <v>298</v>
      </c>
      <c r="T37" s="559" t="s">
        <v>299</v>
      </c>
      <c r="U37" s="580">
        <v>2.85</v>
      </c>
      <c r="V37" s="561"/>
      <c r="W37" s="561"/>
      <c r="X37" s="561"/>
      <c r="Y37" s="561"/>
      <c r="Z37" s="561"/>
      <c r="AA37" s="561"/>
      <c r="AB37" s="561"/>
      <c r="AC37" s="561"/>
      <c r="AD37" s="561"/>
      <c r="AE37" s="561"/>
    </row>
    <row r="38" spans="1:31" s="174" customFormat="1" ht="15">
      <c r="A38" s="211"/>
      <c r="B38" s="212"/>
      <c r="C38" s="214"/>
      <c r="D38" s="215"/>
      <c r="E38" s="215"/>
      <c r="F38" s="213"/>
      <c r="G38" s="216"/>
      <c r="H38" s="216"/>
      <c r="I38" s="236"/>
      <c r="J38" s="261"/>
      <c r="K38" s="167"/>
      <c r="O38" s="579">
        <v>2015</v>
      </c>
      <c r="P38" s="557">
        <f t="shared" si="2"/>
        <v>9</v>
      </c>
      <c r="Q38" s="558">
        <v>138</v>
      </c>
      <c r="R38" s="558" t="s">
        <v>297</v>
      </c>
      <c r="S38" s="558" t="s">
        <v>298</v>
      </c>
      <c r="T38" s="559" t="s">
        <v>299</v>
      </c>
      <c r="U38" s="580">
        <v>0</v>
      </c>
      <c r="V38" s="561"/>
      <c r="W38" s="561"/>
      <c r="X38" s="561"/>
      <c r="Y38" s="561"/>
      <c r="Z38" s="561"/>
      <c r="AA38" s="561"/>
      <c r="AB38" s="561"/>
      <c r="AC38" s="561"/>
      <c r="AD38" s="561"/>
      <c r="AE38" s="561"/>
    </row>
    <row r="39" spans="1:31" s="174" customFormat="1" ht="15">
      <c r="A39" s="211"/>
      <c r="B39" s="212"/>
      <c r="C39" s="214"/>
      <c r="D39" s="215"/>
      <c r="E39" s="215"/>
      <c r="F39" s="213"/>
      <c r="G39" s="216"/>
      <c r="H39" s="216"/>
      <c r="I39" s="236"/>
      <c r="J39" s="261"/>
      <c r="K39" s="167"/>
      <c r="O39" s="579">
        <v>2015</v>
      </c>
      <c r="P39" s="557">
        <f t="shared" si="2"/>
        <v>10</v>
      </c>
      <c r="Q39" s="558">
        <v>138</v>
      </c>
      <c r="R39" s="558" t="s">
        <v>297</v>
      </c>
      <c r="S39" s="558" t="s">
        <v>298</v>
      </c>
      <c r="T39" s="559" t="s">
        <v>299</v>
      </c>
      <c r="U39" s="580">
        <v>0</v>
      </c>
      <c r="V39" s="561"/>
      <c r="W39" s="561"/>
      <c r="X39" s="561"/>
      <c r="Y39" s="561"/>
      <c r="Z39" s="561"/>
      <c r="AA39" s="561"/>
      <c r="AB39" s="561"/>
      <c r="AC39" s="561"/>
      <c r="AD39" s="561"/>
      <c r="AE39" s="561"/>
    </row>
    <row r="40" spans="1:31" s="174" customFormat="1" ht="15">
      <c r="A40" s="211"/>
      <c r="B40" s="212"/>
      <c r="C40" s="214"/>
      <c r="D40" s="215"/>
      <c r="E40" s="215"/>
      <c r="F40" s="213"/>
      <c r="G40" s="216"/>
      <c r="H40" s="216"/>
      <c r="I40" s="236"/>
      <c r="J40" s="261"/>
      <c r="K40" s="167"/>
      <c r="O40" s="579">
        <v>2015</v>
      </c>
      <c r="P40" s="557">
        <f t="shared" si="2"/>
        <v>11</v>
      </c>
      <c r="Q40" s="558">
        <v>138</v>
      </c>
      <c r="R40" s="558" t="s">
        <v>297</v>
      </c>
      <c r="S40" s="558" t="s">
        <v>298</v>
      </c>
      <c r="T40" s="559" t="s">
        <v>299</v>
      </c>
      <c r="U40" s="580">
        <v>0</v>
      </c>
      <c r="V40" s="561"/>
      <c r="W40" s="561"/>
      <c r="X40" s="561"/>
      <c r="Y40" s="561"/>
      <c r="Z40" s="561"/>
      <c r="AA40" s="561"/>
      <c r="AB40" s="561"/>
      <c r="AC40" s="561"/>
      <c r="AD40" s="561"/>
      <c r="AE40" s="561"/>
    </row>
    <row r="41" spans="1:31" customFormat="1" ht="12.75">
      <c r="A41" s="145"/>
      <c r="B41" s="145"/>
      <c r="C41" s="145"/>
      <c r="D41" s="145"/>
      <c r="E41" s="145"/>
      <c r="F41" s="145"/>
      <c r="G41" s="145"/>
      <c r="H41" s="145"/>
      <c r="I41" s="145"/>
      <c r="J41" s="211"/>
      <c r="K41" s="145"/>
      <c r="L41" s="145"/>
      <c r="M41" s="145"/>
      <c r="N41" s="145"/>
      <c r="O41" s="579">
        <v>2015</v>
      </c>
      <c r="P41" s="557">
        <f t="shared" si="2"/>
        <v>12</v>
      </c>
      <c r="Q41" s="558">
        <v>138</v>
      </c>
      <c r="R41" s="558" t="s">
        <v>297</v>
      </c>
      <c r="S41" s="558" t="s">
        <v>298</v>
      </c>
      <c r="T41" s="559" t="s">
        <v>299</v>
      </c>
      <c r="U41" s="580">
        <v>0</v>
      </c>
      <c r="V41" s="556"/>
      <c r="W41" s="556"/>
      <c r="X41" s="556"/>
      <c r="Y41" s="556"/>
      <c r="Z41" s="556"/>
      <c r="AA41" s="556"/>
      <c r="AB41" s="556"/>
      <c r="AC41" s="556"/>
      <c r="AD41" s="556"/>
      <c r="AE41" s="556"/>
    </row>
    <row r="42" spans="1:31" customFormat="1" ht="12.75">
      <c r="A42" s="145"/>
      <c r="B42" s="145"/>
      <c r="C42" s="145"/>
      <c r="D42" s="145"/>
      <c r="E42" s="145"/>
      <c r="F42" s="145"/>
      <c r="G42" s="145"/>
      <c r="H42" s="145"/>
      <c r="I42" s="145"/>
      <c r="J42" s="211"/>
      <c r="K42" s="145"/>
      <c r="L42" s="145"/>
      <c r="M42" s="145"/>
      <c r="N42" s="145"/>
      <c r="O42" s="579">
        <v>2016</v>
      </c>
      <c r="P42" s="557">
        <v>1</v>
      </c>
      <c r="Q42" s="558">
        <v>138</v>
      </c>
      <c r="R42" s="558" t="s">
        <v>297</v>
      </c>
      <c r="S42" s="558" t="s">
        <v>298</v>
      </c>
      <c r="T42" s="559" t="s">
        <v>299</v>
      </c>
      <c r="U42" s="580">
        <v>0</v>
      </c>
      <c r="V42" s="556"/>
      <c r="W42" s="556"/>
      <c r="X42" s="556"/>
      <c r="Y42" s="556"/>
      <c r="Z42" s="556"/>
      <c r="AA42" s="556"/>
      <c r="AB42" s="556"/>
      <c r="AC42" s="556"/>
      <c r="AD42" s="556"/>
      <c r="AE42" s="556"/>
    </row>
    <row r="43" spans="1:31" customFormat="1" ht="12.75">
      <c r="A43" s="145"/>
      <c r="B43" s="145"/>
      <c r="C43" s="145"/>
      <c r="D43" s="145"/>
      <c r="E43" s="145"/>
      <c r="F43" s="145"/>
      <c r="G43" s="145"/>
      <c r="H43" s="145"/>
      <c r="I43" s="145"/>
      <c r="J43" s="211"/>
      <c r="K43" s="145"/>
      <c r="L43" s="145"/>
      <c r="M43" s="145"/>
      <c r="N43" s="145"/>
      <c r="O43" s="579">
        <v>2016</v>
      </c>
      <c r="P43" s="557">
        <f>+P42+1</f>
        <v>2</v>
      </c>
      <c r="Q43" s="558">
        <v>138</v>
      </c>
      <c r="R43" s="558" t="s">
        <v>297</v>
      </c>
      <c r="S43" s="558" t="s">
        <v>298</v>
      </c>
      <c r="T43" s="559" t="s">
        <v>299</v>
      </c>
      <c r="U43" s="580">
        <v>7.5833333329999997</v>
      </c>
      <c r="V43" s="556"/>
      <c r="W43" s="556"/>
      <c r="X43" s="556"/>
      <c r="Y43" s="556"/>
      <c r="Z43" s="556"/>
      <c r="AA43" s="556"/>
      <c r="AB43" s="556"/>
      <c r="AC43" s="556"/>
      <c r="AD43" s="556"/>
      <c r="AE43" s="556"/>
    </row>
    <row r="44" spans="1:31" customFormat="1" ht="12.75">
      <c r="A44" s="145"/>
      <c r="B44" s="145"/>
      <c r="C44" s="145"/>
      <c r="D44" s="145"/>
      <c r="E44" s="145"/>
      <c r="F44" s="145"/>
      <c r="G44" s="145"/>
      <c r="H44" s="145"/>
      <c r="I44" s="145"/>
      <c r="J44" s="211"/>
      <c r="K44" s="145"/>
      <c r="L44" s="145"/>
      <c r="M44" s="145"/>
      <c r="N44" s="145"/>
      <c r="O44" s="579">
        <v>2016</v>
      </c>
      <c r="P44" s="557">
        <f>+P43+1</f>
        <v>3</v>
      </c>
      <c r="Q44" s="558">
        <v>138</v>
      </c>
      <c r="R44" s="558" t="s">
        <v>297</v>
      </c>
      <c r="S44" s="558" t="s">
        <v>298</v>
      </c>
      <c r="T44" s="559" t="s">
        <v>299</v>
      </c>
      <c r="U44" s="580">
        <v>0</v>
      </c>
      <c r="V44" s="556"/>
      <c r="W44" s="556"/>
      <c r="X44" s="556"/>
      <c r="Y44" s="556"/>
      <c r="Z44" s="556"/>
      <c r="AA44" s="556"/>
      <c r="AB44" s="556"/>
      <c r="AC44" s="556"/>
      <c r="AD44" s="556"/>
      <c r="AE44" s="556"/>
    </row>
    <row r="45" spans="1:31" customFormat="1" ht="12.75">
      <c r="A45" s="145"/>
      <c r="B45" s="145"/>
      <c r="C45" s="145"/>
      <c r="D45" s="145"/>
      <c r="E45" s="145"/>
      <c r="F45" s="145"/>
      <c r="G45" s="145"/>
      <c r="H45" s="145"/>
      <c r="I45" s="145"/>
      <c r="J45" s="211"/>
      <c r="K45" s="145"/>
      <c r="L45" s="145"/>
      <c r="M45" s="145"/>
      <c r="N45" s="145"/>
      <c r="O45" s="579">
        <v>2016</v>
      </c>
      <c r="P45" s="557">
        <f t="shared" ref="P45:P53" si="3">+P44+1</f>
        <v>4</v>
      </c>
      <c r="Q45" s="558">
        <v>138</v>
      </c>
      <c r="R45" s="558" t="s">
        <v>297</v>
      </c>
      <c r="S45" s="558" t="s">
        <v>298</v>
      </c>
      <c r="T45" s="559" t="s">
        <v>299</v>
      </c>
      <c r="U45" s="580">
        <v>0</v>
      </c>
      <c r="V45" s="556"/>
      <c r="W45" s="556"/>
      <c r="X45" s="556"/>
      <c r="Y45" s="556"/>
      <c r="Z45" s="556"/>
      <c r="AA45" s="556"/>
      <c r="AB45" s="556"/>
      <c r="AC45" s="556"/>
      <c r="AD45" s="556"/>
      <c r="AE45" s="556"/>
    </row>
    <row r="46" spans="1:31" customFormat="1" ht="12.75">
      <c r="A46" s="145"/>
      <c r="B46" s="145"/>
      <c r="C46" s="145"/>
      <c r="D46" s="145"/>
      <c r="E46" s="145"/>
      <c r="F46" s="145"/>
      <c r="G46" s="145"/>
      <c r="H46" s="145"/>
      <c r="I46" s="145"/>
      <c r="J46" s="211"/>
      <c r="K46" s="145"/>
      <c r="L46" s="145"/>
      <c r="M46" s="145"/>
      <c r="N46" s="145"/>
      <c r="O46" s="579">
        <v>2016</v>
      </c>
      <c r="P46" s="557">
        <f t="shared" si="3"/>
        <v>5</v>
      </c>
      <c r="Q46" s="558">
        <v>138</v>
      </c>
      <c r="R46" s="558" t="s">
        <v>297</v>
      </c>
      <c r="S46" s="558" t="s">
        <v>298</v>
      </c>
      <c r="T46" s="559" t="s">
        <v>299</v>
      </c>
      <c r="U46" s="580">
        <v>0</v>
      </c>
      <c r="V46" s="556"/>
      <c r="W46" s="556"/>
      <c r="X46" s="556"/>
      <c r="Y46" s="556"/>
      <c r="Z46" s="556"/>
      <c r="AA46" s="556"/>
      <c r="AB46" s="556"/>
      <c r="AC46" s="556"/>
      <c r="AD46" s="556"/>
      <c r="AE46" s="556"/>
    </row>
    <row r="47" spans="1:31" customFormat="1" ht="12.75">
      <c r="A47" s="145"/>
      <c r="B47" s="145"/>
      <c r="C47" s="145"/>
      <c r="D47" s="145"/>
      <c r="E47" s="145"/>
      <c r="F47" s="145"/>
      <c r="G47" s="145"/>
      <c r="H47" s="145"/>
      <c r="I47" s="145"/>
      <c r="J47" s="211"/>
      <c r="K47" s="145"/>
      <c r="L47" s="145"/>
      <c r="M47" s="145"/>
      <c r="N47" s="145"/>
      <c r="O47" s="579">
        <v>2016</v>
      </c>
      <c r="P47" s="557">
        <f t="shared" si="3"/>
        <v>6</v>
      </c>
      <c r="Q47" s="558">
        <v>138</v>
      </c>
      <c r="R47" s="558" t="s">
        <v>297</v>
      </c>
      <c r="S47" s="558" t="s">
        <v>298</v>
      </c>
      <c r="T47" s="559" t="s">
        <v>299</v>
      </c>
      <c r="U47" s="580">
        <v>0</v>
      </c>
      <c r="V47" s="556"/>
      <c r="W47" s="556"/>
      <c r="X47" s="556"/>
      <c r="Y47" s="556"/>
      <c r="Z47" s="556"/>
      <c r="AA47" s="556"/>
      <c r="AB47" s="556"/>
      <c r="AC47" s="556"/>
      <c r="AD47" s="556"/>
      <c r="AE47" s="556"/>
    </row>
    <row r="48" spans="1:31" customFormat="1" ht="12.75">
      <c r="A48" s="145"/>
      <c r="B48" s="145"/>
      <c r="C48" s="145"/>
      <c r="D48" s="145"/>
      <c r="E48" s="145"/>
      <c r="F48" s="145"/>
      <c r="G48" s="145"/>
      <c r="H48" s="145"/>
      <c r="I48" s="145"/>
      <c r="J48" s="211"/>
      <c r="K48" s="145"/>
      <c r="L48" s="145"/>
      <c r="M48" s="145"/>
      <c r="N48" s="145"/>
      <c r="O48" s="579">
        <v>2016</v>
      </c>
      <c r="P48" s="557">
        <f t="shared" si="3"/>
        <v>7</v>
      </c>
      <c r="Q48" s="558">
        <v>138</v>
      </c>
      <c r="R48" s="558" t="s">
        <v>297</v>
      </c>
      <c r="S48" s="558" t="s">
        <v>298</v>
      </c>
      <c r="T48" s="559" t="s">
        <v>299</v>
      </c>
      <c r="U48" s="580">
        <v>0</v>
      </c>
      <c r="V48" s="556"/>
      <c r="W48" s="556"/>
      <c r="X48" s="556"/>
      <c r="Y48" s="556"/>
      <c r="Z48" s="556"/>
      <c r="AA48" s="556"/>
      <c r="AB48" s="556"/>
      <c r="AC48" s="556"/>
      <c r="AD48" s="556"/>
      <c r="AE48" s="556"/>
    </row>
    <row r="49" spans="1:31" customFormat="1" ht="12.75">
      <c r="A49" s="145"/>
      <c r="B49" s="145"/>
      <c r="C49" s="145"/>
      <c r="D49" s="145"/>
      <c r="E49" s="145"/>
      <c r="F49" s="145"/>
      <c r="G49" s="145"/>
      <c r="H49" s="145"/>
      <c r="I49" s="145"/>
      <c r="J49" s="211"/>
      <c r="K49" s="145"/>
      <c r="L49" s="145"/>
      <c r="M49" s="145"/>
      <c r="N49" s="145"/>
      <c r="O49" s="579">
        <v>2016</v>
      </c>
      <c r="P49" s="557">
        <f t="shared" si="3"/>
        <v>8</v>
      </c>
      <c r="Q49" s="558">
        <v>138</v>
      </c>
      <c r="R49" s="558" t="s">
        <v>297</v>
      </c>
      <c r="S49" s="558" t="s">
        <v>298</v>
      </c>
      <c r="T49" s="559" t="s">
        <v>299</v>
      </c>
      <c r="U49" s="580">
        <v>0</v>
      </c>
      <c r="V49" s="556"/>
      <c r="W49" s="556"/>
      <c r="X49" s="556"/>
      <c r="Y49" s="556"/>
      <c r="Z49" s="556"/>
      <c r="AA49" s="556"/>
      <c r="AB49" s="556"/>
      <c r="AC49" s="556"/>
      <c r="AD49" s="556"/>
      <c r="AE49" s="556"/>
    </row>
    <row r="50" spans="1:31" customFormat="1" ht="12.75">
      <c r="A50" s="145"/>
      <c r="B50" s="145"/>
      <c r="C50" s="145"/>
      <c r="D50" s="145"/>
      <c r="E50" s="145"/>
      <c r="F50" s="145"/>
      <c r="G50" s="145"/>
      <c r="H50" s="145"/>
      <c r="I50" s="145"/>
      <c r="J50" s="211"/>
      <c r="K50" s="145"/>
      <c r="L50" s="145"/>
      <c r="M50" s="145"/>
      <c r="N50" s="145"/>
      <c r="O50" s="579">
        <v>2016</v>
      </c>
      <c r="P50" s="557">
        <f t="shared" si="3"/>
        <v>9</v>
      </c>
      <c r="Q50" s="558">
        <v>138</v>
      </c>
      <c r="R50" s="558" t="s">
        <v>297</v>
      </c>
      <c r="S50" s="558" t="s">
        <v>298</v>
      </c>
      <c r="T50" s="559" t="s">
        <v>299</v>
      </c>
      <c r="U50" s="580">
        <v>0</v>
      </c>
      <c r="V50" s="556"/>
      <c r="W50" s="556"/>
      <c r="X50" s="556"/>
      <c r="Y50" s="556"/>
      <c r="Z50" s="556"/>
      <c r="AA50" s="556"/>
      <c r="AB50" s="556"/>
      <c r="AC50" s="556"/>
      <c r="AD50" s="556"/>
      <c r="AE50" s="556"/>
    </row>
    <row r="51" spans="1:31" customFormat="1" ht="12.75">
      <c r="A51" s="145"/>
      <c r="B51" s="145"/>
      <c r="C51" s="145"/>
      <c r="D51" s="145"/>
      <c r="E51" s="145"/>
      <c r="F51" s="145"/>
      <c r="G51" s="145"/>
      <c r="H51" s="145"/>
      <c r="I51" s="145"/>
      <c r="J51" s="211"/>
      <c r="K51" s="145"/>
      <c r="L51" s="145"/>
      <c r="M51" s="145"/>
      <c r="N51" s="145"/>
      <c r="O51" s="579">
        <v>2016</v>
      </c>
      <c r="P51" s="557">
        <f t="shared" si="3"/>
        <v>10</v>
      </c>
      <c r="Q51" s="558">
        <v>138</v>
      </c>
      <c r="R51" s="558" t="s">
        <v>297</v>
      </c>
      <c r="S51" s="558" t="s">
        <v>298</v>
      </c>
      <c r="T51" s="559" t="s">
        <v>299</v>
      </c>
      <c r="U51" s="580"/>
      <c r="V51" s="556"/>
      <c r="W51" s="556"/>
      <c r="X51" s="556"/>
      <c r="Y51" s="556"/>
      <c r="Z51" s="556"/>
      <c r="AA51" s="556"/>
      <c r="AB51" s="556"/>
      <c r="AC51" s="556"/>
      <c r="AD51" s="556"/>
      <c r="AE51" s="556"/>
    </row>
    <row r="52" spans="1:31" customFormat="1" ht="12.75">
      <c r="A52" s="145"/>
      <c r="B52" s="145"/>
      <c r="C52" s="145"/>
      <c r="D52" s="145"/>
      <c r="E52" s="145"/>
      <c r="F52" s="145"/>
      <c r="G52" s="145"/>
      <c r="H52" s="145"/>
      <c r="I52" s="145"/>
      <c r="J52" s="211"/>
      <c r="K52" s="145"/>
      <c r="L52" s="145"/>
      <c r="M52" s="145"/>
      <c r="N52" s="145"/>
      <c r="O52" s="579">
        <v>2016</v>
      </c>
      <c r="P52" s="557">
        <f t="shared" si="3"/>
        <v>11</v>
      </c>
      <c r="Q52" s="558">
        <v>138</v>
      </c>
      <c r="R52" s="558" t="s">
        <v>297</v>
      </c>
      <c r="S52" s="558" t="s">
        <v>298</v>
      </c>
      <c r="T52" s="559" t="s">
        <v>299</v>
      </c>
      <c r="U52" s="580"/>
      <c r="V52" s="556"/>
      <c r="W52" s="556"/>
      <c r="X52" s="556"/>
      <c r="Y52" s="556"/>
      <c r="Z52" s="556"/>
      <c r="AA52" s="556"/>
      <c r="AB52" s="556"/>
      <c r="AC52" s="556"/>
      <c r="AD52" s="556"/>
      <c r="AE52" s="556"/>
    </row>
    <row r="53" spans="1:31" customFormat="1" ht="12.75">
      <c r="A53" s="145"/>
      <c r="B53" s="145"/>
      <c r="C53" s="145"/>
      <c r="D53" s="145"/>
      <c r="E53" s="145"/>
      <c r="F53" s="145"/>
      <c r="G53" s="145"/>
      <c r="H53" s="145"/>
      <c r="I53" s="145"/>
      <c r="J53" s="211"/>
      <c r="K53" s="145"/>
      <c r="L53" s="145"/>
      <c r="M53" s="145"/>
      <c r="N53" s="145"/>
      <c r="O53" s="585">
        <v>2016</v>
      </c>
      <c r="P53" s="562">
        <f t="shared" si="3"/>
        <v>12</v>
      </c>
      <c r="Q53" s="563">
        <v>138</v>
      </c>
      <c r="R53" s="563" t="s">
        <v>297</v>
      </c>
      <c r="S53" s="563" t="s">
        <v>298</v>
      </c>
      <c r="T53" s="564" t="s">
        <v>299</v>
      </c>
      <c r="U53" s="586"/>
      <c r="V53" s="556"/>
      <c r="W53" s="556"/>
      <c r="X53" s="556"/>
      <c r="Y53" s="556"/>
      <c r="Z53" s="556"/>
      <c r="AA53" s="556"/>
      <c r="AB53" s="556"/>
      <c r="AC53" s="556"/>
      <c r="AD53" s="556"/>
      <c r="AE53" s="556"/>
    </row>
    <row r="54" spans="1:31" customFormat="1" ht="12.75">
      <c r="A54" s="145"/>
      <c r="B54" s="145"/>
      <c r="C54" s="145"/>
      <c r="D54" s="145"/>
      <c r="E54" s="145"/>
      <c r="F54" s="145"/>
      <c r="G54" s="145"/>
      <c r="H54" s="145"/>
      <c r="I54" s="145"/>
      <c r="J54" s="211"/>
      <c r="K54" s="145"/>
      <c r="L54" s="145"/>
      <c r="M54" s="145"/>
      <c r="N54" s="145"/>
      <c r="O54" s="587">
        <v>2015</v>
      </c>
      <c r="P54" s="553">
        <v>1</v>
      </c>
      <c r="Q54" s="554">
        <v>220</v>
      </c>
      <c r="R54" s="554" t="s">
        <v>297</v>
      </c>
      <c r="S54" s="554" t="s">
        <v>300</v>
      </c>
      <c r="T54" s="555" t="s">
        <v>301</v>
      </c>
      <c r="U54" s="588">
        <v>0</v>
      </c>
      <c r="V54" s="556"/>
      <c r="W54" s="556"/>
      <c r="X54" s="556"/>
      <c r="Y54" s="556"/>
      <c r="Z54" s="556"/>
      <c r="AA54" s="556"/>
      <c r="AB54" s="556"/>
      <c r="AC54" s="556"/>
      <c r="AD54" s="556"/>
      <c r="AE54" s="556"/>
    </row>
    <row r="55" spans="1:31" customFormat="1" ht="12.75">
      <c r="A55" s="145"/>
      <c r="B55" s="145"/>
      <c r="C55" s="145"/>
      <c r="D55" s="145"/>
      <c r="E55" s="145"/>
      <c r="F55" s="145"/>
      <c r="G55" s="145"/>
      <c r="H55" s="145"/>
      <c r="I55" s="145"/>
      <c r="J55" s="211"/>
      <c r="K55" s="145"/>
      <c r="L55" s="145"/>
      <c r="M55" s="145"/>
      <c r="N55" s="145"/>
      <c r="O55" s="579">
        <v>2015</v>
      </c>
      <c r="P55" s="557">
        <f>+P54+1</f>
        <v>2</v>
      </c>
      <c r="Q55" s="558">
        <v>220</v>
      </c>
      <c r="R55" s="558" t="s">
        <v>297</v>
      </c>
      <c r="S55" s="558" t="s">
        <v>300</v>
      </c>
      <c r="T55" s="559" t="s">
        <v>301</v>
      </c>
      <c r="U55" s="580">
        <v>0</v>
      </c>
      <c r="V55" s="556"/>
      <c r="W55" s="556"/>
      <c r="X55" s="556"/>
      <c r="Y55" s="556"/>
      <c r="Z55" s="556"/>
      <c r="AA55" s="556"/>
      <c r="AB55" s="556"/>
      <c r="AC55" s="556"/>
      <c r="AD55" s="556"/>
      <c r="AE55" s="556"/>
    </row>
    <row r="56" spans="1:31" customFormat="1" ht="12.75">
      <c r="A56" s="145"/>
      <c r="B56" s="145"/>
      <c r="C56" s="145"/>
      <c r="D56" s="145"/>
      <c r="E56" s="145"/>
      <c r="F56" s="145"/>
      <c r="G56" s="145"/>
      <c r="H56" s="145"/>
      <c r="I56" s="145"/>
      <c r="J56" s="211"/>
      <c r="K56" s="145"/>
      <c r="L56" s="145"/>
      <c r="M56" s="145"/>
      <c r="N56" s="145"/>
      <c r="O56" s="579">
        <v>2015</v>
      </c>
      <c r="P56" s="557">
        <f t="shared" ref="P56:P65" si="4">+P55+1</f>
        <v>3</v>
      </c>
      <c r="Q56" s="558">
        <v>220</v>
      </c>
      <c r="R56" s="558" t="s">
        <v>297</v>
      </c>
      <c r="S56" s="558" t="s">
        <v>300</v>
      </c>
      <c r="T56" s="559" t="s">
        <v>301</v>
      </c>
      <c r="U56" s="580">
        <v>25.37</v>
      </c>
      <c r="V56" s="556"/>
      <c r="W56" s="556"/>
      <c r="X56" s="556"/>
      <c r="Y56" s="556"/>
      <c r="Z56" s="556"/>
      <c r="AA56" s="556"/>
      <c r="AB56" s="556"/>
      <c r="AC56" s="556"/>
      <c r="AD56" s="556"/>
      <c r="AE56" s="556"/>
    </row>
    <row r="57" spans="1:31" customFormat="1" ht="12.75">
      <c r="A57" s="145"/>
      <c r="B57" s="145"/>
      <c r="C57" s="145"/>
      <c r="D57" s="145"/>
      <c r="E57" s="145"/>
      <c r="F57" s="145"/>
      <c r="G57" s="145"/>
      <c r="H57" s="145"/>
      <c r="I57" s="145"/>
      <c r="J57" s="211"/>
      <c r="K57" s="145"/>
      <c r="L57" s="145"/>
      <c r="M57" s="145"/>
      <c r="N57" s="145"/>
      <c r="O57" s="579">
        <v>2015</v>
      </c>
      <c r="P57" s="557">
        <f t="shared" si="4"/>
        <v>4</v>
      </c>
      <c r="Q57" s="558">
        <v>220</v>
      </c>
      <c r="R57" s="558" t="s">
        <v>297</v>
      </c>
      <c r="S57" s="558" t="s">
        <v>300</v>
      </c>
      <c r="T57" s="559" t="s">
        <v>301</v>
      </c>
      <c r="U57" s="580">
        <v>4.67</v>
      </c>
      <c r="V57" s="556"/>
      <c r="W57" s="556"/>
      <c r="X57" s="556"/>
      <c r="Y57" s="556"/>
      <c r="Z57" s="556"/>
      <c r="AA57" s="556"/>
      <c r="AB57" s="556"/>
      <c r="AC57" s="556"/>
      <c r="AD57" s="556"/>
      <c r="AE57" s="556"/>
    </row>
    <row r="58" spans="1:31" customFormat="1" ht="12.75">
      <c r="A58" s="145"/>
      <c r="B58" s="145"/>
      <c r="C58" s="145"/>
      <c r="D58" s="145"/>
      <c r="E58" s="145"/>
      <c r="F58" s="145"/>
      <c r="G58" s="145"/>
      <c r="H58" s="145"/>
      <c r="I58" s="145"/>
      <c r="J58" s="211"/>
      <c r="K58" s="145"/>
      <c r="L58" s="145"/>
      <c r="M58" s="145"/>
      <c r="N58" s="145"/>
      <c r="O58" s="579">
        <v>2015</v>
      </c>
      <c r="P58" s="557">
        <f t="shared" si="4"/>
        <v>5</v>
      </c>
      <c r="Q58" s="558">
        <v>220</v>
      </c>
      <c r="R58" s="558" t="s">
        <v>297</v>
      </c>
      <c r="S58" s="558" t="s">
        <v>300</v>
      </c>
      <c r="T58" s="559" t="s">
        <v>301</v>
      </c>
      <c r="U58" s="580">
        <v>65.650000000000006</v>
      </c>
      <c r="V58" s="556"/>
      <c r="W58" s="556"/>
      <c r="X58" s="556"/>
      <c r="Y58" s="556"/>
      <c r="Z58" s="556"/>
      <c r="AA58" s="556"/>
      <c r="AB58" s="556"/>
      <c r="AC58" s="556"/>
      <c r="AD58" s="556"/>
      <c r="AE58" s="556"/>
    </row>
    <row r="59" spans="1:31" customFormat="1" ht="12.75">
      <c r="A59" s="145"/>
      <c r="B59" s="145"/>
      <c r="C59" s="145"/>
      <c r="D59" s="145"/>
      <c r="E59" s="145"/>
      <c r="F59" s="145"/>
      <c r="G59" s="145"/>
      <c r="H59" s="145"/>
      <c r="I59" s="145"/>
      <c r="J59" s="211"/>
      <c r="K59" s="145"/>
      <c r="L59" s="145"/>
      <c r="M59" s="145"/>
      <c r="N59" s="145"/>
      <c r="O59" s="579">
        <v>2015</v>
      </c>
      <c r="P59" s="557">
        <f t="shared" si="4"/>
        <v>6</v>
      </c>
      <c r="Q59" s="558">
        <v>220</v>
      </c>
      <c r="R59" s="558" t="s">
        <v>297</v>
      </c>
      <c r="S59" s="558" t="s">
        <v>300</v>
      </c>
      <c r="T59" s="559" t="s">
        <v>301</v>
      </c>
      <c r="U59" s="580">
        <v>36.42</v>
      </c>
      <c r="V59" s="556"/>
      <c r="W59" s="556"/>
      <c r="X59" s="556"/>
      <c r="Y59" s="556"/>
      <c r="Z59" s="556"/>
      <c r="AA59" s="556"/>
      <c r="AB59" s="556"/>
      <c r="AC59" s="556"/>
      <c r="AD59" s="556"/>
      <c r="AE59" s="556"/>
    </row>
    <row r="60" spans="1:31" customFormat="1" ht="12.75">
      <c r="A60" s="145"/>
      <c r="B60" s="145"/>
      <c r="C60" s="145"/>
      <c r="D60" s="145"/>
      <c r="E60" s="145"/>
      <c r="F60" s="145"/>
      <c r="G60" s="145"/>
      <c r="H60" s="145"/>
      <c r="I60" s="145"/>
      <c r="J60" s="211"/>
      <c r="K60" s="145"/>
      <c r="L60" s="145"/>
      <c r="M60" s="145"/>
      <c r="N60" s="145"/>
      <c r="O60" s="579">
        <v>2015</v>
      </c>
      <c r="P60" s="557">
        <f t="shared" si="4"/>
        <v>7</v>
      </c>
      <c r="Q60" s="558">
        <v>220</v>
      </c>
      <c r="R60" s="558" t="s">
        <v>297</v>
      </c>
      <c r="S60" s="558" t="s">
        <v>300</v>
      </c>
      <c r="T60" s="559" t="s">
        <v>301</v>
      </c>
      <c r="U60" s="580">
        <v>84.73</v>
      </c>
      <c r="V60" s="556"/>
      <c r="W60" s="556"/>
      <c r="X60" s="556"/>
      <c r="Y60" s="556"/>
      <c r="Z60" s="556"/>
      <c r="AA60" s="556"/>
      <c r="AB60" s="556"/>
      <c r="AC60" s="556"/>
      <c r="AD60" s="556"/>
      <c r="AE60" s="556"/>
    </row>
    <row r="61" spans="1:31" customFormat="1" ht="12.75">
      <c r="A61" s="145"/>
      <c r="B61" s="145"/>
      <c r="C61" s="145"/>
      <c r="D61" s="145"/>
      <c r="E61" s="145"/>
      <c r="F61" s="145"/>
      <c r="G61" s="145"/>
      <c r="H61" s="145"/>
      <c r="I61" s="145"/>
      <c r="J61" s="211"/>
      <c r="K61" s="145"/>
      <c r="L61" s="145"/>
      <c r="M61" s="145"/>
      <c r="N61" s="145"/>
      <c r="O61" s="579">
        <v>2015</v>
      </c>
      <c r="P61" s="557">
        <f t="shared" si="4"/>
        <v>8</v>
      </c>
      <c r="Q61" s="558">
        <v>220</v>
      </c>
      <c r="R61" s="558" t="s">
        <v>297</v>
      </c>
      <c r="S61" s="558" t="s">
        <v>300</v>
      </c>
      <c r="T61" s="559" t="s">
        <v>301</v>
      </c>
      <c r="U61" s="580">
        <v>3.9166666666666665</v>
      </c>
      <c r="V61" s="556"/>
      <c r="W61" s="556"/>
      <c r="X61" s="556"/>
      <c r="Y61" s="556"/>
      <c r="Z61" s="556"/>
      <c r="AA61" s="556"/>
      <c r="AB61" s="556"/>
      <c r="AC61" s="556"/>
      <c r="AD61" s="556"/>
      <c r="AE61" s="556"/>
    </row>
    <row r="62" spans="1:31" customFormat="1" ht="12.75">
      <c r="A62" s="145"/>
      <c r="B62" s="145"/>
      <c r="C62" s="145"/>
      <c r="D62" s="145"/>
      <c r="E62" s="145"/>
      <c r="F62" s="145"/>
      <c r="G62" s="145"/>
      <c r="H62" s="145"/>
      <c r="I62" s="145"/>
      <c r="J62" s="211"/>
      <c r="K62" s="145"/>
      <c r="L62" s="145"/>
      <c r="M62" s="145"/>
      <c r="N62" s="145"/>
      <c r="O62" s="579">
        <v>2015</v>
      </c>
      <c r="P62" s="557">
        <f t="shared" si="4"/>
        <v>9</v>
      </c>
      <c r="Q62" s="558">
        <v>220</v>
      </c>
      <c r="R62" s="558" t="s">
        <v>297</v>
      </c>
      <c r="S62" s="558" t="s">
        <v>300</v>
      </c>
      <c r="T62" s="559" t="s">
        <v>301</v>
      </c>
      <c r="U62" s="580">
        <v>12.53</v>
      </c>
      <c r="V62" s="556"/>
      <c r="W62" s="556"/>
      <c r="X62" s="556"/>
      <c r="Y62" s="556"/>
      <c r="Z62" s="556"/>
      <c r="AA62" s="556"/>
      <c r="AB62" s="556"/>
      <c r="AC62" s="556"/>
      <c r="AD62" s="556"/>
      <c r="AE62" s="556"/>
    </row>
    <row r="63" spans="1:31" customFormat="1" ht="12.75">
      <c r="A63" s="145"/>
      <c r="B63" s="145"/>
      <c r="C63" s="145"/>
      <c r="D63" s="145"/>
      <c r="E63" s="145"/>
      <c r="F63" s="145"/>
      <c r="G63" s="145"/>
      <c r="H63" s="145"/>
      <c r="I63" s="145"/>
      <c r="J63" s="211"/>
      <c r="K63" s="145"/>
      <c r="L63" s="145"/>
      <c r="M63" s="145"/>
      <c r="N63" s="145"/>
      <c r="O63" s="579">
        <v>2015</v>
      </c>
      <c r="P63" s="557">
        <f t="shared" si="4"/>
        <v>10</v>
      </c>
      <c r="Q63" s="558">
        <v>220</v>
      </c>
      <c r="R63" s="558" t="s">
        <v>297</v>
      </c>
      <c r="S63" s="558" t="s">
        <v>300</v>
      </c>
      <c r="T63" s="559" t="s">
        <v>301</v>
      </c>
      <c r="U63" s="580">
        <v>4.57</v>
      </c>
      <c r="V63" s="556"/>
      <c r="W63" s="556"/>
      <c r="X63" s="556"/>
      <c r="Y63" s="556"/>
      <c r="Z63" s="556"/>
      <c r="AA63" s="556"/>
      <c r="AB63" s="556"/>
      <c r="AC63" s="556"/>
      <c r="AD63" s="556"/>
      <c r="AE63" s="556"/>
    </row>
    <row r="64" spans="1:31" customFormat="1" ht="12.75">
      <c r="A64" s="145"/>
      <c r="B64" s="145"/>
      <c r="C64" s="145"/>
      <c r="D64" s="145"/>
      <c r="E64" s="145"/>
      <c r="F64" s="145"/>
      <c r="G64" s="145"/>
      <c r="H64" s="145"/>
      <c r="I64" s="145"/>
      <c r="J64" s="211"/>
      <c r="K64" s="145"/>
      <c r="L64" s="145"/>
      <c r="M64" s="145"/>
      <c r="N64" s="145"/>
      <c r="O64" s="579">
        <v>2015</v>
      </c>
      <c r="P64" s="557">
        <f t="shared" si="4"/>
        <v>11</v>
      </c>
      <c r="Q64" s="558">
        <v>220</v>
      </c>
      <c r="R64" s="558" t="s">
        <v>297</v>
      </c>
      <c r="S64" s="558" t="s">
        <v>300</v>
      </c>
      <c r="T64" s="559" t="s">
        <v>301</v>
      </c>
      <c r="U64" s="580">
        <v>38.116999999999997</v>
      </c>
      <c r="V64" s="556"/>
      <c r="W64" s="556"/>
      <c r="X64" s="556"/>
      <c r="Y64" s="556"/>
      <c r="Z64" s="556"/>
      <c r="AA64" s="556"/>
      <c r="AB64" s="556"/>
      <c r="AC64" s="556"/>
      <c r="AD64" s="556"/>
      <c r="AE64" s="556"/>
    </row>
    <row r="65" spans="1:31" customFormat="1" ht="12.75">
      <c r="A65" s="145"/>
      <c r="B65" s="145"/>
      <c r="C65" s="145"/>
      <c r="D65" s="145"/>
      <c r="E65" s="145"/>
      <c r="F65" s="145"/>
      <c r="G65" s="145"/>
      <c r="H65" s="145"/>
      <c r="I65" s="145"/>
      <c r="J65" s="211"/>
      <c r="K65" s="145"/>
      <c r="L65" s="145"/>
      <c r="M65" s="145"/>
      <c r="N65" s="145"/>
      <c r="O65" s="579">
        <v>2015</v>
      </c>
      <c r="P65" s="557">
        <f t="shared" si="4"/>
        <v>12</v>
      </c>
      <c r="Q65" s="558">
        <v>220</v>
      </c>
      <c r="R65" s="558" t="s">
        <v>297</v>
      </c>
      <c r="S65" s="558" t="s">
        <v>300</v>
      </c>
      <c r="T65" s="559" t="s">
        <v>301</v>
      </c>
      <c r="U65" s="580">
        <v>120.8</v>
      </c>
      <c r="V65" s="556"/>
      <c r="W65" s="556"/>
      <c r="X65" s="556"/>
      <c r="Y65" s="556"/>
      <c r="Z65" s="556"/>
      <c r="AA65" s="556"/>
      <c r="AB65" s="556"/>
      <c r="AC65" s="556"/>
      <c r="AD65" s="556"/>
      <c r="AE65" s="556"/>
    </row>
    <row r="66" spans="1:31" customFormat="1" ht="12.75">
      <c r="A66" s="145"/>
      <c r="B66" s="145"/>
      <c r="C66" s="145"/>
      <c r="D66" s="145"/>
      <c r="E66" s="145"/>
      <c r="F66" s="145"/>
      <c r="G66" s="145"/>
      <c r="H66" s="145"/>
      <c r="I66" s="145"/>
      <c r="J66" s="211"/>
      <c r="K66" s="145"/>
      <c r="L66" s="145"/>
      <c r="M66" s="145"/>
      <c r="N66" s="145"/>
      <c r="O66" s="579">
        <v>2016</v>
      </c>
      <c r="P66" s="557">
        <v>1</v>
      </c>
      <c r="Q66" s="558">
        <v>220</v>
      </c>
      <c r="R66" s="558" t="s">
        <v>297</v>
      </c>
      <c r="S66" s="558" t="s">
        <v>300</v>
      </c>
      <c r="T66" s="559" t="s">
        <v>301</v>
      </c>
      <c r="U66" s="580">
        <v>2.4</v>
      </c>
      <c r="V66" s="556"/>
      <c r="W66" s="556"/>
      <c r="X66" s="556"/>
      <c r="Y66" s="556"/>
      <c r="Z66" s="556"/>
      <c r="AA66" s="556"/>
      <c r="AB66" s="556"/>
      <c r="AC66" s="556"/>
      <c r="AD66" s="556"/>
      <c r="AE66" s="556"/>
    </row>
    <row r="67" spans="1:31" customFormat="1" ht="12.75">
      <c r="A67" s="145"/>
      <c r="B67" s="145"/>
      <c r="C67" s="145"/>
      <c r="D67" s="145"/>
      <c r="E67" s="145"/>
      <c r="F67" s="145"/>
      <c r="G67" s="145"/>
      <c r="H67" s="145"/>
      <c r="I67" s="145"/>
      <c r="J67" s="211"/>
      <c r="K67" s="145"/>
      <c r="L67" s="145"/>
      <c r="M67" s="145"/>
      <c r="N67" s="145"/>
      <c r="O67" s="579">
        <v>2016</v>
      </c>
      <c r="P67" s="557">
        <f>+P66+1</f>
        <v>2</v>
      </c>
      <c r="Q67" s="558">
        <v>220</v>
      </c>
      <c r="R67" s="558" t="s">
        <v>297</v>
      </c>
      <c r="S67" s="558" t="s">
        <v>300</v>
      </c>
      <c r="T67" s="559" t="s">
        <v>301</v>
      </c>
      <c r="U67" s="580">
        <v>5.45</v>
      </c>
      <c r="V67" s="556"/>
      <c r="W67" s="556"/>
      <c r="X67" s="556"/>
      <c r="Y67" s="556"/>
      <c r="Z67" s="556"/>
      <c r="AA67" s="556"/>
      <c r="AB67" s="556"/>
      <c r="AC67" s="556"/>
      <c r="AD67" s="556"/>
      <c r="AE67" s="556"/>
    </row>
    <row r="68" spans="1:31" customFormat="1" ht="12.75">
      <c r="A68" s="145"/>
      <c r="B68" s="145"/>
      <c r="C68" s="145"/>
      <c r="D68" s="145"/>
      <c r="E68" s="145"/>
      <c r="F68" s="145"/>
      <c r="G68" s="145"/>
      <c r="H68" s="145"/>
      <c r="I68" s="145"/>
      <c r="J68" s="211"/>
      <c r="K68" s="145"/>
      <c r="L68" s="145"/>
      <c r="M68" s="145"/>
      <c r="N68" s="145"/>
      <c r="O68" s="579">
        <v>2016</v>
      </c>
      <c r="P68" s="557">
        <f>+P67+1</f>
        <v>3</v>
      </c>
      <c r="Q68" s="558">
        <v>220</v>
      </c>
      <c r="R68" s="558" t="s">
        <v>297</v>
      </c>
      <c r="S68" s="558" t="s">
        <v>300</v>
      </c>
      <c r="T68" s="559" t="s">
        <v>301</v>
      </c>
      <c r="U68" s="580">
        <v>4.466666666666665</v>
      </c>
      <c r="V68" s="556"/>
      <c r="W68" s="556"/>
      <c r="X68" s="556"/>
      <c r="Y68" s="556"/>
      <c r="Z68" s="556"/>
      <c r="AA68" s="556"/>
      <c r="AB68" s="556"/>
      <c r="AC68" s="556"/>
      <c r="AD68" s="556"/>
      <c r="AE68" s="556"/>
    </row>
    <row r="69" spans="1:31" customFormat="1" ht="12.75">
      <c r="A69" s="145"/>
      <c r="B69" s="145"/>
      <c r="C69" s="145"/>
      <c r="D69" s="145"/>
      <c r="E69" s="145"/>
      <c r="F69" s="145"/>
      <c r="G69" s="145"/>
      <c r="H69" s="145"/>
      <c r="I69" s="145"/>
      <c r="J69" s="211"/>
      <c r="K69" s="145"/>
      <c r="L69" s="145"/>
      <c r="M69" s="145"/>
      <c r="N69" s="145"/>
      <c r="O69" s="579">
        <v>2016</v>
      </c>
      <c r="P69" s="557">
        <f t="shared" ref="P69:P77" si="5">+P68+1</f>
        <v>4</v>
      </c>
      <c r="Q69" s="558">
        <v>220</v>
      </c>
      <c r="R69" s="558" t="s">
        <v>297</v>
      </c>
      <c r="S69" s="558" t="s">
        <v>300</v>
      </c>
      <c r="T69" s="559" t="s">
        <v>301</v>
      </c>
      <c r="U69" s="580">
        <v>100.03333000000001</v>
      </c>
      <c r="V69" s="556"/>
      <c r="W69" s="556"/>
      <c r="X69" s="556"/>
      <c r="Y69" s="556"/>
      <c r="Z69" s="556"/>
      <c r="AA69" s="556"/>
      <c r="AB69" s="556"/>
      <c r="AC69" s="556"/>
      <c r="AD69" s="556"/>
      <c r="AE69" s="556"/>
    </row>
    <row r="70" spans="1:31" customFormat="1" ht="12.75">
      <c r="A70" s="145"/>
      <c r="B70" s="145"/>
      <c r="C70" s="145"/>
      <c r="D70" s="145"/>
      <c r="E70" s="145"/>
      <c r="F70" s="145"/>
      <c r="G70" s="145"/>
      <c r="H70" s="145"/>
      <c r="I70" s="145"/>
      <c r="J70" s="211"/>
      <c r="K70" s="145"/>
      <c r="L70" s="145"/>
      <c r="M70" s="145"/>
      <c r="N70" s="145"/>
      <c r="O70" s="579">
        <v>2016</v>
      </c>
      <c r="P70" s="557">
        <f t="shared" si="5"/>
        <v>5</v>
      </c>
      <c r="Q70" s="558">
        <v>220</v>
      </c>
      <c r="R70" s="558" t="s">
        <v>297</v>
      </c>
      <c r="S70" s="558" t="s">
        <v>300</v>
      </c>
      <c r="T70" s="559" t="s">
        <v>301</v>
      </c>
      <c r="U70" s="580">
        <v>431.3</v>
      </c>
      <c r="V70" s="556"/>
      <c r="W70" s="556"/>
      <c r="X70" s="556"/>
      <c r="Y70" s="556"/>
      <c r="Z70" s="556"/>
      <c r="AA70" s="556"/>
      <c r="AB70" s="556"/>
      <c r="AC70" s="556"/>
      <c r="AD70" s="556"/>
      <c r="AE70" s="556"/>
    </row>
    <row r="71" spans="1:31" customFormat="1" ht="12.75">
      <c r="A71" s="145"/>
      <c r="B71" s="145"/>
      <c r="C71" s="145"/>
      <c r="D71" s="145"/>
      <c r="E71" s="145"/>
      <c r="F71" s="145"/>
      <c r="G71" s="145"/>
      <c r="H71" s="145"/>
      <c r="I71" s="145"/>
      <c r="J71" s="211"/>
      <c r="K71" s="145"/>
      <c r="L71" s="145"/>
      <c r="M71" s="145"/>
      <c r="N71" s="145"/>
      <c r="O71" s="579">
        <v>2016</v>
      </c>
      <c r="P71" s="557">
        <f t="shared" si="5"/>
        <v>6</v>
      </c>
      <c r="Q71" s="558">
        <v>220</v>
      </c>
      <c r="R71" s="558" t="s">
        <v>297</v>
      </c>
      <c r="S71" s="558" t="s">
        <v>300</v>
      </c>
      <c r="T71" s="559" t="s">
        <v>301</v>
      </c>
      <c r="U71" s="580">
        <v>45.918055559999999</v>
      </c>
      <c r="V71" s="556"/>
      <c r="W71" s="556"/>
      <c r="X71" s="556"/>
      <c r="Y71" s="556"/>
      <c r="Z71" s="556"/>
      <c r="AA71" s="556"/>
      <c r="AB71" s="556"/>
      <c r="AC71" s="556"/>
      <c r="AD71" s="556"/>
      <c r="AE71" s="556"/>
    </row>
    <row r="72" spans="1:31" customFormat="1" ht="12.75">
      <c r="A72" s="145"/>
      <c r="B72" s="145"/>
      <c r="C72" s="145"/>
      <c r="D72" s="145"/>
      <c r="E72" s="145"/>
      <c r="F72" s="145"/>
      <c r="G72" s="145"/>
      <c r="H72" s="145"/>
      <c r="I72" s="145"/>
      <c r="J72" s="211"/>
      <c r="K72" s="145"/>
      <c r="L72" s="145"/>
      <c r="M72" s="145"/>
      <c r="N72" s="145"/>
      <c r="O72" s="579">
        <v>2016</v>
      </c>
      <c r="P72" s="557">
        <f t="shared" si="5"/>
        <v>7</v>
      </c>
      <c r="Q72" s="558">
        <v>220</v>
      </c>
      <c r="R72" s="558" t="s">
        <v>297</v>
      </c>
      <c r="S72" s="558" t="s">
        <v>300</v>
      </c>
      <c r="T72" s="559" t="s">
        <v>301</v>
      </c>
      <c r="U72" s="580">
        <v>31.883333329999999</v>
      </c>
      <c r="V72" s="556"/>
      <c r="W72" s="556"/>
      <c r="X72" s="556"/>
      <c r="Y72" s="556"/>
      <c r="Z72" s="556"/>
      <c r="AA72" s="556"/>
      <c r="AB72" s="556"/>
      <c r="AC72" s="556"/>
      <c r="AD72" s="556"/>
      <c r="AE72" s="556"/>
    </row>
    <row r="73" spans="1:31" customFormat="1" ht="12.75">
      <c r="A73" s="145"/>
      <c r="B73" s="145"/>
      <c r="C73" s="145"/>
      <c r="D73" s="145"/>
      <c r="E73" s="145"/>
      <c r="F73" s="145"/>
      <c r="G73" s="145"/>
      <c r="H73" s="145"/>
      <c r="I73" s="145"/>
      <c r="J73" s="211"/>
      <c r="K73" s="145"/>
      <c r="L73" s="145"/>
      <c r="M73" s="145"/>
      <c r="N73" s="145"/>
      <c r="O73" s="579">
        <v>2016</v>
      </c>
      <c r="P73" s="557">
        <f t="shared" si="5"/>
        <v>8</v>
      </c>
      <c r="Q73" s="558">
        <v>220</v>
      </c>
      <c r="R73" s="558" t="s">
        <v>297</v>
      </c>
      <c r="S73" s="558" t="s">
        <v>300</v>
      </c>
      <c r="T73" s="559" t="s">
        <v>301</v>
      </c>
      <c r="U73" s="580">
        <v>0</v>
      </c>
      <c r="V73" s="556"/>
      <c r="W73" s="556"/>
      <c r="X73" s="556"/>
      <c r="Y73" s="556"/>
      <c r="Z73" s="556"/>
      <c r="AA73" s="556"/>
      <c r="AB73" s="556"/>
      <c r="AC73" s="556"/>
      <c r="AD73" s="556"/>
      <c r="AE73" s="556"/>
    </row>
    <row r="74" spans="1:31" customFormat="1" ht="12.75">
      <c r="A74" s="145"/>
      <c r="B74" s="145"/>
      <c r="C74" s="145"/>
      <c r="D74" s="145"/>
      <c r="E74" s="145"/>
      <c r="F74" s="145"/>
      <c r="G74" s="145"/>
      <c r="H74" s="145"/>
      <c r="I74" s="145"/>
      <c r="J74" s="211"/>
      <c r="K74" s="145"/>
      <c r="L74" s="145"/>
      <c r="M74" s="145"/>
      <c r="N74" s="145"/>
      <c r="O74" s="579">
        <v>2016</v>
      </c>
      <c r="P74" s="557">
        <f t="shared" si="5"/>
        <v>9</v>
      </c>
      <c r="Q74" s="558">
        <v>220</v>
      </c>
      <c r="R74" s="558" t="s">
        <v>297</v>
      </c>
      <c r="S74" s="558" t="s">
        <v>300</v>
      </c>
      <c r="T74" s="559" t="s">
        <v>301</v>
      </c>
      <c r="U74" s="580">
        <v>0</v>
      </c>
      <c r="V74" s="556"/>
      <c r="W74" s="556"/>
      <c r="X74" s="556"/>
      <c r="Y74" s="556"/>
      <c r="Z74" s="556"/>
      <c r="AA74" s="556"/>
      <c r="AB74" s="556"/>
      <c r="AC74" s="556"/>
      <c r="AD74" s="556"/>
      <c r="AE74" s="556"/>
    </row>
    <row r="75" spans="1:31" customFormat="1" ht="12.75">
      <c r="A75" s="145"/>
      <c r="B75" s="145"/>
      <c r="C75" s="145"/>
      <c r="D75" s="145"/>
      <c r="E75" s="145"/>
      <c r="F75" s="145"/>
      <c r="G75" s="145"/>
      <c r="H75" s="145"/>
      <c r="I75" s="145"/>
      <c r="J75" s="211"/>
      <c r="K75" s="145"/>
      <c r="L75" s="145"/>
      <c r="M75" s="145"/>
      <c r="N75" s="145"/>
      <c r="O75" s="579">
        <v>2016</v>
      </c>
      <c r="P75" s="557">
        <f t="shared" si="5"/>
        <v>10</v>
      </c>
      <c r="Q75" s="558">
        <v>220</v>
      </c>
      <c r="R75" s="558" t="s">
        <v>297</v>
      </c>
      <c r="S75" s="558" t="s">
        <v>300</v>
      </c>
      <c r="T75" s="559" t="s">
        <v>301</v>
      </c>
      <c r="U75" s="580"/>
      <c r="V75" s="556"/>
      <c r="W75" s="556"/>
      <c r="X75" s="556"/>
      <c r="Y75" s="556"/>
      <c r="Z75" s="556"/>
      <c r="AA75" s="556"/>
      <c r="AB75" s="556"/>
      <c r="AC75" s="556"/>
      <c r="AD75" s="556"/>
      <c r="AE75" s="556"/>
    </row>
    <row r="76" spans="1:31" customFormat="1" ht="12.75">
      <c r="A76" s="145"/>
      <c r="B76" s="145"/>
      <c r="C76" s="145"/>
      <c r="D76" s="145"/>
      <c r="E76" s="145"/>
      <c r="F76" s="145"/>
      <c r="G76" s="145"/>
      <c r="H76" s="145"/>
      <c r="I76" s="145"/>
      <c r="J76" s="211"/>
      <c r="K76" s="145"/>
      <c r="L76" s="145"/>
      <c r="M76" s="145"/>
      <c r="N76" s="145"/>
      <c r="O76" s="579">
        <v>2016</v>
      </c>
      <c r="P76" s="557">
        <f t="shared" si="5"/>
        <v>11</v>
      </c>
      <c r="Q76" s="558">
        <v>220</v>
      </c>
      <c r="R76" s="558" t="s">
        <v>297</v>
      </c>
      <c r="S76" s="558" t="s">
        <v>300</v>
      </c>
      <c r="T76" s="559" t="s">
        <v>301</v>
      </c>
      <c r="U76" s="580"/>
      <c r="V76" s="556"/>
      <c r="W76" s="556"/>
      <c r="X76" s="556"/>
      <c r="Y76" s="556"/>
      <c r="Z76" s="556"/>
      <c r="AA76" s="556"/>
      <c r="AB76" s="556"/>
      <c r="AC76" s="556"/>
      <c r="AD76" s="556"/>
      <c r="AE76" s="556"/>
    </row>
    <row r="77" spans="1:31" customFormat="1" ht="12.75">
      <c r="A77" s="145"/>
      <c r="B77" s="145"/>
      <c r="C77" s="145"/>
      <c r="D77" s="145"/>
      <c r="E77" s="145"/>
      <c r="F77" s="145"/>
      <c r="G77" s="145"/>
      <c r="H77" s="145"/>
      <c r="I77" s="145"/>
      <c r="J77" s="211"/>
      <c r="K77" s="145"/>
      <c r="L77" s="145"/>
      <c r="M77" s="145"/>
      <c r="N77" s="145"/>
      <c r="O77" s="585">
        <v>2016</v>
      </c>
      <c r="P77" s="562">
        <f t="shared" si="5"/>
        <v>12</v>
      </c>
      <c r="Q77" s="563">
        <v>220</v>
      </c>
      <c r="R77" s="563" t="s">
        <v>297</v>
      </c>
      <c r="S77" s="563" t="s">
        <v>300</v>
      </c>
      <c r="T77" s="564" t="s">
        <v>301</v>
      </c>
      <c r="U77" s="586"/>
      <c r="V77" s="556"/>
      <c r="W77" s="556"/>
      <c r="X77" s="556"/>
      <c r="Y77" s="556"/>
      <c r="Z77" s="556"/>
      <c r="AA77" s="556"/>
      <c r="AB77" s="556"/>
      <c r="AC77" s="556"/>
      <c r="AD77" s="556"/>
      <c r="AE77" s="556"/>
    </row>
    <row r="78" spans="1:31" customFormat="1" ht="12.75">
      <c r="A78" s="145"/>
      <c r="B78" s="145"/>
      <c r="C78" s="145"/>
      <c r="D78" s="145"/>
      <c r="E78" s="145"/>
      <c r="F78" s="145"/>
      <c r="G78" s="145"/>
      <c r="H78" s="145"/>
      <c r="I78" s="145"/>
      <c r="J78" s="211"/>
      <c r="K78" s="145"/>
      <c r="L78" s="145"/>
      <c r="M78" s="145"/>
      <c r="N78" s="145"/>
      <c r="O78" s="587">
        <v>2015</v>
      </c>
      <c r="P78" s="553">
        <v>1</v>
      </c>
      <c r="Q78" s="554">
        <v>220</v>
      </c>
      <c r="R78" s="554" t="s">
        <v>297</v>
      </c>
      <c r="S78" s="554" t="s">
        <v>302</v>
      </c>
      <c r="T78" s="555" t="s">
        <v>303</v>
      </c>
      <c r="U78" s="588">
        <v>0</v>
      </c>
      <c r="V78" s="556"/>
      <c r="W78" s="556"/>
      <c r="X78" s="556"/>
      <c r="Y78" s="556"/>
      <c r="Z78" s="556"/>
      <c r="AA78" s="556"/>
      <c r="AB78" s="556"/>
      <c r="AC78" s="556"/>
      <c r="AD78" s="556"/>
      <c r="AE78" s="556"/>
    </row>
    <row r="79" spans="1:31" customFormat="1" ht="12.75">
      <c r="A79" s="145"/>
      <c r="B79" s="145"/>
      <c r="C79" s="145"/>
      <c r="D79" s="145"/>
      <c r="E79" s="145"/>
      <c r="F79" s="145"/>
      <c r="G79" s="145"/>
      <c r="H79" s="145"/>
      <c r="I79" s="145"/>
      <c r="J79" s="211"/>
      <c r="K79" s="145"/>
      <c r="L79" s="145"/>
      <c r="M79" s="145"/>
      <c r="N79" s="145"/>
      <c r="O79" s="579">
        <v>2015</v>
      </c>
      <c r="P79" s="557">
        <f>+P78+1</f>
        <v>2</v>
      </c>
      <c r="Q79" s="558">
        <v>220</v>
      </c>
      <c r="R79" s="558" t="s">
        <v>297</v>
      </c>
      <c r="S79" s="558" t="s">
        <v>302</v>
      </c>
      <c r="T79" s="559" t="s">
        <v>303</v>
      </c>
      <c r="U79" s="580">
        <v>0</v>
      </c>
      <c r="V79" s="556"/>
      <c r="W79" s="556"/>
      <c r="X79" s="556"/>
      <c r="Y79" s="556"/>
      <c r="Z79" s="556"/>
      <c r="AA79" s="556"/>
      <c r="AB79" s="556"/>
      <c r="AC79" s="556"/>
      <c r="AD79" s="556"/>
      <c r="AE79" s="556"/>
    </row>
    <row r="80" spans="1:31" customFormat="1" ht="12.75">
      <c r="A80" s="145"/>
      <c r="B80" s="145"/>
      <c r="C80" s="145"/>
      <c r="D80" s="145"/>
      <c r="E80" s="145"/>
      <c r="F80" s="145"/>
      <c r="G80" s="145"/>
      <c r="H80" s="145"/>
      <c r="I80" s="145"/>
      <c r="J80" s="211"/>
      <c r="K80" s="145"/>
      <c r="L80" s="145"/>
      <c r="M80" s="145"/>
      <c r="N80" s="145"/>
      <c r="O80" s="579">
        <v>2015</v>
      </c>
      <c r="P80" s="557">
        <f t="shared" ref="P80:P89" si="6">+P79+1</f>
        <v>3</v>
      </c>
      <c r="Q80" s="558">
        <v>220</v>
      </c>
      <c r="R80" s="558" t="s">
        <v>297</v>
      </c>
      <c r="S80" s="558" t="s">
        <v>302</v>
      </c>
      <c r="T80" s="559" t="s">
        <v>303</v>
      </c>
      <c r="U80" s="580">
        <v>0</v>
      </c>
      <c r="V80" s="556"/>
      <c r="W80" s="556"/>
      <c r="X80" s="556"/>
      <c r="Y80" s="556"/>
      <c r="Z80" s="556"/>
      <c r="AA80" s="556"/>
      <c r="AB80" s="556"/>
      <c r="AC80" s="556"/>
      <c r="AD80" s="556"/>
      <c r="AE80" s="556"/>
    </row>
    <row r="81" spans="1:31" customFormat="1" ht="12.75">
      <c r="A81" s="145"/>
      <c r="B81" s="145"/>
      <c r="C81" s="145"/>
      <c r="D81" s="145"/>
      <c r="E81" s="145"/>
      <c r="F81" s="145"/>
      <c r="G81" s="145"/>
      <c r="H81" s="145"/>
      <c r="I81" s="145"/>
      <c r="J81" s="211"/>
      <c r="K81" s="145"/>
      <c r="L81" s="145"/>
      <c r="M81" s="145"/>
      <c r="N81" s="145"/>
      <c r="O81" s="579">
        <v>2015</v>
      </c>
      <c r="P81" s="557">
        <f t="shared" si="6"/>
        <v>4</v>
      </c>
      <c r="Q81" s="558">
        <v>220</v>
      </c>
      <c r="R81" s="558" t="s">
        <v>297</v>
      </c>
      <c r="S81" s="558" t="s">
        <v>302</v>
      </c>
      <c r="T81" s="559" t="s">
        <v>303</v>
      </c>
      <c r="U81" s="580">
        <v>0</v>
      </c>
      <c r="V81" s="556"/>
      <c r="W81" s="556"/>
      <c r="X81" s="556"/>
      <c r="Y81" s="556"/>
      <c r="Z81" s="556"/>
      <c r="AA81" s="556"/>
      <c r="AB81" s="556"/>
      <c r="AC81" s="556"/>
      <c r="AD81" s="556"/>
      <c r="AE81" s="556"/>
    </row>
    <row r="82" spans="1:31" customFormat="1" ht="12.75">
      <c r="A82" s="145"/>
      <c r="B82" s="145"/>
      <c r="C82" s="145"/>
      <c r="D82" s="145"/>
      <c r="E82" s="145"/>
      <c r="F82" s="145"/>
      <c r="G82" s="145"/>
      <c r="H82" s="145"/>
      <c r="I82" s="145"/>
      <c r="J82" s="211"/>
      <c r="K82" s="145"/>
      <c r="L82" s="145"/>
      <c r="M82" s="145"/>
      <c r="N82" s="145"/>
      <c r="O82" s="579">
        <v>2015</v>
      </c>
      <c r="P82" s="557">
        <f t="shared" si="6"/>
        <v>5</v>
      </c>
      <c r="Q82" s="558">
        <v>220</v>
      </c>
      <c r="R82" s="558" t="s">
        <v>297</v>
      </c>
      <c r="S82" s="558" t="s">
        <v>302</v>
      </c>
      <c r="T82" s="559" t="s">
        <v>303</v>
      </c>
      <c r="U82" s="580">
        <v>0</v>
      </c>
      <c r="V82" s="556"/>
      <c r="W82" s="556"/>
      <c r="X82" s="556"/>
      <c r="Y82" s="556"/>
      <c r="Z82" s="556"/>
      <c r="AA82" s="556"/>
      <c r="AB82" s="556"/>
      <c r="AC82" s="556"/>
      <c r="AD82" s="556"/>
      <c r="AE82" s="556"/>
    </row>
    <row r="83" spans="1:31" customFormat="1" ht="12.75">
      <c r="A83" s="145"/>
      <c r="B83" s="145"/>
      <c r="C83" s="145"/>
      <c r="D83" s="145"/>
      <c r="E83" s="145"/>
      <c r="F83" s="145"/>
      <c r="G83" s="145"/>
      <c r="H83" s="145"/>
      <c r="I83" s="145"/>
      <c r="J83" s="211"/>
      <c r="K83" s="145"/>
      <c r="L83" s="145"/>
      <c r="M83" s="145"/>
      <c r="N83" s="145"/>
      <c r="O83" s="579">
        <v>2015</v>
      </c>
      <c r="P83" s="557">
        <f t="shared" si="6"/>
        <v>6</v>
      </c>
      <c r="Q83" s="558">
        <v>220</v>
      </c>
      <c r="R83" s="558" t="s">
        <v>297</v>
      </c>
      <c r="S83" s="558" t="s">
        <v>302</v>
      </c>
      <c r="T83" s="559" t="s">
        <v>303</v>
      </c>
      <c r="U83" s="580">
        <v>6.92</v>
      </c>
      <c r="V83" s="556"/>
      <c r="W83" s="556"/>
      <c r="X83" s="556"/>
      <c r="Y83" s="556"/>
      <c r="Z83" s="556"/>
      <c r="AA83" s="556"/>
      <c r="AB83" s="556"/>
      <c r="AC83" s="556"/>
      <c r="AD83" s="556"/>
      <c r="AE83" s="556"/>
    </row>
    <row r="84" spans="1:31" customFormat="1" ht="12.75">
      <c r="A84" s="145"/>
      <c r="B84" s="145"/>
      <c r="C84" s="145"/>
      <c r="D84" s="145"/>
      <c r="E84" s="145"/>
      <c r="F84" s="145"/>
      <c r="G84" s="145"/>
      <c r="H84" s="145"/>
      <c r="I84" s="145"/>
      <c r="J84" s="211"/>
      <c r="K84" s="145"/>
      <c r="L84" s="145"/>
      <c r="M84" s="145"/>
      <c r="N84" s="145"/>
      <c r="O84" s="579">
        <v>2015</v>
      </c>
      <c r="P84" s="557">
        <f t="shared" si="6"/>
        <v>7</v>
      </c>
      <c r="Q84" s="558">
        <v>220</v>
      </c>
      <c r="R84" s="558" t="s">
        <v>297</v>
      </c>
      <c r="S84" s="558" t="s">
        <v>302</v>
      </c>
      <c r="T84" s="559" t="s">
        <v>303</v>
      </c>
      <c r="U84" s="580">
        <v>0</v>
      </c>
      <c r="V84" s="556"/>
      <c r="W84" s="556"/>
      <c r="X84" s="556"/>
      <c r="Y84" s="556"/>
      <c r="Z84" s="556"/>
      <c r="AA84" s="556"/>
      <c r="AB84" s="556"/>
      <c r="AC84" s="556"/>
      <c r="AD84" s="556"/>
      <c r="AE84" s="556"/>
    </row>
    <row r="85" spans="1:31" customFormat="1" ht="12.75">
      <c r="A85" s="145"/>
      <c r="B85" s="145"/>
      <c r="C85" s="145"/>
      <c r="D85" s="145"/>
      <c r="E85" s="145"/>
      <c r="F85" s="145"/>
      <c r="G85" s="145"/>
      <c r="H85" s="145"/>
      <c r="I85" s="145"/>
      <c r="J85" s="211"/>
      <c r="K85" s="145"/>
      <c r="L85" s="145"/>
      <c r="M85" s="145"/>
      <c r="N85" s="145"/>
      <c r="O85" s="579">
        <v>2015</v>
      </c>
      <c r="P85" s="557">
        <f t="shared" si="6"/>
        <v>8</v>
      </c>
      <c r="Q85" s="558">
        <v>220</v>
      </c>
      <c r="R85" s="558" t="s">
        <v>297</v>
      </c>
      <c r="S85" s="558" t="s">
        <v>302</v>
      </c>
      <c r="T85" s="559" t="s">
        <v>303</v>
      </c>
      <c r="U85" s="580">
        <v>0</v>
      </c>
      <c r="V85" s="556"/>
      <c r="W85" s="556"/>
      <c r="X85" s="556"/>
      <c r="Y85" s="556"/>
      <c r="Z85" s="556"/>
      <c r="AA85" s="556"/>
      <c r="AB85" s="556"/>
      <c r="AC85" s="556"/>
      <c r="AD85" s="556"/>
      <c r="AE85" s="556"/>
    </row>
    <row r="86" spans="1:31" customFormat="1" ht="12.75">
      <c r="A86" s="145"/>
      <c r="B86" s="145"/>
      <c r="C86" s="145"/>
      <c r="D86" s="145"/>
      <c r="E86" s="145"/>
      <c r="F86" s="145"/>
      <c r="G86" s="145"/>
      <c r="H86" s="145"/>
      <c r="I86" s="145"/>
      <c r="J86" s="211"/>
      <c r="K86" s="145"/>
      <c r="L86" s="145"/>
      <c r="M86" s="145"/>
      <c r="N86" s="145"/>
      <c r="O86" s="579">
        <v>2015</v>
      </c>
      <c r="P86" s="557">
        <f t="shared" si="6"/>
        <v>9</v>
      </c>
      <c r="Q86" s="558">
        <v>220</v>
      </c>
      <c r="R86" s="558" t="s">
        <v>297</v>
      </c>
      <c r="S86" s="558" t="s">
        <v>302</v>
      </c>
      <c r="T86" s="559" t="s">
        <v>303</v>
      </c>
      <c r="U86" s="580">
        <v>12.38</v>
      </c>
      <c r="V86" s="556"/>
      <c r="W86" s="556"/>
      <c r="X86" s="556"/>
      <c r="Y86" s="556"/>
      <c r="Z86" s="556"/>
      <c r="AA86" s="556"/>
      <c r="AB86" s="556"/>
      <c r="AC86" s="556"/>
      <c r="AD86" s="556"/>
      <c r="AE86" s="556"/>
    </row>
    <row r="87" spans="1:31" customFormat="1" ht="12.75">
      <c r="A87" s="145"/>
      <c r="B87" s="145"/>
      <c r="C87" s="145"/>
      <c r="D87" s="145"/>
      <c r="E87" s="145"/>
      <c r="F87" s="145"/>
      <c r="G87" s="145"/>
      <c r="H87" s="145"/>
      <c r="I87" s="145"/>
      <c r="J87" s="211"/>
      <c r="K87" s="145"/>
      <c r="L87" s="145"/>
      <c r="M87" s="145"/>
      <c r="N87" s="145"/>
      <c r="O87" s="579">
        <v>2015</v>
      </c>
      <c r="P87" s="557">
        <f t="shared" si="6"/>
        <v>10</v>
      </c>
      <c r="Q87" s="558">
        <v>220</v>
      </c>
      <c r="R87" s="558" t="s">
        <v>297</v>
      </c>
      <c r="S87" s="558" t="s">
        <v>302</v>
      </c>
      <c r="T87" s="559" t="s">
        <v>303</v>
      </c>
      <c r="U87" s="580">
        <v>0</v>
      </c>
      <c r="V87" s="556"/>
      <c r="W87" s="556"/>
      <c r="X87" s="556"/>
      <c r="Y87" s="556"/>
      <c r="Z87" s="556"/>
      <c r="AA87" s="556"/>
      <c r="AB87" s="556"/>
      <c r="AC87" s="556"/>
      <c r="AD87" s="556"/>
      <c r="AE87" s="556"/>
    </row>
    <row r="88" spans="1:31" customFormat="1" ht="12.75">
      <c r="A88" s="145"/>
      <c r="B88" s="145"/>
      <c r="C88" s="145"/>
      <c r="D88" s="145"/>
      <c r="E88" s="145"/>
      <c r="F88" s="145"/>
      <c r="G88" s="145"/>
      <c r="H88" s="145"/>
      <c r="I88" s="145"/>
      <c r="J88" s="211"/>
      <c r="K88" s="145"/>
      <c r="L88" s="145"/>
      <c r="M88" s="145"/>
      <c r="N88" s="145"/>
      <c r="O88" s="579">
        <v>2015</v>
      </c>
      <c r="P88" s="557">
        <f t="shared" si="6"/>
        <v>11</v>
      </c>
      <c r="Q88" s="558">
        <v>220</v>
      </c>
      <c r="R88" s="558" t="s">
        <v>297</v>
      </c>
      <c r="S88" s="558" t="s">
        <v>302</v>
      </c>
      <c r="T88" s="559" t="s">
        <v>303</v>
      </c>
      <c r="U88" s="580">
        <v>3.03</v>
      </c>
      <c r="V88" s="556"/>
      <c r="W88" s="556"/>
      <c r="X88" s="556"/>
      <c r="Y88" s="556"/>
      <c r="Z88" s="556"/>
      <c r="AA88" s="556"/>
      <c r="AB88" s="556"/>
      <c r="AC88" s="556"/>
      <c r="AD88" s="556"/>
      <c r="AE88" s="556"/>
    </row>
    <row r="89" spans="1:31" customFormat="1" ht="12.75">
      <c r="A89" s="145"/>
      <c r="B89" s="145"/>
      <c r="C89" s="145"/>
      <c r="D89" s="145"/>
      <c r="E89" s="145"/>
      <c r="F89" s="145"/>
      <c r="G89" s="145"/>
      <c r="H89" s="145"/>
      <c r="I89" s="145"/>
      <c r="J89" s="211"/>
      <c r="K89" s="145"/>
      <c r="L89" s="145"/>
      <c r="M89" s="145"/>
      <c r="N89" s="145"/>
      <c r="O89" s="579">
        <v>2015</v>
      </c>
      <c r="P89" s="557">
        <f t="shared" si="6"/>
        <v>12</v>
      </c>
      <c r="Q89" s="558">
        <v>220</v>
      </c>
      <c r="R89" s="558" t="s">
        <v>297</v>
      </c>
      <c r="S89" s="558" t="s">
        <v>302</v>
      </c>
      <c r="T89" s="559" t="s">
        <v>303</v>
      </c>
      <c r="U89" s="580">
        <v>0</v>
      </c>
      <c r="V89" s="556"/>
      <c r="W89" s="556"/>
      <c r="X89" s="556"/>
      <c r="Y89" s="556"/>
      <c r="Z89" s="556"/>
      <c r="AA89" s="556"/>
      <c r="AB89" s="556"/>
      <c r="AC89" s="556"/>
      <c r="AD89" s="556"/>
      <c r="AE89" s="556"/>
    </row>
    <row r="90" spans="1:31" customFormat="1" ht="12.75">
      <c r="A90" s="145"/>
      <c r="B90" s="145"/>
      <c r="C90" s="145"/>
      <c r="D90" s="145"/>
      <c r="E90" s="145"/>
      <c r="F90" s="145"/>
      <c r="G90" s="145"/>
      <c r="H90" s="145"/>
      <c r="I90" s="145"/>
      <c r="J90" s="211"/>
      <c r="K90" s="145"/>
      <c r="L90" s="145"/>
      <c r="M90" s="145"/>
      <c r="N90" s="145"/>
      <c r="O90" s="579">
        <v>2016</v>
      </c>
      <c r="P90" s="557">
        <v>1</v>
      </c>
      <c r="Q90" s="558">
        <v>220</v>
      </c>
      <c r="R90" s="558" t="s">
        <v>297</v>
      </c>
      <c r="S90" s="558" t="s">
        <v>302</v>
      </c>
      <c r="T90" s="559" t="s">
        <v>303</v>
      </c>
      <c r="U90" s="580">
        <v>0</v>
      </c>
      <c r="V90" s="556"/>
      <c r="W90" s="556"/>
      <c r="X90" s="556"/>
      <c r="Y90" s="556"/>
      <c r="Z90" s="556"/>
      <c r="AA90" s="556"/>
      <c r="AB90" s="556"/>
      <c r="AC90" s="556"/>
      <c r="AD90" s="556"/>
      <c r="AE90" s="556"/>
    </row>
    <row r="91" spans="1:31" customFormat="1" ht="12.75">
      <c r="A91" s="145"/>
      <c r="B91" s="145"/>
      <c r="C91" s="145"/>
      <c r="D91" s="145"/>
      <c r="E91" s="145"/>
      <c r="F91" s="145"/>
      <c r="G91" s="145"/>
      <c r="H91" s="145"/>
      <c r="I91" s="145"/>
      <c r="J91" s="211"/>
      <c r="K91" s="145"/>
      <c r="L91" s="145"/>
      <c r="M91" s="145"/>
      <c r="N91" s="145"/>
      <c r="O91" s="579">
        <v>2016</v>
      </c>
      <c r="P91" s="557">
        <f>+P90+1</f>
        <v>2</v>
      </c>
      <c r="Q91" s="558">
        <v>220</v>
      </c>
      <c r="R91" s="558" t="s">
        <v>297</v>
      </c>
      <c r="S91" s="558" t="s">
        <v>302</v>
      </c>
      <c r="T91" s="559" t="s">
        <v>303</v>
      </c>
      <c r="U91" s="580">
        <v>0</v>
      </c>
      <c r="V91" s="556"/>
      <c r="W91" s="556"/>
      <c r="X91" s="556"/>
      <c r="Y91" s="556"/>
      <c r="Z91" s="556"/>
      <c r="AA91" s="556"/>
      <c r="AB91" s="556"/>
      <c r="AC91" s="556"/>
      <c r="AD91" s="556"/>
      <c r="AE91" s="556"/>
    </row>
    <row r="92" spans="1:31" customFormat="1" ht="12.75">
      <c r="A92" s="145"/>
      <c r="B92" s="145"/>
      <c r="C92" s="145"/>
      <c r="D92" s="145"/>
      <c r="E92" s="145"/>
      <c r="F92" s="145"/>
      <c r="G92" s="145"/>
      <c r="H92" s="145"/>
      <c r="I92" s="145"/>
      <c r="J92" s="211"/>
      <c r="K92" s="145"/>
      <c r="L92" s="145"/>
      <c r="M92" s="145"/>
      <c r="N92" s="145"/>
      <c r="O92" s="579">
        <v>2016</v>
      </c>
      <c r="P92" s="557">
        <f>+P91+1</f>
        <v>3</v>
      </c>
      <c r="Q92" s="558">
        <v>220</v>
      </c>
      <c r="R92" s="558" t="s">
        <v>297</v>
      </c>
      <c r="S92" s="558" t="s">
        <v>302</v>
      </c>
      <c r="T92" s="559" t="s">
        <v>303</v>
      </c>
      <c r="U92" s="580">
        <v>0</v>
      </c>
      <c r="V92" s="556"/>
      <c r="W92" s="556"/>
      <c r="X92" s="556"/>
      <c r="Y92" s="556"/>
      <c r="Z92" s="556"/>
      <c r="AA92" s="556"/>
      <c r="AB92" s="556"/>
      <c r="AC92" s="556"/>
      <c r="AD92" s="556"/>
      <c r="AE92" s="556"/>
    </row>
    <row r="93" spans="1:31" customFormat="1" ht="12.75">
      <c r="A93" s="145"/>
      <c r="B93" s="145"/>
      <c r="C93" s="145"/>
      <c r="D93" s="145"/>
      <c r="E93" s="145"/>
      <c r="F93" s="145"/>
      <c r="G93" s="145"/>
      <c r="H93" s="145"/>
      <c r="I93" s="145"/>
      <c r="J93" s="211"/>
      <c r="K93" s="145"/>
      <c r="L93" s="145"/>
      <c r="M93" s="145"/>
      <c r="N93" s="145"/>
      <c r="O93" s="579">
        <v>2016</v>
      </c>
      <c r="P93" s="557">
        <f t="shared" ref="P93:P101" si="7">+P92+1</f>
        <v>4</v>
      </c>
      <c r="Q93" s="558">
        <v>220</v>
      </c>
      <c r="R93" s="558" t="s">
        <v>297</v>
      </c>
      <c r="S93" s="558" t="s">
        <v>302</v>
      </c>
      <c r="T93" s="559" t="s">
        <v>303</v>
      </c>
      <c r="U93" s="580">
        <v>0</v>
      </c>
      <c r="V93" s="556"/>
      <c r="W93" s="556"/>
      <c r="X93" s="556"/>
      <c r="Y93" s="556"/>
      <c r="Z93" s="556"/>
      <c r="AA93" s="556"/>
      <c r="AB93" s="556"/>
      <c r="AC93" s="556"/>
      <c r="AD93" s="556"/>
      <c r="AE93" s="556"/>
    </row>
    <row r="94" spans="1:31" customFormat="1" ht="12.75">
      <c r="A94" s="145"/>
      <c r="B94" s="145"/>
      <c r="C94" s="145"/>
      <c r="D94" s="145"/>
      <c r="E94" s="145"/>
      <c r="F94" s="145"/>
      <c r="G94" s="145"/>
      <c r="H94" s="145"/>
      <c r="I94" s="145"/>
      <c r="J94" s="211"/>
      <c r="K94" s="145"/>
      <c r="L94" s="145"/>
      <c r="M94" s="145"/>
      <c r="N94" s="145"/>
      <c r="O94" s="579">
        <v>2016</v>
      </c>
      <c r="P94" s="557">
        <f t="shared" si="7"/>
        <v>5</v>
      </c>
      <c r="Q94" s="558">
        <v>220</v>
      </c>
      <c r="R94" s="558" t="s">
        <v>297</v>
      </c>
      <c r="S94" s="558" t="s">
        <v>302</v>
      </c>
      <c r="T94" s="559" t="s">
        <v>303</v>
      </c>
      <c r="U94" s="580">
        <v>0</v>
      </c>
      <c r="V94" s="556"/>
      <c r="W94" s="556"/>
      <c r="X94" s="556"/>
      <c r="Y94" s="556"/>
      <c r="Z94" s="556"/>
      <c r="AA94" s="556"/>
      <c r="AB94" s="556"/>
      <c r="AC94" s="556"/>
      <c r="AD94" s="556"/>
      <c r="AE94" s="556"/>
    </row>
    <row r="95" spans="1:31" customFormat="1" ht="12.75">
      <c r="A95" s="145"/>
      <c r="B95" s="145"/>
      <c r="C95" s="145"/>
      <c r="D95" s="145"/>
      <c r="E95" s="145"/>
      <c r="F95" s="145"/>
      <c r="G95" s="145"/>
      <c r="H95" s="145"/>
      <c r="I95" s="145"/>
      <c r="J95" s="211"/>
      <c r="K95" s="145"/>
      <c r="L95" s="145"/>
      <c r="M95" s="145"/>
      <c r="N95" s="145"/>
      <c r="O95" s="579">
        <v>2016</v>
      </c>
      <c r="P95" s="557">
        <f t="shared" si="7"/>
        <v>6</v>
      </c>
      <c r="Q95" s="558">
        <v>220</v>
      </c>
      <c r="R95" s="558" t="s">
        <v>297</v>
      </c>
      <c r="S95" s="558" t="s">
        <v>302</v>
      </c>
      <c r="T95" s="559" t="s">
        <v>303</v>
      </c>
      <c r="U95" s="580">
        <v>0</v>
      </c>
      <c r="V95" s="556"/>
      <c r="W95" s="556"/>
      <c r="X95" s="556"/>
      <c r="Y95" s="556"/>
      <c r="Z95" s="556"/>
      <c r="AA95" s="556"/>
      <c r="AB95" s="556"/>
      <c r="AC95" s="556"/>
      <c r="AD95" s="556"/>
      <c r="AE95" s="556"/>
    </row>
    <row r="96" spans="1:31" customFormat="1" ht="12.75">
      <c r="A96" s="145"/>
      <c r="B96" s="145"/>
      <c r="C96" s="145"/>
      <c r="D96" s="145"/>
      <c r="E96" s="145"/>
      <c r="F96" s="145"/>
      <c r="G96" s="145"/>
      <c r="H96" s="145"/>
      <c r="I96" s="145"/>
      <c r="J96" s="211"/>
      <c r="K96" s="145"/>
      <c r="L96" s="145"/>
      <c r="M96" s="145"/>
      <c r="N96" s="145"/>
      <c r="O96" s="579">
        <v>2016</v>
      </c>
      <c r="P96" s="557">
        <f t="shared" si="7"/>
        <v>7</v>
      </c>
      <c r="Q96" s="558">
        <v>220</v>
      </c>
      <c r="R96" s="558" t="s">
        <v>297</v>
      </c>
      <c r="S96" s="558" t="s">
        <v>302</v>
      </c>
      <c r="T96" s="559" t="s">
        <v>303</v>
      </c>
      <c r="U96" s="580">
        <v>0</v>
      </c>
      <c r="V96" s="556"/>
      <c r="W96" s="556"/>
      <c r="X96" s="556"/>
      <c r="Y96" s="556"/>
      <c r="Z96" s="556"/>
      <c r="AA96" s="556"/>
      <c r="AB96" s="556"/>
      <c r="AC96" s="556"/>
      <c r="AD96" s="556"/>
      <c r="AE96" s="556"/>
    </row>
    <row r="97" spans="1:31" customFormat="1" ht="12.75">
      <c r="A97" s="145"/>
      <c r="B97" s="145"/>
      <c r="C97" s="145"/>
      <c r="D97" s="145"/>
      <c r="E97" s="145"/>
      <c r="F97" s="145"/>
      <c r="G97" s="145"/>
      <c r="H97" s="145"/>
      <c r="I97" s="145"/>
      <c r="J97" s="211"/>
      <c r="K97" s="145"/>
      <c r="L97" s="145"/>
      <c r="M97" s="145"/>
      <c r="N97" s="145"/>
      <c r="O97" s="579">
        <v>2016</v>
      </c>
      <c r="P97" s="557">
        <f t="shared" si="7"/>
        <v>8</v>
      </c>
      <c r="Q97" s="558">
        <v>220</v>
      </c>
      <c r="R97" s="558" t="s">
        <v>297</v>
      </c>
      <c r="S97" s="558" t="s">
        <v>302</v>
      </c>
      <c r="T97" s="559" t="s">
        <v>303</v>
      </c>
      <c r="U97" s="580">
        <v>12.85</v>
      </c>
      <c r="V97" s="556"/>
      <c r="W97" s="556"/>
      <c r="X97" s="556"/>
      <c r="Y97" s="556"/>
      <c r="Z97" s="556"/>
      <c r="AA97" s="556"/>
      <c r="AB97" s="556"/>
      <c r="AC97" s="556"/>
      <c r="AD97" s="556"/>
      <c r="AE97" s="556"/>
    </row>
    <row r="98" spans="1:31" customFormat="1" ht="12.75">
      <c r="A98" s="145"/>
      <c r="B98" s="145"/>
      <c r="C98" s="145"/>
      <c r="D98" s="145"/>
      <c r="E98" s="145"/>
      <c r="F98" s="145"/>
      <c r="G98" s="145"/>
      <c r="H98" s="145"/>
      <c r="I98" s="145"/>
      <c r="J98" s="211"/>
      <c r="K98" s="145"/>
      <c r="L98" s="145"/>
      <c r="M98" s="145"/>
      <c r="N98" s="145"/>
      <c r="O98" s="579">
        <v>2016</v>
      </c>
      <c r="P98" s="557">
        <f t="shared" si="7"/>
        <v>9</v>
      </c>
      <c r="Q98" s="558">
        <v>220</v>
      </c>
      <c r="R98" s="558" t="s">
        <v>297</v>
      </c>
      <c r="S98" s="558" t="s">
        <v>302</v>
      </c>
      <c r="T98" s="559" t="s">
        <v>303</v>
      </c>
      <c r="U98" s="580">
        <v>18.283329999999999</v>
      </c>
      <c r="V98" s="556"/>
      <c r="W98" s="556"/>
      <c r="X98" s="556"/>
      <c r="Y98" s="556"/>
      <c r="Z98" s="556"/>
      <c r="AA98" s="556"/>
      <c r="AB98" s="556"/>
      <c r="AC98" s="556"/>
      <c r="AD98" s="556"/>
      <c r="AE98" s="556"/>
    </row>
    <row r="99" spans="1:31" customFormat="1" ht="12.75">
      <c r="A99" s="145"/>
      <c r="B99" s="145"/>
      <c r="C99" s="145"/>
      <c r="D99" s="145"/>
      <c r="E99" s="145"/>
      <c r="F99" s="145"/>
      <c r="G99" s="145"/>
      <c r="H99" s="145"/>
      <c r="I99" s="145"/>
      <c r="J99" s="211"/>
      <c r="K99" s="145"/>
      <c r="L99" s="145"/>
      <c r="M99" s="145"/>
      <c r="N99" s="145"/>
      <c r="O99" s="579">
        <v>2016</v>
      </c>
      <c r="P99" s="557">
        <f t="shared" si="7"/>
        <v>10</v>
      </c>
      <c r="Q99" s="558">
        <v>220</v>
      </c>
      <c r="R99" s="558" t="s">
        <v>297</v>
      </c>
      <c r="S99" s="558" t="s">
        <v>302</v>
      </c>
      <c r="T99" s="559" t="s">
        <v>303</v>
      </c>
      <c r="U99" s="580"/>
      <c r="V99" s="556"/>
      <c r="W99" s="556"/>
      <c r="X99" s="556"/>
      <c r="Y99" s="556"/>
      <c r="Z99" s="556"/>
      <c r="AA99" s="556"/>
      <c r="AB99" s="556"/>
      <c r="AC99" s="556"/>
      <c r="AD99" s="556"/>
      <c r="AE99" s="556"/>
    </row>
    <row r="100" spans="1:31" customFormat="1" ht="12.75">
      <c r="A100" s="145"/>
      <c r="B100" s="145"/>
      <c r="C100" s="145"/>
      <c r="D100" s="145"/>
      <c r="E100" s="145"/>
      <c r="F100" s="145"/>
      <c r="G100" s="145"/>
      <c r="H100" s="145"/>
      <c r="I100" s="145"/>
      <c r="J100" s="211"/>
      <c r="K100" s="145"/>
      <c r="L100" s="145"/>
      <c r="M100" s="145"/>
      <c r="N100" s="145"/>
      <c r="O100" s="579">
        <v>2016</v>
      </c>
      <c r="P100" s="557">
        <f t="shared" si="7"/>
        <v>11</v>
      </c>
      <c r="Q100" s="558">
        <v>220</v>
      </c>
      <c r="R100" s="558" t="s">
        <v>297</v>
      </c>
      <c r="S100" s="558" t="s">
        <v>302</v>
      </c>
      <c r="T100" s="559" t="s">
        <v>303</v>
      </c>
      <c r="U100" s="580"/>
      <c r="V100" s="556"/>
      <c r="W100" s="556"/>
      <c r="X100" s="556"/>
      <c r="Y100" s="556"/>
      <c r="Z100" s="556"/>
      <c r="AA100" s="556"/>
      <c r="AB100" s="556"/>
      <c r="AC100" s="556"/>
      <c r="AD100" s="556"/>
      <c r="AE100" s="556"/>
    </row>
    <row r="101" spans="1:31" customFormat="1" ht="12.75">
      <c r="A101" s="145"/>
      <c r="B101" s="145"/>
      <c r="C101" s="145"/>
      <c r="D101" s="145"/>
      <c r="E101" s="145"/>
      <c r="F101" s="145"/>
      <c r="G101" s="145"/>
      <c r="H101" s="145"/>
      <c r="I101" s="145"/>
      <c r="J101" s="211"/>
      <c r="K101" s="145"/>
      <c r="L101" s="145"/>
      <c r="M101" s="145"/>
      <c r="N101" s="145"/>
      <c r="O101" s="585">
        <v>2016</v>
      </c>
      <c r="P101" s="562">
        <f t="shared" si="7"/>
        <v>12</v>
      </c>
      <c r="Q101" s="563">
        <v>220</v>
      </c>
      <c r="R101" s="563" t="s">
        <v>297</v>
      </c>
      <c r="S101" s="563" t="s">
        <v>302</v>
      </c>
      <c r="T101" s="564" t="s">
        <v>303</v>
      </c>
      <c r="U101" s="586"/>
      <c r="V101" s="556"/>
      <c r="W101" s="556"/>
      <c r="X101" s="556"/>
      <c r="Y101" s="556"/>
      <c r="Z101" s="556"/>
      <c r="AA101" s="556"/>
      <c r="AB101" s="556"/>
      <c r="AC101" s="556"/>
      <c r="AD101" s="556"/>
      <c r="AE101" s="556"/>
    </row>
    <row r="102" spans="1:31" customFormat="1" ht="12.75">
      <c r="A102" s="145"/>
      <c r="B102" s="145"/>
      <c r="C102" s="145"/>
      <c r="D102" s="145"/>
      <c r="E102" s="145"/>
      <c r="F102" s="145"/>
      <c r="G102" s="145"/>
      <c r="H102" s="145"/>
      <c r="I102" s="145"/>
      <c r="J102" s="211"/>
      <c r="K102" s="145"/>
      <c r="L102" s="145"/>
      <c r="M102" s="145"/>
      <c r="N102" s="145"/>
      <c r="O102" s="587">
        <v>2015</v>
      </c>
      <c r="P102" s="553">
        <v>1</v>
      </c>
      <c r="Q102" s="554">
        <v>220</v>
      </c>
      <c r="R102" s="554" t="s">
        <v>297</v>
      </c>
      <c r="S102" s="554" t="s">
        <v>304</v>
      </c>
      <c r="T102" s="555" t="s">
        <v>305</v>
      </c>
      <c r="U102" s="588">
        <v>0</v>
      </c>
      <c r="V102" s="556"/>
      <c r="W102" s="556"/>
      <c r="X102" s="556"/>
      <c r="Y102" s="556"/>
      <c r="Z102" s="556"/>
      <c r="AA102" s="556"/>
      <c r="AB102" s="556"/>
      <c r="AC102" s="556"/>
      <c r="AD102" s="556"/>
      <c r="AE102" s="556"/>
    </row>
    <row r="103" spans="1:31" customFormat="1" ht="12.75">
      <c r="A103" s="145"/>
      <c r="B103" s="145"/>
      <c r="C103" s="145"/>
      <c r="D103" s="145"/>
      <c r="E103" s="145"/>
      <c r="F103" s="145"/>
      <c r="G103" s="145"/>
      <c r="H103" s="145"/>
      <c r="I103" s="145"/>
      <c r="J103" s="211"/>
      <c r="K103" s="145"/>
      <c r="L103" s="145"/>
      <c r="M103" s="145"/>
      <c r="N103" s="145"/>
      <c r="O103" s="579">
        <v>2015</v>
      </c>
      <c r="P103" s="557">
        <f>+P102+1</f>
        <v>2</v>
      </c>
      <c r="Q103" s="558">
        <v>220</v>
      </c>
      <c r="R103" s="558" t="s">
        <v>297</v>
      </c>
      <c r="S103" s="558" t="s">
        <v>304</v>
      </c>
      <c r="T103" s="559" t="s">
        <v>305</v>
      </c>
      <c r="U103" s="580">
        <v>0</v>
      </c>
      <c r="V103" s="556"/>
      <c r="W103" s="556"/>
      <c r="X103" s="556"/>
      <c r="Y103" s="556"/>
      <c r="Z103" s="556"/>
      <c r="AA103" s="556"/>
      <c r="AB103" s="556"/>
      <c r="AC103" s="556"/>
      <c r="AD103" s="556"/>
      <c r="AE103" s="556"/>
    </row>
    <row r="104" spans="1:31" customFormat="1" ht="12.75">
      <c r="A104" s="145"/>
      <c r="B104" s="145"/>
      <c r="C104" s="145"/>
      <c r="D104" s="145"/>
      <c r="E104" s="145"/>
      <c r="F104" s="145"/>
      <c r="G104" s="145"/>
      <c r="H104" s="145"/>
      <c r="I104" s="145"/>
      <c r="J104" s="211"/>
      <c r="K104" s="145"/>
      <c r="L104" s="145"/>
      <c r="M104" s="145"/>
      <c r="N104" s="145"/>
      <c r="O104" s="579">
        <v>2015</v>
      </c>
      <c r="P104" s="557">
        <f t="shared" ref="P104:P113" si="8">+P103+1</f>
        <v>3</v>
      </c>
      <c r="Q104" s="558">
        <v>220</v>
      </c>
      <c r="R104" s="558" t="s">
        <v>297</v>
      </c>
      <c r="S104" s="558" t="s">
        <v>304</v>
      </c>
      <c r="T104" s="559" t="s">
        <v>305</v>
      </c>
      <c r="U104" s="580">
        <v>0</v>
      </c>
      <c r="V104" s="556"/>
      <c r="W104" s="556"/>
      <c r="X104" s="556"/>
      <c r="Y104" s="556"/>
      <c r="Z104" s="556"/>
      <c r="AA104" s="556"/>
      <c r="AB104" s="556"/>
      <c r="AC104" s="556"/>
      <c r="AD104" s="556"/>
      <c r="AE104" s="556"/>
    </row>
    <row r="105" spans="1:31" customFormat="1" ht="12.75">
      <c r="A105" s="145"/>
      <c r="B105" s="145"/>
      <c r="C105" s="145"/>
      <c r="D105" s="145"/>
      <c r="E105" s="145"/>
      <c r="F105" s="145"/>
      <c r="G105" s="145"/>
      <c r="H105" s="145"/>
      <c r="I105" s="145"/>
      <c r="J105" s="211"/>
      <c r="K105" s="145"/>
      <c r="L105" s="145"/>
      <c r="M105" s="145"/>
      <c r="N105" s="145"/>
      <c r="O105" s="579">
        <v>2015</v>
      </c>
      <c r="P105" s="557">
        <f t="shared" si="8"/>
        <v>4</v>
      </c>
      <c r="Q105" s="558">
        <v>220</v>
      </c>
      <c r="R105" s="558" t="s">
        <v>297</v>
      </c>
      <c r="S105" s="558" t="s">
        <v>304</v>
      </c>
      <c r="T105" s="559" t="s">
        <v>305</v>
      </c>
      <c r="U105" s="580">
        <v>0</v>
      </c>
      <c r="V105" s="556"/>
      <c r="W105" s="556"/>
      <c r="X105" s="556"/>
      <c r="Y105" s="556"/>
      <c r="Z105" s="556"/>
      <c r="AA105" s="556"/>
      <c r="AB105" s="556"/>
      <c r="AC105" s="556"/>
      <c r="AD105" s="556"/>
      <c r="AE105" s="556"/>
    </row>
    <row r="106" spans="1:31" customFormat="1" ht="12.75">
      <c r="A106" s="145"/>
      <c r="B106" s="145"/>
      <c r="C106" s="145"/>
      <c r="D106" s="145"/>
      <c r="E106" s="145"/>
      <c r="F106" s="145"/>
      <c r="G106" s="145"/>
      <c r="H106" s="145"/>
      <c r="I106" s="145"/>
      <c r="J106" s="211"/>
      <c r="K106" s="145"/>
      <c r="L106" s="145"/>
      <c r="M106" s="145"/>
      <c r="N106" s="145"/>
      <c r="O106" s="579">
        <v>2015</v>
      </c>
      <c r="P106" s="557">
        <f t="shared" si="8"/>
        <v>5</v>
      </c>
      <c r="Q106" s="558">
        <v>220</v>
      </c>
      <c r="R106" s="558" t="s">
        <v>297</v>
      </c>
      <c r="S106" s="558" t="s">
        <v>304</v>
      </c>
      <c r="T106" s="559" t="s">
        <v>305</v>
      </c>
      <c r="U106" s="580">
        <v>0</v>
      </c>
      <c r="V106" s="556"/>
      <c r="W106" s="556"/>
      <c r="X106" s="556"/>
      <c r="Y106" s="556"/>
      <c r="Z106" s="556"/>
      <c r="AA106" s="556"/>
      <c r="AB106" s="556"/>
      <c r="AC106" s="556"/>
      <c r="AD106" s="556"/>
      <c r="AE106" s="556"/>
    </row>
    <row r="107" spans="1:31" customFormat="1" ht="12.75">
      <c r="A107" s="145"/>
      <c r="B107" s="145"/>
      <c r="C107" s="145"/>
      <c r="D107" s="145"/>
      <c r="E107" s="145"/>
      <c r="F107" s="145"/>
      <c r="G107" s="145"/>
      <c r="H107" s="145"/>
      <c r="I107" s="145"/>
      <c r="J107" s="211"/>
      <c r="K107" s="145"/>
      <c r="L107" s="145"/>
      <c r="M107" s="145"/>
      <c r="N107" s="145"/>
      <c r="O107" s="579">
        <v>2015</v>
      </c>
      <c r="P107" s="557">
        <f t="shared" si="8"/>
        <v>6</v>
      </c>
      <c r="Q107" s="558">
        <v>220</v>
      </c>
      <c r="R107" s="558" t="s">
        <v>297</v>
      </c>
      <c r="S107" s="558" t="s">
        <v>304</v>
      </c>
      <c r="T107" s="559" t="s">
        <v>305</v>
      </c>
      <c r="U107" s="580">
        <v>0</v>
      </c>
      <c r="V107" s="556"/>
      <c r="W107" s="556"/>
      <c r="X107" s="556"/>
      <c r="Y107" s="556"/>
      <c r="Z107" s="556"/>
      <c r="AA107" s="556"/>
      <c r="AB107" s="556"/>
      <c r="AC107" s="556"/>
      <c r="AD107" s="556"/>
      <c r="AE107" s="556"/>
    </row>
    <row r="108" spans="1:31" customFormat="1" ht="12.75">
      <c r="A108" s="145"/>
      <c r="B108" s="145"/>
      <c r="C108" s="145"/>
      <c r="D108" s="145"/>
      <c r="E108" s="145"/>
      <c r="F108" s="145"/>
      <c r="G108" s="145"/>
      <c r="H108" s="145"/>
      <c r="I108" s="145"/>
      <c r="J108" s="211"/>
      <c r="K108" s="145"/>
      <c r="L108" s="145"/>
      <c r="M108" s="145"/>
      <c r="N108" s="145"/>
      <c r="O108" s="579">
        <v>2015</v>
      </c>
      <c r="P108" s="557">
        <f t="shared" si="8"/>
        <v>7</v>
      </c>
      <c r="Q108" s="558">
        <v>220</v>
      </c>
      <c r="R108" s="558" t="s">
        <v>297</v>
      </c>
      <c r="S108" s="558" t="s">
        <v>304</v>
      </c>
      <c r="T108" s="559" t="s">
        <v>305</v>
      </c>
      <c r="U108" s="580">
        <v>35.049999999999997</v>
      </c>
      <c r="V108" s="556"/>
      <c r="W108" s="556"/>
      <c r="X108" s="556"/>
      <c r="Y108" s="556"/>
      <c r="Z108" s="556"/>
      <c r="AA108" s="556"/>
      <c r="AB108" s="556"/>
      <c r="AC108" s="556"/>
      <c r="AD108" s="556"/>
      <c r="AE108" s="556"/>
    </row>
    <row r="109" spans="1:31" customFormat="1" ht="12.75">
      <c r="A109" s="145"/>
      <c r="B109" s="145"/>
      <c r="C109" s="145"/>
      <c r="D109" s="145"/>
      <c r="E109" s="145"/>
      <c r="F109" s="145"/>
      <c r="G109" s="145"/>
      <c r="H109" s="145"/>
      <c r="I109" s="145"/>
      <c r="J109" s="211"/>
      <c r="K109" s="145"/>
      <c r="L109" s="145"/>
      <c r="M109" s="145"/>
      <c r="N109" s="145"/>
      <c r="O109" s="579">
        <v>2015</v>
      </c>
      <c r="P109" s="557">
        <f t="shared" si="8"/>
        <v>8</v>
      </c>
      <c r="Q109" s="558">
        <v>220</v>
      </c>
      <c r="R109" s="558" t="s">
        <v>297</v>
      </c>
      <c r="S109" s="558" t="s">
        <v>304</v>
      </c>
      <c r="T109" s="559" t="s">
        <v>305</v>
      </c>
      <c r="U109" s="580">
        <v>0</v>
      </c>
      <c r="V109" s="556"/>
      <c r="W109" s="556"/>
      <c r="X109" s="556"/>
      <c r="Y109" s="556"/>
      <c r="Z109" s="556"/>
      <c r="AA109" s="556"/>
      <c r="AB109" s="556"/>
      <c r="AC109" s="556"/>
      <c r="AD109" s="556"/>
      <c r="AE109" s="556"/>
    </row>
    <row r="110" spans="1:31" customFormat="1" ht="12.75">
      <c r="A110" s="145"/>
      <c r="B110" s="145"/>
      <c r="C110" s="145"/>
      <c r="D110" s="145"/>
      <c r="E110" s="145"/>
      <c r="F110" s="145"/>
      <c r="G110" s="145"/>
      <c r="H110" s="145"/>
      <c r="I110" s="145"/>
      <c r="J110" s="211"/>
      <c r="K110" s="145"/>
      <c r="L110" s="145"/>
      <c r="M110" s="145"/>
      <c r="N110" s="145"/>
      <c r="O110" s="579">
        <v>2015</v>
      </c>
      <c r="P110" s="557">
        <f t="shared" si="8"/>
        <v>9</v>
      </c>
      <c r="Q110" s="558">
        <v>220</v>
      </c>
      <c r="R110" s="558" t="s">
        <v>297</v>
      </c>
      <c r="S110" s="558" t="s">
        <v>304</v>
      </c>
      <c r="T110" s="559" t="s">
        <v>305</v>
      </c>
      <c r="U110" s="580">
        <v>23.9</v>
      </c>
      <c r="V110" s="556"/>
      <c r="W110" s="556"/>
      <c r="X110" s="556"/>
      <c r="Y110" s="556"/>
      <c r="Z110" s="556"/>
      <c r="AA110" s="556"/>
      <c r="AB110" s="556"/>
      <c r="AC110" s="556"/>
      <c r="AD110" s="556"/>
      <c r="AE110" s="556"/>
    </row>
    <row r="111" spans="1:31" customFormat="1" ht="12.75">
      <c r="A111" s="145"/>
      <c r="B111" s="145"/>
      <c r="C111" s="145"/>
      <c r="D111" s="145"/>
      <c r="E111" s="145"/>
      <c r="F111" s="145"/>
      <c r="G111" s="145"/>
      <c r="H111" s="145"/>
      <c r="I111" s="145"/>
      <c r="J111" s="211"/>
      <c r="K111" s="145"/>
      <c r="L111" s="145"/>
      <c r="M111" s="145"/>
      <c r="N111" s="145"/>
      <c r="O111" s="579">
        <v>2015</v>
      </c>
      <c r="P111" s="557">
        <f t="shared" si="8"/>
        <v>10</v>
      </c>
      <c r="Q111" s="558">
        <v>220</v>
      </c>
      <c r="R111" s="558" t="s">
        <v>297</v>
      </c>
      <c r="S111" s="558" t="s">
        <v>304</v>
      </c>
      <c r="T111" s="559" t="s">
        <v>305</v>
      </c>
      <c r="U111" s="580">
        <v>77.98</v>
      </c>
      <c r="V111" s="556"/>
      <c r="W111" s="556"/>
      <c r="X111" s="556"/>
      <c r="Y111" s="556"/>
      <c r="Z111" s="556"/>
      <c r="AA111" s="556"/>
      <c r="AB111" s="556"/>
      <c r="AC111" s="556"/>
      <c r="AD111" s="556"/>
      <c r="AE111" s="556"/>
    </row>
    <row r="112" spans="1:31" customFormat="1" ht="12.75">
      <c r="A112" s="145"/>
      <c r="B112" s="145"/>
      <c r="C112" s="145"/>
      <c r="D112" s="145"/>
      <c r="E112" s="145"/>
      <c r="F112" s="145"/>
      <c r="G112" s="145"/>
      <c r="H112" s="145"/>
      <c r="I112" s="145"/>
      <c r="J112" s="211"/>
      <c r="K112" s="145"/>
      <c r="L112" s="145"/>
      <c r="M112" s="145"/>
      <c r="N112" s="145"/>
      <c r="O112" s="579">
        <v>2015</v>
      </c>
      <c r="P112" s="557">
        <f t="shared" si="8"/>
        <v>11</v>
      </c>
      <c r="Q112" s="558">
        <v>220</v>
      </c>
      <c r="R112" s="558" t="s">
        <v>297</v>
      </c>
      <c r="S112" s="558" t="s">
        <v>304</v>
      </c>
      <c r="T112" s="559" t="s">
        <v>305</v>
      </c>
      <c r="U112" s="580">
        <v>28.02</v>
      </c>
      <c r="V112" s="556"/>
      <c r="W112" s="556"/>
      <c r="X112" s="556"/>
      <c r="Y112" s="556"/>
      <c r="Z112" s="556"/>
      <c r="AA112" s="556"/>
      <c r="AB112" s="556"/>
      <c r="AC112" s="556"/>
      <c r="AD112" s="556"/>
      <c r="AE112" s="556"/>
    </row>
    <row r="113" spans="1:31" customFormat="1" ht="12.75">
      <c r="A113" s="145"/>
      <c r="B113" s="145"/>
      <c r="C113" s="145"/>
      <c r="D113" s="145"/>
      <c r="E113" s="145"/>
      <c r="F113" s="145"/>
      <c r="G113" s="145"/>
      <c r="H113" s="145"/>
      <c r="I113" s="145"/>
      <c r="J113" s="211"/>
      <c r="K113" s="145"/>
      <c r="L113" s="145"/>
      <c r="M113" s="145"/>
      <c r="N113" s="145"/>
      <c r="O113" s="579">
        <v>2015</v>
      </c>
      <c r="P113" s="557">
        <f t="shared" si="8"/>
        <v>12</v>
      </c>
      <c r="Q113" s="558">
        <v>220</v>
      </c>
      <c r="R113" s="558" t="s">
        <v>297</v>
      </c>
      <c r="S113" s="558" t="s">
        <v>304</v>
      </c>
      <c r="T113" s="559" t="s">
        <v>305</v>
      </c>
      <c r="U113" s="580">
        <v>0</v>
      </c>
      <c r="V113" s="556"/>
      <c r="W113" s="556"/>
      <c r="X113" s="556"/>
      <c r="Y113" s="556"/>
      <c r="Z113" s="556"/>
      <c r="AA113" s="556"/>
      <c r="AB113" s="556"/>
      <c r="AC113" s="556"/>
      <c r="AD113" s="556"/>
      <c r="AE113" s="556"/>
    </row>
    <row r="114" spans="1:31" customFormat="1" ht="12.75">
      <c r="A114" s="145"/>
      <c r="B114" s="145"/>
      <c r="C114" s="145"/>
      <c r="D114" s="145"/>
      <c r="E114" s="145"/>
      <c r="F114" s="145"/>
      <c r="G114" s="145"/>
      <c r="H114" s="145"/>
      <c r="I114" s="145"/>
      <c r="J114" s="211"/>
      <c r="K114" s="145"/>
      <c r="L114" s="145"/>
      <c r="M114" s="145"/>
      <c r="N114" s="145"/>
      <c r="O114" s="579">
        <v>2016</v>
      </c>
      <c r="P114" s="557">
        <v>1</v>
      </c>
      <c r="Q114" s="558">
        <v>220</v>
      </c>
      <c r="R114" s="558" t="s">
        <v>297</v>
      </c>
      <c r="S114" s="558" t="s">
        <v>304</v>
      </c>
      <c r="T114" s="559" t="s">
        <v>305</v>
      </c>
      <c r="U114" s="580">
        <v>0</v>
      </c>
      <c r="V114" s="556"/>
      <c r="W114" s="556"/>
      <c r="X114" s="556"/>
      <c r="Y114" s="556"/>
      <c r="Z114" s="556"/>
      <c r="AA114" s="556"/>
      <c r="AB114" s="556"/>
      <c r="AC114" s="556"/>
      <c r="AD114" s="556"/>
      <c r="AE114" s="556"/>
    </row>
    <row r="115" spans="1:31" customFormat="1" ht="12.75">
      <c r="A115" s="145"/>
      <c r="B115" s="145"/>
      <c r="C115" s="145"/>
      <c r="D115" s="145"/>
      <c r="E115" s="145"/>
      <c r="F115" s="145"/>
      <c r="G115" s="145"/>
      <c r="H115" s="145"/>
      <c r="I115" s="145"/>
      <c r="J115" s="211"/>
      <c r="K115" s="145"/>
      <c r="L115" s="145"/>
      <c r="M115" s="145"/>
      <c r="N115" s="145"/>
      <c r="O115" s="579">
        <v>2016</v>
      </c>
      <c r="P115" s="557">
        <f>+P114+1</f>
        <v>2</v>
      </c>
      <c r="Q115" s="558">
        <v>220</v>
      </c>
      <c r="R115" s="558" t="s">
        <v>297</v>
      </c>
      <c r="S115" s="558" t="s">
        <v>304</v>
      </c>
      <c r="T115" s="559" t="s">
        <v>305</v>
      </c>
      <c r="U115" s="580">
        <v>0</v>
      </c>
      <c r="V115" s="556"/>
      <c r="W115" s="556"/>
      <c r="X115" s="556"/>
      <c r="Y115" s="556"/>
      <c r="Z115" s="556"/>
      <c r="AA115" s="556"/>
      <c r="AB115" s="556"/>
      <c r="AC115" s="556"/>
      <c r="AD115" s="556"/>
      <c r="AE115" s="556"/>
    </row>
    <row r="116" spans="1:31" customFormat="1" ht="12.75">
      <c r="A116" s="145"/>
      <c r="B116" s="145"/>
      <c r="C116" s="145"/>
      <c r="D116" s="145"/>
      <c r="E116" s="145"/>
      <c r="F116" s="145"/>
      <c r="G116" s="145"/>
      <c r="H116" s="145"/>
      <c r="I116" s="145"/>
      <c r="J116" s="211"/>
      <c r="K116" s="145"/>
      <c r="L116" s="145"/>
      <c r="M116" s="145"/>
      <c r="N116" s="145"/>
      <c r="O116" s="579">
        <v>2016</v>
      </c>
      <c r="P116" s="557">
        <f>+P115+1</f>
        <v>3</v>
      </c>
      <c r="Q116" s="558">
        <v>220</v>
      </c>
      <c r="R116" s="558" t="s">
        <v>297</v>
      </c>
      <c r="S116" s="558" t="s">
        <v>304</v>
      </c>
      <c r="T116" s="559" t="s">
        <v>305</v>
      </c>
      <c r="U116" s="580">
        <v>0</v>
      </c>
      <c r="V116" s="556"/>
      <c r="W116" s="556"/>
      <c r="X116" s="556"/>
      <c r="Y116" s="556"/>
      <c r="Z116" s="556"/>
      <c r="AA116" s="556"/>
      <c r="AB116" s="556"/>
      <c r="AC116" s="556"/>
      <c r="AD116" s="556"/>
      <c r="AE116" s="556"/>
    </row>
    <row r="117" spans="1:31" customFormat="1" ht="12.75">
      <c r="A117" s="145"/>
      <c r="B117" s="145"/>
      <c r="C117" s="145"/>
      <c r="D117" s="145"/>
      <c r="E117" s="145"/>
      <c r="F117" s="145"/>
      <c r="G117" s="145"/>
      <c r="H117" s="145"/>
      <c r="I117" s="145"/>
      <c r="J117" s="211"/>
      <c r="K117" s="145"/>
      <c r="L117" s="145"/>
      <c r="M117" s="145"/>
      <c r="N117" s="145"/>
      <c r="O117" s="579">
        <v>2016</v>
      </c>
      <c r="P117" s="557">
        <f t="shared" ref="P117:P125" si="9">+P116+1</f>
        <v>4</v>
      </c>
      <c r="Q117" s="558">
        <v>220</v>
      </c>
      <c r="R117" s="558" t="s">
        <v>297</v>
      </c>
      <c r="S117" s="558" t="s">
        <v>304</v>
      </c>
      <c r="T117" s="559" t="s">
        <v>305</v>
      </c>
      <c r="U117" s="580">
        <v>0</v>
      </c>
      <c r="V117" s="556"/>
      <c r="W117" s="556"/>
      <c r="X117" s="556"/>
      <c r="Y117" s="556"/>
      <c r="Z117" s="556"/>
      <c r="AA117" s="556"/>
      <c r="AB117" s="556"/>
      <c r="AC117" s="556"/>
      <c r="AD117" s="556"/>
      <c r="AE117" s="556"/>
    </row>
    <row r="118" spans="1:31" customFormat="1" ht="12.75">
      <c r="A118" s="145"/>
      <c r="B118" s="145"/>
      <c r="C118" s="145"/>
      <c r="D118" s="145"/>
      <c r="E118" s="145"/>
      <c r="F118" s="145"/>
      <c r="G118" s="145"/>
      <c r="H118" s="145"/>
      <c r="I118" s="145"/>
      <c r="J118" s="211"/>
      <c r="K118" s="145"/>
      <c r="L118" s="145"/>
      <c r="M118" s="145"/>
      <c r="N118" s="145"/>
      <c r="O118" s="579">
        <v>2016</v>
      </c>
      <c r="P118" s="557">
        <f t="shared" si="9"/>
        <v>5</v>
      </c>
      <c r="Q118" s="558">
        <v>220</v>
      </c>
      <c r="R118" s="558" t="s">
        <v>297</v>
      </c>
      <c r="S118" s="558" t="s">
        <v>304</v>
      </c>
      <c r="T118" s="559" t="s">
        <v>305</v>
      </c>
      <c r="U118" s="580">
        <v>0</v>
      </c>
      <c r="V118" s="556"/>
      <c r="W118" s="556"/>
      <c r="X118" s="556"/>
      <c r="Y118" s="556"/>
      <c r="Z118" s="556"/>
      <c r="AA118" s="556"/>
      <c r="AB118" s="556"/>
      <c r="AC118" s="556"/>
      <c r="AD118" s="556"/>
      <c r="AE118" s="556"/>
    </row>
    <row r="119" spans="1:31" customFormat="1" ht="12.75">
      <c r="A119" s="145"/>
      <c r="B119" s="145"/>
      <c r="C119" s="145"/>
      <c r="D119" s="145"/>
      <c r="E119" s="145"/>
      <c r="F119" s="145"/>
      <c r="G119" s="145"/>
      <c r="H119" s="145"/>
      <c r="I119" s="145"/>
      <c r="J119" s="211"/>
      <c r="K119" s="145"/>
      <c r="L119" s="145"/>
      <c r="M119" s="145"/>
      <c r="N119" s="145"/>
      <c r="O119" s="579">
        <v>2016</v>
      </c>
      <c r="P119" s="557">
        <f t="shared" si="9"/>
        <v>6</v>
      </c>
      <c r="Q119" s="558">
        <v>220</v>
      </c>
      <c r="R119" s="558" t="s">
        <v>297</v>
      </c>
      <c r="S119" s="558" t="s">
        <v>304</v>
      </c>
      <c r="T119" s="559" t="s">
        <v>305</v>
      </c>
      <c r="U119" s="580">
        <v>0</v>
      </c>
      <c r="V119" s="556"/>
      <c r="W119" s="556"/>
      <c r="X119" s="556"/>
      <c r="Y119" s="556"/>
      <c r="Z119" s="556"/>
      <c r="AA119" s="556"/>
      <c r="AB119" s="556"/>
      <c r="AC119" s="556"/>
      <c r="AD119" s="556"/>
      <c r="AE119" s="556"/>
    </row>
    <row r="120" spans="1:31" customFormat="1" ht="12.75">
      <c r="A120" s="145"/>
      <c r="B120" s="145"/>
      <c r="C120" s="145"/>
      <c r="D120" s="145"/>
      <c r="E120" s="145"/>
      <c r="F120" s="145"/>
      <c r="G120" s="145"/>
      <c r="H120" s="145"/>
      <c r="I120" s="145"/>
      <c r="J120" s="211"/>
      <c r="K120" s="145"/>
      <c r="L120" s="145"/>
      <c r="M120" s="145"/>
      <c r="N120" s="145"/>
      <c r="O120" s="579">
        <v>2016</v>
      </c>
      <c r="P120" s="557">
        <f t="shared" si="9"/>
        <v>7</v>
      </c>
      <c r="Q120" s="558">
        <v>220</v>
      </c>
      <c r="R120" s="558" t="s">
        <v>297</v>
      </c>
      <c r="S120" s="558" t="s">
        <v>304</v>
      </c>
      <c r="T120" s="559" t="s">
        <v>305</v>
      </c>
      <c r="U120" s="580">
        <v>0</v>
      </c>
      <c r="V120" s="556"/>
      <c r="W120" s="556"/>
      <c r="X120" s="556"/>
      <c r="Y120" s="556"/>
      <c r="Z120" s="556"/>
      <c r="AA120" s="556"/>
      <c r="AB120" s="556"/>
      <c r="AC120" s="556"/>
      <c r="AD120" s="556"/>
      <c r="AE120" s="556"/>
    </row>
    <row r="121" spans="1:31" customFormat="1" ht="12.75">
      <c r="A121" s="145"/>
      <c r="B121" s="145"/>
      <c r="C121" s="145"/>
      <c r="D121" s="145"/>
      <c r="E121" s="145"/>
      <c r="F121" s="145"/>
      <c r="G121" s="145"/>
      <c r="H121" s="145"/>
      <c r="I121" s="145"/>
      <c r="J121" s="211"/>
      <c r="K121" s="145"/>
      <c r="L121" s="145"/>
      <c r="M121" s="145"/>
      <c r="N121" s="145"/>
      <c r="O121" s="579">
        <v>2016</v>
      </c>
      <c r="P121" s="557">
        <f t="shared" si="9"/>
        <v>8</v>
      </c>
      <c r="Q121" s="558">
        <v>220</v>
      </c>
      <c r="R121" s="558" t="s">
        <v>297</v>
      </c>
      <c r="S121" s="558" t="s">
        <v>304</v>
      </c>
      <c r="T121" s="559" t="s">
        <v>305</v>
      </c>
      <c r="U121" s="580">
        <v>0</v>
      </c>
      <c r="V121" s="556"/>
      <c r="W121" s="556"/>
      <c r="X121" s="556"/>
      <c r="Y121" s="556"/>
      <c r="Z121" s="556"/>
      <c r="AA121" s="556"/>
      <c r="AB121" s="556"/>
      <c r="AC121" s="556"/>
      <c r="AD121" s="556"/>
      <c r="AE121" s="556"/>
    </row>
    <row r="122" spans="1:31" customFormat="1" ht="12.75">
      <c r="A122" s="145"/>
      <c r="B122" s="145"/>
      <c r="C122" s="145"/>
      <c r="D122" s="145"/>
      <c r="E122" s="145"/>
      <c r="F122" s="145"/>
      <c r="G122" s="145"/>
      <c r="H122" s="145"/>
      <c r="I122" s="145"/>
      <c r="J122" s="211"/>
      <c r="K122" s="145"/>
      <c r="L122" s="145"/>
      <c r="M122" s="145"/>
      <c r="N122" s="145"/>
      <c r="O122" s="579">
        <v>2016</v>
      </c>
      <c r="P122" s="557">
        <f t="shared" si="9"/>
        <v>9</v>
      </c>
      <c r="Q122" s="558">
        <v>220</v>
      </c>
      <c r="R122" s="558" t="s">
        <v>297</v>
      </c>
      <c r="S122" s="558" t="s">
        <v>304</v>
      </c>
      <c r="T122" s="559" t="s">
        <v>305</v>
      </c>
      <c r="U122" s="580">
        <v>0</v>
      </c>
      <c r="V122" s="556"/>
      <c r="W122" s="556"/>
      <c r="X122" s="556"/>
      <c r="Y122" s="556"/>
      <c r="Z122" s="556"/>
      <c r="AA122" s="556"/>
      <c r="AB122" s="556"/>
      <c r="AC122" s="556"/>
      <c r="AD122" s="556"/>
      <c r="AE122" s="556"/>
    </row>
    <row r="123" spans="1:31" customFormat="1" ht="12.75">
      <c r="A123" s="145"/>
      <c r="B123" s="145"/>
      <c r="C123" s="145"/>
      <c r="D123" s="145"/>
      <c r="E123" s="145"/>
      <c r="F123" s="145"/>
      <c r="G123" s="145"/>
      <c r="H123" s="145"/>
      <c r="I123" s="145"/>
      <c r="J123" s="211"/>
      <c r="K123" s="145"/>
      <c r="L123" s="145"/>
      <c r="M123" s="145"/>
      <c r="N123" s="145"/>
      <c r="O123" s="579">
        <v>2016</v>
      </c>
      <c r="P123" s="557">
        <f t="shared" si="9"/>
        <v>10</v>
      </c>
      <c r="Q123" s="558">
        <v>220</v>
      </c>
      <c r="R123" s="558" t="s">
        <v>297</v>
      </c>
      <c r="S123" s="558" t="s">
        <v>304</v>
      </c>
      <c r="T123" s="559" t="s">
        <v>305</v>
      </c>
      <c r="U123" s="580">
        <v>0</v>
      </c>
      <c r="V123" s="556"/>
      <c r="W123" s="556"/>
      <c r="X123" s="556"/>
      <c r="Y123" s="556"/>
      <c r="Z123" s="556"/>
      <c r="AA123" s="556"/>
      <c r="AB123" s="556"/>
      <c r="AC123" s="556"/>
      <c r="AD123" s="556"/>
      <c r="AE123" s="556"/>
    </row>
    <row r="124" spans="1:31" customFormat="1" ht="12.75">
      <c r="A124" s="145"/>
      <c r="B124" s="145"/>
      <c r="C124" s="145"/>
      <c r="D124" s="145"/>
      <c r="E124" s="145"/>
      <c r="F124" s="145"/>
      <c r="G124" s="145"/>
      <c r="H124" s="145"/>
      <c r="I124" s="145"/>
      <c r="J124" s="211"/>
      <c r="K124" s="145"/>
      <c r="L124" s="145"/>
      <c r="M124" s="145"/>
      <c r="N124" s="145"/>
      <c r="O124" s="579">
        <v>2016</v>
      </c>
      <c r="P124" s="557">
        <f t="shared" si="9"/>
        <v>11</v>
      </c>
      <c r="Q124" s="558">
        <v>220</v>
      </c>
      <c r="R124" s="558" t="s">
        <v>297</v>
      </c>
      <c r="S124" s="558" t="s">
        <v>304</v>
      </c>
      <c r="T124" s="559" t="s">
        <v>305</v>
      </c>
      <c r="U124" s="580">
        <v>0</v>
      </c>
      <c r="V124" s="556"/>
      <c r="W124" s="556"/>
      <c r="X124" s="556"/>
      <c r="Y124" s="556"/>
      <c r="Z124" s="556"/>
      <c r="AA124" s="556"/>
      <c r="AB124" s="556"/>
      <c r="AC124" s="556"/>
      <c r="AD124" s="556"/>
      <c r="AE124" s="556"/>
    </row>
    <row r="125" spans="1:31" customFormat="1" ht="12.75">
      <c r="A125" s="145"/>
      <c r="B125" s="145"/>
      <c r="C125" s="145"/>
      <c r="D125" s="145"/>
      <c r="E125" s="145"/>
      <c r="F125" s="145"/>
      <c r="G125" s="145"/>
      <c r="H125" s="145"/>
      <c r="I125" s="145"/>
      <c r="J125" s="211"/>
      <c r="K125" s="145"/>
      <c r="L125" s="145"/>
      <c r="M125" s="145"/>
      <c r="N125" s="145"/>
      <c r="O125" s="589">
        <v>2016</v>
      </c>
      <c r="P125" s="590">
        <f t="shared" si="9"/>
        <v>12</v>
      </c>
      <c r="Q125" s="591">
        <v>220</v>
      </c>
      <c r="R125" s="591" t="s">
        <v>297</v>
      </c>
      <c r="S125" s="591" t="s">
        <v>304</v>
      </c>
      <c r="T125" s="592" t="s">
        <v>305</v>
      </c>
      <c r="U125" s="593">
        <v>0</v>
      </c>
      <c r="V125" s="556"/>
      <c r="W125" s="556"/>
      <c r="X125" s="556"/>
      <c r="Y125" s="556"/>
      <c r="Z125" s="556"/>
      <c r="AA125" s="556"/>
      <c r="AB125" s="556"/>
      <c r="AC125" s="556"/>
      <c r="AD125" s="556"/>
      <c r="AE125" s="556"/>
    </row>
    <row r="126" spans="1:31" customFormat="1" ht="12.75">
      <c r="A126" s="145"/>
      <c r="B126" s="145"/>
      <c r="C126" s="145"/>
      <c r="D126" s="145"/>
      <c r="E126" s="145"/>
      <c r="F126" s="145"/>
      <c r="G126" s="145"/>
      <c r="H126" s="145"/>
      <c r="I126" s="145"/>
      <c r="J126" s="211"/>
      <c r="K126" s="145"/>
      <c r="L126" s="145"/>
      <c r="M126" s="145"/>
      <c r="N126" s="145"/>
      <c r="O126" s="589">
        <v>2017</v>
      </c>
      <c r="P126" s="590">
        <v>1</v>
      </c>
      <c r="Q126" s="591" t="s">
        <v>293</v>
      </c>
      <c r="R126" s="591" t="s">
        <v>294</v>
      </c>
      <c r="S126" s="591" t="s">
        <v>295</v>
      </c>
      <c r="T126" s="592" t="s">
        <v>296</v>
      </c>
      <c r="U126" s="593">
        <v>300.60000000000002</v>
      </c>
      <c r="V126" s="556"/>
      <c r="W126" s="556"/>
      <c r="X126" s="556"/>
      <c r="Y126" s="556"/>
      <c r="Z126" s="556"/>
      <c r="AA126" s="556"/>
      <c r="AB126" s="556"/>
      <c r="AC126" s="556"/>
      <c r="AD126" s="556"/>
      <c r="AE126" s="556"/>
    </row>
    <row r="127" spans="1:31" customFormat="1" ht="12.75">
      <c r="A127" s="145"/>
      <c r="B127" s="145"/>
      <c r="C127" s="145"/>
      <c r="D127" s="145"/>
      <c r="E127" s="145"/>
      <c r="F127" s="145"/>
      <c r="G127" s="145"/>
      <c r="H127" s="145"/>
      <c r="I127" s="145"/>
      <c r="J127" s="211"/>
      <c r="K127" s="145"/>
      <c r="L127" s="145"/>
      <c r="M127" s="145"/>
      <c r="N127" s="145"/>
      <c r="O127" s="589">
        <v>2017</v>
      </c>
      <c r="P127" s="590">
        <v>1</v>
      </c>
      <c r="Q127" s="591">
        <v>138</v>
      </c>
      <c r="R127" s="591" t="s">
        <v>297</v>
      </c>
      <c r="S127" s="591" t="s">
        <v>298</v>
      </c>
      <c r="T127" s="592" t="s">
        <v>299</v>
      </c>
      <c r="U127" s="593">
        <v>0</v>
      </c>
      <c r="V127" s="556"/>
      <c r="W127" s="556"/>
      <c r="X127" s="556"/>
      <c r="Y127" s="556"/>
      <c r="Z127" s="556"/>
      <c r="AA127" s="556"/>
      <c r="AB127" s="556"/>
      <c r="AC127" s="556"/>
      <c r="AD127" s="556"/>
      <c r="AE127" s="556"/>
    </row>
    <row r="128" spans="1:31" customFormat="1" ht="12.75">
      <c r="A128" s="145"/>
      <c r="B128" s="145"/>
      <c r="C128" s="145"/>
      <c r="D128" s="145"/>
      <c r="E128" s="145"/>
      <c r="F128" s="145"/>
      <c r="G128" s="145"/>
      <c r="H128" s="145"/>
      <c r="I128" s="145"/>
      <c r="J128" s="211"/>
      <c r="K128" s="145"/>
      <c r="L128" s="145"/>
      <c r="M128" s="145"/>
      <c r="N128" s="145"/>
      <c r="O128" s="589">
        <v>2017</v>
      </c>
      <c r="P128" s="590">
        <v>1</v>
      </c>
      <c r="Q128" s="591">
        <v>220</v>
      </c>
      <c r="R128" s="591" t="s">
        <v>297</v>
      </c>
      <c r="S128" s="591" t="s">
        <v>300</v>
      </c>
      <c r="T128" s="592" t="s">
        <v>301</v>
      </c>
      <c r="U128" s="593">
        <v>32.283329999999999</v>
      </c>
      <c r="V128" s="556"/>
      <c r="W128" s="556"/>
      <c r="X128" s="556"/>
      <c r="Y128" s="556"/>
      <c r="Z128" s="556"/>
      <c r="AA128" s="556"/>
      <c r="AB128" s="556"/>
      <c r="AC128" s="556"/>
      <c r="AD128" s="556"/>
      <c r="AE128" s="556"/>
    </row>
    <row r="129" spans="1:31" customFormat="1" ht="12.75">
      <c r="A129" s="145"/>
      <c r="B129" s="145"/>
      <c r="C129" s="145"/>
      <c r="D129" s="145"/>
      <c r="E129" s="145"/>
      <c r="F129" s="145"/>
      <c r="G129" s="145"/>
      <c r="H129" s="145"/>
      <c r="I129" s="145"/>
      <c r="J129" s="211"/>
      <c r="K129" s="145"/>
      <c r="L129" s="145"/>
      <c r="M129" s="145"/>
      <c r="N129" s="145"/>
      <c r="O129" s="589">
        <v>2017</v>
      </c>
      <c r="P129" s="590">
        <v>1</v>
      </c>
      <c r="Q129" s="591">
        <v>220</v>
      </c>
      <c r="R129" s="591" t="s">
        <v>297</v>
      </c>
      <c r="S129" s="591" t="s">
        <v>302</v>
      </c>
      <c r="T129" s="592" t="s">
        <v>303</v>
      </c>
      <c r="U129" s="593">
        <v>0</v>
      </c>
      <c r="V129" s="556"/>
      <c r="W129" s="556"/>
      <c r="X129" s="556"/>
      <c r="Y129" s="556"/>
      <c r="Z129" s="556"/>
      <c r="AA129" s="556"/>
      <c r="AB129" s="556"/>
      <c r="AC129" s="556"/>
      <c r="AD129" s="556"/>
      <c r="AE129" s="556"/>
    </row>
    <row r="130" spans="1:31" customFormat="1" ht="12.75">
      <c r="A130" s="145"/>
      <c r="B130" s="145"/>
      <c r="C130" s="145"/>
      <c r="D130" s="145"/>
      <c r="E130" s="145"/>
      <c r="F130" s="145"/>
      <c r="G130" s="145"/>
      <c r="H130" s="145"/>
      <c r="I130" s="145"/>
      <c r="J130" s="211"/>
      <c r="K130" s="145"/>
      <c r="L130" s="145"/>
      <c r="M130" s="145"/>
      <c r="N130" s="145"/>
      <c r="O130" s="589">
        <v>2017</v>
      </c>
      <c r="P130" s="590">
        <v>1</v>
      </c>
      <c r="Q130" s="591">
        <v>220</v>
      </c>
      <c r="R130" s="591" t="s">
        <v>297</v>
      </c>
      <c r="S130" s="591" t="s">
        <v>304</v>
      </c>
      <c r="T130" s="592" t="s">
        <v>305</v>
      </c>
      <c r="U130" s="593">
        <v>0</v>
      </c>
      <c r="V130" s="556"/>
      <c r="W130" s="556"/>
      <c r="X130" s="556"/>
      <c r="Y130" s="556"/>
      <c r="Z130" s="556"/>
      <c r="AA130" s="556"/>
      <c r="AB130" s="556"/>
      <c r="AC130" s="556"/>
      <c r="AD130" s="556"/>
      <c r="AE130" s="556"/>
    </row>
    <row r="131" spans="1:31" customFormat="1">
      <c r="A131" s="145"/>
      <c r="B131" s="145"/>
      <c r="C131" s="145"/>
      <c r="D131" s="145"/>
      <c r="E131" s="145"/>
      <c r="F131" s="145"/>
      <c r="G131" s="145"/>
      <c r="H131" s="145"/>
      <c r="I131" s="145"/>
      <c r="J131" s="211"/>
      <c r="K131" s="145"/>
      <c r="L131" s="145"/>
      <c r="M131" s="145"/>
      <c r="N131" s="145"/>
      <c r="O131" s="552"/>
      <c r="P131" s="552"/>
      <c r="Q131" s="552"/>
      <c r="R131" s="552"/>
      <c r="S131" s="552"/>
      <c r="T131" s="552"/>
      <c r="U131" s="556"/>
      <c r="V131" s="556"/>
      <c r="W131" s="556"/>
      <c r="X131" s="556"/>
      <c r="Y131" s="556"/>
      <c r="Z131" s="556"/>
      <c r="AA131" s="556"/>
      <c r="AB131" s="556"/>
      <c r="AC131" s="556"/>
      <c r="AD131" s="556"/>
      <c r="AE131" s="556"/>
    </row>
    <row r="132" spans="1:31" customFormat="1">
      <c r="A132" s="145"/>
      <c r="B132" s="145"/>
      <c r="C132" s="145"/>
      <c r="D132" s="145"/>
      <c r="E132" s="145"/>
      <c r="F132" s="145"/>
      <c r="G132" s="145"/>
      <c r="H132" s="145"/>
      <c r="I132" s="145"/>
      <c r="J132" s="211"/>
      <c r="K132" s="145"/>
      <c r="L132" s="145"/>
      <c r="M132" s="145"/>
      <c r="N132" s="145"/>
      <c r="O132" s="552"/>
      <c r="P132" s="552"/>
      <c r="Q132" s="552"/>
      <c r="R132" s="552"/>
      <c r="S132" s="552"/>
      <c r="T132" s="552"/>
      <c r="U132" s="556"/>
      <c r="V132" s="556"/>
      <c r="W132" s="556"/>
      <c r="X132" s="556"/>
      <c r="Y132" s="556"/>
      <c r="Z132" s="556"/>
      <c r="AA132" s="556"/>
      <c r="AB132" s="556"/>
      <c r="AC132" s="556"/>
      <c r="AD132" s="556"/>
      <c r="AE132" s="556"/>
    </row>
    <row r="133" spans="1:31" customFormat="1">
      <c r="A133" s="145"/>
      <c r="B133" s="145"/>
      <c r="C133" s="145"/>
      <c r="D133" s="145"/>
      <c r="E133" s="145"/>
      <c r="F133" s="145"/>
      <c r="G133" s="145"/>
      <c r="H133" s="145"/>
      <c r="I133" s="145"/>
      <c r="J133" s="211"/>
      <c r="K133" s="145"/>
      <c r="L133" s="145"/>
      <c r="M133" s="145"/>
      <c r="N133" s="145"/>
      <c r="O133" s="552"/>
      <c r="P133" s="552"/>
      <c r="Q133" s="552"/>
      <c r="R133" s="552"/>
      <c r="S133" s="552"/>
      <c r="T133" s="552"/>
      <c r="U133" s="556"/>
      <c r="V133" s="556"/>
      <c r="W133" s="556"/>
      <c r="X133" s="556"/>
      <c r="Y133" s="556"/>
      <c r="Z133" s="556"/>
      <c r="AA133" s="556"/>
      <c r="AB133" s="556"/>
      <c r="AC133" s="556"/>
      <c r="AD133" s="556"/>
      <c r="AE133" s="556"/>
    </row>
    <row r="134" spans="1:31" customFormat="1">
      <c r="A134" s="145"/>
      <c r="B134" s="145"/>
      <c r="C134" s="145"/>
      <c r="D134" s="145"/>
      <c r="E134" s="145"/>
      <c r="F134" s="145"/>
      <c r="G134" s="145"/>
      <c r="H134" s="145"/>
      <c r="I134" s="145"/>
      <c r="J134" s="211"/>
      <c r="K134" s="145"/>
      <c r="L134" s="145"/>
      <c r="M134" s="145"/>
      <c r="N134" s="145"/>
      <c r="O134" s="552"/>
      <c r="P134" s="552"/>
      <c r="Q134" s="552"/>
      <c r="R134" s="552"/>
      <c r="S134" s="552"/>
      <c r="T134" s="552"/>
      <c r="U134" s="556"/>
      <c r="V134" s="556"/>
      <c r="W134" s="556"/>
      <c r="X134" s="556"/>
      <c r="Y134" s="556"/>
      <c r="Z134" s="556"/>
      <c r="AA134" s="556"/>
      <c r="AB134" s="556"/>
      <c r="AC134" s="556"/>
      <c r="AD134" s="556"/>
      <c r="AE134" s="556"/>
    </row>
    <row r="135" spans="1:31" customFormat="1">
      <c r="A135" s="145"/>
      <c r="B135" s="145"/>
      <c r="C135" s="145"/>
      <c r="D135" s="145"/>
      <c r="E135" s="145"/>
      <c r="F135" s="145"/>
      <c r="G135" s="145"/>
      <c r="H135" s="145"/>
      <c r="I135" s="145"/>
      <c r="J135" s="211"/>
      <c r="K135" s="145"/>
      <c r="L135" s="145"/>
      <c r="M135" s="145"/>
      <c r="N135" s="145"/>
      <c r="O135" s="552"/>
      <c r="P135" s="552"/>
      <c r="Q135" s="552"/>
      <c r="R135" s="552"/>
      <c r="S135" s="552"/>
      <c r="T135" s="552"/>
      <c r="U135" s="556"/>
      <c r="V135" s="556"/>
      <c r="W135" s="556"/>
      <c r="X135" s="556"/>
      <c r="Y135" s="556"/>
      <c r="Z135" s="556"/>
      <c r="AA135" s="556"/>
      <c r="AB135" s="556"/>
      <c r="AC135" s="556"/>
      <c r="AD135" s="556"/>
      <c r="AE135" s="556"/>
    </row>
    <row r="136" spans="1:31" customFormat="1">
      <c r="A136" s="145"/>
      <c r="B136" s="145"/>
      <c r="C136" s="145"/>
      <c r="D136" s="145"/>
      <c r="E136" s="145"/>
      <c r="F136" s="145"/>
      <c r="G136" s="145"/>
      <c r="H136" s="145"/>
      <c r="I136" s="145"/>
      <c r="J136" s="211"/>
      <c r="K136" s="145"/>
      <c r="L136" s="145"/>
      <c r="M136" s="145"/>
      <c r="N136" s="145"/>
      <c r="O136" s="552"/>
      <c r="P136" s="552"/>
      <c r="Q136" s="552"/>
      <c r="R136" s="552"/>
      <c r="S136" s="552"/>
      <c r="T136" s="552"/>
      <c r="U136" s="556"/>
      <c r="V136" s="556"/>
      <c r="W136" s="556"/>
      <c r="X136" s="556"/>
      <c r="Y136" s="556"/>
      <c r="Z136" s="556"/>
      <c r="AA136" s="556"/>
      <c r="AB136" s="556"/>
      <c r="AC136" s="556"/>
      <c r="AD136" s="556"/>
      <c r="AE136" s="556"/>
    </row>
    <row r="137" spans="1:31" customFormat="1">
      <c r="A137" s="145"/>
      <c r="B137" s="145"/>
      <c r="C137" s="145"/>
      <c r="D137" s="145"/>
      <c r="E137" s="145"/>
      <c r="F137" s="145"/>
      <c r="G137" s="145"/>
      <c r="H137" s="145"/>
      <c r="I137" s="145"/>
      <c r="J137" s="211"/>
      <c r="K137" s="145"/>
      <c r="L137" s="145"/>
      <c r="M137" s="145"/>
      <c r="N137" s="145"/>
      <c r="O137" s="552"/>
      <c r="P137" s="552"/>
      <c r="Q137" s="552"/>
      <c r="R137" s="552"/>
      <c r="S137" s="552"/>
      <c r="T137" s="552"/>
      <c r="U137" s="556"/>
      <c r="V137" s="556"/>
      <c r="W137" s="556"/>
      <c r="X137" s="556"/>
      <c r="Y137" s="556"/>
      <c r="Z137" s="556"/>
      <c r="AA137" s="556"/>
      <c r="AB137" s="556"/>
      <c r="AC137" s="556"/>
      <c r="AD137" s="556"/>
      <c r="AE137" s="556"/>
    </row>
    <row r="138" spans="1:31" customFormat="1">
      <c r="A138" s="145"/>
      <c r="B138" s="145"/>
      <c r="C138" s="145"/>
      <c r="D138" s="145"/>
      <c r="E138" s="145"/>
      <c r="F138" s="145"/>
      <c r="G138" s="145"/>
      <c r="H138" s="145"/>
      <c r="I138" s="145"/>
      <c r="J138" s="211"/>
      <c r="K138" s="145"/>
      <c r="L138" s="145"/>
      <c r="M138" s="145"/>
      <c r="N138" s="145"/>
      <c r="O138" s="552"/>
      <c r="P138" s="552"/>
      <c r="Q138" s="552"/>
      <c r="R138" s="552"/>
      <c r="S138" s="552"/>
      <c r="T138" s="552"/>
      <c r="U138" s="556"/>
      <c r="V138" s="556"/>
      <c r="W138" s="556"/>
      <c r="X138" s="556"/>
      <c r="Y138" s="556"/>
      <c r="Z138" s="556"/>
      <c r="AA138" s="556"/>
      <c r="AB138" s="556"/>
      <c r="AC138" s="556"/>
      <c r="AD138" s="556"/>
      <c r="AE138" s="556"/>
    </row>
    <row r="139" spans="1:31" customFormat="1">
      <c r="A139" s="145"/>
      <c r="B139" s="145"/>
      <c r="C139" s="145"/>
      <c r="D139" s="145"/>
      <c r="E139" s="145"/>
      <c r="F139" s="145"/>
      <c r="G139" s="145"/>
      <c r="H139" s="145"/>
      <c r="I139" s="145"/>
      <c r="J139" s="211"/>
      <c r="K139" s="145"/>
      <c r="L139" s="145"/>
      <c r="M139" s="145"/>
      <c r="N139" s="145"/>
      <c r="O139" s="552"/>
      <c r="P139" s="552"/>
      <c r="Q139" s="552"/>
      <c r="R139" s="552"/>
      <c r="S139" s="552"/>
      <c r="T139" s="552"/>
      <c r="U139" s="556"/>
      <c r="V139" s="556"/>
      <c r="W139" s="556"/>
      <c r="X139" s="556"/>
      <c r="Y139" s="556"/>
      <c r="Z139" s="556"/>
      <c r="AA139" s="556"/>
      <c r="AB139" s="556"/>
      <c r="AC139" s="556"/>
      <c r="AD139" s="556"/>
      <c r="AE139" s="556"/>
    </row>
    <row r="140" spans="1:31" customFormat="1">
      <c r="A140" s="145"/>
      <c r="B140" s="145"/>
      <c r="C140" s="145"/>
      <c r="D140" s="145"/>
      <c r="E140" s="145"/>
      <c r="F140" s="145"/>
      <c r="G140" s="145"/>
      <c r="H140" s="145"/>
      <c r="I140" s="145"/>
      <c r="J140" s="211"/>
      <c r="K140" s="145"/>
      <c r="L140" s="145"/>
      <c r="M140" s="145"/>
      <c r="N140" s="145"/>
      <c r="O140" s="552"/>
      <c r="P140" s="552"/>
      <c r="Q140" s="552"/>
      <c r="R140" s="552"/>
      <c r="S140" s="552"/>
      <c r="T140" s="552"/>
      <c r="U140" s="556"/>
      <c r="V140" s="556"/>
      <c r="W140" s="556"/>
      <c r="X140" s="556"/>
      <c r="Y140" s="556"/>
      <c r="Z140" s="556"/>
      <c r="AA140" s="556"/>
      <c r="AB140" s="556"/>
      <c r="AC140" s="556"/>
      <c r="AD140" s="556"/>
      <c r="AE140" s="556"/>
    </row>
    <row r="141" spans="1:31" customFormat="1">
      <c r="A141" s="145"/>
      <c r="B141" s="145"/>
      <c r="C141" s="145"/>
      <c r="D141" s="145"/>
      <c r="E141" s="145"/>
      <c r="F141" s="145"/>
      <c r="G141" s="145"/>
      <c r="H141" s="145"/>
      <c r="I141" s="145"/>
      <c r="J141" s="211"/>
      <c r="K141" s="145"/>
      <c r="L141" s="145"/>
      <c r="M141" s="145"/>
      <c r="N141" s="145"/>
      <c r="O141" s="552"/>
      <c r="P141" s="552"/>
      <c r="Q141" s="552"/>
      <c r="R141" s="552"/>
      <c r="S141" s="552"/>
      <c r="T141" s="552"/>
      <c r="U141" s="556"/>
      <c r="V141" s="556"/>
      <c r="W141" s="556"/>
      <c r="X141" s="556"/>
      <c r="Y141" s="556"/>
      <c r="Z141" s="556"/>
      <c r="AA141" s="556"/>
      <c r="AB141" s="556"/>
      <c r="AC141" s="556"/>
      <c r="AD141" s="556"/>
      <c r="AE141" s="556"/>
    </row>
    <row r="142" spans="1:31" customFormat="1">
      <c r="A142" s="145"/>
      <c r="B142" s="145"/>
      <c r="C142" s="145"/>
      <c r="D142" s="145"/>
      <c r="E142" s="145"/>
      <c r="F142" s="145"/>
      <c r="G142" s="145"/>
      <c r="H142" s="145"/>
      <c r="I142" s="145"/>
      <c r="J142" s="211"/>
      <c r="K142" s="145"/>
      <c r="L142" s="145"/>
      <c r="M142" s="145"/>
      <c r="N142" s="145"/>
      <c r="O142" s="552"/>
      <c r="P142" s="552"/>
      <c r="Q142" s="552"/>
      <c r="R142" s="552"/>
      <c r="S142" s="552"/>
      <c r="T142" s="552"/>
      <c r="U142" s="556"/>
      <c r="V142" s="556"/>
      <c r="W142" s="556"/>
      <c r="X142" s="556"/>
      <c r="Y142" s="556"/>
      <c r="Z142" s="556"/>
      <c r="AA142" s="556"/>
      <c r="AB142" s="556"/>
      <c r="AC142" s="556"/>
      <c r="AD142" s="556"/>
      <c r="AE142" s="556"/>
    </row>
    <row r="143" spans="1:31" customFormat="1">
      <c r="A143" s="145"/>
      <c r="B143" s="145"/>
      <c r="C143" s="145"/>
      <c r="D143" s="145"/>
      <c r="E143" s="145"/>
      <c r="F143" s="145"/>
      <c r="G143" s="145"/>
      <c r="H143" s="145"/>
      <c r="I143" s="145"/>
      <c r="J143" s="211"/>
      <c r="K143" s="145"/>
      <c r="L143" s="145"/>
      <c r="M143" s="145"/>
      <c r="N143" s="145"/>
      <c r="O143" s="552"/>
      <c r="P143" s="552"/>
      <c r="Q143" s="552"/>
      <c r="R143" s="552"/>
      <c r="S143" s="552"/>
      <c r="T143" s="552"/>
      <c r="U143" s="556"/>
      <c r="V143" s="556"/>
      <c r="W143" s="556"/>
      <c r="X143" s="556"/>
      <c r="Y143" s="556"/>
      <c r="Z143" s="556"/>
      <c r="AA143" s="556"/>
      <c r="AB143" s="556"/>
      <c r="AC143" s="556"/>
      <c r="AD143" s="556"/>
      <c r="AE143" s="556"/>
    </row>
    <row r="144" spans="1:31" customFormat="1">
      <c r="A144" s="145"/>
      <c r="B144" s="145"/>
      <c r="C144" s="145"/>
      <c r="D144" s="145"/>
      <c r="E144" s="145"/>
      <c r="F144" s="145"/>
      <c r="G144" s="145"/>
      <c r="H144" s="145"/>
      <c r="I144" s="145"/>
      <c r="J144" s="211"/>
      <c r="K144" s="145"/>
      <c r="L144" s="145"/>
      <c r="M144" s="145"/>
      <c r="N144" s="145"/>
      <c r="O144" s="552"/>
      <c r="P144" s="552"/>
      <c r="Q144" s="552"/>
      <c r="R144" s="552"/>
      <c r="S144" s="552"/>
      <c r="T144" s="552"/>
      <c r="U144" s="556"/>
      <c r="V144" s="556"/>
      <c r="W144" s="556"/>
      <c r="X144" s="556"/>
      <c r="Y144" s="556"/>
      <c r="Z144" s="556"/>
      <c r="AA144" s="556"/>
      <c r="AB144" s="556"/>
      <c r="AC144" s="556"/>
      <c r="AD144" s="556"/>
      <c r="AE144" s="556"/>
    </row>
    <row r="145" spans="1:31" customFormat="1">
      <c r="A145" s="145"/>
      <c r="B145" s="145"/>
      <c r="C145" s="145"/>
      <c r="D145" s="145"/>
      <c r="E145" s="145"/>
      <c r="F145" s="145"/>
      <c r="G145" s="145"/>
      <c r="H145" s="145"/>
      <c r="I145" s="145"/>
      <c r="J145" s="211"/>
      <c r="K145" s="145"/>
      <c r="L145" s="145"/>
      <c r="M145" s="145"/>
      <c r="N145" s="145"/>
      <c r="O145" s="552"/>
      <c r="P145" s="552"/>
      <c r="Q145" s="552"/>
      <c r="R145" s="552"/>
      <c r="S145" s="552"/>
      <c r="T145" s="552"/>
      <c r="U145" s="556"/>
      <c r="V145" s="556"/>
      <c r="W145" s="556"/>
      <c r="X145" s="556"/>
      <c r="Y145" s="556"/>
      <c r="Z145" s="556"/>
      <c r="AA145" s="556"/>
      <c r="AB145" s="556"/>
      <c r="AC145" s="556"/>
      <c r="AD145" s="556"/>
      <c r="AE145" s="556"/>
    </row>
    <row r="146" spans="1:31" customFormat="1">
      <c r="A146" s="145"/>
      <c r="B146" s="145"/>
      <c r="C146" s="145"/>
      <c r="D146" s="145"/>
      <c r="E146" s="145"/>
      <c r="F146" s="145"/>
      <c r="G146" s="145"/>
      <c r="H146" s="145"/>
      <c r="I146" s="145"/>
      <c r="J146" s="211"/>
      <c r="K146" s="145"/>
      <c r="L146" s="145"/>
      <c r="M146" s="145"/>
      <c r="N146" s="145"/>
      <c r="O146" s="552"/>
      <c r="P146" s="552"/>
      <c r="Q146" s="552"/>
      <c r="R146" s="552"/>
      <c r="S146" s="552"/>
      <c r="T146" s="552"/>
      <c r="U146" s="556"/>
      <c r="V146" s="556"/>
      <c r="W146" s="556"/>
      <c r="X146" s="556"/>
      <c r="Y146" s="556"/>
      <c r="Z146" s="556"/>
      <c r="AA146" s="556"/>
      <c r="AB146" s="556"/>
      <c r="AC146" s="556"/>
      <c r="AD146" s="556"/>
      <c r="AE146" s="556"/>
    </row>
    <row r="147" spans="1:31" customFormat="1">
      <c r="A147" s="145"/>
      <c r="B147" s="145"/>
      <c r="C147" s="145"/>
      <c r="D147" s="145"/>
      <c r="E147" s="145"/>
      <c r="F147" s="145"/>
      <c r="G147" s="145"/>
      <c r="H147" s="145"/>
      <c r="I147" s="145"/>
      <c r="J147" s="211"/>
      <c r="K147" s="145"/>
      <c r="L147" s="145"/>
      <c r="M147" s="145"/>
      <c r="N147" s="145"/>
      <c r="O147" s="552"/>
      <c r="P147" s="552"/>
      <c r="Q147" s="552"/>
      <c r="R147" s="552"/>
      <c r="S147" s="552"/>
      <c r="T147" s="552"/>
      <c r="U147" s="556"/>
      <c r="V147" s="556"/>
      <c r="W147" s="556"/>
      <c r="X147" s="556"/>
      <c r="Y147" s="556"/>
      <c r="Z147" s="556"/>
      <c r="AA147" s="556"/>
      <c r="AB147" s="556"/>
      <c r="AC147" s="556"/>
      <c r="AD147" s="556"/>
      <c r="AE147" s="556"/>
    </row>
    <row r="148" spans="1:31" customFormat="1">
      <c r="A148" s="145"/>
      <c r="B148" s="145"/>
      <c r="C148" s="145"/>
      <c r="D148" s="145"/>
      <c r="E148" s="145"/>
      <c r="F148" s="145"/>
      <c r="G148" s="145"/>
      <c r="H148" s="145"/>
      <c r="I148" s="145"/>
      <c r="J148" s="211"/>
      <c r="K148" s="145"/>
      <c r="L148" s="145"/>
      <c r="M148" s="145"/>
      <c r="N148" s="145"/>
      <c r="O148" s="552"/>
      <c r="P148" s="552"/>
      <c r="Q148" s="552"/>
      <c r="R148" s="552"/>
      <c r="S148" s="552"/>
      <c r="T148" s="552"/>
      <c r="U148" s="556"/>
      <c r="V148" s="556"/>
      <c r="W148" s="556"/>
      <c r="X148" s="556"/>
      <c r="Y148" s="556"/>
      <c r="Z148" s="556"/>
      <c r="AA148" s="556"/>
      <c r="AB148" s="556"/>
      <c r="AC148" s="556"/>
      <c r="AD148" s="556"/>
      <c r="AE148" s="556"/>
    </row>
    <row r="149" spans="1:31" customFormat="1">
      <c r="A149" s="145"/>
      <c r="B149" s="145"/>
      <c r="C149" s="145"/>
      <c r="D149" s="145"/>
      <c r="E149" s="145"/>
      <c r="F149" s="145"/>
      <c r="G149" s="145"/>
      <c r="H149" s="145"/>
      <c r="I149" s="145"/>
      <c r="J149" s="211"/>
      <c r="K149" s="145"/>
      <c r="L149" s="145"/>
      <c r="M149" s="145"/>
      <c r="N149" s="145"/>
      <c r="O149" s="552"/>
      <c r="P149" s="552"/>
      <c r="Q149" s="552"/>
      <c r="R149" s="552"/>
      <c r="S149" s="552"/>
      <c r="T149" s="552"/>
      <c r="U149" s="556"/>
      <c r="V149" s="556"/>
      <c r="W149" s="556"/>
      <c r="X149" s="556"/>
      <c r="Y149" s="556"/>
      <c r="Z149" s="556"/>
      <c r="AA149" s="556"/>
      <c r="AB149" s="556"/>
      <c r="AC149" s="556"/>
      <c r="AD149" s="556"/>
      <c r="AE149" s="556"/>
    </row>
    <row r="150" spans="1:31" customFormat="1">
      <c r="A150" s="145"/>
      <c r="B150" s="145"/>
      <c r="C150" s="145"/>
      <c r="D150" s="145"/>
      <c r="E150" s="145"/>
      <c r="F150" s="145"/>
      <c r="G150" s="145"/>
      <c r="H150" s="145"/>
      <c r="I150" s="145"/>
      <c r="J150" s="211"/>
      <c r="K150" s="145"/>
      <c r="L150" s="145"/>
      <c r="M150" s="145"/>
      <c r="N150" s="145"/>
      <c r="O150" s="552"/>
      <c r="P150" s="552"/>
      <c r="Q150" s="552"/>
      <c r="R150" s="552"/>
      <c r="S150" s="552"/>
      <c r="T150" s="552"/>
      <c r="U150" s="556"/>
      <c r="V150" s="556"/>
      <c r="W150" s="556"/>
      <c r="X150" s="556"/>
      <c r="Y150" s="556"/>
      <c r="Z150" s="556"/>
      <c r="AA150" s="556"/>
      <c r="AB150" s="556"/>
      <c r="AC150" s="556"/>
      <c r="AD150" s="556"/>
      <c r="AE150" s="556"/>
    </row>
    <row r="151" spans="1:31" customFormat="1">
      <c r="A151" s="145"/>
      <c r="B151" s="145"/>
      <c r="C151" s="145"/>
      <c r="D151" s="145"/>
      <c r="E151" s="145"/>
      <c r="F151" s="145"/>
      <c r="G151" s="145"/>
      <c r="H151" s="145"/>
      <c r="I151" s="145"/>
      <c r="J151" s="211"/>
      <c r="K151" s="145"/>
      <c r="L151" s="145"/>
      <c r="M151" s="145"/>
      <c r="N151" s="145"/>
      <c r="O151" s="552"/>
      <c r="P151" s="552"/>
      <c r="Q151" s="552"/>
      <c r="R151" s="552"/>
      <c r="S151" s="552"/>
      <c r="T151" s="552"/>
      <c r="U151" s="556"/>
      <c r="V151" s="556"/>
      <c r="W151" s="556"/>
      <c r="X151" s="556"/>
      <c r="Y151" s="556"/>
      <c r="Z151" s="556"/>
      <c r="AA151" s="556"/>
      <c r="AB151" s="556"/>
      <c r="AC151" s="556"/>
      <c r="AD151" s="556"/>
      <c r="AE151" s="556"/>
    </row>
    <row r="152" spans="1:31" customFormat="1">
      <c r="A152" s="145"/>
      <c r="B152" s="145"/>
      <c r="C152" s="145"/>
      <c r="D152" s="145"/>
      <c r="E152" s="145"/>
      <c r="F152" s="145"/>
      <c r="G152" s="145"/>
      <c r="H152" s="145"/>
      <c r="I152" s="145"/>
      <c r="J152" s="211"/>
      <c r="K152" s="145"/>
      <c r="L152" s="145"/>
      <c r="M152" s="145"/>
      <c r="N152" s="145"/>
      <c r="O152" s="552"/>
      <c r="P152" s="552"/>
      <c r="Q152" s="552"/>
      <c r="R152" s="552"/>
      <c r="S152" s="552"/>
      <c r="T152" s="552"/>
      <c r="U152" s="556"/>
      <c r="V152" s="556"/>
      <c r="W152" s="556"/>
      <c r="X152" s="556"/>
      <c r="Y152" s="556"/>
      <c r="Z152" s="556"/>
      <c r="AA152" s="556"/>
      <c r="AB152" s="556"/>
      <c r="AC152" s="556"/>
      <c r="AD152" s="556"/>
      <c r="AE152" s="556"/>
    </row>
    <row r="153" spans="1:31" customFormat="1">
      <c r="A153" s="145"/>
      <c r="B153" s="145"/>
      <c r="C153" s="145"/>
      <c r="D153" s="145"/>
      <c r="E153" s="145"/>
      <c r="F153" s="145"/>
      <c r="G153" s="145"/>
      <c r="H153" s="145"/>
      <c r="I153" s="145"/>
      <c r="J153" s="211"/>
      <c r="K153" s="145"/>
      <c r="L153" s="145"/>
      <c r="M153" s="145"/>
      <c r="N153" s="145"/>
      <c r="O153" s="552"/>
      <c r="P153" s="552"/>
      <c r="Q153" s="552"/>
      <c r="R153" s="552"/>
      <c r="S153" s="552"/>
      <c r="T153" s="552"/>
      <c r="U153" s="556"/>
      <c r="V153" s="556"/>
      <c r="W153" s="556"/>
      <c r="X153" s="556"/>
      <c r="Y153" s="556"/>
      <c r="Z153" s="556"/>
      <c r="AA153" s="556"/>
      <c r="AB153" s="556"/>
      <c r="AC153" s="556"/>
      <c r="AD153" s="556"/>
      <c r="AE153" s="556"/>
    </row>
    <row r="154" spans="1:31" customFormat="1">
      <c r="A154" s="145"/>
      <c r="B154" s="145"/>
      <c r="C154" s="145"/>
      <c r="D154" s="145"/>
      <c r="E154" s="145"/>
      <c r="F154" s="145"/>
      <c r="G154" s="145"/>
      <c r="H154" s="145"/>
      <c r="I154" s="145"/>
      <c r="J154" s="211"/>
      <c r="K154" s="145"/>
      <c r="L154" s="145"/>
      <c r="M154" s="145"/>
      <c r="N154" s="145"/>
      <c r="O154" s="552"/>
      <c r="P154" s="552"/>
      <c r="Q154" s="552"/>
      <c r="R154" s="552"/>
      <c r="S154" s="552"/>
      <c r="T154" s="552"/>
      <c r="U154" s="556"/>
      <c r="V154" s="556"/>
      <c r="W154" s="556"/>
      <c r="X154" s="556"/>
      <c r="Y154" s="556"/>
      <c r="Z154" s="556"/>
      <c r="AA154" s="556"/>
      <c r="AB154" s="556"/>
      <c r="AC154" s="556"/>
      <c r="AD154" s="556"/>
      <c r="AE154" s="556"/>
    </row>
    <row r="155" spans="1:31" customFormat="1">
      <c r="A155" s="145"/>
      <c r="B155" s="145"/>
      <c r="C155" s="145"/>
      <c r="D155" s="145"/>
      <c r="E155" s="145"/>
      <c r="F155" s="145"/>
      <c r="G155" s="145"/>
      <c r="H155" s="145"/>
      <c r="I155" s="145"/>
      <c r="J155" s="211"/>
      <c r="K155" s="145"/>
      <c r="L155" s="145"/>
      <c r="M155" s="145"/>
      <c r="N155" s="145"/>
      <c r="O155" s="552"/>
      <c r="P155" s="552"/>
      <c r="Q155" s="552"/>
      <c r="R155" s="552"/>
      <c r="S155" s="552"/>
      <c r="T155" s="552"/>
      <c r="U155" s="556"/>
      <c r="V155" s="556"/>
      <c r="W155" s="556"/>
      <c r="X155" s="556"/>
      <c r="Y155" s="556"/>
      <c r="Z155" s="556"/>
      <c r="AA155" s="556"/>
      <c r="AB155" s="556"/>
      <c r="AC155" s="556"/>
      <c r="AD155" s="556"/>
      <c r="AE155" s="556"/>
    </row>
    <row r="156" spans="1:31" customFormat="1">
      <c r="A156" s="145"/>
      <c r="B156" s="145"/>
      <c r="C156" s="145"/>
      <c r="D156" s="145"/>
      <c r="E156" s="145"/>
      <c r="F156" s="145"/>
      <c r="G156" s="145"/>
      <c r="H156" s="145"/>
      <c r="I156" s="145"/>
      <c r="J156" s="211"/>
      <c r="K156" s="145"/>
      <c r="L156" s="145"/>
      <c r="M156" s="145"/>
      <c r="N156" s="145"/>
      <c r="O156" s="552"/>
      <c r="P156" s="552"/>
      <c r="Q156" s="552"/>
      <c r="R156" s="552"/>
      <c r="S156" s="552"/>
      <c r="T156" s="552"/>
      <c r="U156" s="556"/>
      <c r="V156" s="556"/>
      <c r="W156" s="556"/>
      <c r="X156" s="556"/>
      <c r="Y156" s="556"/>
      <c r="Z156" s="556"/>
      <c r="AA156" s="556"/>
      <c r="AB156" s="556"/>
      <c r="AC156" s="556"/>
      <c r="AD156" s="556"/>
      <c r="AE156" s="556"/>
    </row>
    <row r="157" spans="1:31" customFormat="1">
      <c r="A157" s="145"/>
      <c r="B157" s="145"/>
      <c r="C157" s="145"/>
      <c r="D157" s="145"/>
      <c r="E157" s="145"/>
      <c r="F157" s="145"/>
      <c r="G157" s="145"/>
      <c r="H157" s="145"/>
      <c r="I157" s="145"/>
      <c r="J157" s="211"/>
      <c r="K157" s="145"/>
      <c r="L157" s="145"/>
      <c r="M157" s="145"/>
      <c r="N157" s="145"/>
      <c r="O157" s="552"/>
      <c r="P157" s="552"/>
      <c r="Q157" s="552"/>
      <c r="R157" s="552"/>
      <c r="S157" s="552"/>
      <c r="T157" s="552"/>
      <c r="U157" s="556"/>
      <c r="V157" s="556"/>
      <c r="W157" s="556"/>
      <c r="X157" s="556"/>
      <c r="Y157" s="556"/>
      <c r="Z157" s="556"/>
      <c r="AA157" s="556"/>
      <c r="AB157" s="556"/>
      <c r="AC157" s="556"/>
      <c r="AD157" s="556"/>
      <c r="AE157" s="556"/>
    </row>
    <row r="158" spans="1:31" customFormat="1">
      <c r="A158" s="145"/>
      <c r="B158" s="145"/>
      <c r="C158" s="145"/>
      <c r="D158" s="145"/>
      <c r="E158" s="145"/>
      <c r="F158" s="145"/>
      <c r="G158" s="145"/>
      <c r="H158" s="145"/>
      <c r="I158" s="145"/>
      <c r="J158" s="211"/>
      <c r="K158" s="145"/>
      <c r="L158" s="145"/>
      <c r="M158" s="145"/>
      <c r="N158" s="145"/>
      <c r="O158" s="552"/>
      <c r="P158" s="552"/>
      <c r="Q158" s="552"/>
      <c r="R158" s="552"/>
      <c r="S158" s="552"/>
      <c r="T158" s="552"/>
      <c r="U158" s="556"/>
      <c r="V158" s="556"/>
      <c r="W158" s="556"/>
      <c r="X158" s="556"/>
      <c r="Y158" s="556"/>
      <c r="Z158" s="556"/>
      <c r="AA158" s="556"/>
      <c r="AB158" s="556"/>
      <c r="AC158" s="556"/>
      <c r="AD158" s="556"/>
      <c r="AE158" s="556"/>
    </row>
    <row r="159" spans="1:31" customFormat="1">
      <c r="A159" s="145"/>
      <c r="B159" s="145"/>
      <c r="C159" s="145"/>
      <c r="D159" s="145"/>
      <c r="E159" s="145"/>
      <c r="F159" s="145"/>
      <c r="G159" s="145"/>
      <c r="H159" s="145"/>
      <c r="I159" s="145"/>
      <c r="J159" s="211"/>
      <c r="K159" s="145"/>
      <c r="L159" s="145"/>
      <c r="M159" s="145"/>
      <c r="N159" s="145"/>
      <c r="O159" s="552"/>
      <c r="P159" s="552"/>
      <c r="Q159" s="552"/>
      <c r="R159" s="552"/>
      <c r="S159" s="552"/>
      <c r="T159" s="552"/>
      <c r="U159" s="556"/>
      <c r="V159" s="556"/>
      <c r="W159" s="556"/>
      <c r="X159" s="556"/>
      <c r="Y159" s="556"/>
      <c r="Z159" s="556"/>
      <c r="AA159" s="556"/>
      <c r="AB159" s="556"/>
      <c r="AC159" s="556"/>
      <c r="AD159" s="556"/>
      <c r="AE159" s="556"/>
    </row>
    <row r="160" spans="1:31" customFormat="1">
      <c r="A160" s="145"/>
      <c r="B160" s="145"/>
      <c r="C160" s="145"/>
      <c r="D160" s="145"/>
      <c r="E160" s="145"/>
      <c r="F160" s="145"/>
      <c r="G160" s="145"/>
      <c r="H160" s="145"/>
      <c r="I160" s="145"/>
      <c r="J160" s="211"/>
      <c r="K160" s="145"/>
      <c r="L160" s="145"/>
      <c r="M160" s="145"/>
      <c r="N160" s="145"/>
      <c r="O160" s="552"/>
      <c r="P160" s="552"/>
      <c r="Q160" s="552"/>
      <c r="R160" s="552"/>
      <c r="S160" s="552"/>
      <c r="T160" s="552"/>
      <c r="U160" s="556"/>
      <c r="V160" s="556"/>
      <c r="W160" s="556"/>
      <c r="X160" s="556"/>
      <c r="Y160" s="556"/>
      <c r="Z160" s="556"/>
      <c r="AA160" s="556"/>
      <c r="AB160" s="556"/>
      <c r="AC160" s="556"/>
      <c r="AD160" s="556"/>
      <c r="AE160" s="556"/>
    </row>
    <row r="161" spans="1:31" customFormat="1">
      <c r="A161" s="145"/>
      <c r="B161" s="145"/>
      <c r="C161" s="145"/>
      <c r="D161" s="145"/>
      <c r="E161" s="145"/>
      <c r="F161" s="145"/>
      <c r="G161" s="145"/>
      <c r="H161" s="145"/>
      <c r="I161" s="145"/>
      <c r="J161" s="211"/>
      <c r="K161" s="145"/>
      <c r="L161" s="145"/>
      <c r="M161" s="145"/>
      <c r="N161" s="145"/>
      <c r="O161" s="552"/>
      <c r="P161" s="552"/>
      <c r="Q161" s="552"/>
      <c r="R161" s="552"/>
      <c r="S161" s="552"/>
      <c r="T161" s="552"/>
      <c r="U161" s="556"/>
      <c r="V161" s="556"/>
      <c r="W161" s="556"/>
      <c r="X161" s="556"/>
      <c r="Y161" s="556"/>
      <c r="Z161" s="556"/>
      <c r="AA161" s="556"/>
      <c r="AB161" s="556"/>
      <c r="AC161" s="556"/>
      <c r="AD161" s="556"/>
      <c r="AE161" s="556"/>
    </row>
    <row r="162" spans="1:31" customFormat="1">
      <c r="A162" s="145"/>
      <c r="B162" s="145"/>
      <c r="C162" s="145"/>
      <c r="D162" s="145"/>
      <c r="E162" s="145"/>
      <c r="F162" s="145"/>
      <c r="G162" s="145"/>
      <c r="H162" s="145"/>
      <c r="I162" s="145"/>
      <c r="J162" s="211"/>
      <c r="K162" s="145"/>
      <c r="L162" s="145"/>
      <c r="M162" s="145"/>
      <c r="N162" s="145"/>
      <c r="O162" s="552"/>
      <c r="P162" s="552"/>
      <c r="Q162" s="552"/>
      <c r="R162" s="552"/>
      <c r="S162" s="552"/>
      <c r="T162" s="552"/>
      <c r="U162" s="556"/>
      <c r="V162" s="556"/>
      <c r="W162" s="556"/>
      <c r="X162" s="556"/>
      <c r="Y162" s="556"/>
      <c r="Z162" s="556"/>
      <c r="AA162" s="556"/>
      <c r="AB162" s="556"/>
      <c r="AC162" s="556"/>
      <c r="AD162" s="556"/>
      <c r="AE162" s="556"/>
    </row>
    <row r="163" spans="1:31" customFormat="1">
      <c r="A163" s="145"/>
      <c r="B163" s="145"/>
      <c r="C163" s="145"/>
      <c r="D163" s="145"/>
      <c r="E163" s="145"/>
      <c r="F163" s="145"/>
      <c r="G163" s="145"/>
      <c r="H163" s="145"/>
      <c r="I163" s="145"/>
      <c r="J163" s="211"/>
      <c r="K163" s="145"/>
      <c r="L163" s="145"/>
      <c r="M163" s="145"/>
      <c r="N163" s="145"/>
      <c r="O163" s="552"/>
      <c r="P163" s="552"/>
      <c r="Q163" s="552"/>
      <c r="R163" s="552"/>
      <c r="S163" s="552"/>
      <c r="T163" s="552"/>
      <c r="U163" s="556"/>
      <c r="V163" s="556"/>
      <c r="W163" s="556"/>
      <c r="X163" s="556"/>
      <c r="Y163" s="556"/>
      <c r="Z163" s="556"/>
      <c r="AA163" s="556"/>
      <c r="AB163" s="556"/>
      <c r="AC163" s="556"/>
      <c r="AD163" s="556"/>
      <c r="AE163" s="556"/>
    </row>
    <row r="164" spans="1:31" customFormat="1">
      <c r="A164" s="145"/>
      <c r="B164" s="145"/>
      <c r="C164" s="145"/>
      <c r="D164" s="145"/>
      <c r="E164" s="145"/>
      <c r="F164" s="145"/>
      <c r="G164" s="145"/>
      <c r="H164" s="145"/>
      <c r="I164" s="145"/>
      <c r="J164" s="211"/>
      <c r="K164" s="145"/>
      <c r="L164" s="145"/>
      <c r="M164" s="145"/>
      <c r="N164" s="145"/>
      <c r="O164" s="552"/>
      <c r="P164" s="552"/>
      <c r="Q164" s="552"/>
      <c r="R164" s="552"/>
      <c r="S164" s="552"/>
      <c r="T164" s="552"/>
      <c r="U164" s="556"/>
      <c r="V164" s="556"/>
      <c r="W164" s="556"/>
      <c r="X164" s="556"/>
      <c r="Y164" s="556"/>
      <c r="Z164" s="556"/>
      <c r="AA164" s="556"/>
      <c r="AB164" s="556"/>
      <c r="AC164" s="556"/>
      <c r="AD164" s="556"/>
      <c r="AE164" s="556"/>
    </row>
    <row r="165" spans="1:31" customFormat="1">
      <c r="A165" s="145"/>
      <c r="B165" s="145"/>
      <c r="C165" s="145"/>
      <c r="D165" s="145"/>
      <c r="E165" s="145"/>
      <c r="F165" s="145"/>
      <c r="G165" s="145"/>
      <c r="H165" s="145"/>
      <c r="I165" s="145"/>
      <c r="J165" s="211"/>
      <c r="K165" s="145"/>
      <c r="L165" s="145"/>
      <c r="M165" s="145"/>
      <c r="N165" s="145"/>
      <c r="O165" s="552"/>
      <c r="P165" s="552"/>
      <c r="Q165" s="552"/>
      <c r="R165" s="552"/>
      <c r="S165" s="552"/>
      <c r="T165" s="552"/>
      <c r="U165" s="556"/>
      <c r="V165" s="556"/>
      <c r="W165" s="556"/>
      <c r="X165" s="556"/>
      <c r="Y165" s="556"/>
      <c r="Z165" s="556"/>
      <c r="AA165" s="556"/>
      <c r="AB165" s="556"/>
      <c r="AC165" s="556"/>
      <c r="AD165" s="556"/>
      <c r="AE165" s="556"/>
    </row>
    <row r="166" spans="1:31" customFormat="1">
      <c r="A166" s="145"/>
      <c r="B166" s="145"/>
      <c r="C166" s="145"/>
      <c r="D166" s="145"/>
      <c r="E166" s="145"/>
      <c r="F166" s="145"/>
      <c r="G166" s="145"/>
      <c r="H166" s="145"/>
      <c r="I166" s="145"/>
      <c r="J166" s="211"/>
      <c r="K166" s="145"/>
      <c r="L166" s="145"/>
      <c r="M166" s="145"/>
      <c r="N166" s="145"/>
      <c r="O166" s="552"/>
      <c r="P166" s="552"/>
      <c r="Q166" s="552"/>
      <c r="R166" s="552"/>
      <c r="S166" s="552"/>
      <c r="T166" s="552"/>
      <c r="U166" s="556"/>
      <c r="V166" s="556"/>
      <c r="W166" s="556"/>
      <c r="X166" s="556"/>
      <c r="Y166" s="556"/>
      <c r="Z166" s="556"/>
      <c r="AA166" s="556"/>
      <c r="AB166" s="556"/>
      <c r="AC166" s="556"/>
      <c r="AD166" s="556"/>
      <c r="AE166" s="556"/>
    </row>
    <row r="167" spans="1:31" customFormat="1">
      <c r="A167" s="145"/>
      <c r="B167" s="145"/>
      <c r="C167" s="145"/>
      <c r="D167" s="145"/>
      <c r="E167" s="145"/>
      <c r="F167" s="145"/>
      <c r="G167" s="145"/>
      <c r="H167" s="145"/>
      <c r="I167" s="145"/>
      <c r="J167" s="211"/>
      <c r="K167" s="145"/>
      <c r="L167" s="145"/>
      <c r="M167" s="145"/>
      <c r="N167" s="145"/>
      <c r="O167" s="552"/>
      <c r="P167" s="552"/>
      <c r="Q167" s="552"/>
      <c r="R167" s="552"/>
      <c r="S167" s="552"/>
      <c r="T167" s="552"/>
      <c r="U167" s="556"/>
      <c r="V167" s="556"/>
      <c r="W167" s="556"/>
      <c r="X167" s="556"/>
      <c r="Y167" s="556"/>
      <c r="Z167" s="556"/>
      <c r="AA167" s="556"/>
      <c r="AB167" s="556"/>
      <c r="AC167" s="556"/>
      <c r="AD167" s="556"/>
      <c r="AE167" s="556"/>
    </row>
    <row r="168" spans="1:31" customFormat="1">
      <c r="A168" s="145"/>
      <c r="B168" s="145"/>
      <c r="C168" s="145"/>
      <c r="D168" s="145"/>
      <c r="E168" s="145"/>
      <c r="F168" s="145"/>
      <c r="G168" s="145"/>
      <c r="H168" s="145"/>
      <c r="I168" s="145"/>
      <c r="J168" s="211"/>
      <c r="K168" s="145"/>
      <c r="L168" s="145"/>
      <c r="M168" s="145"/>
      <c r="N168" s="145"/>
      <c r="O168" s="552"/>
      <c r="P168" s="552"/>
      <c r="Q168" s="552"/>
      <c r="R168" s="552"/>
      <c r="S168" s="552"/>
      <c r="T168" s="552"/>
      <c r="U168" s="556"/>
      <c r="V168" s="556"/>
      <c r="W168" s="556"/>
      <c r="X168" s="556"/>
      <c r="Y168" s="556"/>
      <c r="Z168" s="556"/>
      <c r="AA168" s="556"/>
      <c r="AB168" s="556"/>
      <c r="AC168" s="556"/>
      <c r="AD168" s="556"/>
      <c r="AE168" s="556"/>
    </row>
    <row r="169" spans="1:31" customFormat="1">
      <c r="A169" s="145"/>
      <c r="B169" s="145"/>
      <c r="C169" s="145"/>
      <c r="D169" s="145"/>
      <c r="E169" s="145"/>
      <c r="F169" s="145"/>
      <c r="G169" s="145"/>
      <c r="H169" s="145"/>
      <c r="I169" s="145"/>
      <c r="J169" s="211"/>
      <c r="K169" s="145"/>
      <c r="L169" s="145"/>
      <c r="M169" s="145"/>
      <c r="N169" s="145"/>
      <c r="O169" s="552"/>
      <c r="P169" s="552"/>
      <c r="Q169" s="552"/>
      <c r="R169" s="552"/>
      <c r="S169" s="552"/>
      <c r="T169" s="552"/>
      <c r="U169" s="556"/>
      <c r="V169" s="556"/>
      <c r="W169" s="556"/>
      <c r="X169" s="556"/>
      <c r="Y169" s="556"/>
      <c r="Z169" s="556"/>
      <c r="AA169" s="556"/>
      <c r="AB169" s="556"/>
      <c r="AC169" s="556"/>
      <c r="AD169" s="556"/>
      <c r="AE169" s="556"/>
    </row>
    <row r="170" spans="1:31" customFormat="1">
      <c r="A170" s="145"/>
      <c r="B170" s="145"/>
      <c r="C170" s="145"/>
      <c r="D170" s="145"/>
      <c r="E170" s="145"/>
      <c r="F170" s="145"/>
      <c r="G170" s="145"/>
      <c r="H170" s="145"/>
      <c r="I170" s="145"/>
      <c r="J170" s="211"/>
      <c r="K170" s="145"/>
      <c r="L170" s="145"/>
      <c r="M170" s="145"/>
      <c r="N170" s="145"/>
      <c r="O170" s="552"/>
      <c r="P170" s="552"/>
      <c r="Q170" s="552"/>
      <c r="R170" s="552"/>
      <c r="S170" s="552"/>
      <c r="T170" s="552"/>
      <c r="U170" s="556"/>
      <c r="V170" s="556"/>
      <c r="W170" s="556"/>
      <c r="X170" s="556"/>
      <c r="Y170" s="556"/>
      <c r="Z170" s="556"/>
      <c r="AA170" s="556"/>
      <c r="AB170" s="556"/>
      <c r="AC170" s="556"/>
      <c r="AD170" s="556"/>
      <c r="AE170" s="556"/>
    </row>
    <row r="171" spans="1:31" customFormat="1">
      <c r="A171" s="145"/>
      <c r="B171" s="145"/>
      <c r="C171" s="145"/>
      <c r="D171" s="145"/>
      <c r="E171" s="145"/>
      <c r="F171" s="145"/>
      <c r="G171" s="145"/>
      <c r="H171" s="145"/>
      <c r="I171" s="145"/>
      <c r="J171" s="211"/>
      <c r="K171" s="145"/>
      <c r="L171" s="145"/>
      <c r="M171" s="145"/>
      <c r="N171" s="145"/>
      <c r="O171" s="552"/>
      <c r="P171" s="552"/>
      <c r="Q171" s="552"/>
      <c r="R171" s="552"/>
      <c r="S171" s="552"/>
      <c r="T171" s="552"/>
      <c r="U171" s="556"/>
      <c r="V171" s="556"/>
      <c r="W171" s="556"/>
      <c r="X171" s="556"/>
      <c r="Y171" s="556"/>
      <c r="Z171" s="556"/>
      <c r="AA171" s="556"/>
      <c r="AB171" s="556"/>
      <c r="AC171" s="556"/>
      <c r="AD171" s="556"/>
      <c r="AE171" s="556"/>
    </row>
    <row r="172" spans="1:31" customFormat="1">
      <c r="A172" s="145"/>
      <c r="B172" s="145"/>
      <c r="C172" s="145"/>
      <c r="D172" s="145"/>
      <c r="E172" s="145"/>
      <c r="F172" s="145"/>
      <c r="G172" s="145"/>
      <c r="H172" s="145"/>
      <c r="I172" s="145"/>
      <c r="J172" s="211"/>
      <c r="K172" s="145"/>
      <c r="L172" s="145"/>
      <c r="M172" s="145"/>
      <c r="N172" s="145"/>
      <c r="O172" s="552"/>
      <c r="P172" s="552"/>
      <c r="Q172" s="552"/>
      <c r="R172" s="552"/>
      <c r="S172" s="552"/>
      <c r="T172" s="552"/>
      <c r="U172" s="556"/>
      <c r="V172" s="556"/>
      <c r="W172" s="556"/>
      <c r="X172" s="556"/>
      <c r="Y172" s="556"/>
      <c r="Z172" s="556"/>
      <c r="AA172" s="556"/>
      <c r="AB172" s="556"/>
      <c r="AC172" s="556"/>
      <c r="AD172" s="556"/>
      <c r="AE172" s="556"/>
    </row>
    <row r="173" spans="1:31" customFormat="1">
      <c r="A173" s="145"/>
      <c r="B173" s="145"/>
      <c r="C173" s="145"/>
      <c r="D173" s="145"/>
      <c r="E173" s="145"/>
      <c r="F173" s="145"/>
      <c r="G173" s="145"/>
      <c r="H173" s="145"/>
      <c r="I173" s="145"/>
      <c r="J173" s="211"/>
      <c r="K173" s="145"/>
      <c r="L173" s="145"/>
      <c r="M173" s="145"/>
      <c r="N173" s="145"/>
      <c r="O173" s="552"/>
      <c r="P173" s="552"/>
      <c r="Q173" s="552"/>
      <c r="R173" s="552"/>
      <c r="S173" s="552"/>
      <c r="T173" s="552"/>
      <c r="U173" s="556"/>
      <c r="V173" s="556"/>
      <c r="W173" s="556"/>
      <c r="X173" s="556"/>
      <c r="Y173" s="556"/>
      <c r="Z173" s="556"/>
      <c r="AA173" s="556"/>
      <c r="AB173" s="556"/>
      <c r="AC173" s="556"/>
      <c r="AD173" s="556"/>
      <c r="AE173" s="556"/>
    </row>
    <row r="174" spans="1:31" customFormat="1">
      <c r="A174" s="145"/>
      <c r="B174" s="145"/>
      <c r="C174" s="145"/>
      <c r="D174" s="145"/>
      <c r="E174" s="145"/>
      <c r="F174" s="145"/>
      <c r="G174" s="145"/>
      <c r="H174" s="145"/>
      <c r="I174" s="145"/>
      <c r="J174" s="211"/>
      <c r="K174" s="145"/>
      <c r="L174" s="145"/>
      <c r="M174" s="145"/>
      <c r="N174" s="145"/>
      <c r="O174" s="552"/>
      <c r="P174" s="552"/>
      <c r="Q174" s="552"/>
      <c r="R174" s="552"/>
      <c r="S174" s="552"/>
      <c r="T174" s="552"/>
      <c r="U174" s="556"/>
      <c r="V174" s="556"/>
      <c r="W174" s="556"/>
      <c r="X174" s="556"/>
      <c r="Y174" s="556"/>
      <c r="Z174" s="556"/>
      <c r="AA174" s="556"/>
      <c r="AB174" s="556"/>
      <c r="AC174" s="556"/>
      <c r="AD174" s="556"/>
      <c r="AE174" s="556"/>
    </row>
    <row r="175" spans="1:31" customFormat="1">
      <c r="A175" s="145"/>
      <c r="B175" s="145"/>
      <c r="C175" s="145"/>
      <c r="D175" s="145"/>
      <c r="E175" s="145"/>
      <c r="F175" s="145"/>
      <c r="G175" s="145"/>
      <c r="H175" s="145"/>
      <c r="I175" s="145"/>
      <c r="J175" s="211"/>
      <c r="K175" s="145"/>
      <c r="L175" s="145"/>
      <c r="M175" s="145"/>
      <c r="N175" s="145"/>
      <c r="O175" s="552"/>
      <c r="P175" s="552"/>
      <c r="Q175" s="552"/>
      <c r="R175" s="552"/>
      <c r="S175" s="552"/>
      <c r="T175" s="552"/>
      <c r="U175" s="556"/>
      <c r="V175" s="556"/>
      <c r="W175" s="556"/>
      <c r="X175" s="556"/>
      <c r="Y175" s="556"/>
      <c r="Z175" s="556"/>
      <c r="AA175" s="556"/>
      <c r="AB175" s="556"/>
      <c r="AC175" s="556"/>
      <c r="AD175" s="556"/>
      <c r="AE175" s="556"/>
    </row>
    <row r="176" spans="1:31" customFormat="1">
      <c r="A176" s="145"/>
      <c r="B176" s="145"/>
      <c r="C176" s="145"/>
      <c r="D176" s="145"/>
      <c r="E176" s="145"/>
      <c r="F176" s="145"/>
      <c r="G176" s="145"/>
      <c r="H176" s="145"/>
      <c r="I176" s="145"/>
      <c r="J176" s="211"/>
      <c r="K176" s="145"/>
      <c r="L176" s="145"/>
      <c r="M176" s="145"/>
      <c r="N176" s="145"/>
      <c r="O176" s="552"/>
      <c r="P176" s="552"/>
      <c r="Q176" s="552"/>
      <c r="R176" s="552"/>
      <c r="S176" s="552"/>
      <c r="T176" s="552"/>
      <c r="U176" s="556"/>
      <c r="V176" s="556"/>
      <c r="W176" s="556"/>
      <c r="X176" s="556"/>
      <c r="Y176" s="556"/>
      <c r="Z176" s="556"/>
      <c r="AA176" s="556"/>
      <c r="AB176" s="556"/>
      <c r="AC176" s="556"/>
      <c r="AD176" s="556"/>
      <c r="AE176" s="556"/>
    </row>
    <row r="177" spans="1:31" customFormat="1">
      <c r="A177" s="145"/>
      <c r="B177" s="145"/>
      <c r="C177" s="145"/>
      <c r="D177" s="145"/>
      <c r="E177" s="145"/>
      <c r="F177" s="145"/>
      <c r="G177" s="145"/>
      <c r="H177" s="145"/>
      <c r="I177" s="145"/>
      <c r="J177" s="211"/>
      <c r="K177" s="145"/>
      <c r="L177" s="145"/>
      <c r="M177" s="145"/>
      <c r="N177" s="145"/>
      <c r="O177" s="552"/>
      <c r="P177" s="552"/>
      <c r="Q177" s="552"/>
      <c r="R177" s="552"/>
      <c r="S177" s="552"/>
      <c r="T177" s="552"/>
      <c r="U177" s="556"/>
      <c r="V177" s="556"/>
      <c r="W177" s="556"/>
      <c r="X177" s="556"/>
      <c r="Y177" s="556"/>
      <c r="Z177" s="556"/>
      <c r="AA177" s="556"/>
      <c r="AB177" s="556"/>
      <c r="AC177" s="556"/>
      <c r="AD177" s="556"/>
      <c r="AE177" s="556"/>
    </row>
    <row r="178" spans="1:31" customFormat="1">
      <c r="A178" s="145"/>
      <c r="B178" s="145"/>
      <c r="C178" s="145"/>
      <c r="D178" s="145"/>
      <c r="E178" s="145"/>
      <c r="F178" s="145"/>
      <c r="G178" s="145"/>
      <c r="H178" s="145"/>
      <c r="I178" s="145"/>
      <c r="J178" s="211"/>
      <c r="K178" s="145"/>
      <c r="L178" s="145"/>
      <c r="M178" s="145"/>
      <c r="N178" s="145"/>
      <c r="O178" s="552"/>
      <c r="P178" s="552"/>
      <c r="Q178" s="552"/>
      <c r="R178" s="552"/>
      <c r="S178" s="552"/>
      <c r="T178" s="552"/>
      <c r="U178" s="556"/>
      <c r="V178" s="556"/>
      <c r="W178" s="556"/>
      <c r="X178" s="556"/>
      <c r="Y178" s="556"/>
      <c r="Z178" s="556"/>
      <c r="AA178" s="556"/>
      <c r="AB178" s="556"/>
      <c r="AC178" s="556"/>
      <c r="AD178" s="556"/>
      <c r="AE178" s="556"/>
    </row>
    <row r="179" spans="1:31" customFormat="1">
      <c r="A179" s="145"/>
      <c r="B179" s="145"/>
      <c r="C179" s="145"/>
      <c r="D179" s="145"/>
      <c r="E179" s="145"/>
      <c r="F179" s="145"/>
      <c r="G179" s="145"/>
      <c r="H179" s="145"/>
      <c r="I179" s="145"/>
      <c r="J179" s="211"/>
      <c r="K179" s="145"/>
      <c r="L179" s="145"/>
      <c r="M179" s="145"/>
      <c r="N179" s="145"/>
      <c r="O179" s="552"/>
      <c r="P179" s="552"/>
      <c r="Q179" s="552"/>
      <c r="R179" s="552"/>
      <c r="S179" s="552"/>
      <c r="T179" s="552"/>
      <c r="U179" s="556"/>
      <c r="V179" s="556"/>
      <c r="W179" s="556"/>
      <c r="X179" s="556"/>
      <c r="Y179" s="556"/>
      <c r="Z179" s="556"/>
      <c r="AA179" s="556"/>
      <c r="AB179" s="556"/>
      <c r="AC179" s="556"/>
      <c r="AD179" s="556"/>
      <c r="AE179" s="556"/>
    </row>
    <row r="180" spans="1:31" customFormat="1">
      <c r="A180" s="145"/>
      <c r="B180" s="145"/>
      <c r="C180" s="145"/>
      <c r="D180" s="145"/>
      <c r="E180" s="145"/>
      <c r="F180" s="145"/>
      <c r="G180" s="145"/>
      <c r="H180" s="145"/>
      <c r="I180" s="145"/>
      <c r="J180" s="211"/>
      <c r="K180" s="145"/>
      <c r="L180" s="145"/>
      <c r="M180" s="145"/>
      <c r="N180" s="145"/>
      <c r="O180" s="552"/>
      <c r="P180" s="552"/>
      <c r="Q180" s="552"/>
      <c r="R180" s="552"/>
      <c r="S180" s="552"/>
      <c r="T180" s="552"/>
      <c r="U180" s="556"/>
      <c r="V180" s="556"/>
      <c r="W180" s="556"/>
      <c r="X180" s="556"/>
      <c r="Y180" s="556"/>
      <c r="Z180" s="556"/>
      <c r="AA180" s="556"/>
      <c r="AB180" s="556"/>
      <c r="AC180" s="556"/>
      <c r="AD180" s="556"/>
      <c r="AE180" s="556"/>
    </row>
    <row r="181" spans="1:31" customFormat="1">
      <c r="A181" s="145"/>
      <c r="B181" s="145"/>
      <c r="C181" s="145"/>
      <c r="D181" s="145"/>
      <c r="E181" s="145"/>
      <c r="F181" s="145"/>
      <c r="G181" s="145"/>
      <c r="H181" s="145"/>
      <c r="I181" s="145"/>
      <c r="J181" s="211"/>
      <c r="K181" s="145"/>
      <c r="L181" s="145"/>
      <c r="M181" s="145"/>
      <c r="N181" s="145"/>
      <c r="O181" s="552"/>
      <c r="P181" s="552"/>
      <c r="Q181" s="552"/>
      <c r="R181" s="552"/>
      <c r="S181" s="552"/>
      <c r="T181" s="552"/>
      <c r="U181" s="556"/>
      <c r="V181" s="556"/>
      <c r="W181" s="556"/>
      <c r="X181" s="556"/>
      <c r="Y181" s="556"/>
      <c r="Z181" s="556"/>
      <c r="AA181" s="556"/>
      <c r="AB181" s="556"/>
      <c r="AC181" s="556"/>
      <c r="AD181" s="556"/>
      <c r="AE181" s="556"/>
    </row>
    <row r="182" spans="1:31" customFormat="1">
      <c r="A182" s="145"/>
      <c r="B182" s="145"/>
      <c r="C182" s="145"/>
      <c r="D182" s="145"/>
      <c r="E182" s="145"/>
      <c r="F182" s="145"/>
      <c r="G182" s="145"/>
      <c r="H182" s="145"/>
      <c r="I182" s="145"/>
      <c r="J182" s="211"/>
      <c r="K182" s="145"/>
      <c r="L182" s="145"/>
      <c r="M182" s="145"/>
      <c r="N182" s="145"/>
      <c r="O182" s="552"/>
      <c r="P182" s="552"/>
      <c r="Q182" s="552"/>
      <c r="R182" s="552"/>
      <c r="S182" s="552"/>
      <c r="T182" s="552"/>
      <c r="U182" s="556"/>
      <c r="V182" s="556"/>
      <c r="W182" s="556"/>
      <c r="X182" s="556"/>
      <c r="Y182" s="556"/>
      <c r="Z182" s="556"/>
      <c r="AA182" s="556"/>
      <c r="AB182" s="556"/>
      <c r="AC182" s="556"/>
      <c r="AD182" s="556"/>
      <c r="AE182" s="556"/>
    </row>
    <row r="183" spans="1:31" customFormat="1">
      <c r="A183" s="145"/>
      <c r="B183" s="145"/>
      <c r="C183" s="145"/>
      <c r="D183" s="145"/>
      <c r="E183" s="145"/>
      <c r="F183" s="145"/>
      <c r="G183" s="145"/>
      <c r="H183" s="145"/>
      <c r="I183" s="145"/>
      <c r="J183" s="211"/>
      <c r="K183" s="145"/>
      <c r="L183" s="145"/>
      <c r="M183" s="145"/>
      <c r="N183" s="145"/>
      <c r="O183" s="552"/>
      <c r="P183" s="552"/>
      <c r="Q183" s="552"/>
      <c r="R183" s="552"/>
      <c r="S183" s="552"/>
      <c r="T183" s="552"/>
      <c r="U183" s="556"/>
      <c r="V183" s="556"/>
      <c r="W183" s="556"/>
      <c r="X183" s="556"/>
      <c r="Y183" s="556"/>
      <c r="Z183" s="556"/>
      <c r="AA183" s="556"/>
      <c r="AB183" s="556"/>
      <c r="AC183" s="556"/>
      <c r="AD183" s="556"/>
      <c r="AE183" s="556"/>
    </row>
    <row r="184" spans="1:31" customFormat="1">
      <c r="A184" s="145"/>
      <c r="B184" s="145"/>
      <c r="C184" s="145"/>
      <c r="D184" s="145"/>
      <c r="E184" s="145"/>
      <c r="F184" s="145"/>
      <c r="G184" s="145"/>
      <c r="H184" s="145"/>
      <c r="I184" s="145"/>
      <c r="J184" s="211"/>
      <c r="K184" s="145"/>
      <c r="L184" s="145"/>
      <c r="M184" s="145"/>
      <c r="N184" s="145"/>
      <c r="O184" s="552"/>
      <c r="P184" s="552"/>
      <c r="Q184" s="552"/>
      <c r="R184" s="552"/>
      <c r="S184" s="552"/>
      <c r="T184" s="552"/>
      <c r="U184" s="556"/>
      <c r="V184" s="556"/>
      <c r="W184" s="556"/>
      <c r="X184" s="556"/>
      <c r="Y184" s="556"/>
      <c r="Z184" s="556"/>
      <c r="AA184" s="556"/>
      <c r="AB184" s="556"/>
      <c r="AC184" s="556"/>
      <c r="AD184" s="556"/>
      <c r="AE184" s="556"/>
    </row>
    <row r="185" spans="1:31" customFormat="1">
      <c r="A185" s="145"/>
      <c r="B185" s="145"/>
      <c r="C185" s="145"/>
      <c r="D185" s="145"/>
      <c r="E185" s="145"/>
      <c r="F185" s="145"/>
      <c r="G185" s="145"/>
      <c r="H185" s="145"/>
      <c r="I185" s="145"/>
      <c r="J185" s="211"/>
      <c r="K185" s="145"/>
      <c r="L185" s="145"/>
      <c r="M185" s="145"/>
      <c r="N185" s="145"/>
      <c r="O185" s="552"/>
      <c r="P185" s="552"/>
      <c r="Q185" s="552"/>
      <c r="R185" s="552"/>
      <c r="S185" s="552"/>
      <c r="T185" s="552"/>
      <c r="U185" s="556"/>
      <c r="V185" s="556"/>
      <c r="W185" s="556"/>
      <c r="X185" s="556"/>
      <c r="Y185" s="556"/>
      <c r="Z185" s="556"/>
      <c r="AA185" s="556"/>
      <c r="AB185" s="556"/>
      <c r="AC185" s="556"/>
      <c r="AD185" s="556"/>
      <c r="AE185" s="556"/>
    </row>
    <row r="186" spans="1:31" customFormat="1">
      <c r="A186" s="145"/>
      <c r="B186" s="145"/>
      <c r="C186" s="145"/>
      <c r="D186" s="145"/>
      <c r="E186" s="145"/>
      <c r="F186" s="145"/>
      <c r="G186" s="145"/>
      <c r="H186" s="145"/>
      <c r="I186" s="145"/>
      <c r="J186" s="211"/>
      <c r="K186" s="145"/>
      <c r="L186" s="145"/>
      <c r="M186" s="145"/>
      <c r="N186" s="145"/>
      <c r="O186" s="552"/>
      <c r="P186" s="552"/>
      <c r="Q186" s="552"/>
      <c r="R186" s="552"/>
      <c r="S186" s="552"/>
      <c r="T186" s="552"/>
      <c r="U186" s="556"/>
      <c r="V186" s="556"/>
      <c r="W186" s="556"/>
      <c r="X186" s="556"/>
      <c r="Y186" s="556"/>
      <c r="Z186" s="556"/>
      <c r="AA186" s="556"/>
      <c r="AB186" s="556"/>
      <c r="AC186" s="556"/>
      <c r="AD186" s="556"/>
      <c r="AE186" s="556"/>
    </row>
    <row r="187" spans="1:31" customFormat="1">
      <c r="A187" s="145"/>
      <c r="B187" s="145"/>
      <c r="C187" s="145"/>
      <c r="D187" s="145"/>
      <c r="E187" s="145"/>
      <c r="F187" s="145"/>
      <c r="G187" s="145"/>
      <c r="H187" s="145"/>
      <c r="I187" s="145"/>
      <c r="J187" s="211"/>
      <c r="K187" s="145"/>
      <c r="L187" s="145"/>
      <c r="M187" s="145"/>
      <c r="N187" s="145"/>
      <c r="O187" s="552"/>
      <c r="P187" s="552"/>
      <c r="Q187" s="552"/>
      <c r="R187" s="552"/>
      <c r="S187" s="552"/>
      <c r="T187" s="552"/>
      <c r="U187" s="556"/>
      <c r="V187" s="556"/>
      <c r="W187" s="556"/>
      <c r="X187" s="556"/>
      <c r="Y187" s="556"/>
      <c r="Z187" s="556"/>
      <c r="AA187" s="556"/>
      <c r="AB187" s="556"/>
      <c r="AC187" s="556"/>
      <c r="AD187" s="556"/>
      <c r="AE187" s="556"/>
    </row>
    <row r="188" spans="1:31" customFormat="1">
      <c r="A188" s="145"/>
      <c r="B188" s="145"/>
      <c r="C188" s="145"/>
      <c r="D188" s="145"/>
      <c r="E188" s="145"/>
      <c r="F188" s="145"/>
      <c r="G188" s="145"/>
      <c r="H188" s="145"/>
      <c r="I188" s="145"/>
      <c r="J188" s="211"/>
      <c r="K188" s="145"/>
      <c r="L188" s="145"/>
      <c r="M188" s="145"/>
      <c r="N188" s="145"/>
      <c r="O188" s="552"/>
      <c r="P188" s="552"/>
      <c r="Q188" s="552"/>
      <c r="R188" s="552"/>
      <c r="S188" s="552"/>
      <c r="T188" s="552"/>
      <c r="U188" s="556"/>
      <c r="V188" s="556"/>
      <c r="W188" s="556"/>
      <c r="X188" s="556"/>
      <c r="Y188" s="556"/>
      <c r="Z188" s="556"/>
      <c r="AA188" s="556"/>
      <c r="AB188" s="556"/>
      <c r="AC188" s="556"/>
      <c r="AD188" s="556"/>
      <c r="AE188" s="556"/>
    </row>
    <row r="189" spans="1:31" customFormat="1">
      <c r="A189" s="145"/>
      <c r="B189" s="145"/>
      <c r="C189" s="145"/>
      <c r="D189" s="145"/>
      <c r="E189" s="145"/>
      <c r="F189" s="145"/>
      <c r="G189" s="145"/>
      <c r="H189" s="145"/>
      <c r="I189" s="145"/>
      <c r="J189" s="211"/>
      <c r="K189" s="145"/>
      <c r="L189" s="145"/>
      <c r="M189" s="145"/>
      <c r="N189" s="145"/>
      <c r="O189" s="552"/>
      <c r="P189" s="552"/>
      <c r="Q189" s="552"/>
      <c r="R189" s="552"/>
      <c r="S189" s="552"/>
      <c r="T189" s="552"/>
      <c r="U189" s="556"/>
      <c r="V189" s="556"/>
      <c r="W189" s="556"/>
      <c r="X189" s="556"/>
      <c r="Y189" s="556"/>
      <c r="Z189" s="556"/>
      <c r="AA189" s="556"/>
      <c r="AB189" s="556"/>
      <c r="AC189" s="556"/>
      <c r="AD189" s="556"/>
      <c r="AE189" s="556"/>
    </row>
    <row r="190" spans="1:31" customFormat="1">
      <c r="A190" s="145"/>
      <c r="B190" s="145"/>
      <c r="C190" s="145"/>
      <c r="D190" s="145"/>
      <c r="E190" s="145"/>
      <c r="F190" s="145"/>
      <c r="G190" s="145"/>
      <c r="H190" s="145"/>
      <c r="I190" s="145"/>
      <c r="J190" s="211"/>
      <c r="K190" s="145"/>
      <c r="L190" s="145"/>
      <c r="M190" s="145"/>
      <c r="N190" s="145"/>
      <c r="O190" s="552"/>
      <c r="P190" s="552"/>
      <c r="Q190" s="552"/>
      <c r="R190" s="552"/>
      <c r="S190" s="552"/>
      <c r="T190" s="552"/>
      <c r="U190" s="556"/>
      <c r="V190" s="556"/>
      <c r="W190" s="556"/>
      <c r="X190" s="556"/>
      <c r="Y190" s="556"/>
      <c r="Z190" s="556"/>
      <c r="AA190" s="556"/>
      <c r="AB190" s="556"/>
      <c r="AC190" s="556"/>
      <c r="AD190" s="556"/>
      <c r="AE190" s="556"/>
    </row>
    <row r="191" spans="1:31" customFormat="1">
      <c r="A191" s="145"/>
      <c r="B191" s="145"/>
      <c r="C191" s="145"/>
      <c r="D191" s="145"/>
      <c r="E191" s="145"/>
      <c r="F191" s="145"/>
      <c r="G191" s="145"/>
      <c r="H191" s="145"/>
      <c r="I191" s="145"/>
      <c r="J191" s="211"/>
      <c r="K191" s="145"/>
      <c r="L191" s="145"/>
      <c r="M191" s="145"/>
      <c r="N191" s="145"/>
      <c r="O191" s="552"/>
      <c r="P191" s="552"/>
      <c r="Q191" s="552"/>
      <c r="R191" s="552"/>
      <c r="S191" s="552"/>
      <c r="T191" s="552"/>
      <c r="U191" s="556"/>
      <c r="V191" s="556"/>
      <c r="W191" s="556"/>
      <c r="X191" s="556"/>
      <c r="Y191" s="556"/>
      <c r="Z191" s="556"/>
      <c r="AA191" s="556"/>
      <c r="AB191" s="556"/>
      <c r="AC191" s="556"/>
      <c r="AD191" s="556"/>
      <c r="AE191" s="556"/>
    </row>
    <row r="192" spans="1:31" customFormat="1">
      <c r="A192" s="145"/>
      <c r="B192" s="145"/>
      <c r="C192" s="145"/>
      <c r="D192" s="145"/>
      <c r="E192" s="145"/>
      <c r="F192" s="145"/>
      <c r="G192" s="145"/>
      <c r="H192" s="145"/>
      <c r="I192" s="145"/>
      <c r="J192" s="211"/>
      <c r="K192" s="145"/>
      <c r="L192" s="145"/>
      <c r="M192" s="145"/>
      <c r="N192" s="145"/>
      <c r="O192" s="552"/>
      <c r="P192" s="552"/>
      <c r="Q192" s="552"/>
      <c r="R192" s="552"/>
      <c r="S192" s="552"/>
      <c r="T192" s="552"/>
      <c r="U192" s="556"/>
      <c r="V192" s="556"/>
      <c r="W192" s="556"/>
      <c r="X192" s="556"/>
      <c r="Y192" s="556"/>
      <c r="Z192" s="556"/>
      <c r="AA192" s="556"/>
      <c r="AB192" s="556"/>
      <c r="AC192" s="556"/>
      <c r="AD192" s="556"/>
      <c r="AE192" s="556"/>
    </row>
    <row r="193" spans="1:31" customFormat="1">
      <c r="A193" s="145"/>
      <c r="B193" s="145"/>
      <c r="C193" s="145"/>
      <c r="D193" s="145"/>
      <c r="E193" s="145"/>
      <c r="F193" s="145"/>
      <c r="G193" s="145"/>
      <c r="H193" s="145"/>
      <c r="I193" s="145"/>
      <c r="J193" s="211"/>
      <c r="K193" s="145"/>
      <c r="L193" s="145"/>
      <c r="M193" s="145"/>
      <c r="N193" s="145"/>
      <c r="O193" s="552"/>
      <c r="P193" s="552"/>
      <c r="Q193" s="552"/>
      <c r="R193" s="552"/>
      <c r="S193" s="552"/>
      <c r="T193" s="552"/>
      <c r="U193" s="556"/>
      <c r="V193" s="556"/>
      <c r="W193" s="556"/>
      <c r="X193" s="556"/>
      <c r="Y193" s="556"/>
      <c r="Z193" s="556"/>
      <c r="AA193" s="556"/>
      <c r="AB193" s="556"/>
      <c r="AC193" s="556"/>
      <c r="AD193" s="556"/>
      <c r="AE193" s="556"/>
    </row>
    <row r="194" spans="1:31" customFormat="1">
      <c r="A194" s="145"/>
      <c r="B194" s="145"/>
      <c r="C194" s="145"/>
      <c r="D194" s="145"/>
      <c r="E194" s="145"/>
      <c r="F194" s="145"/>
      <c r="G194" s="145"/>
      <c r="H194" s="145"/>
      <c r="I194" s="145"/>
      <c r="J194" s="211"/>
      <c r="K194" s="145"/>
      <c r="L194" s="145"/>
      <c r="M194" s="145"/>
      <c r="N194" s="145"/>
      <c r="O194" s="552"/>
      <c r="P194" s="552"/>
      <c r="Q194" s="552"/>
      <c r="R194" s="552"/>
      <c r="S194" s="552"/>
      <c r="T194" s="552"/>
      <c r="U194" s="556"/>
      <c r="V194" s="556"/>
      <c r="W194" s="556"/>
      <c r="X194" s="556"/>
      <c r="Y194" s="556"/>
      <c r="Z194" s="556"/>
      <c r="AA194" s="556"/>
      <c r="AB194" s="556"/>
      <c r="AC194" s="556"/>
      <c r="AD194" s="556"/>
      <c r="AE194" s="556"/>
    </row>
    <row r="195" spans="1:31" customFormat="1">
      <c r="A195" s="145"/>
      <c r="B195" s="145"/>
      <c r="C195" s="145"/>
      <c r="D195" s="145"/>
      <c r="E195" s="145"/>
      <c r="F195" s="145"/>
      <c r="G195" s="145"/>
      <c r="H195" s="145"/>
      <c r="I195" s="145"/>
      <c r="J195" s="211"/>
      <c r="K195" s="145"/>
      <c r="L195" s="145"/>
      <c r="M195" s="145"/>
      <c r="N195" s="145"/>
      <c r="O195" s="552"/>
      <c r="P195" s="552"/>
      <c r="Q195" s="552"/>
      <c r="R195" s="552"/>
      <c r="S195" s="552"/>
      <c r="T195" s="552"/>
      <c r="U195" s="556"/>
      <c r="V195" s="556"/>
      <c r="W195" s="556"/>
      <c r="X195" s="556"/>
      <c r="Y195" s="556"/>
      <c r="Z195" s="556"/>
      <c r="AA195" s="556"/>
      <c r="AB195" s="556"/>
      <c r="AC195" s="556"/>
      <c r="AD195" s="556"/>
      <c r="AE195" s="556"/>
    </row>
    <row r="196" spans="1:31" customFormat="1">
      <c r="A196" s="145"/>
      <c r="B196" s="145"/>
      <c r="C196" s="145"/>
      <c r="D196" s="145"/>
      <c r="E196" s="145"/>
      <c r="F196" s="145"/>
      <c r="G196" s="145"/>
      <c r="H196" s="145"/>
      <c r="I196" s="145"/>
      <c r="J196" s="211"/>
      <c r="K196" s="145"/>
      <c r="L196" s="145"/>
      <c r="M196" s="145"/>
      <c r="N196" s="145"/>
      <c r="O196" s="552"/>
      <c r="P196" s="552"/>
      <c r="Q196" s="552"/>
      <c r="R196" s="552"/>
      <c r="S196" s="552"/>
      <c r="T196" s="552"/>
      <c r="U196" s="556"/>
      <c r="V196" s="556"/>
      <c r="W196" s="556"/>
      <c r="X196" s="556"/>
      <c r="Y196" s="556"/>
      <c r="Z196" s="556"/>
      <c r="AA196" s="556"/>
      <c r="AB196" s="556"/>
      <c r="AC196" s="556"/>
      <c r="AD196" s="556"/>
      <c r="AE196" s="556"/>
    </row>
    <row r="197" spans="1:31" customFormat="1">
      <c r="A197" s="145"/>
      <c r="B197" s="145"/>
      <c r="C197" s="145"/>
      <c r="D197" s="145"/>
      <c r="E197" s="145"/>
      <c r="F197" s="145"/>
      <c r="G197" s="145"/>
      <c r="H197" s="145"/>
      <c r="I197" s="145"/>
      <c r="J197" s="211"/>
      <c r="K197" s="145"/>
      <c r="L197" s="145"/>
      <c r="M197" s="145"/>
      <c r="N197" s="145"/>
      <c r="O197" s="552"/>
      <c r="P197" s="552"/>
      <c r="Q197" s="552"/>
      <c r="R197" s="552"/>
      <c r="S197" s="552"/>
      <c r="T197" s="552"/>
      <c r="U197" s="556"/>
      <c r="V197" s="556"/>
      <c r="W197" s="556"/>
      <c r="X197" s="556"/>
      <c r="Y197" s="556"/>
      <c r="Z197" s="556"/>
      <c r="AA197" s="556"/>
      <c r="AB197" s="556"/>
      <c r="AC197" s="556"/>
      <c r="AD197" s="556"/>
      <c r="AE197" s="556"/>
    </row>
    <row r="198" spans="1:31" customFormat="1">
      <c r="A198" s="145"/>
      <c r="B198" s="145"/>
      <c r="C198" s="145"/>
      <c r="D198" s="145"/>
      <c r="E198" s="145"/>
      <c r="F198" s="145"/>
      <c r="G198" s="145"/>
      <c r="H198" s="145"/>
      <c r="I198" s="145"/>
      <c r="J198" s="211"/>
      <c r="K198" s="145"/>
      <c r="L198" s="145"/>
      <c r="M198" s="145"/>
      <c r="N198" s="145"/>
      <c r="O198" s="552"/>
      <c r="P198" s="552"/>
      <c r="Q198" s="552"/>
      <c r="R198" s="552"/>
      <c r="S198" s="552"/>
      <c r="T198" s="552"/>
      <c r="U198" s="556"/>
      <c r="V198" s="556"/>
      <c r="W198" s="556"/>
      <c r="X198" s="556"/>
      <c r="Y198" s="556"/>
      <c r="Z198" s="556"/>
      <c r="AA198" s="556"/>
      <c r="AB198" s="556"/>
      <c r="AC198" s="556"/>
      <c r="AD198" s="556"/>
      <c r="AE198" s="556"/>
    </row>
    <row r="199" spans="1:31" customFormat="1">
      <c r="A199" s="145"/>
      <c r="B199" s="145"/>
      <c r="C199" s="145"/>
      <c r="D199" s="145"/>
      <c r="E199" s="145"/>
      <c r="F199" s="145"/>
      <c r="G199" s="145"/>
      <c r="H199" s="145"/>
      <c r="I199" s="145"/>
      <c r="J199" s="211"/>
      <c r="K199" s="145"/>
      <c r="L199" s="145"/>
      <c r="M199" s="145"/>
      <c r="N199" s="145"/>
      <c r="O199" s="552"/>
      <c r="P199" s="552"/>
      <c r="Q199" s="552"/>
      <c r="R199" s="552"/>
      <c r="S199" s="552"/>
      <c r="T199" s="552"/>
      <c r="U199" s="556"/>
      <c r="V199" s="556"/>
      <c r="W199" s="556"/>
      <c r="X199" s="556"/>
      <c r="Y199" s="556"/>
      <c r="Z199" s="556"/>
      <c r="AA199" s="556"/>
      <c r="AB199" s="556"/>
      <c r="AC199" s="556"/>
      <c r="AD199" s="556"/>
      <c r="AE199" s="556"/>
    </row>
    <row r="200" spans="1:31" customFormat="1">
      <c r="A200" s="145"/>
      <c r="B200" s="145"/>
      <c r="C200" s="145"/>
      <c r="D200" s="145"/>
      <c r="E200" s="145"/>
      <c r="F200" s="145"/>
      <c r="G200" s="145"/>
      <c r="H200" s="145"/>
      <c r="I200" s="145"/>
      <c r="J200" s="211"/>
      <c r="K200" s="145"/>
      <c r="L200" s="145"/>
      <c r="M200" s="145"/>
      <c r="N200" s="145"/>
      <c r="O200" s="552"/>
      <c r="P200" s="552"/>
      <c r="Q200" s="552"/>
      <c r="R200" s="552"/>
      <c r="S200" s="552"/>
      <c r="T200" s="552"/>
      <c r="U200" s="556"/>
      <c r="V200" s="556"/>
      <c r="W200" s="556"/>
      <c r="X200" s="556"/>
      <c r="Y200" s="556"/>
      <c r="Z200" s="556"/>
      <c r="AA200" s="556"/>
      <c r="AB200" s="556"/>
      <c r="AC200" s="556"/>
      <c r="AD200" s="556"/>
      <c r="AE200" s="556"/>
    </row>
    <row r="201" spans="1:31" customFormat="1">
      <c r="A201" s="145"/>
      <c r="B201" s="145"/>
      <c r="C201" s="145"/>
      <c r="D201" s="145"/>
      <c r="E201" s="145"/>
      <c r="F201" s="145"/>
      <c r="G201" s="145"/>
      <c r="H201" s="145"/>
      <c r="I201" s="145"/>
      <c r="J201" s="211"/>
      <c r="K201" s="145"/>
      <c r="L201" s="145"/>
      <c r="M201" s="145"/>
      <c r="N201" s="145"/>
      <c r="O201" s="552"/>
      <c r="P201" s="552"/>
      <c r="Q201" s="552"/>
      <c r="R201" s="552"/>
      <c r="S201" s="552"/>
      <c r="T201" s="552"/>
      <c r="U201" s="556"/>
      <c r="V201" s="556"/>
      <c r="W201" s="556"/>
      <c r="X201" s="556"/>
      <c r="Y201" s="556"/>
      <c r="Z201" s="556"/>
      <c r="AA201" s="556"/>
      <c r="AB201" s="556"/>
      <c r="AC201" s="556"/>
      <c r="AD201" s="556"/>
      <c r="AE201" s="556"/>
    </row>
    <row r="202" spans="1:31" customFormat="1">
      <c r="A202" s="145"/>
      <c r="B202" s="145"/>
      <c r="C202" s="145"/>
      <c r="D202" s="145"/>
      <c r="E202" s="145"/>
      <c r="F202" s="145"/>
      <c r="G202" s="145"/>
      <c r="H202" s="145"/>
      <c r="I202" s="145"/>
      <c r="J202" s="211"/>
      <c r="K202" s="145"/>
      <c r="L202" s="145"/>
      <c r="M202" s="145"/>
      <c r="N202" s="145"/>
      <c r="O202" s="552"/>
      <c r="P202" s="552"/>
      <c r="Q202" s="552"/>
      <c r="R202" s="552"/>
      <c r="S202" s="552"/>
      <c r="T202" s="552"/>
      <c r="U202" s="556"/>
      <c r="V202" s="556"/>
      <c r="W202" s="556"/>
      <c r="X202" s="556"/>
      <c r="Y202" s="556"/>
      <c r="Z202" s="556"/>
      <c r="AA202" s="556"/>
      <c r="AB202" s="556"/>
      <c r="AC202" s="556"/>
      <c r="AD202" s="556"/>
      <c r="AE202" s="556"/>
    </row>
    <row r="203" spans="1:31" customFormat="1">
      <c r="A203" s="145"/>
      <c r="B203" s="145"/>
      <c r="C203" s="145"/>
      <c r="D203" s="145"/>
      <c r="E203" s="145"/>
      <c r="F203" s="145"/>
      <c r="G203" s="145"/>
      <c r="H203" s="145"/>
      <c r="I203" s="145"/>
      <c r="J203" s="211"/>
      <c r="K203" s="145"/>
      <c r="L203" s="145"/>
      <c r="M203" s="145"/>
      <c r="N203" s="145"/>
      <c r="O203" s="552"/>
      <c r="P203" s="552"/>
      <c r="Q203" s="552"/>
      <c r="R203" s="552"/>
      <c r="S203" s="552"/>
      <c r="T203" s="552"/>
      <c r="U203" s="556"/>
      <c r="V203" s="556"/>
      <c r="W203" s="556"/>
      <c r="X203" s="556"/>
      <c r="Y203" s="556"/>
      <c r="Z203" s="556"/>
      <c r="AA203" s="556"/>
      <c r="AB203" s="556"/>
      <c r="AC203" s="556"/>
      <c r="AD203" s="556"/>
      <c r="AE203" s="556"/>
    </row>
    <row r="204" spans="1:31" customFormat="1">
      <c r="A204" s="145"/>
      <c r="B204" s="145"/>
      <c r="C204" s="145"/>
      <c r="D204" s="145"/>
      <c r="E204" s="145"/>
      <c r="F204" s="145"/>
      <c r="G204" s="145"/>
      <c r="H204" s="145"/>
      <c r="I204" s="145"/>
      <c r="J204" s="211"/>
      <c r="K204" s="145"/>
      <c r="L204" s="145"/>
      <c r="M204" s="145"/>
      <c r="N204" s="145"/>
      <c r="O204" s="552"/>
      <c r="P204" s="552"/>
      <c r="Q204" s="552"/>
      <c r="R204" s="552"/>
      <c r="S204" s="552"/>
      <c r="T204" s="552"/>
      <c r="U204" s="556"/>
      <c r="V204" s="556"/>
      <c r="W204" s="556"/>
      <c r="X204" s="556"/>
      <c r="Y204" s="556"/>
      <c r="Z204" s="556"/>
      <c r="AA204" s="556"/>
      <c r="AB204" s="556"/>
      <c r="AC204" s="556"/>
      <c r="AD204" s="556"/>
      <c r="AE204" s="556"/>
    </row>
    <row r="205" spans="1:31" customFormat="1">
      <c r="A205" s="145"/>
      <c r="B205" s="145"/>
      <c r="C205" s="145"/>
      <c r="D205" s="145"/>
      <c r="E205" s="145"/>
      <c r="F205" s="145"/>
      <c r="G205" s="145"/>
      <c r="H205" s="145"/>
      <c r="I205" s="145"/>
      <c r="J205" s="211"/>
      <c r="K205" s="145"/>
      <c r="L205" s="145"/>
      <c r="M205" s="145"/>
      <c r="N205" s="145"/>
      <c r="O205" s="552"/>
      <c r="P205" s="552"/>
      <c r="Q205" s="552"/>
      <c r="R205" s="552"/>
      <c r="S205" s="552"/>
      <c r="T205" s="552"/>
      <c r="U205" s="556"/>
      <c r="V205" s="556"/>
      <c r="W205" s="556"/>
      <c r="X205" s="556"/>
      <c r="Y205" s="556"/>
      <c r="Z205" s="556"/>
      <c r="AA205" s="556"/>
      <c r="AB205" s="556"/>
      <c r="AC205" s="556"/>
      <c r="AD205" s="556"/>
      <c r="AE205" s="556"/>
    </row>
    <row r="206" spans="1:31" customFormat="1">
      <c r="A206" s="145"/>
      <c r="B206" s="145"/>
      <c r="C206" s="145"/>
      <c r="D206" s="145"/>
      <c r="E206" s="145"/>
      <c r="F206" s="145"/>
      <c r="G206" s="145"/>
      <c r="H206" s="145"/>
      <c r="I206" s="145"/>
      <c r="J206" s="211"/>
      <c r="K206" s="145"/>
      <c r="L206" s="145"/>
      <c r="M206" s="145"/>
      <c r="N206" s="145"/>
      <c r="O206" s="552"/>
      <c r="P206" s="552"/>
      <c r="Q206" s="552"/>
      <c r="R206" s="552"/>
      <c r="S206" s="552"/>
      <c r="T206" s="552"/>
      <c r="U206" s="556"/>
      <c r="V206" s="556"/>
      <c r="W206" s="556"/>
      <c r="X206" s="556"/>
      <c r="Y206" s="556"/>
      <c r="Z206" s="556"/>
      <c r="AA206" s="556"/>
      <c r="AB206" s="556"/>
      <c r="AC206" s="556"/>
      <c r="AD206" s="556"/>
      <c r="AE206" s="556"/>
    </row>
    <row r="207" spans="1:31" customFormat="1">
      <c r="A207" s="145"/>
      <c r="B207" s="145"/>
      <c r="C207" s="145"/>
      <c r="D207" s="145"/>
      <c r="E207" s="145"/>
      <c r="F207" s="145"/>
      <c r="G207" s="145"/>
      <c r="H207" s="145"/>
      <c r="I207" s="145"/>
      <c r="J207" s="211"/>
      <c r="K207" s="145"/>
      <c r="L207" s="145"/>
      <c r="M207" s="145"/>
      <c r="N207" s="145"/>
      <c r="O207" s="552"/>
      <c r="P207" s="552"/>
      <c r="Q207" s="552"/>
      <c r="R207" s="552"/>
      <c r="S207" s="552"/>
      <c r="T207" s="552"/>
      <c r="U207" s="556"/>
      <c r="V207" s="556"/>
      <c r="W207" s="556"/>
      <c r="X207" s="556"/>
      <c r="Y207" s="556"/>
      <c r="Z207" s="556"/>
      <c r="AA207" s="556"/>
      <c r="AB207" s="556"/>
      <c r="AC207" s="556"/>
      <c r="AD207" s="556"/>
      <c r="AE207" s="556"/>
    </row>
    <row r="208" spans="1:31" customFormat="1">
      <c r="A208" s="145"/>
      <c r="B208" s="145"/>
      <c r="C208" s="145"/>
      <c r="D208" s="145"/>
      <c r="E208" s="145"/>
      <c r="F208" s="145"/>
      <c r="G208" s="145"/>
      <c r="H208" s="145"/>
      <c r="I208" s="145"/>
      <c r="J208" s="211"/>
      <c r="K208" s="145"/>
      <c r="L208" s="145"/>
      <c r="M208" s="145"/>
      <c r="N208" s="145"/>
      <c r="O208" s="552"/>
      <c r="P208" s="552"/>
      <c r="Q208" s="552"/>
      <c r="R208" s="552"/>
      <c r="S208" s="552"/>
      <c r="T208" s="552"/>
      <c r="U208" s="556"/>
      <c r="V208" s="556"/>
      <c r="W208" s="556"/>
      <c r="X208" s="556"/>
      <c r="Y208" s="556"/>
      <c r="Z208" s="556"/>
      <c r="AA208" s="556"/>
      <c r="AB208" s="556"/>
      <c r="AC208" s="556"/>
      <c r="AD208" s="556"/>
      <c r="AE208" s="556"/>
    </row>
    <row r="209" spans="1:31" customFormat="1">
      <c r="A209" s="145"/>
      <c r="B209" s="145"/>
      <c r="C209" s="145"/>
      <c r="D209" s="145"/>
      <c r="E209" s="145"/>
      <c r="F209" s="145"/>
      <c r="G209" s="145"/>
      <c r="H209" s="145"/>
      <c r="I209" s="145"/>
      <c r="J209" s="211"/>
      <c r="K209" s="145"/>
      <c r="L209" s="145"/>
      <c r="M209" s="145"/>
      <c r="N209" s="145"/>
      <c r="O209" s="552"/>
      <c r="P209" s="552"/>
      <c r="Q209" s="552"/>
      <c r="R209" s="552"/>
      <c r="S209" s="552"/>
      <c r="T209" s="552"/>
      <c r="U209" s="556"/>
      <c r="V209" s="556"/>
      <c r="W209" s="556"/>
      <c r="X209" s="556"/>
      <c r="Y209" s="556"/>
      <c r="Z209" s="556"/>
      <c r="AA209" s="556"/>
      <c r="AB209" s="556"/>
      <c r="AC209" s="556"/>
      <c r="AD209" s="556"/>
      <c r="AE209" s="556"/>
    </row>
    <row r="210" spans="1:31" customFormat="1">
      <c r="A210" s="145"/>
      <c r="B210" s="145"/>
      <c r="C210" s="145"/>
      <c r="D210" s="145"/>
      <c r="E210" s="145"/>
      <c r="F210" s="145"/>
      <c r="G210" s="145"/>
      <c r="H210" s="145"/>
      <c r="I210" s="145"/>
      <c r="J210" s="211"/>
      <c r="K210" s="145"/>
      <c r="L210" s="145"/>
      <c r="M210" s="145"/>
      <c r="N210" s="145"/>
      <c r="O210" s="552"/>
      <c r="P210" s="552"/>
      <c r="Q210" s="552"/>
      <c r="R210" s="552"/>
      <c r="S210" s="552"/>
      <c r="T210" s="552"/>
      <c r="U210" s="556"/>
      <c r="V210" s="556"/>
      <c r="W210" s="556"/>
      <c r="X210" s="556"/>
      <c r="Y210" s="556"/>
      <c r="Z210" s="556"/>
      <c r="AA210" s="556"/>
      <c r="AB210" s="556"/>
      <c r="AC210" s="556"/>
      <c r="AD210" s="556"/>
      <c r="AE210" s="556"/>
    </row>
    <row r="211" spans="1:31" customFormat="1">
      <c r="A211" s="145"/>
      <c r="B211" s="145"/>
      <c r="C211" s="145"/>
      <c r="D211" s="145"/>
      <c r="E211" s="145"/>
      <c r="F211" s="145"/>
      <c r="G211" s="145"/>
      <c r="H211" s="145"/>
      <c r="I211" s="145"/>
      <c r="J211" s="211"/>
      <c r="K211" s="145"/>
      <c r="L211" s="145"/>
      <c r="M211" s="145"/>
      <c r="N211" s="145"/>
      <c r="O211" s="552"/>
      <c r="P211" s="552"/>
      <c r="Q211" s="552"/>
      <c r="R211" s="552"/>
      <c r="S211" s="552"/>
      <c r="T211" s="552"/>
      <c r="U211" s="556"/>
      <c r="V211" s="556"/>
      <c r="W211" s="556"/>
      <c r="X211" s="556"/>
      <c r="Y211" s="556"/>
      <c r="Z211" s="556"/>
      <c r="AA211" s="556"/>
      <c r="AB211" s="556"/>
      <c r="AC211" s="556"/>
      <c r="AD211" s="556"/>
      <c r="AE211" s="556"/>
    </row>
    <row r="212" spans="1:31" customFormat="1">
      <c r="A212" s="145"/>
      <c r="B212" s="145"/>
      <c r="C212" s="145"/>
      <c r="D212" s="145"/>
      <c r="E212" s="145"/>
      <c r="F212" s="145"/>
      <c r="G212" s="145"/>
      <c r="H212" s="145"/>
      <c r="I212" s="145"/>
      <c r="J212" s="211"/>
      <c r="K212" s="145"/>
      <c r="L212" s="145"/>
      <c r="M212" s="145"/>
      <c r="N212" s="145"/>
      <c r="O212" s="552"/>
      <c r="P212" s="552"/>
      <c r="Q212" s="552"/>
      <c r="R212" s="552"/>
      <c r="S212" s="552"/>
      <c r="T212" s="552"/>
      <c r="U212" s="556"/>
      <c r="V212" s="556"/>
      <c r="W212" s="556"/>
      <c r="X212" s="556"/>
      <c r="Y212" s="556"/>
      <c r="Z212" s="556"/>
      <c r="AA212" s="556"/>
      <c r="AB212" s="556"/>
      <c r="AC212" s="556"/>
      <c r="AD212" s="556"/>
      <c r="AE212" s="556"/>
    </row>
    <row r="213" spans="1:31" customFormat="1">
      <c r="A213" s="145"/>
      <c r="B213" s="145"/>
      <c r="C213" s="145"/>
      <c r="D213" s="145"/>
      <c r="E213" s="145"/>
      <c r="F213" s="145"/>
      <c r="G213" s="145"/>
      <c r="H213" s="145"/>
      <c r="I213" s="145"/>
      <c r="J213" s="211"/>
      <c r="K213" s="145"/>
      <c r="L213" s="145"/>
      <c r="M213" s="145"/>
      <c r="N213" s="145"/>
      <c r="O213" s="552"/>
      <c r="P213" s="552"/>
      <c r="Q213" s="552"/>
      <c r="R213" s="552"/>
      <c r="S213" s="552"/>
      <c r="T213" s="552"/>
      <c r="U213" s="556"/>
      <c r="V213" s="556"/>
      <c r="W213" s="556"/>
      <c r="X213" s="556"/>
      <c r="Y213" s="556"/>
      <c r="Z213" s="556"/>
      <c r="AA213" s="556"/>
      <c r="AB213" s="556"/>
      <c r="AC213" s="556"/>
      <c r="AD213" s="556"/>
      <c r="AE213" s="556"/>
    </row>
    <row r="214" spans="1:31" customFormat="1">
      <c r="A214" s="145"/>
      <c r="B214" s="145"/>
      <c r="C214" s="145"/>
      <c r="D214" s="145"/>
      <c r="E214" s="145"/>
      <c r="F214" s="145"/>
      <c r="G214" s="145"/>
      <c r="H214" s="145"/>
      <c r="I214" s="145"/>
      <c r="J214" s="211"/>
      <c r="K214" s="145"/>
      <c r="L214" s="145"/>
      <c r="M214" s="145"/>
      <c r="N214" s="145"/>
      <c r="O214" s="552"/>
      <c r="P214" s="552"/>
      <c r="Q214" s="552"/>
      <c r="R214" s="552"/>
      <c r="S214" s="552"/>
      <c r="T214" s="552"/>
      <c r="U214" s="556"/>
      <c r="V214" s="556"/>
      <c r="W214" s="556"/>
      <c r="X214" s="556"/>
      <c r="Y214" s="556"/>
      <c r="Z214" s="556"/>
      <c r="AA214" s="556"/>
      <c r="AB214" s="556"/>
      <c r="AC214" s="556"/>
      <c r="AD214" s="556"/>
      <c r="AE214" s="556"/>
    </row>
    <row r="215" spans="1:31" customFormat="1">
      <c r="A215" s="145"/>
      <c r="B215" s="145"/>
      <c r="C215" s="145"/>
      <c r="D215" s="145"/>
      <c r="E215" s="145"/>
      <c r="F215" s="145"/>
      <c r="G215" s="145"/>
      <c r="H215" s="145"/>
      <c r="I215" s="145"/>
      <c r="J215" s="211"/>
      <c r="K215" s="145"/>
      <c r="L215" s="145"/>
      <c r="M215" s="145"/>
      <c r="N215" s="145"/>
      <c r="O215" s="552"/>
      <c r="P215" s="552"/>
      <c r="Q215" s="552"/>
      <c r="R215" s="552"/>
      <c r="S215" s="552"/>
      <c r="T215" s="552"/>
      <c r="U215" s="556"/>
      <c r="V215" s="556"/>
      <c r="W215" s="556"/>
      <c r="X215" s="556"/>
      <c r="Y215" s="556"/>
      <c r="Z215" s="556"/>
      <c r="AA215" s="556"/>
      <c r="AB215" s="556"/>
      <c r="AC215" s="556"/>
      <c r="AD215" s="556"/>
      <c r="AE215" s="556"/>
    </row>
    <row r="216" spans="1:31" customFormat="1">
      <c r="A216" s="145"/>
      <c r="B216" s="145"/>
      <c r="C216" s="145"/>
      <c r="D216" s="145"/>
      <c r="E216" s="145"/>
      <c r="F216" s="145"/>
      <c r="G216" s="145"/>
      <c r="H216" s="145"/>
      <c r="I216" s="145"/>
      <c r="J216" s="211"/>
      <c r="K216" s="145"/>
      <c r="L216" s="145"/>
      <c r="M216" s="145"/>
      <c r="N216" s="145"/>
      <c r="O216" s="552"/>
      <c r="P216" s="552"/>
      <c r="Q216" s="552"/>
      <c r="R216" s="552"/>
      <c r="S216" s="552"/>
      <c r="T216" s="552"/>
      <c r="U216" s="556"/>
      <c r="V216" s="556"/>
      <c r="W216" s="556"/>
      <c r="X216" s="556"/>
      <c r="Y216" s="556"/>
      <c r="Z216" s="556"/>
      <c r="AA216" s="556"/>
      <c r="AB216" s="556"/>
      <c r="AC216" s="556"/>
      <c r="AD216" s="556"/>
      <c r="AE216" s="556"/>
    </row>
    <row r="217" spans="1:31" customFormat="1">
      <c r="A217" s="145"/>
      <c r="B217" s="145"/>
      <c r="C217" s="145"/>
      <c r="D217" s="145"/>
      <c r="E217" s="145"/>
      <c r="F217" s="145"/>
      <c r="G217" s="145"/>
      <c r="H217" s="145"/>
      <c r="I217" s="145"/>
      <c r="J217" s="211"/>
      <c r="K217" s="145"/>
      <c r="L217" s="145"/>
      <c r="M217" s="145"/>
      <c r="N217" s="145"/>
      <c r="O217" s="552"/>
      <c r="P217" s="552"/>
      <c r="Q217" s="552"/>
      <c r="R217" s="552"/>
      <c r="S217" s="552"/>
      <c r="T217" s="552"/>
      <c r="U217" s="556"/>
      <c r="V217" s="556"/>
      <c r="W217" s="556"/>
      <c r="X217" s="556"/>
      <c r="Y217" s="556"/>
      <c r="Z217" s="556"/>
      <c r="AA217" s="556"/>
      <c r="AB217" s="556"/>
      <c r="AC217" s="556"/>
      <c r="AD217" s="556"/>
      <c r="AE217" s="556"/>
    </row>
    <row r="218" spans="1:31" customFormat="1">
      <c r="A218" s="145"/>
      <c r="B218" s="145"/>
      <c r="C218" s="145"/>
      <c r="D218" s="145"/>
      <c r="E218" s="145"/>
      <c r="F218" s="145"/>
      <c r="G218" s="145"/>
      <c r="H218" s="145"/>
      <c r="I218" s="145"/>
      <c r="J218" s="211"/>
      <c r="K218" s="145"/>
      <c r="L218" s="145"/>
      <c r="M218" s="145"/>
      <c r="N218" s="145"/>
      <c r="O218" s="552"/>
      <c r="P218" s="552"/>
      <c r="Q218" s="552"/>
      <c r="R218" s="552"/>
      <c r="S218" s="552"/>
      <c r="T218" s="552"/>
      <c r="U218" s="556"/>
      <c r="V218" s="556"/>
      <c r="W218" s="556"/>
      <c r="X218" s="556"/>
      <c r="Y218" s="556"/>
      <c r="Z218" s="556"/>
      <c r="AA218" s="556"/>
      <c r="AB218" s="556"/>
      <c r="AC218" s="556"/>
      <c r="AD218" s="556"/>
      <c r="AE218" s="556"/>
    </row>
    <row r="219" spans="1:31" customFormat="1">
      <c r="A219" s="145"/>
      <c r="B219" s="145"/>
      <c r="C219" s="145"/>
      <c r="D219" s="145"/>
      <c r="E219" s="145"/>
      <c r="F219" s="145"/>
      <c r="G219" s="145"/>
      <c r="H219" s="145"/>
      <c r="I219" s="145"/>
      <c r="J219" s="211"/>
      <c r="K219" s="145"/>
      <c r="L219" s="145"/>
      <c r="M219" s="145"/>
      <c r="N219" s="145"/>
      <c r="O219" s="552"/>
      <c r="P219" s="552"/>
      <c r="Q219" s="552"/>
      <c r="R219" s="552"/>
      <c r="S219" s="552"/>
      <c r="T219" s="552"/>
      <c r="U219" s="556"/>
      <c r="V219" s="556"/>
      <c r="W219" s="556"/>
      <c r="X219" s="556"/>
      <c r="Y219" s="556"/>
      <c r="Z219" s="556"/>
      <c r="AA219" s="556"/>
      <c r="AB219" s="556"/>
      <c r="AC219" s="556"/>
      <c r="AD219" s="556"/>
      <c r="AE219" s="556"/>
    </row>
    <row r="220" spans="1:31" customFormat="1">
      <c r="A220" s="145"/>
      <c r="B220" s="145"/>
      <c r="C220" s="145"/>
      <c r="D220" s="145"/>
      <c r="E220" s="145"/>
      <c r="F220" s="145"/>
      <c r="G220" s="145"/>
      <c r="H220" s="145"/>
      <c r="I220" s="145"/>
      <c r="J220" s="211"/>
      <c r="K220" s="145"/>
      <c r="L220" s="145"/>
      <c r="M220" s="145"/>
      <c r="N220" s="145"/>
      <c r="O220" s="552"/>
      <c r="P220" s="552"/>
      <c r="Q220" s="552"/>
      <c r="R220" s="552"/>
      <c r="S220" s="552"/>
      <c r="T220" s="552"/>
      <c r="U220" s="556"/>
      <c r="V220" s="556"/>
      <c r="W220" s="556"/>
      <c r="X220" s="556"/>
      <c r="Y220" s="556"/>
      <c r="Z220" s="556"/>
      <c r="AA220" s="556"/>
      <c r="AB220" s="556"/>
      <c r="AC220" s="556"/>
      <c r="AD220" s="556"/>
      <c r="AE220" s="556"/>
    </row>
    <row r="221" spans="1:31" customFormat="1">
      <c r="A221" s="145"/>
      <c r="B221" s="145"/>
      <c r="C221" s="145"/>
      <c r="D221" s="145"/>
      <c r="E221" s="145"/>
      <c r="F221" s="145"/>
      <c r="G221" s="145"/>
      <c r="H221" s="145"/>
      <c r="I221" s="145"/>
      <c r="J221" s="211"/>
      <c r="K221" s="145"/>
      <c r="L221" s="145"/>
      <c r="M221" s="145"/>
      <c r="N221" s="145"/>
      <c r="O221" s="552"/>
      <c r="P221" s="552"/>
      <c r="Q221" s="552"/>
      <c r="R221" s="552"/>
      <c r="S221" s="552"/>
      <c r="T221" s="552"/>
      <c r="U221" s="556"/>
      <c r="V221" s="556"/>
      <c r="W221" s="556"/>
      <c r="X221" s="556"/>
      <c r="Y221" s="556"/>
      <c r="Z221" s="556"/>
      <c r="AA221" s="556"/>
      <c r="AB221" s="556"/>
      <c r="AC221" s="556"/>
      <c r="AD221" s="556"/>
      <c r="AE221" s="556"/>
    </row>
    <row r="222" spans="1:31" customFormat="1">
      <c r="A222" s="145"/>
      <c r="B222" s="145"/>
      <c r="C222" s="145"/>
      <c r="D222" s="145"/>
      <c r="E222" s="145"/>
      <c r="F222" s="145"/>
      <c r="G222" s="145"/>
      <c r="H222" s="145"/>
      <c r="I222" s="145"/>
      <c r="J222" s="211"/>
      <c r="K222" s="145"/>
      <c r="L222" s="145"/>
      <c r="M222" s="145"/>
      <c r="N222" s="145"/>
      <c r="O222" s="552"/>
      <c r="P222" s="552"/>
      <c r="Q222" s="552"/>
      <c r="R222" s="552"/>
      <c r="S222" s="552"/>
      <c r="T222" s="552"/>
      <c r="U222" s="556"/>
      <c r="V222" s="556"/>
      <c r="W222" s="556"/>
      <c r="X222" s="556"/>
      <c r="Y222" s="556"/>
      <c r="Z222" s="556"/>
      <c r="AA222" s="556"/>
      <c r="AB222" s="556"/>
      <c r="AC222" s="556"/>
      <c r="AD222" s="556"/>
      <c r="AE222" s="556"/>
    </row>
    <row r="223" spans="1:31" customFormat="1">
      <c r="A223" s="145"/>
      <c r="B223" s="145"/>
      <c r="C223" s="145"/>
      <c r="D223" s="145"/>
      <c r="E223" s="145"/>
      <c r="F223" s="145"/>
      <c r="G223" s="145"/>
      <c r="H223" s="145"/>
      <c r="I223" s="145"/>
      <c r="J223" s="211"/>
      <c r="K223" s="145"/>
      <c r="L223" s="145"/>
      <c r="M223" s="145"/>
      <c r="N223" s="145"/>
      <c r="O223" s="552"/>
      <c r="P223" s="552"/>
      <c r="Q223" s="552"/>
      <c r="R223" s="552"/>
      <c r="S223" s="552"/>
      <c r="T223" s="552"/>
      <c r="U223" s="556"/>
      <c r="V223" s="556"/>
      <c r="W223" s="556"/>
      <c r="X223" s="556"/>
      <c r="Y223" s="556"/>
      <c r="Z223" s="556"/>
      <c r="AA223" s="556"/>
      <c r="AB223" s="556"/>
      <c r="AC223" s="556"/>
      <c r="AD223" s="556"/>
      <c r="AE223" s="556"/>
    </row>
    <row r="224" spans="1:31" customFormat="1">
      <c r="A224" s="145"/>
      <c r="B224" s="145"/>
      <c r="C224" s="145"/>
      <c r="D224" s="145"/>
      <c r="E224" s="145"/>
      <c r="F224" s="145"/>
      <c r="G224" s="145"/>
      <c r="H224" s="145"/>
      <c r="I224" s="145"/>
      <c r="J224" s="211"/>
      <c r="K224" s="145"/>
      <c r="L224" s="145"/>
      <c r="M224" s="145"/>
      <c r="N224" s="145"/>
      <c r="O224" s="552"/>
      <c r="P224" s="552"/>
      <c r="Q224" s="552"/>
      <c r="R224" s="552"/>
      <c r="S224" s="552"/>
      <c r="T224" s="552"/>
      <c r="U224" s="556"/>
      <c r="V224" s="556"/>
      <c r="W224" s="556"/>
      <c r="X224" s="556"/>
      <c r="Y224" s="556"/>
      <c r="Z224" s="556"/>
      <c r="AA224" s="556"/>
      <c r="AB224" s="556"/>
      <c r="AC224" s="556"/>
      <c r="AD224" s="556"/>
      <c r="AE224" s="556"/>
    </row>
    <row r="225" spans="1:31" customFormat="1">
      <c r="A225" s="145"/>
      <c r="B225" s="145"/>
      <c r="C225" s="145"/>
      <c r="D225" s="145"/>
      <c r="E225" s="145"/>
      <c r="F225" s="145"/>
      <c r="G225" s="145"/>
      <c r="H225" s="145"/>
      <c r="I225" s="145"/>
      <c r="J225" s="211"/>
      <c r="K225" s="145"/>
      <c r="L225" s="145"/>
      <c r="M225" s="145"/>
      <c r="N225" s="145"/>
      <c r="O225" s="552"/>
      <c r="P225" s="552"/>
      <c r="Q225" s="552"/>
      <c r="R225" s="552"/>
      <c r="S225" s="552"/>
      <c r="T225" s="552"/>
      <c r="U225" s="556"/>
      <c r="V225" s="556"/>
      <c r="W225" s="556"/>
      <c r="X225" s="556"/>
      <c r="Y225" s="556"/>
      <c r="Z225" s="556"/>
      <c r="AA225" s="556"/>
      <c r="AB225" s="556"/>
      <c r="AC225" s="556"/>
      <c r="AD225" s="556"/>
      <c r="AE225" s="556"/>
    </row>
    <row r="226" spans="1:31" customFormat="1">
      <c r="A226" s="145"/>
      <c r="B226" s="145"/>
      <c r="C226" s="145"/>
      <c r="D226" s="145"/>
      <c r="E226" s="145"/>
      <c r="F226" s="145"/>
      <c r="G226" s="145"/>
      <c r="H226" s="145"/>
      <c r="I226" s="145"/>
      <c r="J226" s="211"/>
      <c r="K226" s="145"/>
      <c r="L226" s="145"/>
      <c r="M226" s="145"/>
      <c r="N226" s="145"/>
      <c r="O226" s="552"/>
      <c r="P226" s="552"/>
      <c r="Q226" s="552"/>
      <c r="R226" s="552"/>
      <c r="S226" s="552"/>
      <c r="T226" s="552"/>
      <c r="U226" s="556"/>
      <c r="V226" s="556"/>
      <c r="W226" s="556"/>
      <c r="X226" s="556"/>
      <c r="Y226" s="556"/>
      <c r="Z226" s="556"/>
      <c r="AA226" s="556"/>
      <c r="AB226" s="556"/>
      <c r="AC226" s="556"/>
      <c r="AD226" s="556"/>
      <c r="AE226" s="556"/>
    </row>
    <row r="227" spans="1:31" customFormat="1">
      <c r="A227" s="145"/>
      <c r="B227" s="145"/>
      <c r="C227" s="145"/>
      <c r="D227" s="145"/>
      <c r="E227" s="145"/>
      <c r="F227" s="145"/>
      <c r="G227" s="145"/>
      <c r="H227" s="145"/>
      <c r="I227" s="145"/>
      <c r="J227" s="211"/>
      <c r="K227" s="145"/>
      <c r="L227" s="145"/>
      <c r="M227" s="145"/>
      <c r="N227" s="145"/>
      <c r="O227" s="552"/>
      <c r="P227" s="552"/>
      <c r="Q227" s="552"/>
      <c r="R227" s="552"/>
      <c r="S227" s="552"/>
      <c r="T227" s="552"/>
      <c r="U227" s="556"/>
      <c r="V227" s="556"/>
      <c r="W227" s="556"/>
      <c r="X227" s="556"/>
      <c r="Y227" s="556"/>
      <c r="Z227" s="556"/>
      <c r="AA227" s="556"/>
      <c r="AB227" s="556"/>
      <c r="AC227" s="556"/>
      <c r="AD227" s="556"/>
      <c r="AE227" s="556"/>
    </row>
    <row r="228" spans="1:31" customFormat="1">
      <c r="A228" s="145"/>
      <c r="B228" s="145"/>
      <c r="C228" s="145"/>
      <c r="D228" s="145"/>
      <c r="E228" s="145"/>
      <c r="F228" s="145"/>
      <c r="G228" s="145"/>
      <c r="H228" s="145"/>
      <c r="I228" s="145"/>
      <c r="J228" s="211"/>
      <c r="K228" s="145"/>
      <c r="L228" s="145"/>
      <c r="M228" s="145"/>
      <c r="N228" s="145"/>
      <c r="O228" s="552"/>
      <c r="P228" s="552"/>
      <c r="Q228" s="552"/>
      <c r="R228" s="552"/>
      <c r="S228" s="552"/>
      <c r="T228" s="552"/>
      <c r="U228" s="556"/>
      <c r="V228" s="556"/>
      <c r="W228" s="556"/>
      <c r="X228" s="556"/>
      <c r="Y228" s="556"/>
      <c r="Z228" s="556"/>
      <c r="AA228" s="556"/>
      <c r="AB228" s="556"/>
      <c r="AC228" s="556"/>
      <c r="AD228" s="556"/>
      <c r="AE228" s="556"/>
    </row>
    <row r="229" spans="1:31" customFormat="1">
      <c r="A229" s="145"/>
      <c r="B229" s="145"/>
      <c r="C229" s="145"/>
      <c r="D229" s="145"/>
      <c r="E229" s="145"/>
      <c r="F229" s="145"/>
      <c r="G229" s="145"/>
      <c r="H229" s="145"/>
      <c r="I229" s="145"/>
      <c r="J229" s="211"/>
      <c r="K229" s="145"/>
      <c r="L229" s="145"/>
      <c r="M229" s="145"/>
      <c r="N229" s="145"/>
      <c r="O229" s="552"/>
      <c r="P229" s="552"/>
      <c r="Q229" s="552"/>
      <c r="R229" s="552"/>
      <c r="S229" s="552"/>
      <c r="T229" s="552"/>
      <c r="U229" s="556"/>
      <c r="V229" s="556"/>
      <c r="W229" s="556"/>
      <c r="X229" s="556"/>
      <c r="Y229" s="556"/>
      <c r="Z229" s="556"/>
      <c r="AA229" s="556"/>
      <c r="AB229" s="556"/>
      <c r="AC229" s="556"/>
      <c r="AD229" s="556"/>
      <c r="AE229" s="556"/>
    </row>
    <row r="230" spans="1:31" customFormat="1">
      <c r="A230" s="145"/>
      <c r="B230" s="145"/>
      <c r="C230" s="145"/>
      <c r="D230" s="145"/>
      <c r="E230" s="145"/>
      <c r="F230" s="145"/>
      <c r="G230" s="145"/>
      <c r="H230" s="145"/>
      <c r="I230" s="145"/>
      <c r="J230" s="211"/>
      <c r="K230" s="145"/>
      <c r="L230" s="145"/>
      <c r="M230" s="145"/>
      <c r="N230" s="145"/>
      <c r="O230" s="552"/>
      <c r="P230" s="552"/>
      <c r="Q230" s="552"/>
      <c r="R230" s="552"/>
      <c r="S230" s="552"/>
      <c r="T230" s="552"/>
      <c r="U230" s="556"/>
      <c r="V230" s="556"/>
      <c r="W230" s="556"/>
      <c r="X230" s="556"/>
      <c r="Y230" s="556"/>
      <c r="Z230" s="556"/>
      <c r="AA230" s="556"/>
      <c r="AB230" s="556"/>
      <c r="AC230" s="556"/>
      <c r="AD230" s="556"/>
      <c r="AE230" s="556"/>
    </row>
    <row r="231" spans="1:31" customFormat="1">
      <c r="A231" s="145"/>
      <c r="B231" s="145"/>
      <c r="C231" s="145"/>
      <c r="D231" s="145"/>
      <c r="E231" s="145"/>
      <c r="F231" s="145"/>
      <c r="G231" s="145"/>
      <c r="H231" s="145"/>
      <c r="I231" s="145"/>
      <c r="J231" s="211"/>
      <c r="K231" s="145"/>
      <c r="L231" s="145"/>
      <c r="M231" s="145"/>
      <c r="N231" s="145"/>
      <c r="O231" s="552"/>
      <c r="P231" s="552"/>
      <c r="Q231" s="552"/>
      <c r="R231" s="552"/>
      <c r="S231" s="552"/>
      <c r="T231" s="552"/>
      <c r="U231" s="556"/>
      <c r="V231" s="556"/>
      <c r="W231" s="556"/>
      <c r="X231" s="556"/>
      <c r="Y231" s="556"/>
      <c r="Z231" s="556"/>
      <c r="AA231" s="556"/>
      <c r="AB231" s="556"/>
      <c r="AC231" s="556"/>
      <c r="AD231" s="556"/>
      <c r="AE231" s="556"/>
    </row>
    <row r="232" spans="1:31" customFormat="1">
      <c r="A232" s="145"/>
      <c r="B232" s="145"/>
      <c r="C232" s="145"/>
      <c r="D232" s="145"/>
      <c r="E232" s="145"/>
      <c r="F232" s="145"/>
      <c r="G232" s="145"/>
      <c r="H232" s="145"/>
      <c r="I232" s="145"/>
      <c r="J232" s="211"/>
      <c r="K232" s="145"/>
      <c r="L232" s="145"/>
      <c r="M232" s="145"/>
      <c r="N232" s="145"/>
      <c r="O232" s="552"/>
      <c r="P232" s="552"/>
      <c r="Q232" s="552"/>
      <c r="R232" s="552"/>
      <c r="S232" s="552"/>
      <c r="T232" s="552"/>
      <c r="U232" s="556"/>
      <c r="V232" s="556"/>
      <c r="W232" s="556"/>
      <c r="X232" s="556"/>
      <c r="Y232" s="556"/>
      <c r="Z232" s="556"/>
      <c r="AA232" s="556"/>
      <c r="AB232" s="556"/>
      <c r="AC232" s="556"/>
      <c r="AD232" s="556"/>
      <c r="AE232" s="556"/>
    </row>
    <row r="233" spans="1:31" customFormat="1">
      <c r="A233" s="145"/>
      <c r="B233" s="145"/>
      <c r="C233" s="145"/>
      <c r="D233" s="145"/>
      <c r="E233" s="145"/>
      <c r="F233" s="145"/>
      <c r="G233" s="145"/>
      <c r="H233" s="145"/>
      <c r="I233" s="145"/>
      <c r="J233" s="211"/>
      <c r="K233" s="145"/>
      <c r="L233" s="145"/>
      <c r="M233" s="145"/>
      <c r="N233" s="145"/>
      <c r="O233" s="552"/>
      <c r="P233" s="552"/>
      <c r="Q233" s="552"/>
      <c r="R233" s="552"/>
      <c r="S233" s="552"/>
      <c r="T233" s="552"/>
      <c r="U233" s="556"/>
      <c r="V233" s="556"/>
      <c r="W233" s="556"/>
      <c r="X233" s="556"/>
      <c r="Y233" s="556"/>
      <c r="Z233" s="556"/>
      <c r="AA233" s="556"/>
      <c r="AB233" s="556"/>
      <c r="AC233" s="556"/>
      <c r="AD233" s="556"/>
      <c r="AE233" s="556"/>
    </row>
    <row r="234" spans="1:31" customFormat="1">
      <c r="A234" s="145"/>
      <c r="B234" s="145"/>
      <c r="C234" s="145"/>
      <c r="D234" s="145"/>
      <c r="E234" s="145"/>
      <c r="F234" s="145"/>
      <c r="G234" s="145"/>
      <c r="H234" s="145"/>
      <c r="I234" s="145"/>
      <c r="J234" s="211"/>
      <c r="K234" s="145"/>
      <c r="L234" s="145"/>
      <c r="M234" s="145"/>
      <c r="N234" s="145"/>
      <c r="O234" s="552"/>
      <c r="P234" s="552"/>
      <c r="Q234" s="552"/>
      <c r="R234" s="552"/>
      <c r="S234" s="552"/>
      <c r="T234" s="552"/>
      <c r="U234" s="556"/>
      <c r="V234" s="556"/>
      <c r="W234" s="556"/>
      <c r="X234" s="556"/>
      <c r="Y234" s="556"/>
      <c r="Z234" s="556"/>
      <c r="AA234" s="556"/>
      <c r="AB234" s="556"/>
      <c r="AC234" s="556"/>
      <c r="AD234" s="556"/>
      <c r="AE234" s="556"/>
    </row>
    <row r="235" spans="1:31" customFormat="1">
      <c r="A235" s="145"/>
      <c r="B235" s="145"/>
      <c r="C235" s="145"/>
      <c r="D235" s="145"/>
      <c r="E235" s="145"/>
      <c r="F235" s="145"/>
      <c r="G235" s="145"/>
      <c r="H235" s="145"/>
      <c r="I235" s="145"/>
      <c r="J235" s="211"/>
      <c r="K235" s="145"/>
      <c r="L235" s="145"/>
      <c r="M235" s="145"/>
      <c r="N235" s="145"/>
      <c r="O235" s="552"/>
      <c r="P235" s="552"/>
      <c r="Q235" s="552"/>
      <c r="R235" s="552"/>
      <c r="S235" s="552"/>
      <c r="T235" s="552"/>
      <c r="U235" s="556"/>
      <c r="V235" s="556"/>
      <c r="W235" s="556"/>
      <c r="X235" s="556"/>
      <c r="Y235" s="556"/>
      <c r="Z235" s="556"/>
      <c r="AA235" s="556"/>
      <c r="AB235" s="556"/>
      <c r="AC235" s="556"/>
      <c r="AD235" s="556"/>
      <c r="AE235" s="556"/>
    </row>
    <row r="236" spans="1:31" customFormat="1">
      <c r="A236" s="145"/>
      <c r="B236" s="145"/>
      <c r="C236" s="145"/>
      <c r="D236" s="145"/>
      <c r="E236" s="145"/>
      <c r="F236" s="145"/>
      <c r="G236" s="145"/>
      <c r="H236" s="145"/>
      <c r="I236" s="145"/>
      <c r="J236" s="211"/>
      <c r="K236" s="145"/>
      <c r="L236" s="145"/>
      <c r="M236" s="145"/>
      <c r="N236" s="145"/>
      <c r="O236" s="552"/>
      <c r="P236" s="552"/>
      <c r="Q236" s="552"/>
      <c r="R236" s="552"/>
      <c r="S236" s="552"/>
      <c r="T236" s="552"/>
      <c r="U236" s="556"/>
      <c r="V236" s="556"/>
      <c r="W236" s="556"/>
      <c r="X236" s="556"/>
      <c r="Y236" s="556"/>
      <c r="Z236" s="556"/>
      <c r="AA236" s="556"/>
      <c r="AB236" s="556"/>
      <c r="AC236" s="556"/>
      <c r="AD236" s="556"/>
      <c r="AE236" s="556"/>
    </row>
    <row r="237" spans="1:31" customFormat="1">
      <c r="A237" s="145"/>
      <c r="B237" s="145"/>
      <c r="C237" s="145"/>
      <c r="D237" s="145"/>
      <c r="E237" s="145"/>
      <c r="F237" s="145"/>
      <c r="G237" s="145"/>
      <c r="H237" s="145"/>
      <c r="I237" s="145"/>
      <c r="J237" s="211"/>
      <c r="K237" s="145"/>
      <c r="L237" s="145"/>
      <c r="M237" s="145"/>
      <c r="N237" s="145"/>
      <c r="O237" s="552"/>
      <c r="P237" s="552"/>
      <c r="Q237" s="552"/>
      <c r="R237" s="552"/>
      <c r="S237" s="552"/>
      <c r="T237" s="552"/>
      <c r="U237" s="556"/>
      <c r="V237" s="556"/>
      <c r="W237" s="556"/>
      <c r="X237" s="556"/>
      <c r="Y237" s="556"/>
      <c r="Z237" s="556"/>
      <c r="AA237" s="556"/>
      <c r="AB237" s="556"/>
      <c r="AC237" s="556"/>
      <c r="AD237" s="556"/>
      <c r="AE237" s="556"/>
    </row>
    <row r="238" spans="1:31" customFormat="1">
      <c r="A238" s="145"/>
      <c r="B238" s="145"/>
      <c r="C238" s="145"/>
      <c r="D238" s="145"/>
      <c r="E238" s="145"/>
      <c r="F238" s="145"/>
      <c r="G238" s="145"/>
      <c r="H238" s="145"/>
      <c r="I238" s="145"/>
      <c r="J238" s="211"/>
      <c r="K238" s="145"/>
      <c r="L238" s="145"/>
      <c r="M238" s="145"/>
      <c r="N238" s="145"/>
      <c r="O238" s="552"/>
      <c r="P238" s="552"/>
      <c r="Q238" s="552"/>
      <c r="R238" s="552"/>
      <c r="S238" s="552"/>
      <c r="T238" s="552"/>
      <c r="U238" s="556"/>
      <c r="V238" s="556"/>
      <c r="W238" s="556"/>
      <c r="X238" s="556"/>
      <c r="Y238" s="556"/>
      <c r="Z238" s="556"/>
      <c r="AA238" s="556"/>
      <c r="AB238" s="556"/>
      <c r="AC238" s="556"/>
      <c r="AD238" s="556"/>
      <c r="AE238" s="556"/>
    </row>
    <row r="239" spans="1:31" customFormat="1">
      <c r="A239" s="145"/>
      <c r="B239" s="145"/>
      <c r="C239" s="145"/>
      <c r="D239" s="145"/>
      <c r="E239" s="145"/>
      <c r="F239" s="145"/>
      <c r="G239" s="145"/>
      <c r="H239" s="145"/>
      <c r="I239" s="145"/>
      <c r="J239" s="211"/>
      <c r="K239" s="145"/>
      <c r="L239" s="145"/>
      <c r="M239" s="145"/>
      <c r="N239" s="145"/>
      <c r="O239" s="552"/>
      <c r="P239" s="552"/>
      <c r="Q239" s="552"/>
      <c r="R239" s="552"/>
      <c r="S239" s="552"/>
      <c r="T239" s="552"/>
      <c r="U239" s="556"/>
      <c r="V239" s="556"/>
      <c r="W239" s="556"/>
      <c r="X239" s="556"/>
      <c r="Y239" s="556"/>
      <c r="Z239" s="556"/>
      <c r="AA239" s="556"/>
      <c r="AB239" s="556"/>
      <c r="AC239" s="556"/>
      <c r="AD239" s="556"/>
      <c r="AE239" s="556"/>
    </row>
    <row r="240" spans="1:31" customFormat="1">
      <c r="A240" s="145"/>
      <c r="B240" s="145"/>
      <c r="C240" s="145"/>
      <c r="D240" s="145"/>
      <c r="E240" s="145"/>
      <c r="F240" s="145"/>
      <c r="G240" s="145"/>
      <c r="H240" s="145"/>
      <c r="I240" s="145"/>
      <c r="J240" s="211"/>
      <c r="K240" s="145"/>
      <c r="L240" s="145"/>
      <c r="M240" s="145"/>
      <c r="N240" s="145"/>
      <c r="O240" s="552"/>
      <c r="P240" s="552"/>
      <c r="Q240" s="552"/>
      <c r="R240" s="552"/>
      <c r="S240" s="552"/>
      <c r="T240" s="552"/>
      <c r="U240" s="556"/>
      <c r="V240" s="556"/>
      <c r="W240" s="556"/>
      <c r="X240" s="556"/>
      <c r="Y240" s="556"/>
      <c r="Z240" s="556"/>
      <c r="AA240" s="556"/>
      <c r="AB240" s="556"/>
      <c r="AC240" s="556"/>
      <c r="AD240" s="556"/>
      <c r="AE240" s="556"/>
    </row>
    <row r="241" spans="1:31" customFormat="1">
      <c r="A241" s="145"/>
      <c r="B241" s="145"/>
      <c r="C241" s="145"/>
      <c r="D241" s="145"/>
      <c r="E241" s="145"/>
      <c r="F241" s="145"/>
      <c r="G241" s="145"/>
      <c r="H241" s="145"/>
      <c r="I241" s="145"/>
      <c r="J241" s="211"/>
      <c r="K241" s="145"/>
      <c r="L241" s="145"/>
      <c r="M241" s="145"/>
      <c r="N241" s="145"/>
      <c r="O241" s="552"/>
      <c r="P241" s="552"/>
      <c r="Q241" s="552"/>
      <c r="R241" s="552"/>
      <c r="S241" s="552"/>
      <c r="T241" s="552"/>
      <c r="U241" s="556"/>
      <c r="V241" s="556"/>
      <c r="W241" s="556"/>
      <c r="X241" s="556"/>
      <c r="Y241" s="556"/>
      <c r="Z241" s="556"/>
      <c r="AA241" s="556"/>
      <c r="AB241" s="556"/>
      <c r="AC241" s="556"/>
      <c r="AD241" s="556"/>
      <c r="AE241" s="556"/>
    </row>
    <row r="242" spans="1:31" customFormat="1">
      <c r="A242" s="145"/>
      <c r="B242" s="145"/>
      <c r="C242" s="145"/>
      <c r="D242" s="145"/>
      <c r="E242" s="145"/>
      <c r="F242" s="145"/>
      <c r="G242" s="145"/>
      <c r="H242" s="145"/>
      <c r="I242" s="145"/>
      <c r="J242" s="211"/>
      <c r="K242" s="145"/>
      <c r="L242" s="145"/>
      <c r="M242" s="145"/>
      <c r="N242" s="145"/>
      <c r="O242" s="552"/>
      <c r="P242" s="552"/>
      <c r="Q242" s="552"/>
      <c r="R242" s="552"/>
      <c r="S242" s="552"/>
      <c r="T242" s="552"/>
      <c r="U242" s="556"/>
      <c r="V242" s="556"/>
      <c r="W242" s="556"/>
      <c r="X242" s="556"/>
      <c r="Y242" s="556"/>
      <c r="Z242" s="556"/>
      <c r="AA242" s="556"/>
      <c r="AB242" s="556"/>
      <c r="AC242" s="556"/>
      <c r="AD242" s="556"/>
      <c r="AE242" s="556"/>
    </row>
    <row r="243" spans="1:31" customFormat="1">
      <c r="A243" s="145"/>
      <c r="B243" s="145"/>
      <c r="C243" s="145"/>
      <c r="D243" s="145"/>
      <c r="E243" s="145"/>
      <c r="F243" s="145"/>
      <c r="G243" s="145"/>
      <c r="H243" s="145"/>
      <c r="I243" s="145"/>
      <c r="J243" s="211"/>
      <c r="K243" s="145"/>
      <c r="L243" s="145"/>
      <c r="M243" s="145"/>
      <c r="N243" s="145"/>
      <c r="O243" s="552"/>
      <c r="P243" s="552"/>
      <c r="Q243" s="552"/>
      <c r="R243" s="552"/>
      <c r="S243" s="552"/>
      <c r="T243" s="552"/>
      <c r="U243" s="556"/>
      <c r="V243" s="556"/>
      <c r="W243" s="556"/>
      <c r="X243" s="556"/>
      <c r="Y243" s="556"/>
      <c r="Z243" s="556"/>
      <c r="AA243" s="556"/>
      <c r="AB243" s="556"/>
      <c r="AC243" s="556"/>
      <c r="AD243" s="556"/>
      <c r="AE243" s="556"/>
    </row>
    <row r="244" spans="1:31" customFormat="1">
      <c r="A244" s="145"/>
      <c r="B244" s="145"/>
      <c r="C244" s="145"/>
      <c r="D244" s="145"/>
      <c r="E244" s="145"/>
      <c r="F244" s="145"/>
      <c r="G244" s="145"/>
      <c r="H244" s="145"/>
      <c r="I244" s="145"/>
      <c r="J244" s="211"/>
      <c r="K244" s="145"/>
      <c r="L244" s="145"/>
      <c r="M244" s="145"/>
      <c r="N244" s="145"/>
      <c r="O244" s="552"/>
      <c r="P244" s="552"/>
      <c r="Q244" s="552"/>
      <c r="R244" s="552"/>
      <c r="S244" s="552"/>
      <c r="T244" s="552"/>
      <c r="U244" s="556"/>
      <c r="V244" s="556"/>
      <c r="W244" s="556"/>
      <c r="X244" s="556"/>
      <c r="Y244" s="556"/>
      <c r="Z244" s="556"/>
      <c r="AA244" s="556"/>
      <c r="AB244" s="556"/>
      <c r="AC244" s="556"/>
      <c r="AD244" s="556"/>
      <c r="AE244" s="556"/>
    </row>
    <row r="245" spans="1:31" customFormat="1">
      <c r="A245" s="145"/>
      <c r="B245" s="145"/>
      <c r="C245" s="145"/>
      <c r="D245" s="145"/>
      <c r="E245" s="145"/>
      <c r="F245" s="145"/>
      <c r="G245" s="145"/>
      <c r="H245" s="145"/>
      <c r="I245" s="145"/>
      <c r="J245" s="211"/>
      <c r="K245" s="145"/>
      <c r="L245" s="145"/>
      <c r="M245" s="145"/>
      <c r="N245" s="145"/>
      <c r="O245" s="552"/>
      <c r="P245" s="552"/>
      <c r="Q245" s="552"/>
      <c r="R245" s="552"/>
      <c r="S245" s="552"/>
      <c r="T245" s="552"/>
      <c r="U245" s="556"/>
      <c r="V245" s="556"/>
      <c r="W245" s="556"/>
      <c r="X245" s="556"/>
      <c r="Y245" s="556"/>
      <c r="Z245" s="556"/>
      <c r="AA245" s="556"/>
      <c r="AB245" s="556"/>
      <c r="AC245" s="556"/>
      <c r="AD245" s="556"/>
      <c r="AE245" s="556"/>
    </row>
    <row r="246" spans="1:31" customFormat="1">
      <c r="A246" s="145"/>
      <c r="B246" s="145"/>
      <c r="C246" s="145"/>
      <c r="D246" s="145"/>
      <c r="E246" s="145"/>
      <c r="F246" s="145"/>
      <c r="G246" s="145"/>
      <c r="H246" s="145"/>
      <c r="I246" s="145"/>
      <c r="J246" s="211"/>
      <c r="K246" s="145"/>
      <c r="L246" s="145"/>
      <c r="M246" s="145"/>
      <c r="N246" s="145"/>
      <c r="O246" s="552"/>
      <c r="P246" s="552"/>
      <c r="Q246" s="552"/>
      <c r="R246" s="552"/>
      <c r="S246" s="552"/>
      <c r="T246" s="552"/>
      <c r="U246" s="556"/>
      <c r="V246" s="556"/>
      <c r="W246" s="556"/>
      <c r="X246" s="556"/>
      <c r="Y246" s="556"/>
      <c r="Z246" s="556"/>
      <c r="AA246" s="556"/>
      <c r="AB246" s="556"/>
      <c r="AC246" s="556"/>
      <c r="AD246" s="556"/>
      <c r="AE246" s="556"/>
    </row>
    <row r="247" spans="1:31" customFormat="1">
      <c r="A247" s="145"/>
      <c r="B247" s="145"/>
      <c r="C247" s="145"/>
      <c r="D247" s="145"/>
      <c r="E247" s="145"/>
      <c r="F247" s="145"/>
      <c r="G247" s="145"/>
      <c r="H247" s="145"/>
      <c r="I247" s="145"/>
      <c r="J247" s="211"/>
      <c r="K247" s="145"/>
      <c r="L247" s="145"/>
      <c r="M247" s="145"/>
      <c r="N247" s="145"/>
      <c r="O247" s="552"/>
      <c r="P247" s="552"/>
      <c r="Q247" s="552"/>
      <c r="R247" s="552"/>
      <c r="S247" s="552"/>
      <c r="T247" s="552"/>
      <c r="U247" s="556"/>
      <c r="V247" s="556"/>
      <c r="W247" s="556"/>
      <c r="X247" s="556"/>
      <c r="Y247" s="556"/>
      <c r="Z247" s="556"/>
      <c r="AA247" s="556"/>
      <c r="AB247" s="556"/>
      <c r="AC247" s="556"/>
      <c r="AD247" s="556"/>
      <c r="AE247" s="556"/>
    </row>
    <row r="248" spans="1:31" customFormat="1">
      <c r="A248" s="145"/>
      <c r="B248" s="145"/>
      <c r="C248" s="145"/>
      <c r="D248" s="145"/>
      <c r="E248" s="145"/>
      <c r="F248" s="145"/>
      <c r="G248" s="145"/>
      <c r="H248" s="145"/>
      <c r="I248" s="145"/>
      <c r="J248" s="211"/>
      <c r="K248" s="145"/>
      <c r="L248" s="145"/>
      <c r="M248" s="145"/>
      <c r="N248" s="145"/>
      <c r="O248" s="552"/>
      <c r="P248" s="552"/>
      <c r="Q248" s="552"/>
      <c r="R248" s="552"/>
      <c r="S248" s="552"/>
      <c r="T248" s="552"/>
      <c r="U248" s="556"/>
      <c r="V248" s="556"/>
      <c r="W248" s="556"/>
      <c r="X248" s="556"/>
      <c r="Y248" s="556"/>
      <c r="Z248" s="556"/>
      <c r="AA248" s="556"/>
      <c r="AB248" s="556"/>
      <c r="AC248" s="556"/>
      <c r="AD248" s="556"/>
      <c r="AE248" s="556"/>
    </row>
    <row r="249" spans="1:31" customFormat="1">
      <c r="A249" s="145"/>
      <c r="B249" s="145"/>
      <c r="C249" s="145"/>
      <c r="D249" s="145"/>
      <c r="E249" s="145"/>
      <c r="F249" s="145"/>
      <c r="G249" s="145"/>
      <c r="H249" s="145"/>
      <c r="I249" s="145"/>
      <c r="J249" s="211"/>
      <c r="K249" s="145"/>
      <c r="L249" s="145"/>
      <c r="M249" s="145"/>
      <c r="N249" s="145"/>
      <c r="O249" s="552"/>
      <c r="P249" s="552"/>
      <c r="Q249" s="552"/>
      <c r="R249" s="552"/>
      <c r="S249" s="552"/>
      <c r="T249" s="552"/>
      <c r="U249" s="556"/>
      <c r="V249" s="556"/>
      <c r="W249" s="556"/>
      <c r="X249" s="556"/>
      <c r="Y249" s="556"/>
      <c r="Z249" s="556"/>
      <c r="AA249" s="556"/>
      <c r="AB249" s="556"/>
      <c r="AC249" s="556"/>
      <c r="AD249" s="556"/>
      <c r="AE249" s="556"/>
    </row>
    <row r="250" spans="1:31" customFormat="1">
      <c r="A250" s="145"/>
      <c r="B250" s="145"/>
      <c r="C250" s="145"/>
      <c r="D250" s="145"/>
      <c r="E250" s="145"/>
      <c r="F250" s="145"/>
      <c r="G250" s="145"/>
      <c r="H250" s="145"/>
      <c r="I250" s="145"/>
      <c r="J250" s="211"/>
      <c r="K250" s="145"/>
      <c r="L250" s="145"/>
      <c r="M250" s="145"/>
      <c r="N250" s="145"/>
      <c r="O250" s="552"/>
      <c r="P250" s="552"/>
      <c r="Q250" s="552"/>
      <c r="R250" s="552"/>
      <c r="S250" s="552"/>
      <c r="T250" s="552"/>
      <c r="U250" s="556"/>
      <c r="V250" s="556"/>
      <c r="W250" s="556"/>
      <c r="X250" s="556"/>
      <c r="Y250" s="556"/>
      <c r="Z250" s="556"/>
      <c r="AA250" s="556"/>
      <c r="AB250" s="556"/>
      <c r="AC250" s="556"/>
      <c r="AD250" s="556"/>
      <c r="AE250" s="556"/>
    </row>
    <row r="251" spans="1:31" customFormat="1">
      <c r="A251" s="145"/>
      <c r="B251" s="145"/>
      <c r="C251" s="145"/>
      <c r="D251" s="145"/>
      <c r="E251" s="145"/>
      <c r="F251" s="145"/>
      <c r="G251" s="145"/>
      <c r="H251" s="145"/>
      <c r="I251" s="145"/>
      <c r="J251" s="211"/>
      <c r="K251" s="145"/>
      <c r="L251" s="145"/>
      <c r="M251" s="145"/>
      <c r="N251" s="145"/>
      <c r="O251" s="552"/>
      <c r="P251" s="552"/>
      <c r="Q251" s="552"/>
      <c r="R251" s="552"/>
      <c r="S251" s="552"/>
      <c r="T251" s="552"/>
      <c r="U251" s="556"/>
      <c r="V251" s="556"/>
      <c r="W251" s="556"/>
      <c r="X251" s="556"/>
      <c r="Y251" s="556"/>
      <c r="Z251" s="556"/>
      <c r="AA251" s="556"/>
      <c r="AB251" s="556"/>
      <c r="AC251" s="556"/>
      <c r="AD251" s="556"/>
      <c r="AE251" s="556"/>
    </row>
    <row r="252" spans="1:31" customFormat="1">
      <c r="A252" s="145"/>
      <c r="B252" s="145"/>
      <c r="C252" s="145"/>
      <c r="D252" s="145"/>
      <c r="E252" s="145"/>
      <c r="F252" s="145"/>
      <c r="G252" s="145"/>
      <c r="H252" s="145"/>
      <c r="I252" s="145"/>
      <c r="J252" s="211"/>
      <c r="K252" s="145"/>
      <c r="L252" s="145"/>
      <c r="M252" s="145"/>
      <c r="N252" s="145"/>
      <c r="O252" s="552"/>
      <c r="P252" s="552"/>
      <c r="Q252" s="552"/>
      <c r="R252" s="552"/>
      <c r="S252" s="552"/>
      <c r="T252" s="552"/>
      <c r="U252" s="556"/>
      <c r="V252" s="556"/>
      <c r="W252" s="556"/>
      <c r="X252" s="556"/>
      <c r="Y252" s="556"/>
      <c r="Z252" s="556"/>
      <c r="AA252" s="556"/>
      <c r="AB252" s="556"/>
      <c r="AC252" s="556"/>
      <c r="AD252" s="556"/>
      <c r="AE252" s="556"/>
    </row>
    <row r="253" spans="1:31" customFormat="1">
      <c r="A253" s="145"/>
      <c r="B253" s="145"/>
      <c r="C253" s="145"/>
      <c r="D253" s="145"/>
      <c r="E253" s="145"/>
      <c r="F253" s="145"/>
      <c r="G253" s="145"/>
      <c r="H253" s="145"/>
      <c r="I253" s="145"/>
      <c r="J253" s="211"/>
      <c r="K253" s="145"/>
      <c r="L253" s="145"/>
      <c r="M253" s="145"/>
      <c r="N253" s="145"/>
      <c r="O253" s="552"/>
      <c r="P253" s="552"/>
      <c r="Q253" s="552"/>
      <c r="R253" s="552"/>
      <c r="S253" s="552"/>
      <c r="T253" s="552"/>
      <c r="U253" s="556"/>
      <c r="V253" s="556"/>
      <c r="W253" s="556"/>
      <c r="X253" s="556"/>
      <c r="Y253" s="556"/>
      <c r="Z253" s="556"/>
      <c r="AA253" s="556"/>
      <c r="AB253" s="556"/>
      <c r="AC253" s="556"/>
      <c r="AD253" s="556"/>
      <c r="AE253" s="556"/>
    </row>
    <row r="254" spans="1:31" customFormat="1">
      <c r="A254" s="145"/>
      <c r="B254" s="145"/>
      <c r="C254" s="145"/>
      <c r="D254" s="145"/>
      <c r="E254" s="145"/>
      <c r="F254" s="145"/>
      <c r="G254" s="145"/>
      <c r="H254" s="145"/>
      <c r="I254" s="145"/>
      <c r="J254" s="211"/>
      <c r="K254" s="145"/>
      <c r="L254" s="145"/>
      <c r="M254" s="145"/>
      <c r="N254" s="145"/>
      <c r="O254" s="552"/>
      <c r="P254" s="552"/>
      <c r="Q254" s="552"/>
      <c r="R254" s="552"/>
      <c r="S254" s="552"/>
      <c r="T254" s="552"/>
      <c r="U254" s="556"/>
      <c r="V254" s="556"/>
      <c r="W254" s="556"/>
      <c r="X254" s="556"/>
      <c r="Y254" s="556"/>
      <c r="Z254" s="556"/>
      <c r="AA254" s="556"/>
      <c r="AB254" s="556"/>
      <c r="AC254" s="556"/>
      <c r="AD254" s="556"/>
      <c r="AE254" s="556"/>
    </row>
    <row r="255" spans="1:31" customFormat="1">
      <c r="A255" s="145"/>
      <c r="B255" s="145"/>
      <c r="C255" s="145"/>
      <c r="D255" s="145"/>
      <c r="E255" s="145"/>
      <c r="F255" s="145"/>
      <c r="G255" s="145"/>
      <c r="H255" s="145"/>
      <c r="I255" s="145"/>
      <c r="J255" s="211"/>
      <c r="K255" s="145"/>
      <c r="L255" s="145"/>
      <c r="M255" s="145"/>
      <c r="N255" s="145"/>
      <c r="O255" s="552"/>
      <c r="P255" s="552"/>
      <c r="Q255" s="552"/>
      <c r="R255" s="552"/>
      <c r="S255" s="552"/>
      <c r="T255" s="552"/>
      <c r="U255" s="556"/>
      <c r="V255" s="556"/>
      <c r="W255" s="556"/>
      <c r="X255" s="556"/>
      <c r="Y255" s="556"/>
      <c r="Z255" s="556"/>
      <c r="AA255" s="556"/>
      <c r="AB255" s="556"/>
      <c r="AC255" s="556"/>
      <c r="AD255" s="556"/>
      <c r="AE255" s="556"/>
    </row>
    <row r="256" spans="1:31" customFormat="1">
      <c r="A256" s="145"/>
      <c r="B256" s="145"/>
      <c r="C256" s="145"/>
      <c r="D256" s="145"/>
      <c r="E256" s="145"/>
      <c r="F256" s="145"/>
      <c r="G256" s="145"/>
      <c r="H256" s="145"/>
      <c r="I256" s="145"/>
      <c r="J256" s="211"/>
      <c r="K256" s="145"/>
      <c r="L256" s="145"/>
      <c r="M256" s="145"/>
      <c r="N256" s="145"/>
      <c r="O256" s="552"/>
      <c r="P256" s="552"/>
      <c r="Q256" s="552"/>
      <c r="R256" s="552"/>
      <c r="S256" s="552"/>
      <c r="T256" s="552"/>
      <c r="U256" s="556"/>
      <c r="V256" s="556"/>
      <c r="W256" s="556"/>
      <c r="X256" s="556"/>
      <c r="Y256" s="556"/>
      <c r="Z256" s="556"/>
      <c r="AA256" s="556"/>
      <c r="AB256" s="556"/>
      <c r="AC256" s="556"/>
      <c r="AD256" s="556"/>
      <c r="AE256" s="556"/>
    </row>
    <row r="257" spans="1:31" customFormat="1">
      <c r="A257" s="145"/>
      <c r="B257" s="145"/>
      <c r="C257" s="145"/>
      <c r="D257" s="145"/>
      <c r="E257" s="145"/>
      <c r="F257" s="145"/>
      <c r="G257" s="145"/>
      <c r="H257" s="145"/>
      <c r="I257" s="145"/>
      <c r="J257" s="211"/>
      <c r="K257" s="145"/>
      <c r="L257" s="145"/>
      <c r="M257" s="145"/>
      <c r="N257" s="145"/>
      <c r="O257" s="552"/>
      <c r="P257" s="552"/>
      <c r="Q257" s="552"/>
      <c r="R257" s="552"/>
      <c r="S257" s="552"/>
      <c r="T257" s="552"/>
      <c r="U257" s="556"/>
      <c r="V257" s="556"/>
      <c r="W257" s="556"/>
      <c r="X257" s="556"/>
      <c r="Y257" s="556"/>
      <c r="Z257" s="556"/>
      <c r="AA257" s="556"/>
      <c r="AB257" s="556"/>
      <c r="AC257" s="556"/>
      <c r="AD257" s="556"/>
      <c r="AE257" s="556"/>
    </row>
    <row r="258" spans="1:31" customFormat="1">
      <c r="A258" s="145"/>
      <c r="B258" s="145"/>
      <c r="C258" s="145"/>
      <c r="D258" s="145"/>
      <c r="E258" s="145"/>
      <c r="F258" s="145"/>
      <c r="G258" s="145"/>
      <c r="H258" s="145"/>
      <c r="I258" s="145"/>
      <c r="J258" s="211"/>
      <c r="K258" s="145"/>
      <c r="L258" s="145"/>
      <c r="M258" s="145"/>
      <c r="N258" s="145"/>
      <c r="O258" s="552"/>
      <c r="P258" s="552"/>
      <c r="Q258" s="552"/>
      <c r="R258" s="552"/>
      <c r="S258" s="552"/>
      <c r="T258" s="552"/>
      <c r="U258" s="556"/>
      <c r="V258" s="556"/>
      <c r="W258" s="556"/>
      <c r="X258" s="556"/>
      <c r="Y258" s="556"/>
      <c r="Z258" s="556"/>
      <c r="AA258" s="556"/>
      <c r="AB258" s="556"/>
      <c r="AC258" s="556"/>
      <c r="AD258" s="556"/>
      <c r="AE258" s="556"/>
    </row>
    <row r="259" spans="1:31" customFormat="1">
      <c r="A259" s="145"/>
      <c r="B259" s="145"/>
      <c r="C259" s="145"/>
      <c r="D259" s="145"/>
      <c r="E259" s="145"/>
      <c r="F259" s="145"/>
      <c r="G259" s="145"/>
      <c r="H259" s="145"/>
      <c r="I259" s="145"/>
      <c r="J259" s="211"/>
      <c r="K259" s="145"/>
      <c r="L259" s="145"/>
      <c r="M259" s="145"/>
      <c r="N259" s="145"/>
      <c r="O259" s="552"/>
      <c r="P259" s="552"/>
      <c r="Q259" s="552"/>
      <c r="R259" s="552"/>
      <c r="S259" s="552"/>
      <c r="T259" s="552"/>
      <c r="U259" s="556"/>
      <c r="V259" s="556"/>
      <c r="W259" s="556"/>
      <c r="X259" s="556"/>
      <c r="Y259" s="556"/>
      <c r="Z259" s="556"/>
      <c r="AA259" s="556"/>
      <c r="AB259" s="556"/>
      <c r="AC259" s="556"/>
      <c r="AD259" s="556"/>
      <c r="AE259" s="556"/>
    </row>
    <row r="260" spans="1:31" customFormat="1">
      <c r="A260" s="145"/>
      <c r="B260" s="145"/>
      <c r="C260" s="145"/>
      <c r="D260" s="145"/>
      <c r="E260" s="145"/>
      <c r="F260" s="145"/>
      <c r="G260" s="145"/>
      <c r="H260" s="145"/>
      <c r="I260" s="145"/>
      <c r="J260" s="211"/>
      <c r="K260" s="145"/>
      <c r="L260" s="145"/>
      <c r="M260" s="145"/>
      <c r="N260" s="145"/>
      <c r="O260" s="552"/>
      <c r="P260" s="552"/>
      <c r="Q260" s="552"/>
      <c r="R260" s="552"/>
      <c r="S260" s="552"/>
      <c r="T260" s="552"/>
      <c r="U260" s="556"/>
      <c r="V260" s="556"/>
      <c r="W260" s="556"/>
      <c r="X260" s="556"/>
      <c r="Y260" s="556"/>
      <c r="Z260" s="556"/>
      <c r="AA260" s="556"/>
      <c r="AB260" s="556"/>
      <c r="AC260" s="556"/>
      <c r="AD260" s="556"/>
      <c r="AE260" s="556"/>
    </row>
    <row r="261" spans="1:31" customFormat="1">
      <c r="A261" s="145"/>
      <c r="B261" s="145"/>
      <c r="C261" s="145"/>
      <c r="D261" s="145"/>
      <c r="E261" s="145"/>
      <c r="F261" s="145"/>
      <c r="G261" s="145"/>
      <c r="H261" s="145"/>
      <c r="I261" s="145"/>
      <c r="J261" s="211"/>
      <c r="K261" s="145"/>
      <c r="L261" s="145"/>
      <c r="M261" s="145"/>
      <c r="N261" s="145"/>
      <c r="O261" s="552"/>
      <c r="P261" s="552"/>
      <c r="Q261" s="552"/>
      <c r="R261" s="552"/>
      <c r="S261" s="552"/>
      <c r="T261" s="552"/>
      <c r="U261" s="556"/>
      <c r="V261" s="556"/>
      <c r="W261" s="556"/>
      <c r="X261" s="556"/>
      <c r="Y261" s="556"/>
      <c r="Z261" s="556"/>
      <c r="AA261" s="556"/>
      <c r="AB261" s="556"/>
      <c r="AC261" s="556"/>
      <c r="AD261" s="556"/>
      <c r="AE261" s="556"/>
    </row>
    <row r="262" spans="1:31" customFormat="1">
      <c r="A262" s="145"/>
      <c r="B262" s="145"/>
      <c r="C262" s="145"/>
      <c r="D262" s="145"/>
      <c r="E262" s="145"/>
      <c r="F262" s="145"/>
      <c r="G262" s="145"/>
      <c r="H262" s="145"/>
      <c r="I262" s="145"/>
      <c r="J262" s="211"/>
      <c r="K262" s="145"/>
      <c r="L262" s="145"/>
      <c r="M262" s="145"/>
      <c r="N262" s="145"/>
      <c r="O262" s="552"/>
      <c r="P262" s="552"/>
      <c r="Q262" s="552"/>
      <c r="R262" s="552"/>
      <c r="S262" s="552"/>
      <c r="T262" s="552"/>
      <c r="U262" s="556"/>
      <c r="V262" s="556"/>
      <c r="W262" s="556"/>
      <c r="X262" s="556"/>
      <c r="Y262" s="556"/>
      <c r="Z262" s="556"/>
      <c r="AA262" s="556"/>
      <c r="AB262" s="556"/>
      <c r="AC262" s="556"/>
      <c r="AD262" s="556"/>
      <c r="AE262" s="556"/>
    </row>
    <row r="263" spans="1:31" customFormat="1">
      <c r="A263" s="145"/>
      <c r="B263" s="145"/>
      <c r="C263" s="145"/>
      <c r="D263" s="145"/>
      <c r="E263" s="145"/>
      <c r="F263" s="145"/>
      <c r="G263" s="145"/>
      <c r="H263" s="145"/>
      <c r="I263" s="145"/>
      <c r="J263" s="211"/>
      <c r="K263" s="145"/>
      <c r="L263" s="145"/>
      <c r="M263" s="145"/>
      <c r="N263" s="145"/>
      <c r="O263" s="552"/>
      <c r="P263" s="552"/>
      <c r="Q263" s="552"/>
      <c r="R263" s="552"/>
      <c r="S263" s="552"/>
      <c r="T263" s="552"/>
      <c r="U263" s="556"/>
      <c r="V263" s="556"/>
      <c r="W263" s="556"/>
      <c r="X263" s="556"/>
      <c r="Y263" s="556"/>
      <c r="Z263" s="556"/>
      <c r="AA263" s="556"/>
      <c r="AB263" s="556"/>
      <c r="AC263" s="556"/>
      <c r="AD263" s="556"/>
      <c r="AE263" s="556"/>
    </row>
    <row r="264" spans="1:31" customFormat="1">
      <c r="A264" s="145"/>
      <c r="B264" s="145"/>
      <c r="C264" s="145"/>
      <c r="D264" s="145"/>
      <c r="E264" s="145"/>
      <c r="F264" s="145"/>
      <c r="G264" s="145"/>
      <c r="H264" s="145"/>
      <c r="I264" s="145"/>
      <c r="J264" s="211"/>
      <c r="K264" s="145"/>
      <c r="L264" s="145"/>
      <c r="M264" s="145"/>
      <c r="N264" s="145"/>
      <c r="O264" s="552"/>
      <c r="P264" s="552"/>
      <c r="Q264" s="552"/>
      <c r="R264" s="552"/>
      <c r="S264" s="552"/>
      <c r="T264" s="552"/>
      <c r="U264" s="556"/>
      <c r="V264" s="556"/>
      <c r="W264" s="556"/>
      <c r="X264" s="556"/>
      <c r="Y264" s="556"/>
      <c r="Z264" s="556"/>
      <c r="AA264" s="556"/>
      <c r="AB264" s="556"/>
      <c r="AC264" s="556"/>
      <c r="AD264" s="556"/>
      <c r="AE264" s="556"/>
    </row>
  </sheetData>
  <autoFilter ref="O5:U125"/>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2">
    <mergeCell ref="A8:A11"/>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14&amp;R&amp;"Calibri Light,Regular"&amp;10Dirección Ejecutiva
Sub Dirección de Gestión de Información</oddFooter>
  </headerFooter>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T264"/>
  <sheetViews>
    <sheetView showGridLines="0" view="pageBreakPreview" zoomScale="40" zoomScaleNormal="100" zoomScaleSheetLayoutView="40" zoomScalePageLayoutView="70" workbookViewId="0"/>
  </sheetViews>
  <sheetFormatPr defaultRowHeight="11.25"/>
  <cols>
    <col min="1" max="1" width="5" style="145" customWidth="1"/>
    <col min="2" max="2" width="52.6640625" style="145" customWidth="1"/>
    <col min="3" max="10" width="27.33203125" style="145" customWidth="1"/>
    <col min="11" max="11" width="40" style="145" customWidth="1"/>
    <col min="12" max="12" width="6.5" style="145" customWidth="1"/>
    <col min="13" max="16384" width="9.33203125" style="145"/>
  </cols>
  <sheetData>
    <row r="1" spans="1:20" ht="14.1" customHeight="1">
      <c r="A1" s="204"/>
      <c r="B1" s="205"/>
      <c r="C1" s="205"/>
      <c r="D1" s="205"/>
      <c r="E1" s="205"/>
      <c r="F1" s="205"/>
      <c r="G1" s="206"/>
      <c r="H1" s="206"/>
      <c r="I1" s="207"/>
    </row>
    <row r="2" spans="1:20" ht="14.1" customHeight="1">
      <c r="A2" s="208"/>
      <c r="B2" s="209"/>
      <c r="C2" s="209"/>
      <c r="D2" s="209"/>
      <c r="E2" s="209"/>
      <c r="F2" s="209"/>
      <c r="G2" s="210"/>
      <c r="H2" s="210"/>
      <c r="I2" s="210"/>
    </row>
    <row r="3" spans="1:20" ht="14.1" customHeight="1">
      <c r="A3" s="208"/>
      <c r="B3" s="209"/>
      <c r="C3" s="209"/>
      <c r="D3" s="209"/>
      <c r="E3" s="209"/>
      <c r="F3" s="209"/>
      <c r="G3" s="210"/>
      <c r="H3" s="210"/>
      <c r="I3" s="210"/>
    </row>
    <row r="4" spans="1:20" ht="24" customHeight="1">
      <c r="A4" s="538" t="s">
        <v>315</v>
      </c>
      <c r="B4" s="538"/>
      <c r="C4" s="538"/>
      <c r="D4" s="538"/>
      <c r="E4" s="538"/>
      <c r="F4" s="538"/>
      <c r="G4" s="538"/>
      <c r="H4" s="538"/>
      <c r="I4" s="538"/>
    </row>
    <row r="5" spans="1:20" ht="15.95" customHeight="1">
      <c r="A5" s="209"/>
      <c r="B5" s="595"/>
      <c r="C5" s="596"/>
      <c r="D5" s="597"/>
      <c r="E5" s="597"/>
      <c r="F5" s="598"/>
      <c r="G5" s="216"/>
      <c r="H5" s="216"/>
      <c r="I5" s="217"/>
    </row>
    <row r="6" spans="1:20" ht="45.75" customHeight="1">
      <c r="A6" s="599"/>
      <c r="B6" s="624" t="s">
        <v>720</v>
      </c>
      <c r="C6" s="599"/>
      <c r="D6" s="599"/>
      <c r="E6" s="599"/>
      <c r="F6" s="599"/>
      <c r="G6" s="236"/>
      <c r="H6" s="236"/>
      <c r="I6" s="217"/>
    </row>
    <row r="7" spans="1:20" ht="81" customHeight="1">
      <c r="A7" s="600"/>
      <c r="B7" s="539" t="s">
        <v>721</v>
      </c>
      <c r="C7" s="536" t="s">
        <v>722</v>
      </c>
      <c r="D7" s="536" t="s">
        <v>723</v>
      </c>
      <c r="E7" s="536" t="s">
        <v>724</v>
      </c>
      <c r="F7" s="536" t="s">
        <v>725</v>
      </c>
      <c r="G7" s="536" t="s">
        <v>726</v>
      </c>
      <c r="H7" s="537" t="s">
        <v>727</v>
      </c>
      <c r="I7" s="537" t="s">
        <v>728</v>
      </c>
      <c r="J7" s="539" t="s">
        <v>111</v>
      </c>
      <c r="K7" s="536" t="s">
        <v>729</v>
      </c>
      <c r="L7" s="493"/>
    </row>
    <row r="8" spans="1:20" ht="33" customHeight="1">
      <c r="A8" s="600"/>
      <c r="B8" s="539"/>
      <c r="C8" s="536" t="s">
        <v>730</v>
      </c>
      <c r="D8" s="536" t="s">
        <v>731</v>
      </c>
      <c r="E8" s="536" t="s">
        <v>732</v>
      </c>
      <c r="F8" s="536" t="s">
        <v>733</v>
      </c>
      <c r="G8" s="536" t="s">
        <v>734</v>
      </c>
      <c r="H8" s="537" t="s">
        <v>735</v>
      </c>
      <c r="I8" s="537" t="s">
        <v>736</v>
      </c>
      <c r="J8" s="539"/>
      <c r="K8" s="536" t="s">
        <v>737</v>
      </c>
    </row>
    <row r="9" spans="1:20" ht="22.5" customHeight="1">
      <c r="A9" s="600"/>
      <c r="B9" s="720" t="s">
        <v>738</v>
      </c>
      <c r="C9" s="721">
        <v>64</v>
      </c>
      <c r="D9" s="722">
        <v>4</v>
      </c>
      <c r="E9" s="722">
        <v>1</v>
      </c>
      <c r="F9" s="723">
        <v>11</v>
      </c>
      <c r="G9" s="724">
        <v>5</v>
      </c>
      <c r="H9" s="724">
        <v>0</v>
      </c>
      <c r="I9" s="724">
        <v>0</v>
      </c>
      <c r="J9" s="725">
        <f>+SUM(C9:I9)</f>
        <v>85</v>
      </c>
      <c r="K9" s="739">
        <v>1132.9099999999999</v>
      </c>
    </row>
    <row r="10" spans="1:20" ht="22.5" customHeight="1">
      <c r="A10" s="600"/>
      <c r="B10" s="729" t="s">
        <v>739</v>
      </c>
      <c r="C10" s="730">
        <v>0</v>
      </c>
      <c r="D10" s="730">
        <v>2</v>
      </c>
      <c r="E10" s="730">
        <v>0</v>
      </c>
      <c r="F10" s="731">
        <v>5</v>
      </c>
      <c r="G10" s="732">
        <v>1</v>
      </c>
      <c r="H10" s="732">
        <v>0</v>
      </c>
      <c r="I10" s="732">
        <v>0</v>
      </c>
      <c r="J10" s="733">
        <f>+SUM(C10:I10)</f>
        <v>8</v>
      </c>
      <c r="K10" s="740">
        <v>211.82</v>
      </c>
    </row>
    <row r="11" spans="1:20" ht="22.5" customHeight="1">
      <c r="A11" s="600"/>
      <c r="B11" s="734" t="s">
        <v>740</v>
      </c>
      <c r="C11" s="735">
        <v>0</v>
      </c>
      <c r="D11" s="735">
        <v>0</v>
      </c>
      <c r="E11" s="735">
        <v>0</v>
      </c>
      <c r="F11" s="736">
        <v>1</v>
      </c>
      <c r="G11" s="737">
        <v>1</v>
      </c>
      <c r="H11" s="737">
        <v>0</v>
      </c>
      <c r="I11" s="737">
        <v>0</v>
      </c>
      <c r="J11" s="738">
        <f>+SUM(C11:I11)</f>
        <v>2</v>
      </c>
      <c r="K11" s="741">
        <v>114.57</v>
      </c>
    </row>
    <row r="12" spans="1:20" ht="22.5" customHeight="1">
      <c r="A12" s="601"/>
      <c r="B12" s="729" t="s">
        <v>741</v>
      </c>
      <c r="C12" s="730">
        <v>0</v>
      </c>
      <c r="D12" s="730">
        <v>1</v>
      </c>
      <c r="E12" s="730">
        <v>0</v>
      </c>
      <c r="F12" s="731">
        <v>0</v>
      </c>
      <c r="G12" s="732">
        <v>0</v>
      </c>
      <c r="H12" s="732">
        <v>0</v>
      </c>
      <c r="I12" s="732">
        <v>0</v>
      </c>
      <c r="J12" s="733">
        <f>+SUM(C12:I12)</f>
        <v>1</v>
      </c>
      <c r="K12" s="740">
        <v>1.0009999999999999</v>
      </c>
    </row>
    <row r="13" spans="1:20" ht="22.5" customHeight="1">
      <c r="A13" s="209"/>
      <c r="B13" s="726" t="s">
        <v>111</v>
      </c>
      <c r="C13" s="727">
        <f>+SUM(C9:C12)</f>
        <v>64</v>
      </c>
      <c r="D13" s="727">
        <f t="shared" ref="D13:K13" si="0">+SUM(D9:D12)</f>
        <v>7</v>
      </c>
      <c r="E13" s="727">
        <f t="shared" si="0"/>
        <v>1</v>
      </c>
      <c r="F13" s="727">
        <f t="shared" si="0"/>
        <v>17</v>
      </c>
      <c r="G13" s="727">
        <f t="shared" si="0"/>
        <v>7</v>
      </c>
      <c r="H13" s="727">
        <f t="shared" si="0"/>
        <v>0</v>
      </c>
      <c r="I13" s="727">
        <f t="shared" si="0"/>
        <v>0</v>
      </c>
      <c r="J13" s="728">
        <f t="shared" si="0"/>
        <v>96</v>
      </c>
      <c r="K13" s="742">
        <f t="shared" si="0"/>
        <v>1460.3009999999997</v>
      </c>
    </row>
    <row r="14" spans="1:20" ht="14.25" customHeight="1">
      <c r="A14" s="209"/>
      <c r="B14" s="631"/>
      <c r="C14" s="625"/>
      <c r="D14" s="625"/>
      <c r="E14" s="625"/>
      <c r="F14" s="625"/>
      <c r="G14" s="626"/>
      <c r="H14" s="630"/>
      <c r="I14" s="627"/>
      <c r="J14" s="627"/>
      <c r="K14" s="627"/>
      <c r="L14" s="627"/>
      <c r="M14" s="627"/>
      <c r="N14" s="627"/>
      <c r="O14" s="627"/>
      <c r="P14" s="627"/>
      <c r="Q14" s="627"/>
      <c r="R14" s="627"/>
      <c r="S14" s="627"/>
      <c r="T14" s="627"/>
    </row>
    <row r="15" spans="1:20" ht="40.5" customHeight="1">
      <c r="A15" s="209"/>
      <c r="B15" s="930" t="s">
        <v>794</v>
      </c>
      <c r="C15" s="930"/>
      <c r="D15" s="930"/>
      <c r="E15" s="930"/>
      <c r="F15" s="930"/>
      <c r="G15" s="930"/>
      <c r="H15" s="930"/>
      <c r="I15" s="930"/>
      <c r="J15" s="930"/>
      <c r="K15" s="930"/>
      <c r="L15" s="627"/>
      <c r="M15" s="627"/>
      <c r="N15" s="627"/>
      <c r="O15" s="627"/>
      <c r="P15" s="627"/>
      <c r="Q15" s="627"/>
      <c r="R15" s="627"/>
      <c r="S15" s="627"/>
      <c r="T15" s="627"/>
    </row>
    <row r="16" spans="1:20" ht="14.25" customHeight="1">
      <c r="A16" s="209"/>
      <c r="B16" s="631"/>
      <c r="C16" s="625"/>
      <c r="D16" s="625"/>
      <c r="E16" s="625"/>
      <c r="F16" s="625"/>
      <c r="G16" s="626"/>
      <c r="H16" s="630"/>
      <c r="I16" s="630"/>
      <c r="J16" s="627"/>
      <c r="K16" s="627"/>
      <c r="L16" s="627"/>
      <c r="M16" s="627"/>
      <c r="N16" s="627"/>
      <c r="O16" s="627"/>
      <c r="P16" s="627"/>
      <c r="Q16" s="627"/>
      <c r="R16" s="627"/>
      <c r="S16" s="627"/>
      <c r="T16" s="627"/>
    </row>
    <row r="17" spans="1:20" ht="14.25" customHeight="1">
      <c r="A17" s="209"/>
      <c r="B17" s="631"/>
      <c r="C17" s="625"/>
      <c r="D17" s="625"/>
      <c r="E17" s="625"/>
      <c r="F17" s="625"/>
      <c r="G17" s="626"/>
      <c r="H17" s="626"/>
      <c r="I17" s="630"/>
      <c r="J17" s="627"/>
      <c r="K17" s="627"/>
      <c r="L17" s="627"/>
      <c r="M17" s="627"/>
      <c r="N17" s="627"/>
      <c r="O17" s="627"/>
      <c r="P17" s="627"/>
      <c r="Q17" s="627"/>
      <c r="R17" s="627"/>
      <c r="S17" s="627"/>
      <c r="T17" s="627"/>
    </row>
    <row r="18" spans="1:20" ht="14.25" customHeight="1">
      <c r="A18" s="209"/>
      <c r="B18" s="631"/>
      <c r="C18" s="625"/>
      <c r="D18" s="625"/>
      <c r="E18" s="625"/>
      <c r="F18" s="625"/>
      <c r="G18" s="626"/>
      <c r="H18" s="626"/>
      <c r="I18" s="630"/>
      <c r="J18" s="627"/>
      <c r="K18" s="627"/>
      <c r="L18" s="627"/>
      <c r="M18" s="627"/>
      <c r="N18" s="627"/>
      <c r="O18" s="627"/>
      <c r="P18" s="627"/>
      <c r="Q18" s="627"/>
      <c r="R18" s="627"/>
      <c r="S18" s="627"/>
      <c r="T18" s="627"/>
    </row>
    <row r="19" spans="1:20" ht="14.25" customHeight="1">
      <c r="A19" s="209"/>
      <c r="B19" s="631"/>
      <c r="C19" s="625"/>
      <c r="D19" s="625"/>
      <c r="E19" s="625"/>
      <c r="F19" s="625"/>
      <c r="G19" s="626"/>
      <c r="H19" s="626"/>
      <c r="I19" s="630"/>
      <c r="J19" s="627"/>
      <c r="K19" s="627"/>
      <c r="L19" s="627"/>
      <c r="M19" s="627"/>
      <c r="N19" s="627"/>
      <c r="O19" s="627"/>
      <c r="P19" s="627"/>
      <c r="Q19" s="627"/>
      <c r="R19" s="627"/>
      <c r="S19" s="627"/>
      <c r="T19" s="627"/>
    </row>
    <row r="20" spans="1:20" ht="66" customHeight="1">
      <c r="A20" s="209"/>
      <c r="B20" s="932" t="s">
        <v>742</v>
      </c>
      <c r="C20" s="933"/>
      <c r="D20" s="933"/>
      <c r="E20" s="625"/>
      <c r="F20" s="625"/>
      <c r="G20" s="932" t="s">
        <v>743</v>
      </c>
      <c r="H20" s="933"/>
      <c r="I20" s="933"/>
      <c r="J20" s="627"/>
      <c r="K20" s="627"/>
      <c r="L20" s="627"/>
      <c r="M20" s="627"/>
      <c r="N20" s="627"/>
      <c r="O20" s="627"/>
      <c r="P20" s="627"/>
      <c r="Q20" s="627"/>
      <c r="R20" s="627"/>
      <c r="S20" s="627"/>
      <c r="T20" s="627"/>
    </row>
    <row r="21" spans="1:20" s="174" customFormat="1" ht="18" customHeight="1">
      <c r="A21" s="209"/>
      <c r="B21" s="631"/>
      <c r="C21" s="625"/>
      <c r="D21" s="625"/>
      <c r="E21" s="625"/>
      <c r="F21" s="625"/>
      <c r="G21" s="626"/>
      <c r="H21" s="626"/>
      <c r="I21" s="630"/>
      <c r="J21" s="628"/>
      <c r="K21" s="628"/>
      <c r="L21" s="628"/>
      <c r="M21" s="628"/>
      <c r="N21" s="628"/>
      <c r="O21" s="628"/>
      <c r="P21" s="628"/>
      <c r="Q21" s="628"/>
      <c r="R21" s="628"/>
      <c r="S21" s="628"/>
      <c r="T21" s="628"/>
    </row>
    <row r="22" spans="1:20" s="174" customFormat="1" ht="14.25" customHeight="1">
      <c r="A22" s="209"/>
      <c r="B22" s="631"/>
      <c r="C22" s="625"/>
      <c r="D22" s="625"/>
      <c r="E22" s="625"/>
      <c r="F22" s="625"/>
      <c r="G22" s="626"/>
      <c r="H22" s="626"/>
      <c r="I22" s="630"/>
      <c r="J22" s="628"/>
      <c r="K22" s="628"/>
      <c r="L22" s="628"/>
      <c r="M22" s="628"/>
      <c r="N22" s="628"/>
      <c r="O22" s="628"/>
      <c r="P22" s="628"/>
      <c r="Q22" s="628"/>
      <c r="R22" s="628"/>
      <c r="S22" s="628"/>
      <c r="T22" s="628"/>
    </row>
    <row r="23" spans="1:20" s="174" customFormat="1" ht="14.25" customHeight="1">
      <c r="A23" s="209"/>
      <c r="B23" s="631"/>
      <c r="C23" s="625"/>
      <c r="D23" s="625"/>
      <c r="E23" s="625"/>
      <c r="F23" s="625"/>
      <c r="G23" s="626"/>
      <c r="H23" s="626"/>
      <c r="I23" s="630"/>
      <c r="J23" s="628"/>
      <c r="K23" s="628"/>
      <c r="L23" s="628"/>
      <c r="M23" s="628"/>
      <c r="N23" s="628"/>
      <c r="O23" s="628"/>
      <c r="P23" s="628"/>
      <c r="Q23" s="628"/>
      <c r="R23" s="628"/>
      <c r="S23" s="628"/>
      <c r="T23" s="628"/>
    </row>
    <row r="24" spans="1:20" s="174" customFormat="1" ht="14.25" customHeight="1">
      <c r="A24" s="209"/>
      <c r="B24" s="631"/>
      <c r="C24" s="625"/>
      <c r="D24" s="625"/>
      <c r="E24" s="625"/>
      <c r="F24" s="625"/>
      <c r="G24" s="626"/>
      <c r="H24" s="626"/>
      <c r="I24" s="630"/>
      <c r="J24" s="628"/>
      <c r="K24" s="628"/>
      <c r="L24" s="628"/>
      <c r="M24" s="628"/>
      <c r="N24" s="628"/>
      <c r="O24" s="628"/>
      <c r="P24" s="628"/>
      <c r="Q24" s="628"/>
      <c r="R24" s="628"/>
      <c r="S24" s="628"/>
      <c r="T24" s="628"/>
    </row>
    <row r="25" spans="1:20" s="174" customFormat="1" ht="14.25" customHeight="1">
      <c r="A25" s="209"/>
      <c r="B25" s="631"/>
      <c r="C25" s="625"/>
      <c r="D25" s="625"/>
      <c r="E25" s="625"/>
      <c r="F25" s="625"/>
      <c r="G25" s="626"/>
      <c r="H25" s="626"/>
      <c r="I25" s="630"/>
      <c r="J25" s="628"/>
      <c r="K25" s="628"/>
      <c r="L25" s="628"/>
      <c r="M25" s="628"/>
      <c r="N25" s="628"/>
      <c r="O25" s="628"/>
      <c r="P25" s="628"/>
      <c r="Q25" s="628"/>
      <c r="R25" s="628"/>
      <c r="S25" s="628"/>
      <c r="T25" s="628"/>
    </row>
    <row r="26" spans="1:20" s="174" customFormat="1" ht="14.25" customHeight="1">
      <c r="A26" s="209"/>
      <c r="B26" s="631"/>
      <c r="C26" s="625"/>
      <c r="D26" s="625"/>
      <c r="E26" s="625"/>
      <c r="F26" s="625"/>
      <c r="G26" s="626"/>
      <c r="H26" s="626"/>
      <c r="I26" s="630"/>
      <c r="J26" s="628"/>
      <c r="K26" s="628"/>
      <c r="L26" s="628"/>
      <c r="M26" s="628"/>
      <c r="N26" s="628"/>
      <c r="O26" s="628"/>
      <c r="P26" s="628"/>
      <c r="Q26" s="628"/>
      <c r="R26" s="628"/>
      <c r="S26" s="628"/>
      <c r="T26" s="628"/>
    </row>
    <row r="27" spans="1:20" s="174" customFormat="1" ht="14.25" customHeight="1">
      <c r="A27" s="209"/>
      <c r="B27" s="631"/>
      <c r="C27" s="625"/>
      <c r="D27" s="625"/>
      <c r="E27" s="625"/>
      <c r="F27" s="625"/>
      <c r="G27" s="626"/>
      <c r="H27" s="626"/>
      <c r="I27" s="630"/>
      <c r="J27" s="628"/>
      <c r="K27" s="628"/>
      <c r="L27" s="628"/>
      <c r="M27" s="628"/>
      <c r="N27" s="628"/>
      <c r="O27" s="628"/>
      <c r="P27" s="628"/>
      <c r="Q27" s="628"/>
      <c r="R27" s="628"/>
      <c r="S27" s="628"/>
      <c r="T27" s="628"/>
    </row>
    <row r="28" spans="1:20" s="174" customFormat="1" ht="14.25" customHeight="1">
      <c r="A28" s="209"/>
      <c r="B28" s="631"/>
      <c r="C28" s="625"/>
      <c r="D28" s="625"/>
      <c r="E28" s="625"/>
      <c r="F28" s="625"/>
      <c r="G28" s="626"/>
      <c r="H28" s="626"/>
      <c r="I28" s="630"/>
      <c r="J28" s="628"/>
      <c r="K28" s="628"/>
      <c r="L28" s="628"/>
      <c r="M28" s="628"/>
      <c r="N28" s="628"/>
      <c r="O28" s="628"/>
      <c r="P28" s="628"/>
      <c r="Q28" s="628"/>
      <c r="R28" s="628"/>
      <c r="S28" s="628"/>
      <c r="T28" s="628"/>
    </row>
    <row r="29" spans="1:20" s="174" customFormat="1" ht="18">
      <c r="A29" s="209"/>
      <c r="B29" s="631"/>
      <c r="C29" s="625"/>
      <c r="D29" s="625"/>
      <c r="E29" s="625"/>
      <c r="F29" s="625"/>
      <c r="G29" s="626"/>
      <c r="H29" s="626"/>
      <c r="I29" s="630"/>
      <c r="J29" s="628"/>
      <c r="K29" s="628"/>
      <c r="L29" s="628"/>
      <c r="M29" s="628"/>
      <c r="N29" s="628"/>
      <c r="O29" s="628"/>
      <c r="P29" s="628"/>
      <c r="Q29" s="628"/>
      <c r="R29" s="628"/>
      <c r="S29" s="628"/>
      <c r="T29" s="628"/>
    </row>
    <row r="30" spans="1:20" s="174" customFormat="1" ht="18">
      <c r="A30" s="209"/>
      <c r="B30" s="631"/>
      <c r="C30" s="625"/>
      <c r="D30" s="625"/>
      <c r="E30" s="625"/>
      <c r="F30" s="625"/>
      <c r="G30" s="626"/>
      <c r="H30" s="626"/>
      <c r="I30" s="630"/>
      <c r="J30" s="628"/>
      <c r="K30" s="628"/>
      <c r="L30" s="628"/>
      <c r="M30" s="628"/>
      <c r="N30" s="628"/>
      <c r="O30" s="628"/>
      <c r="P30" s="628"/>
      <c r="Q30" s="628"/>
      <c r="R30" s="628"/>
      <c r="S30" s="628"/>
      <c r="T30" s="628"/>
    </row>
    <row r="31" spans="1:20" s="174" customFormat="1" ht="18">
      <c r="A31" s="209"/>
      <c r="B31" s="631"/>
      <c r="C31" s="625"/>
      <c r="D31" s="625"/>
      <c r="E31" s="625"/>
      <c r="F31" s="625"/>
      <c r="G31" s="626"/>
      <c r="H31" s="626"/>
      <c r="I31" s="630"/>
      <c r="J31" s="628"/>
      <c r="K31" s="628"/>
      <c r="L31" s="628"/>
      <c r="M31" s="628"/>
      <c r="N31" s="628"/>
      <c r="O31" s="628"/>
      <c r="P31" s="628"/>
      <c r="Q31" s="628"/>
      <c r="R31" s="628"/>
      <c r="S31" s="628"/>
      <c r="T31" s="628"/>
    </row>
    <row r="32" spans="1:20" s="174" customFormat="1" ht="18" customHeight="1">
      <c r="A32" s="209"/>
      <c r="B32" s="631"/>
      <c r="C32" s="625"/>
      <c r="D32" s="625"/>
      <c r="E32" s="625"/>
      <c r="F32" s="625"/>
      <c r="G32" s="626"/>
      <c r="H32" s="626"/>
      <c r="I32" s="630"/>
      <c r="J32" s="628"/>
      <c r="K32" s="628"/>
      <c r="L32" s="628"/>
      <c r="M32" s="628"/>
      <c r="N32" s="628"/>
      <c r="O32" s="628"/>
      <c r="P32" s="628"/>
      <c r="Q32" s="628"/>
      <c r="R32" s="628"/>
      <c r="S32" s="628"/>
      <c r="T32" s="628"/>
    </row>
    <row r="33" spans="1:20" s="174" customFormat="1" ht="18">
      <c r="A33" s="209"/>
      <c r="B33" s="631"/>
      <c r="C33" s="625"/>
      <c r="D33" s="625"/>
      <c r="E33" s="625"/>
      <c r="F33" s="625"/>
      <c r="G33" s="626"/>
      <c r="H33" s="626"/>
      <c r="I33" s="630"/>
      <c r="J33" s="628"/>
      <c r="K33" s="628"/>
      <c r="L33" s="628"/>
      <c r="M33" s="628"/>
      <c r="N33" s="628"/>
      <c r="O33" s="628"/>
      <c r="P33" s="628"/>
      <c r="Q33" s="628"/>
      <c r="R33" s="628"/>
      <c r="S33" s="628"/>
      <c r="T33" s="628"/>
    </row>
    <row r="34" spans="1:20" s="174" customFormat="1" ht="18">
      <c r="A34" s="209"/>
      <c r="B34" s="631"/>
      <c r="C34" s="625"/>
      <c r="D34" s="625"/>
      <c r="E34" s="625"/>
      <c r="F34" s="625"/>
      <c r="G34" s="626"/>
      <c r="H34" s="626"/>
      <c r="I34" s="630"/>
      <c r="J34" s="628"/>
      <c r="K34" s="628"/>
      <c r="L34" s="628"/>
      <c r="M34" s="628"/>
      <c r="N34" s="628"/>
      <c r="O34" s="628"/>
      <c r="P34" s="628"/>
      <c r="Q34" s="628"/>
      <c r="R34" s="628"/>
      <c r="S34" s="628"/>
      <c r="T34" s="628"/>
    </row>
    <row r="35" spans="1:20" s="174" customFormat="1" ht="18">
      <c r="A35" s="209"/>
      <c r="B35" s="631"/>
      <c r="C35" s="625"/>
      <c r="D35" s="625"/>
      <c r="E35" s="625"/>
      <c r="F35" s="625"/>
      <c r="G35" s="626"/>
      <c r="H35" s="626"/>
      <c r="I35" s="630"/>
      <c r="J35" s="628"/>
      <c r="K35" s="628"/>
      <c r="L35" s="628"/>
      <c r="M35" s="628"/>
      <c r="N35" s="628"/>
      <c r="O35" s="628"/>
      <c r="P35" s="628"/>
      <c r="Q35" s="628"/>
      <c r="R35" s="628"/>
      <c r="S35" s="628"/>
      <c r="T35" s="628"/>
    </row>
    <row r="36" spans="1:20" s="174" customFormat="1" ht="18">
      <c r="A36" s="209"/>
      <c r="B36" s="631"/>
      <c r="C36" s="625"/>
      <c r="D36" s="625"/>
      <c r="E36" s="625"/>
      <c r="F36" s="625"/>
      <c r="G36" s="626"/>
      <c r="H36" s="626"/>
      <c r="I36" s="630"/>
      <c r="J36" s="628"/>
      <c r="K36" s="628"/>
      <c r="L36" s="628"/>
      <c r="M36" s="628"/>
      <c r="N36" s="628"/>
      <c r="O36" s="628"/>
      <c r="P36" s="628"/>
      <c r="Q36" s="628"/>
      <c r="R36" s="628"/>
      <c r="S36" s="628"/>
      <c r="T36" s="628"/>
    </row>
    <row r="37" spans="1:20" s="174" customFormat="1" ht="18">
      <c r="A37" s="209"/>
      <c r="B37" s="631"/>
      <c r="C37" s="625"/>
      <c r="D37" s="625"/>
      <c r="E37" s="625"/>
      <c r="F37" s="625"/>
      <c r="G37" s="626"/>
      <c r="H37" s="626"/>
      <c r="I37" s="630"/>
      <c r="J37" s="628"/>
      <c r="K37" s="628"/>
      <c r="L37" s="628"/>
      <c r="M37" s="628"/>
      <c r="N37" s="628"/>
      <c r="O37" s="628"/>
      <c r="P37" s="628"/>
      <c r="Q37" s="628"/>
      <c r="R37" s="628"/>
      <c r="S37" s="628"/>
      <c r="T37" s="628"/>
    </row>
    <row r="38" spans="1:20" s="174" customFormat="1" ht="18">
      <c r="A38" s="209"/>
      <c r="B38" s="631"/>
      <c r="C38" s="625"/>
      <c r="D38" s="625"/>
      <c r="E38" s="625"/>
      <c r="F38" s="625"/>
      <c r="G38" s="626"/>
      <c r="H38" s="626"/>
      <c r="I38" s="630"/>
      <c r="J38" s="628"/>
      <c r="K38" s="628"/>
      <c r="L38" s="628"/>
      <c r="M38" s="628"/>
      <c r="N38" s="628"/>
      <c r="O38" s="628"/>
      <c r="P38" s="628"/>
      <c r="Q38" s="628"/>
      <c r="R38" s="628"/>
      <c r="S38" s="628"/>
      <c r="T38" s="628"/>
    </row>
    <row r="39" spans="1:20" s="174" customFormat="1" ht="18">
      <c r="A39" s="209"/>
      <c r="B39" s="631"/>
      <c r="C39" s="625"/>
      <c r="D39" s="625"/>
      <c r="E39" s="625"/>
      <c r="F39" s="625"/>
      <c r="G39" s="626"/>
      <c r="H39" s="626"/>
      <c r="I39" s="630"/>
      <c r="J39" s="628"/>
      <c r="K39" s="628"/>
      <c r="L39" s="628"/>
      <c r="M39" s="628"/>
      <c r="N39" s="628"/>
      <c r="O39" s="628"/>
      <c r="P39" s="628"/>
      <c r="Q39" s="628"/>
      <c r="R39" s="628"/>
      <c r="S39" s="628"/>
      <c r="T39" s="628"/>
    </row>
    <row r="40" spans="1:20" s="174" customFormat="1" ht="18">
      <c r="A40" s="209"/>
      <c r="B40" s="631"/>
      <c r="C40" s="625"/>
      <c r="D40" s="625"/>
      <c r="E40" s="625"/>
      <c r="F40" s="625"/>
      <c r="G40" s="626"/>
      <c r="H40" s="626"/>
      <c r="I40" s="630"/>
      <c r="J40" s="628"/>
      <c r="K40" s="628"/>
      <c r="L40" s="628"/>
      <c r="M40" s="628"/>
      <c r="N40" s="628"/>
      <c r="O40" s="628"/>
      <c r="P40" s="628"/>
      <c r="Q40" s="628"/>
      <c r="R40" s="628"/>
      <c r="S40" s="628"/>
      <c r="T40" s="628"/>
    </row>
    <row r="41" spans="1:20" customFormat="1" ht="18">
      <c r="A41" s="209"/>
      <c r="B41" s="629"/>
      <c r="C41" s="629"/>
      <c r="D41" s="629"/>
      <c r="E41" s="629"/>
      <c r="F41" s="629"/>
      <c r="G41" s="627"/>
      <c r="H41" s="627"/>
      <c r="I41" s="627"/>
      <c r="J41" s="632"/>
      <c r="K41" s="632"/>
      <c r="L41" s="632"/>
      <c r="M41" s="632"/>
      <c r="N41" s="632"/>
      <c r="O41" s="632"/>
      <c r="P41" s="632"/>
      <c r="Q41" s="632"/>
      <c r="R41" s="632"/>
      <c r="S41" s="632"/>
      <c r="T41" s="632"/>
    </row>
    <row r="42" spans="1:20" customFormat="1" ht="18">
      <c r="A42" s="209"/>
      <c r="B42" s="629"/>
      <c r="C42" s="629"/>
      <c r="D42" s="629"/>
      <c r="E42" s="629"/>
      <c r="F42" s="629"/>
      <c r="G42" s="627"/>
      <c r="H42" s="627"/>
      <c r="I42" s="627"/>
      <c r="J42" s="632"/>
      <c r="K42" s="632"/>
      <c r="L42" s="632"/>
      <c r="M42" s="632"/>
      <c r="N42" s="632"/>
      <c r="O42" s="632"/>
      <c r="P42" s="632"/>
      <c r="Q42" s="632"/>
      <c r="R42" s="632"/>
      <c r="S42" s="632"/>
      <c r="T42" s="632"/>
    </row>
    <row r="43" spans="1:20" customFormat="1" ht="18">
      <c r="A43" s="209"/>
      <c r="B43" s="629"/>
      <c r="C43" s="629"/>
      <c r="D43" s="629"/>
      <c r="E43" s="629"/>
      <c r="F43" s="629"/>
      <c r="G43" s="627"/>
      <c r="H43" s="627"/>
      <c r="I43" s="627"/>
      <c r="J43" s="632"/>
      <c r="K43" s="632"/>
      <c r="L43" s="632"/>
      <c r="M43" s="632"/>
      <c r="N43" s="632"/>
      <c r="O43" s="632"/>
      <c r="P43" s="632"/>
      <c r="Q43" s="632"/>
      <c r="R43" s="632"/>
      <c r="S43" s="632"/>
      <c r="T43" s="632"/>
    </row>
    <row r="44" spans="1:20" customFormat="1" ht="18">
      <c r="A44" s="209"/>
      <c r="B44" s="629"/>
      <c r="C44" s="629"/>
      <c r="D44" s="629"/>
      <c r="E44" s="629"/>
      <c r="F44" s="629"/>
      <c r="G44" s="627"/>
      <c r="H44" s="627"/>
      <c r="I44" s="627"/>
      <c r="J44" s="632"/>
      <c r="K44" s="632"/>
      <c r="L44" s="632"/>
      <c r="M44" s="632"/>
      <c r="N44" s="632"/>
      <c r="O44" s="632"/>
      <c r="P44" s="632"/>
      <c r="Q44" s="632"/>
      <c r="R44" s="632"/>
      <c r="S44" s="632"/>
      <c r="T44" s="632"/>
    </row>
    <row r="45" spans="1:20" customFormat="1" ht="18">
      <c r="A45" s="209"/>
      <c r="B45" s="629"/>
      <c r="C45" s="629"/>
      <c r="D45" s="629"/>
      <c r="E45" s="629"/>
      <c r="F45" s="629"/>
      <c r="G45" s="627"/>
      <c r="H45" s="627"/>
      <c r="I45" s="627"/>
      <c r="J45" s="632"/>
      <c r="K45" s="632"/>
      <c r="L45" s="632"/>
      <c r="M45" s="632"/>
      <c r="N45" s="632"/>
      <c r="O45" s="632"/>
      <c r="P45" s="632"/>
      <c r="Q45" s="632"/>
      <c r="R45" s="632"/>
      <c r="S45" s="632"/>
      <c r="T45" s="632"/>
    </row>
    <row r="46" spans="1:20" customFormat="1" ht="18">
      <c r="A46" s="209"/>
      <c r="B46" s="629"/>
      <c r="C46" s="629"/>
      <c r="D46" s="629"/>
      <c r="E46" s="629"/>
      <c r="F46" s="629"/>
      <c r="G46" s="627"/>
      <c r="H46" s="627"/>
      <c r="I46" s="627"/>
      <c r="J46" s="632"/>
      <c r="K46" s="632"/>
      <c r="L46" s="632"/>
      <c r="M46" s="632"/>
      <c r="N46" s="632"/>
      <c r="O46" s="632"/>
      <c r="P46" s="632"/>
      <c r="Q46" s="632"/>
      <c r="R46" s="632"/>
      <c r="S46" s="632"/>
      <c r="T46" s="632"/>
    </row>
    <row r="47" spans="1:20" customFormat="1" ht="18">
      <c r="A47" s="209"/>
      <c r="B47" s="629"/>
      <c r="C47" s="629"/>
      <c r="D47" s="629"/>
      <c r="E47" s="629"/>
      <c r="F47" s="629"/>
      <c r="G47" s="627"/>
      <c r="H47" s="627"/>
      <c r="I47" s="627"/>
      <c r="J47" s="632"/>
      <c r="K47" s="632"/>
      <c r="L47" s="632"/>
      <c r="M47" s="632"/>
      <c r="N47" s="632"/>
      <c r="O47" s="632"/>
      <c r="P47" s="632"/>
      <c r="Q47" s="632"/>
      <c r="R47" s="632"/>
      <c r="S47" s="632"/>
      <c r="T47" s="632"/>
    </row>
    <row r="48" spans="1:20" customFormat="1" ht="18">
      <c r="A48" s="209"/>
      <c r="B48" s="629"/>
      <c r="C48" s="629"/>
      <c r="D48" s="629"/>
      <c r="E48" s="629"/>
      <c r="F48" s="629"/>
      <c r="G48" s="627"/>
      <c r="H48" s="627"/>
      <c r="I48" s="627"/>
      <c r="J48" s="632"/>
      <c r="K48" s="632"/>
      <c r="L48" s="632"/>
      <c r="M48" s="632"/>
      <c r="N48" s="632"/>
      <c r="O48" s="632"/>
      <c r="P48" s="632"/>
      <c r="Q48" s="632"/>
      <c r="R48" s="632"/>
      <c r="S48" s="632"/>
      <c r="T48" s="632"/>
    </row>
    <row r="49" spans="1:20" customFormat="1" ht="20.25">
      <c r="A49" s="209"/>
      <c r="B49" s="629"/>
      <c r="C49" s="934" t="s">
        <v>744</v>
      </c>
      <c r="D49" s="934"/>
      <c r="E49" s="934"/>
      <c r="F49" s="934"/>
      <c r="G49" s="934"/>
      <c r="H49" s="934"/>
      <c r="I49" s="934"/>
      <c r="J49" s="632"/>
      <c r="K49" s="632"/>
      <c r="L49" s="632"/>
      <c r="M49" s="632"/>
      <c r="N49" s="632"/>
      <c r="O49" s="632"/>
      <c r="P49" s="632"/>
      <c r="Q49" s="632"/>
      <c r="R49" s="632"/>
      <c r="S49" s="632"/>
      <c r="T49" s="632"/>
    </row>
    <row r="50" spans="1:20" customFormat="1" ht="18">
      <c r="A50" s="209"/>
      <c r="B50" s="629"/>
      <c r="C50" s="629"/>
      <c r="D50" s="629"/>
      <c r="E50" s="629"/>
      <c r="F50" s="629"/>
      <c r="G50" s="627"/>
      <c r="H50" s="627"/>
      <c r="I50" s="627"/>
      <c r="J50" s="632"/>
      <c r="K50" s="632"/>
      <c r="L50" s="632"/>
      <c r="M50" s="632"/>
      <c r="N50" s="632"/>
      <c r="O50" s="632"/>
      <c r="P50" s="632"/>
      <c r="Q50" s="632"/>
      <c r="R50" s="632"/>
      <c r="S50" s="632"/>
      <c r="T50" s="632"/>
    </row>
    <row r="51" spans="1:20" customFormat="1" ht="18">
      <c r="A51" s="209"/>
      <c r="B51" s="629"/>
      <c r="C51" s="629"/>
      <c r="D51" s="629"/>
      <c r="E51" s="629"/>
      <c r="F51" s="629"/>
      <c r="G51" s="627"/>
      <c r="H51" s="627"/>
      <c r="I51" s="627"/>
      <c r="J51" s="632"/>
      <c r="K51" s="632"/>
      <c r="L51" s="632"/>
      <c r="M51" s="632"/>
      <c r="N51" s="632"/>
      <c r="O51" s="632"/>
      <c r="P51" s="632"/>
      <c r="Q51" s="632"/>
      <c r="R51" s="632"/>
      <c r="S51" s="632"/>
      <c r="T51" s="632"/>
    </row>
    <row r="52" spans="1:20" customFormat="1" ht="18">
      <c r="A52" s="209"/>
      <c r="B52" s="629"/>
      <c r="C52" s="629"/>
      <c r="D52" s="629"/>
      <c r="E52" s="629"/>
      <c r="F52" s="629"/>
      <c r="G52" s="627"/>
      <c r="H52" s="627"/>
      <c r="I52" s="627"/>
      <c r="J52" s="632"/>
      <c r="K52" s="632"/>
      <c r="L52" s="632"/>
      <c r="M52" s="632"/>
      <c r="N52" s="632"/>
      <c r="O52" s="632"/>
      <c r="P52" s="632"/>
      <c r="Q52" s="632"/>
      <c r="R52" s="632"/>
      <c r="S52" s="632"/>
      <c r="T52" s="632"/>
    </row>
    <row r="53" spans="1:20" customFormat="1" ht="18">
      <c r="A53" s="209"/>
      <c r="B53" s="629"/>
      <c r="C53" s="629"/>
      <c r="D53" s="629"/>
      <c r="E53" s="629"/>
      <c r="F53" s="629"/>
      <c r="G53" s="627"/>
      <c r="H53" s="627"/>
      <c r="I53" s="627"/>
      <c r="J53" s="632"/>
      <c r="K53" s="632"/>
      <c r="L53" s="632"/>
      <c r="M53" s="632"/>
      <c r="N53" s="632"/>
      <c r="O53" s="632"/>
      <c r="P53" s="632"/>
      <c r="Q53" s="632"/>
      <c r="R53" s="632"/>
      <c r="S53" s="632"/>
      <c r="T53" s="632"/>
    </row>
    <row r="54" spans="1:20" customFormat="1" ht="18">
      <c r="A54" s="209"/>
      <c r="B54" s="629"/>
      <c r="C54" s="629"/>
      <c r="D54" s="629"/>
      <c r="E54" s="629"/>
      <c r="F54" s="629"/>
      <c r="G54" s="627"/>
      <c r="H54" s="627"/>
      <c r="I54" s="627"/>
      <c r="J54" s="632"/>
      <c r="K54" s="632"/>
      <c r="L54" s="632"/>
      <c r="M54" s="632"/>
      <c r="N54" s="632"/>
      <c r="O54" s="632"/>
      <c r="P54" s="632"/>
      <c r="Q54" s="632"/>
      <c r="R54" s="632"/>
      <c r="S54" s="632"/>
      <c r="T54" s="632"/>
    </row>
    <row r="55" spans="1:20" customFormat="1" ht="18">
      <c r="A55" s="209"/>
      <c r="B55" s="629"/>
      <c r="C55" s="629"/>
      <c r="D55" s="629"/>
      <c r="E55" s="629"/>
      <c r="F55" s="629"/>
      <c r="G55" s="627"/>
      <c r="H55" s="627"/>
      <c r="I55" s="627"/>
      <c r="J55" s="632"/>
      <c r="K55" s="632"/>
      <c r="L55" s="632"/>
      <c r="M55" s="632"/>
      <c r="N55" s="632"/>
      <c r="O55" s="632"/>
      <c r="P55" s="632"/>
      <c r="Q55" s="632"/>
      <c r="R55" s="632"/>
      <c r="S55" s="632"/>
      <c r="T55" s="632"/>
    </row>
    <row r="56" spans="1:20" customFormat="1" ht="18">
      <c r="A56" s="145"/>
      <c r="B56" s="627"/>
      <c r="C56" s="627"/>
      <c r="D56" s="627"/>
      <c r="E56" s="627"/>
      <c r="F56" s="627"/>
      <c r="G56" s="627"/>
      <c r="H56" s="627"/>
      <c r="I56" s="627"/>
      <c r="J56" s="632"/>
      <c r="K56" s="632"/>
      <c r="L56" s="632"/>
      <c r="M56" s="632"/>
      <c r="N56" s="632"/>
      <c r="O56" s="632"/>
      <c r="P56" s="632"/>
      <c r="Q56" s="632"/>
      <c r="R56" s="632"/>
      <c r="S56" s="632"/>
      <c r="T56" s="632"/>
    </row>
    <row r="57" spans="1:20" customFormat="1" ht="18">
      <c r="A57" s="145"/>
      <c r="B57" s="627"/>
      <c r="C57" s="627"/>
      <c r="D57" s="627"/>
      <c r="E57" s="627"/>
      <c r="F57" s="627"/>
      <c r="G57" s="627"/>
      <c r="H57" s="627"/>
      <c r="I57" s="627"/>
      <c r="J57" s="632"/>
      <c r="K57" s="632"/>
      <c r="L57" s="632"/>
      <c r="M57" s="632"/>
      <c r="N57" s="632"/>
      <c r="O57" s="632"/>
      <c r="P57" s="632"/>
      <c r="Q57" s="632"/>
      <c r="R57" s="632"/>
      <c r="S57" s="632"/>
      <c r="T57" s="632"/>
    </row>
    <row r="58" spans="1:20" customFormat="1" ht="18">
      <c r="A58" s="145"/>
      <c r="B58" s="627"/>
      <c r="C58" s="627"/>
      <c r="D58" s="627"/>
      <c r="E58" s="627"/>
      <c r="F58" s="627"/>
      <c r="G58" s="627"/>
      <c r="H58" s="627"/>
      <c r="I58" s="627"/>
      <c r="J58" s="632"/>
      <c r="K58" s="632"/>
      <c r="L58" s="632"/>
      <c r="M58" s="632"/>
      <c r="N58" s="632"/>
      <c r="O58" s="632"/>
      <c r="P58" s="632"/>
      <c r="Q58" s="632"/>
      <c r="R58" s="632"/>
      <c r="S58" s="632"/>
      <c r="T58" s="632"/>
    </row>
    <row r="59" spans="1:20" customFormat="1" ht="18">
      <c r="A59" s="145"/>
      <c r="B59" s="627"/>
      <c r="C59" s="627"/>
      <c r="D59" s="627"/>
      <c r="E59" s="627"/>
      <c r="F59" s="627"/>
      <c r="G59" s="627"/>
      <c r="H59" s="627"/>
      <c r="I59" s="627"/>
      <c r="J59" s="632"/>
      <c r="K59" s="632"/>
      <c r="L59" s="632"/>
      <c r="M59" s="632"/>
      <c r="N59" s="632"/>
      <c r="O59" s="632"/>
      <c r="P59" s="632"/>
      <c r="Q59" s="632"/>
      <c r="R59" s="632"/>
      <c r="S59" s="632"/>
      <c r="T59" s="632"/>
    </row>
    <row r="60" spans="1:20" customFormat="1" ht="18">
      <c r="A60" s="145"/>
      <c r="B60" s="627"/>
      <c r="C60" s="627"/>
      <c r="D60" s="627"/>
      <c r="E60" s="627"/>
      <c r="F60" s="627"/>
      <c r="G60" s="627"/>
      <c r="H60" s="627"/>
      <c r="I60" s="627"/>
      <c r="J60" s="632"/>
      <c r="K60" s="632"/>
      <c r="L60" s="632"/>
      <c r="M60" s="632"/>
      <c r="N60" s="632"/>
      <c r="O60" s="632"/>
      <c r="P60" s="632"/>
      <c r="Q60" s="632"/>
      <c r="R60" s="632"/>
      <c r="S60" s="632"/>
      <c r="T60" s="632"/>
    </row>
    <row r="61" spans="1:20" customFormat="1" ht="18">
      <c r="A61" s="145"/>
      <c r="B61" s="627"/>
      <c r="C61" s="627"/>
      <c r="D61" s="627"/>
      <c r="E61" s="627"/>
      <c r="F61" s="627"/>
      <c r="G61" s="627"/>
      <c r="H61" s="627"/>
      <c r="I61" s="627"/>
      <c r="J61" s="632"/>
      <c r="K61" s="632"/>
      <c r="L61" s="632"/>
      <c r="M61" s="632"/>
      <c r="N61" s="632"/>
      <c r="O61" s="632"/>
      <c r="P61" s="632"/>
      <c r="Q61" s="632"/>
      <c r="R61" s="632"/>
      <c r="S61" s="632"/>
      <c r="T61" s="632"/>
    </row>
    <row r="62" spans="1:20" customFormat="1" ht="18">
      <c r="A62" s="145"/>
      <c r="B62" s="627"/>
      <c r="C62" s="627"/>
      <c r="D62" s="627"/>
      <c r="E62" s="627"/>
      <c r="F62" s="627"/>
      <c r="G62" s="627"/>
      <c r="H62" s="627"/>
      <c r="I62" s="627"/>
      <c r="J62" s="632"/>
      <c r="K62" s="632"/>
      <c r="L62" s="632"/>
      <c r="M62" s="632"/>
      <c r="N62" s="632"/>
      <c r="O62" s="632"/>
      <c r="P62" s="632"/>
      <c r="Q62" s="632"/>
      <c r="R62" s="632"/>
      <c r="S62" s="632"/>
      <c r="T62" s="632"/>
    </row>
    <row r="63" spans="1:20" customFormat="1" ht="18">
      <c r="A63" s="145"/>
      <c r="B63" s="627"/>
      <c r="C63" s="627"/>
      <c r="D63" s="627"/>
      <c r="E63" s="627"/>
      <c r="F63" s="627"/>
      <c r="G63" s="627"/>
      <c r="H63" s="627"/>
      <c r="I63" s="627"/>
      <c r="J63" s="632"/>
      <c r="K63" s="632"/>
      <c r="L63" s="632"/>
      <c r="M63" s="632"/>
      <c r="N63" s="632"/>
      <c r="O63" s="632"/>
      <c r="P63" s="632"/>
      <c r="Q63" s="632"/>
      <c r="R63" s="632"/>
      <c r="S63" s="632"/>
      <c r="T63" s="632"/>
    </row>
    <row r="64" spans="1:20" customFormat="1" ht="18">
      <c r="A64" s="145"/>
      <c r="B64" s="627"/>
      <c r="C64" s="627"/>
      <c r="D64" s="627"/>
      <c r="E64" s="627"/>
      <c r="F64" s="627"/>
      <c r="G64" s="627"/>
      <c r="H64" s="627"/>
      <c r="I64" s="627"/>
      <c r="J64" s="632"/>
      <c r="K64" s="632"/>
      <c r="L64" s="632"/>
      <c r="M64" s="632"/>
      <c r="N64" s="632"/>
      <c r="O64" s="632"/>
      <c r="P64" s="632"/>
      <c r="Q64" s="632"/>
      <c r="R64" s="632"/>
      <c r="S64" s="632"/>
      <c r="T64" s="632"/>
    </row>
    <row r="65" spans="1:20" customFormat="1" ht="18">
      <c r="A65" s="145"/>
      <c r="B65" s="627"/>
      <c r="C65" s="627"/>
      <c r="D65" s="627"/>
      <c r="E65" s="627"/>
      <c r="F65" s="627"/>
      <c r="G65" s="627"/>
      <c r="H65" s="627"/>
      <c r="I65" s="627"/>
      <c r="J65" s="632"/>
      <c r="K65" s="632"/>
      <c r="L65" s="632"/>
      <c r="M65" s="632"/>
      <c r="N65" s="632"/>
      <c r="O65" s="632"/>
      <c r="P65" s="632"/>
      <c r="Q65" s="632"/>
      <c r="R65" s="632"/>
      <c r="S65" s="632"/>
      <c r="T65" s="632"/>
    </row>
    <row r="66" spans="1:20" customFormat="1" ht="18">
      <c r="A66" s="145"/>
      <c r="B66" s="627"/>
      <c r="C66" s="627"/>
      <c r="D66" s="627"/>
      <c r="E66" s="627"/>
      <c r="F66" s="627"/>
      <c r="G66" s="627"/>
      <c r="H66" s="627"/>
      <c r="I66" s="627"/>
      <c r="J66" s="632"/>
      <c r="K66" s="632"/>
      <c r="L66" s="632"/>
      <c r="M66" s="632"/>
      <c r="N66" s="632"/>
      <c r="O66" s="632"/>
      <c r="P66" s="632"/>
      <c r="Q66" s="632"/>
      <c r="R66" s="632"/>
      <c r="S66" s="632"/>
      <c r="T66" s="632"/>
    </row>
    <row r="67" spans="1:20" customFormat="1" ht="18">
      <c r="A67" s="145"/>
      <c r="B67" s="627"/>
      <c r="C67" s="627"/>
      <c r="D67" s="627"/>
      <c r="E67" s="627"/>
      <c r="F67" s="627"/>
      <c r="G67" s="627"/>
      <c r="H67" s="627"/>
      <c r="I67" s="627"/>
      <c r="J67" s="632"/>
      <c r="K67" s="632"/>
      <c r="L67" s="632"/>
      <c r="M67" s="632"/>
      <c r="N67" s="632"/>
      <c r="O67" s="632"/>
      <c r="P67" s="632"/>
      <c r="Q67" s="632"/>
      <c r="R67" s="632"/>
      <c r="S67" s="632"/>
      <c r="T67" s="632"/>
    </row>
    <row r="68" spans="1:20" customFormat="1" ht="18">
      <c r="A68" s="145"/>
      <c r="B68" s="627"/>
      <c r="C68" s="627"/>
      <c r="D68" s="627"/>
      <c r="E68" s="627"/>
      <c r="F68" s="627"/>
      <c r="G68" s="627"/>
      <c r="H68" s="627"/>
      <c r="I68" s="627"/>
      <c r="J68" s="632"/>
      <c r="K68" s="632"/>
      <c r="L68" s="632"/>
      <c r="M68" s="632"/>
      <c r="N68" s="632"/>
      <c r="O68" s="632"/>
      <c r="P68" s="632"/>
      <c r="Q68" s="632"/>
      <c r="R68" s="632"/>
      <c r="S68" s="632"/>
      <c r="T68" s="632"/>
    </row>
    <row r="69" spans="1:20" customFormat="1" ht="18">
      <c r="A69" s="145"/>
      <c r="B69" s="627"/>
      <c r="C69" s="627"/>
      <c r="D69" s="627"/>
      <c r="E69" s="627"/>
      <c r="F69" s="627"/>
      <c r="G69" s="627"/>
      <c r="H69" s="627"/>
      <c r="I69" s="627"/>
      <c r="J69" s="632"/>
      <c r="K69" s="632"/>
      <c r="L69" s="632"/>
      <c r="M69" s="632"/>
      <c r="N69" s="632"/>
      <c r="O69" s="632"/>
      <c r="P69" s="632"/>
      <c r="Q69" s="632"/>
      <c r="R69" s="632"/>
      <c r="S69" s="632"/>
      <c r="T69" s="632"/>
    </row>
    <row r="70" spans="1:20" customFormat="1" ht="18">
      <c r="A70" s="145"/>
      <c r="B70" s="627"/>
      <c r="C70" s="627"/>
      <c r="D70" s="627"/>
      <c r="E70" s="627"/>
      <c r="F70" s="627"/>
      <c r="G70" s="627"/>
      <c r="H70" s="627"/>
      <c r="I70" s="627"/>
      <c r="J70" s="632"/>
      <c r="K70" s="632"/>
      <c r="L70" s="632"/>
      <c r="M70" s="632"/>
      <c r="N70" s="632"/>
      <c r="O70" s="632"/>
      <c r="P70" s="632"/>
      <c r="Q70" s="632"/>
      <c r="R70" s="632"/>
      <c r="S70" s="632"/>
      <c r="T70" s="632"/>
    </row>
    <row r="71" spans="1:20" customFormat="1" ht="18">
      <c r="A71" s="145"/>
      <c r="B71" s="627"/>
      <c r="C71" s="627"/>
      <c r="D71" s="627"/>
      <c r="E71" s="627"/>
      <c r="F71" s="627"/>
      <c r="G71" s="627"/>
      <c r="H71" s="627"/>
      <c r="I71" s="627"/>
      <c r="J71" s="632"/>
      <c r="K71" s="632"/>
      <c r="L71" s="632"/>
      <c r="M71" s="632"/>
      <c r="N71" s="632"/>
      <c r="O71" s="632"/>
      <c r="P71" s="632"/>
      <c r="Q71" s="632"/>
      <c r="R71" s="632"/>
      <c r="S71" s="632"/>
      <c r="T71" s="632"/>
    </row>
    <row r="72" spans="1:20" customFormat="1" ht="18">
      <c r="A72" s="145"/>
      <c r="B72" s="627"/>
      <c r="C72" s="627"/>
      <c r="D72" s="627"/>
      <c r="E72" s="627"/>
      <c r="F72" s="627"/>
      <c r="G72" s="627"/>
      <c r="H72" s="627"/>
      <c r="I72" s="627"/>
      <c r="J72" s="632"/>
      <c r="K72" s="632"/>
      <c r="L72" s="632"/>
      <c r="M72" s="632"/>
      <c r="N72" s="632"/>
      <c r="O72" s="632"/>
      <c r="P72" s="632"/>
      <c r="Q72" s="632"/>
      <c r="R72" s="632"/>
      <c r="S72" s="632"/>
      <c r="T72" s="632"/>
    </row>
    <row r="73" spans="1:20" customFormat="1" ht="18">
      <c r="A73" s="145"/>
      <c r="B73" s="627"/>
      <c r="C73" s="627"/>
      <c r="D73" s="627"/>
      <c r="E73" s="627"/>
      <c r="F73" s="627"/>
      <c r="G73" s="627"/>
      <c r="H73" s="627"/>
      <c r="I73" s="627"/>
      <c r="J73" s="632"/>
      <c r="K73" s="632"/>
      <c r="L73" s="632"/>
      <c r="M73" s="632"/>
      <c r="N73" s="632"/>
      <c r="O73" s="632"/>
      <c r="P73" s="632"/>
      <c r="Q73" s="632"/>
      <c r="R73" s="632"/>
      <c r="S73" s="632"/>
      <c r="T73" s="632"/>
    </row>
    <row r="74" spans="1:20" customFormat="1" ht="18">
      <c r="A74" s="145"/>
      <c r="B74" s="627"/>
      <c r="C74" s="627"/>
      <c r="D74" s="627"/>
      <c r="E74" s="627"/>
      <c r="F74" s="627"/>
      <c r="G74" s="627"/>
      <c r="H74" s="627"/>
      <c r="I74" s="627"/>
      <c r="J74" s="632"/>
      <c r="K74" s="632"/>
      <c r="L74" s="632"/>
      <c r="M74" s="632"/>
      <c r="N74" s="632"/>
      <c r="O74" s="632"/>
      <c r="P74" s="632"/>
      <c r="Q74" s="632"/>
      <c r="R74" s="632"/>
      <c r="S74" s="632"/>
      <c r="T74" s="632"/>
    </row>
    <row r="75" spans="1:20" customFormat="1" ht="18">
      <c r="A75" s="145"/>
      <c r="B75" s="627"/>
      <c r="C75" s="627"/>
      <c r="D75" s="627"/>
      <c r="E75" s="627"/>
      <c r="F75" s="627"/>
      <c r="G75" s="627"/>
      <c r="H75" s="627"/>
      <c r="I75" s="627"/>
      <c r="J75" s="632"/>
      <c r="K75" s="632"/>
      <c r="L75" s="632"/>
      <c r="M75" s="632"/>
      <c r="N75" s="632"/>
      <c r="O75" s="632"/>
      <c r="P75" s="632"/>
      <c r="Q75" s="632"/>
      <c r="R75" s="632"/>
      <c r="S75" s="632"/>
      <c r="T75" s="632"/>
    </row>
    <row r="76" spans="1:20" customFormat="1" ht="18">
      <c r="A76" s="145"/>
      <c r="B76" s="627"/>
      <c r="C76" s="627"/>
      <c r="D76" s="627"/>
      <c r="E76" s="627"/>
      <c r="F76" s="627"/>
      <c r="G76" s="627"/>
      <c r="H76" s="627"/>
      <c r="I76" s="627"/>
      <c r="J76" s="632"/>
      <c r="K76" s="632"/>
      <c r="L76" s="632"/>
      <c r="M76" s="632"/>
      <c r="N76" s="632"/>
      <c r="O76" s="632"/>
      <c r="P76" s="632"/>
      <c r="Q76" s="632"/>
      <c r="R76" s="632"/>
      <c r="S76" s="632"/>
      <c r="T76" s="632"/>
    </row>
    <row r="77" spans="1:20" customFormat="1" ht="18">
      <c r="A77" s="145"/>
      <c r="B77" s="627"/>
      <c r="C77" s="627"/>
      <c r="D77" s="627"/>
      <c r="E77" s="627"/>
      <c r="F77" s="627"/>
      <c r="G77" s="627"/>
      <c r="H77" s="627"/>
      <c r="I77" s="627"/>
      <c r="J77" s="632"/>
      <c r="K77" s="632"/>
      <c r="L77" s="632"/>
      <c r="M77" s="632"/>
      <c r="N77" s="632"/>
      <c r="O77" s="632"/>
      <c r="P77" s="632"/>
      <c r="Q77" s="632"/>
      <c r="R77" s="632"/>
      <c r="S77" s="632"/>
      <c r="T77" s="632"/>
    </row>
    <row r="78" spans="1:20" customFormat="1" ht="51" customHeight="1">
      <c r="A78" s="145"/>
      <c r="B78" s="627"/>
      <c r="C78" s="935" t="s">
        <v>745</v>
      </c>
      <c r="D78" s="935"/>
      <c r="E78" s="935"/>
      <c r="F78" s="935"/>
      <c r="G78" s="935"/>
      <c r="H78" s="935"/>
      <c r="I78" s="935"/>
      <c r="J78" s="632"/>
      <c r="K78" s="632"/>
      <c r="L78" s="632"/>
      <c r="M78" s="632"/>
      <c r="N78" s="632"/>
      <c r="O78" s="632"/>
      <c r="P78" s="632"/>
      <c r="Q78" s="632"/>
      <c r="R78" s="632"/>
      <c r="S78" s="632"/>
      <c r="T78" s="632"/>
    </row>
    <row r="79" spans="1:20" customFormat="1" ht="43.5" customHeight="1">
      <c r="A79" s="145"/>
      <c r="B79" s="627"/>
      <c r="C79" s="931" t="s">
        <v>792</v>
      </c>
      <c r="D79" s="931"/>
      <c r="E79" s="931"/>
      <c r="F79" s="931"/>
      <c r="G79" s="931"/>
      <c r="H79" s="931"/>
      <c r="I79" s="931"/>
      <c r="J79" s="632"/>
      <c r="K79" s="632"/>
      <c r="L79" s="632"/>
      <c r="M79" s="632"/>
      <c r="N79" s="632"/>
      <c r="O79" s="632"/>
      <c r="P79" s="632"/>
      <c r="Q79" s="632"/>
      <c r="R79" s="632"/>
      <c r="S79" s="632"/>
      <c r="T79" s="632"/>
    </row>
    <row r="80" spans="1:20" customFormat="1" ht="18">
      <c r="A80" s="145"/>
      <c r="B80" s="627"/>
      <c r="C80" s="627"/>
      <c r="D80" s="627"/>
      <c r="E80" s="627"/>
      <c r="F80" s="627"/>
      <c r="G80" s="627"/>
      <c r="H80" s="627"/>
      <c r="I80" s="627"/>
      <c r="J80" s="632"/>
      <c r="K80" s="632"/>
      <c r="L80" s="632"/>
      <c r="M80" s="632"/>
      <c r="N80" s="632"/>
      <c r="O80" s="632"/>
      <c r="P80" s="632"/>
      <c r="Q80" s="632"/>
      <c r="R80" s="632"/>
      <c r="S80" s="632"/>
      <c r="T80" s="632"/>
    </row>
    <row r="81" spans="1:20" customFormat="1" ht="18">
      <c r="A81" s="145"/>
      <c r="B81" s="627"/>
      <c r="C81" s="627"/>
      <c r="D81" s="627"/>
      <c r="E81" s="627"/>
      <c r="F81" s="627"/>
      <c r="G81" s="627"/>
      <c r="H81" s="627"/>
      <c r="I81" s="627"/>
      <c r="J81" s="632"/>
      <c r="K81" s="632"/>
      <c r="L81" s="632"/>
      <c r="M81" s="632"/>
      <c r="N81" s="632"/>
      <c r="O81" s="632"/>
      <c r="P81" s="632"/>
      <c r="Q81" s="632"/>
      <c r="R81" s="632"/>
      <c r="S81" s="632"/>
      <c r="T81" s="632"/>
    </row>
    <row r="82" spans="1:20" customFormat="1" ht="18">
      <c r="A82" s="145"/>
      <c r="B82" s="627"/>
      <c r="C82" s="627"/>
      <c r="D82" s="627"/>
      <c r="E82" s="627"/>
      <c r="F82" s="627"/>
      <c r="G82" s="627"/>
      <c r="H82" s="627"/>
      <c r="I82" s="627"/>
      <c r="J82" s="632"/>
      <c r="K82" s="632"/>
      <c r="L82" s="632"/>
      <c r="M82" s="632"/>
      <c r="N82" s="632"/>
      <c r="O82" s="632"/>
      <c r="P82" s="632"/>
      <c r="Q82" s="632"/>
      <c r="R82" s="632"/>
      <c r="S82" s="632"/>
      <c r="T82" s="632"/>
    </row>
    <row r="83" spans="1:20" customFormat="1" ht="18">
      <c r="A83" s="145"/>
      <c r="B83" s="627"/>
      <c r="C83" s="627"/>
      <c r="D83" s="627"/>
      <c r="E83" s="627"/>
      <c r="F83" s="627"/>
      <c r="G83" s="627"/>
      <c r="H83" s="627"/>
      <c r="I83" s="627"/>
      <c r="J83" s="632"/>
      <c r="K83" s="632"/>
      <c r="L83" s="632"/>
      <c r="M83" s="632"/>
      <c r="N83" s="632"/>
      <c r="O83" s="632"/>
      <c r="P83" s="632"/>
      <c r="Q83" s="632"/>
      <c r="R83" s="632"/>
      <c r="S83" s="632"/>
      <c r="T83" s="632"/>
    </row>
    <row r="84" spans="1:20" customFormat="1" ht="18">
      <c r="A84" s="145"/>
      <c r="B84" s="627"/>
      <c r="C84" s="627"/>
      <c r="D84" s="627"/>
      <c r="E84" s="627"/>
      <c r="F84" s="627"/>
      <c r="G84" s="627"/>
      <c r="H84" s="627"/>
      <c r="I84" s="627"/>
      <c r="J84" s="632"/>
      <c r="K84" s="632"/>
      <c r="L84" s="632"/>
      <c r="M84" s="632"/>
      <c r="N84" s="632"/>
      <c r="O84" s="632"/>
      <c r="P84" s="632"/>
      <c r="Q84" s="632"/>
      <c r="R84" s="632"/>
      <c r="S84" s="632"/>
      <c r="T84" s="632"/>
    </row>
    <row r="85" spans="1:20" customFormat="1" ht="18">
      <c r="A85" s="145"/>
      <c r="B85" s="627"/>
      <c r="C85" s="627"/>
      <c r="D85" s="627"/>
      <c r="E85" s="627"/>
      <c r="F85" s="627"/>
      <c r="G85" s="627"/>
      <c r="H85" s="627"/>
      <c r="I85" s="627"/>
      <c r="J85" s="632"/>
      <c r="K85" s="632"/>
      <c r="L85" s="632"/>
      <c r="M85" s="632"/>
      <c r="N85" s="632"/>
      <c r="O85" s="632"/>
      <c r="P85" s="632"/>
      <c r="Q85" s="632"/>
      <c r="R85" s="632"/>
      <c r="S85" s="632"/>
      <c r="T85" s="632"/>
    </row>
    <row r="86" spans="1:20" customFormat="1" ht="18">
      <c r="A86" s="145"/>
      <c r="B86" s="627"/>
      <c r="C86" s="627"/>
      <c r="D86" s="627"/>
      <c r="E86" s="627"/>
      <c r="F86" s="627"/>
      <c r="G86" s="627"/>
      <c r="H86" s="627"/>
      <c r="I86" s="627"/>
      <c r="J86" s="632"/>
      <c r="K86" s="632"/>
      <c r="L86" s="632"/>
      <c r="M86" s="632"/>
      <c r="N86" s="632"/>
      <c r="O86" s="632"/>
      <c r="P86" s="632"/>
      <c r="Q86" s="632"/>
      <c r="R86" s="632"/>
      <c r="S86" s="632"/>
      <c r="T86" s="632"/>
    </row>
    <row r="87" spans="1:20" customFormat="1" ht="18">
      <c r="A87" s="145"/>
      <c r="B87" s="627"/>
      <c r="C87" s="627"/>
      <c r="D87" s="627"/>
      <c r="E87" s="627"/>
      <c r="F87" s="627"/>
      <c r="G87" s="627"/>
      <c r="H87" s="627"/>
      <c r="I87" s="627"/>
      <c r="J87" s="632"/>
      <c r="K87" s="632"/>
      <c r="L87" s="632"/>
      <c r="M87" s="632"/>
      <c r="N87" s="632"/>
      <c r="O87" s="632"/>
      <c r="P87" s="632"/>
      <c r="Q87" s="632"/>
      <c r="R87" s="632"/>
      <c r="S87" s="632"/>
      <c r="T87" s="632"/>
    </row>
    <row r="88" spans="1:20" customFormat="1" ht="18">
      <c r="A88" s="145"/>
      <c r="B88" s="627"/>
      <c r="C88" s="627"/>
      <c r="D88" s="627"/>
      <c r="E88" s="627"/>
      <c r="F88" s="627"/>
      <c r="G88" s="627"/>
      <c r="H88" s="627"/>
      <c r="I88" s="627"/>
      <c r="J88" s="632"/>
      <c r="K88" s="632"/>
      <c r="L88" s="632"/>
      <c r="M88" s="632"/>
      <c r="N88" s="632"/>
      <c r="O88" s="632"/>
      <c r="P88" s="632"/>
      <c r="Q88" s="632"/>
      <c r="R88" s="632"/>
      <c r="S88" s="632"/>
      <c r="T88" s="632"/>
    </row>
    <row r="89" spans="1:20" customFormat="1" ht="18">
      <c r="A89" s="145"/>
      <c r="B89" s="627"/>
      <c r="C89" s="627"/>
      <c r="D89" s="627"/>
      <c r="E89" s="627"/>
      <c r="F89" s="627"/>
      <c r="G89" s="627"/>
      <c r="H89" s="627"/>
      <c r="I89" s="627"/>
      <c r="J89" s="632"/>
      <c r="K89" s="632"/>
      <c r="L89" s="632"/>
      <c r="M89" s="632"/>
      <c r="N89" s="632"/>
      <c r="O89" s="632"/>
      <c r="P89" s="632"/>
      <c r="Q89" s="632"/>
      <c r="R89" s="632"/>
      <c r="S89" s="632"/>
      <c r="T89" s="632"/>
    </row>
    <row r="90" spans="1:20" customFormat="1" ht="18">
      <c r="A90" s="145"/>
      <c r="B90" s="627"/>
      <c r="C90" s="627"/>
      <c r="D90" s="627"/>
      <c r="E90" s="627"/>
      <c r="F90" s="627"/>
      <c r="G90" s="627"/>
      <c r="H90" s="627"/>
      <c r="I90" s="627"/>
      <c r="J90" s="632"/>
      <c r="K90" s="632"/>
      <c r="L90" s="632"/>
      <c r="M90" s="632"/>
      <c r="N90" s="632"/>
      <c r="O90" s="632"/>
      <c r="P90" s="632"/>
      <c r="Q90" s="632"/>
      <c r="R90" s="632"/>
      <c r="S90" s="632"/>
      <c r="T90" s="632"/>
    </row>
    <row r="91" spans="1:20" customFormat="1" ht="18">
      <c r="A91" s="145"/>
      <c r="B91" s="627"/>
      <c r="C91" s="627"/>
      <c r="D91" s="627"/>
      <c r="E91" s="627"/>
      <c r="F91" s="627"/>
      <c r="G91" s="627"/>
      <c r="H91" s="627"/>
      <c r="I91" s="627"/>
      <c r="J91" s="632"/>
      <c r="K91" s="632"/>
      <c r="L91" s="632"/>
      <c r="M91" s="632"/>
      <c r="N91" s="632"/>
      <c r="O91" s="632"/>
      <c r="P91" s="632"/>
      <c r="Q91" s="632"/>
      <c r="R91" s="632"/>
      <c r="S91" s="632"/>
      <c r="T91" s="632"/>
    </row>
    <row r="92" spans="1:20" customFormat="1" ht="18">
      <c r="A92" s="145"/>
      <c r="B92" s="627"/>
      <c r="C92" s="627"/>
      <c r="D92" s="627"/>
      <c r="E92" s="627"/>
      <c r="F92" s="627"/>
      <c r="G92" s="627"/>
      <c r="H92" s="627"/>
      <c r="I92" s="627"/>
      <c r="J92" s="632"/>
      <c r="K92" s="632"/>
      <c r="L92" s="632"/>
      <c r="M92" s="632"/>
      <c r="N92" s="632"/>
      <c r="O92" s="632"/>
      <c r="P92" s="632"/>
      <c r="Q92" s="632"/>
      <c r="R92" s="632"/>
      <c r="S92" s="632"/>
      <c r="T92" s="632"/>
    </row>
    <row r="93" spans="1:20" customFormat="1" ht="18">
      <c r="A93" s="145"/>
      <c r="B93" s="627"/>
      <c r="C93" s="627"/>
      <c r="D93" s="627"/>
      <c r="E93" s="627"/>
      <c r="F93" s="627"/>
      <c r="G93" s="627"/>
      <c r="H93" s="627"/>
      <c r="I93" s="627"/>
      <c r="J93" s="632"/>
      <c r="K93" s="632"/>
      <c r="L93" s="632"/>
      <c r="M93" s="632"/>
      <c r="N93" s="632"/>
      <c r="O93" s="632"/>
      <c r="P93" s="632"/>
      <c r="Q93" s="632"/>
      <c r="R93" s="632"/>
      <c r="S93" s="632"/>
      <c r="T93" s="632"/>
    </row>
    <row r="94" spans="1:20" customFormat="1" ht="18">
      <c r="A94" s="145"/>
      <c r="B94" s="627"/>
      <c r="C94" s="627"/>
      <c r="D94" s="627"/>
      <c r="E94" s="627"/>
      <c r="F94" s="627"/>
      <c r="G94" s="627"/>
      <c r="H94" s="627"/>
      <c r="I94" s="627"/>
      <c r="J94" s="632"/>
      <c r="K94" s="632"/>
      <c r="L94" s="632"/>
      <c r="M94" s="632"/>
      <c r="N94" s="632"/>
      <c r="O94" s="632"/>
      <c r="P94" s="632"/>
      <c r="Q94" s="632"/>
      <c r="R94" s="632"/>
      <c r="S94" s="632"/>
      <c r="T94" s="632"/>
    </row>
    <row r="95" spans="1:20" customFormat="1" ht="18">
      <c r="A95" s="145"/>
      <c r="B95" s="627"/>
      <c r="C95" s="627"/>
      <c r="D95" s="627"/>
      <c r="E95" s="627"/>
      <c r="F95" s="627"/>
      <c r="G95" s="627"/>
      <c r="H95" s="627"/>
      <c r="I95" s="627"/>
      <c r="J95" s="632"/>
      <c r="K95" s="632"/>
      <c r="L95" s="632"/>
      <c r="M95" s="632"/>
      <c r="N95" s="632"/>
      <c r="O95" s="632"/>
      <c r="P95" s="632"/>
      <c r="Q95" s="632"/>
      <c r="R95" s="632"/>
      <c r="S95" s="632"/>
      <c r="T95" s="632"/>
    </row>
    <row r="96" spans="1:20" customFormat="1" ht="18">
      <c r="A96" s="145"/>
      <c r="B96" s="627"/>
      <c r="C96" s="627"/>
      <c r="D96" s="627"/>
      <c r="E96" s="627"/>
      <c r="F96" s="627"/>
      <c r="G96" s="627"/>
      <c r="H96" s="627"/>
      <c r="I96" s="627"/>
      <c r="J96" s="632"/>
      <c r="K96" s="632"/>
      <c r="L96" s="632"/>
      <c r="M96" s="632"/>
      <c r="N96" s="632"/>
      <c r="O96" s="632"/>
      <c r="P96" s="632"/>
      <c r="Q96" s="632"/>
      <c r="R96" s="632"/>
      <c r="S96" s="632"/>
      <c r="T96" s="632"/>
    </row>
    <row r="97" spans="1:20" customFormat="1" ht="18">
      <c r="A97" s="145"/>
      <c r="B97" s="627"/>
      <c r="C97" s="627"/>
      <c r="D97" s="627"/>
      <c r="E97" s="627"/>
      <c r="F97" s="627"/>
      <c r="G97" s="627"/>
      <c r="H97" s="627"/>
      <c r="I97" s="627"/>
      <c r="J97" s="632"/>
      <c r="K97" s="632"/>
      <c r="L97" s="632"/>
      <c r="M97" s="632"/>
      <c r="N97" s="632"/>
      <c r="O97" s="632"/>
      <c r="P97" s="632"/>
      <c r="Q97" s="632"/>
      <c r="R97" s="632"/>
      <c r="S97" s="632"/>
      <c r="T97" s="632"/>
    </row>
    <row r="98" spans="1:20" customFormat="1" ht="18">
      <c r="A98" s="145"/>
      <c r="B98" s="627"/>
      <c r="C98" s="627"/>
      <c r="D98" s="627"/>
      <c r="E98" s="627"/>
      <c r="F98" s="627"/>
      <c r="G98" s="627"/>
      <c r="H98" s="627"/>
      <c r="I98" s="627"/>
      <c r="J98" s="632"/>
      <c r="K98" s="632"/>
      <c r="L98" s="632"/>
      <c r="M98" s="632"/>
      <c r="N98" s="632"/>
      <c r="O98" s="632"/>
      <c r="P98" s="632"/>
      <c r="Q98" s="632"/>
      <c r="R98" s="632"/>
      <c r="S98" s="632"/>
      <c r="T98" s="632"/>
    </row>
    <row r="99" spans="1:20" customFormat="1" ht="18">
      <c r="A99" s="145"/>
      <c r="B99" s="627"/>
      <c r="C99" s="627"/>
      <c r="D99" s="627"/>
      <c r="E99" s="627"/>
      <c r="F99" s="627"/>
      <c r="G99" s="627"/>
      <c r="H99" s="627"/>
      <c r="I99" s="627"/>
      <c r="J99" s="632"/>
      <c r="K99" s="632"/>
      <c r="L99" s="632"/>
      <c r="M99" s="632"/>
      <c r="N99" s="632"/>
      <c r="O99" s="632"/>
      <c r="P99" s="632"/>
      <c r="Q99" s="632"/>
      <c r="R99" s="632"/>
      <c r="S99" s="632"/>
      <c r="T99" s="632"/>
    </row>
    <row r="100" spans="1:20" customFormat="1" ht="18">
      <c r="A100" s="145"/>
      <c r="B100" s="627"/>
      <c r="C100" s="627"/>
      <c r="D100" s="627"/>
      <c r="E100" s="627"/>
      <c r="F100" s="627"/>
      <c r="G100" s="627"/>
      <c r="H100" s="627"/>
      <c r="I100" s="627"/>
      <c r="J100" s="632"/>
      <c r="K100" s="632"/>
      <c r="L100" s="632"/>
      <c r="M100" s="632"/>
      <c r="N100" s="632"/>
      <c r="O100" s="632"/>
      <c r="P100" s="632"/>
      <c r="Q100" s="632"/>
      <c r="R100" s="632"/>
      <c r="S100" s="632"/>
      <c r="T100" s="632"/>
    </row>
    <row r="101" spans="1:20" customFormat="1" ht="18">
      <c r="A101" s="145"/>
      <c r="B101" s="627"/>
      <c r="C101" s="627"/>
      <c r="D101" s="627"/>
      <c r="E101" s="627"/>
      <c r="F101" s="627"/>
      <c r="G101" s="627"/>
      <c r="H101" s="627"/>
      <c r="I101" s="627"/>
      <c r="J101" s="632"/>
      <c r="K101" s="632"/>
      <c r="L101" s="632"/>
      <c r="M101" s="632"/>
      <c r="N101" s="632"/>
      <c r="O101" s="632"/>
      <c r="P101" s="632"/>
      <c r="Q101" s="632"/>
      <c r="R101" s="632"/>
      <c r="S101" s="632"/>
      <c r="T101" s="632"/>
    </row>
    <row r="102" spans="1:20" customFormat="1" ht="18">
      <c r="A102" s="145"/>
      <c r="B102" s="627"/>
      <c r="C102" s="627"/>
      <c r="D102" s="627"/>
      <c r="E102" s="627"/>
      <c r="F102" s="627"/>
      <c r="G102" s="627"/>
      <c r="H102" s="627"/>
      <c r="I102" s="627"/>
      <c r="J102" s="632"/>
      <c r="K102" s="632"/>
      <c r="L102" s="632"/>
      <c r="M102" s="632"/>
      <c r="N102" s="632"/>
      <c r="O102" s="632"/>
      <c r="P102" s="632"/>
      <c r="Q102" s="632"/>
      <c r="R102" s="632"/>
      <c r="S102" s="632"/>
      <c r="T102" s="632"/>
    </row>
    <row r="103" spans="1:20" customFormat="1" ht="18">
      <c r="A103" s="145"/>
      <c r="B103" s="627"/>
      <c r="C103" s="627"/>
      <c r="D103" s="627"/>
      <c r="E103" s="627"/>
      <c r="F103" s="627"/>
      <c r="G103" s="627"/>
      <c r="H103" s="627"/>
      <c r="I103" s="627"/>
      <c r="J103" s="632"/>
      <c r="K103" s="632"/>
      <c r="L103" s="632"/>
      <c r="M103" s="632"/>
      <c r="N103" s="632"/>
      <c r="O103" s="632"/>
      <c r="P103" s="632"/>
      <c r="Q103" s="632"/>
      <c r="R103" s="632"/>
      <c r="S103" s="632"/>
      <c r="T103" s="632"/>
    </row>
    <row r="104" spans="1:20" customFormat="1" ht="18">
      <c r="A104" s="145"/>
      <c r="B104" s="627"/>
      <c r="C104" s="627"/>
      <c r="D104" s="627"/>
      <c r="E104" s="627"/>
      <c r="F104" s="627"/>
      <c r="G104" s="627"/>
      <c r="H104" s="627"/>
      <c r="I104" s="627"/>
      <c r="J104" s="632"/>
      <c r="K104" s="632"/>
      <c r="L104" s="632"/>
      <c r="M104" s="632"/>
      <c r="N104" s="632"/>
      <c r="O104" s="632"/>
      <c r="P104" s="632"/>
      <c r="Q104" s="632"/>
      <c r="R104" s="632"/>
      <c r="S104" s="632"/>
      <c r="T104" s="632"/>
    </row>
    <row r="105" spans="1:20" customFormat="1" ht="18">
      <c r="A105" s="145"/>
      <c r="B105" s="627"/>
      <c r="C105" s="627"/>
      <c r="D105" s="627"/>
      <c r="E105" s="627"/>
      <c r="F105" s="627"/>
      <c r="G105" s="627"/>
      <c r="H105" s="627"/>
      <c r="I105" s="627"/>
      <c r="J105" s="632"/>
      <c r="K105" s="632"/>
      <c r="L105" s="632"/>
      <c r="M105" s="632"/>
      <c r="N105" s="632"/>
      <c r="O105" s="632"/>
      <c r="P105" s="632"/>
      <c r="Q105" s="632"/>
      <c r="R105" s="632"/>
      <c r="S105" s="632"/>
      <c r="T105" s="632"/>
    </row>
    <row r="106" spans="1:20" customFormat="1" ht="18">
      <c r="A106" s="145"/>
      <c r="B106" s="627"/>
      <c r="C106" s="627"/>
      <c r="D106" s="627"/>
      <c r="E106" s="627"/>
      <c r="F106" s="627"/>
      <c r="G106" s="627"/>
      <c r="H106" s="627"/>
      <c r="I106" s="627"/>
      <c r="J106" s="632"/>
      <c r="K106" s="632"/>
      <c r="L106" s="632"/>
      <c r="M106" s="632"/>
      <c r="N106" s="632"/>
      <c r="O106" s="632"/>
      <c r="P106" s="632"/>
      <c r="Q106" s="632"/>
      <c r="R106" s="632"/>
      <c r="S106" s="632"/>
      <c r="T106" s="632"/>
    </row>
    <row r="107" spans="1:20" customFormat="1" ht="18">
      <c r="A107" s="145"/>
      <c r="B107" s="627"/>
      <c r="C107" s="627"/>
      <c r="D107" s="627"/>
      <c r="E107" s="627"/>
      <c r="F107" s="627"/>
      <c r="G107" s="627"/>
      <c r="H107" s="627"/>
      <c r="I107" s="627"/>
      <c r="J107" s="632"/>
      <c r="K107" s="632"/>
      <c r="L107" s="632"/>
      <c r="M107" s="632"/>
      <c r="N107" s="632"/>
      <c r="O107" s="632"/>
      <c r="P107" s="632"/>
      <c r="Q107" s="632"/>
      <c r="R107" s="632"/>
      <c r="S107" s="632"/>
      <c r="T107" s="632"/>
    </row>
    <row r="108" spans="1:20" customFormat="1" ht="18">
      <c r="A108" s="145"/>
      <c r="B108" s="627"/>
      <c r="C108" s="627"/>
      <c r="D108" s="627"/>
      <c r="E108" s="627"/>
      <c r="F108" s="627"/>
      <c r="G108" s="627"/>
      <c r="H108" s="627"/>
      <c r="I108" s="627"/>
      <c r="J108" s="632"/>
      <c r="K108" s="632"/>
      <c r="L108" s="632"/>
      <c r="M108" s="632"/>
      <c r="N108" s="632"/>
      <c r="O108" s="632"/>
      <c r="P108" s="632"/>
      <c r="Q108" s="632"/>
      <c r="R108" s="632"/>
      <c r="S108" s="632"/>
      <c r="T108" s="632"/>
    </row>
    <row r="109" spans="1:20" customFormat="1" ht="18">
      <c r="A109" s="145"/>
      <c r="B109" s="627"/>
      <c r="C109" s="627"/>
      <c r="D109" s="627"/>
      <c r="E109" s="627"/>
      <c r="F109" s="627"/>
      <c r="G109" s="627"/>
      <c r="H109" s="627"/>
      <c r="I109" s="627"/>
      <c r="J109" s="632"/>
      <c r="K109" s="632"/>
      <c r="L109" s="632"/>
      <c r="M109" s="632"/>
      <c r="N109" s="632"/>
      <c r="O109" s="632"/>
      <c r="P109" s="632"/>
      <c r="Q109" s="632"/>
      <c r="R109" s="632"/>
      <c r="S109" s="632"/>
      <c r="T109" s="632"/>
    </row>
    <row r="110" spans="1:20" customFormat="1" ht="18">
      <c r="A110" s="145"/>
      <c r="B110" s="627"/>
      <c r="C110" s="627"/>
      <c r="D110" s="627"/>
      <c r="E110" s="627"/>
      <c r="F110" s="627"/>
      <c r="G110" s="627"/>
      <c r="H110" s="627"/>
      <c r="I110" s="627"/>
      <c r="J110" s="632"/>
      <c r="K110" s="632"/>
      <c r="L110" s="632"/>
      <c r="M110" s="632"/>
      <c r="N110" s="632"/>
      <c r="O110" s="632"/>
      <c r="P110" s="632"/>
      <c r="Q110" s="632"/>
      <c r="R110" s="632"/>
      <c r="S110" s="632"/>
      <c r="T110" s="632"/>
    </row>
    <row r="111" spans="1:20" customFormat="1" ht="18">
      <c r="A111" s="145"/>
      <c r="B111" s="627"/>
      <c r="C111" s="627"/>
      <c r="D111" s="627"/>
      <c r="E111" s="627"/>
      <c r="F111" s="627"/>
      <c r="G111" s="627"/>
      <c r="H111" s="627"/>
      <c r="I111" s="627"/>
      <c r="J111" s="632"/>
      <c r="K111" s="632"/>
      <c r="L111" s="632"/>
      <c r="M111" s="632"/>
      <c r="N111" s="632"/>
      <c r="O111" s="632"/>
      <c r="P111" s="632"/>
      <c r="Q111" s="632"/>
      <c r="R111" s="632"/>
      <c r="S111" s="632"/>
      <c r="T111" s="632"/>
    </row>
    <row r="112" spans="1:20" customFormat="1" ht="18">
      <c r="A112" s="145"/>
      <c r="B112" s="627"/>
      <c r="C112" s="627"/>
      <c r="D112" s="627"/>
      <c r="E112" s="627"/>
      <c r="F112" s="627"/>
      <c r="G112" s="627"/>
      <c r="H112" s="627"/>
      <c r="I112" s="627"/>
      <c r="J112" s="632"/>
      <c r="K112" s="632"/>
      <c r="L112" s="632"/>
      <c r="M112" s="632"/>
      <c r="N112" s="632"/>
      <c r="O112" s="632"/>
      <c r="P112" s="632"/>
      <c r="Q112" s="632"/>
      <c r="R112" s="632"/>
      <c r="S112" s="632"/>
      <c r="T112" s="632"/>
    </row>
    <row r="113" spans="1:20" customFormat="1" ht="18">
      <c r="A113" s="145"/>
      <c r="B113" s="627"/>
      <c r="C113" s="627"/>
      <c r="D113" s="627"/>
      <c r="E113" s="627"/>
      <c r="F113" s="627"/>
      <c r="G113" s="627"/>
      <c r="H113" s="627"/>
      <c r="I113" s="627"/>
      <c r="J113" s="632"/>
      <c r="K113" s="632"/>
      <c r="L113" s="632"/>
      <c r="M113" s="632"/>
      <c r="N113" s="632"/>
      <c r="O113" s="632"/>
      <c r="P113" s="632"/>
      <c r="Q113" s="632"/>
      <c r="R113" s="632"/>
      <c r="S113" s="632"/>
      <c r="T113" s="632"/>
    </row>
    <row r="114" spans="1:20" customFormat="1" ht="18">
      <c r="A114" s="145"/>
      <c r="B114" s="627"/>
      <c r="C114" s="627"/>
      <c r="D114" s="627"/>
      <c r="E114" s="627"/>
      <c r="F114" s="627"/>
      <c r="G114" s="627"/>
      <c r="H114" s="627"/>
      <c r="I114" s="627"/>
      <c r="J114" s="632"/>
      <c r="K114" s="632"/>
      <c r="L114" s="632"/>
      <c r="M114" s="632"/>
      <c r="N114" s="632"/>
      <c r="O114" s="632"/>
      <c r="P114" s="632"/>
      <c r="Q114" s="632"/>
      <c r="R114" s="632"/>
      <c r="S114" s="632"/>
      <c r="T114" s="632"/>
    </row>
    <row r="115" spans="1:20" customFormat="1" ht="18">
      <c r="A115" s="145"/>
      <c r="B115" s="627"/>
      <c r="C115" s="627"/>
      <c r="D115" s="627"/>
      <c r="E115" s="627"/>
      <c r="F115" s="627"/>
      <c r="G115" s="627"/>
      <c r="H115" s="627"/>
      <c r="I115" s="627"/>
      <c r="J115" s="632"/>
      <c r="K115" s="632"/>
      <c r="L115" s="632"/>
      <c r="M115" s="632"/>
      <c r="N115" s="632"/>
      <c r="O115" s="632"/>
      <c r="P115" s="632"/>
      <c r="Q115" s="632"/>
      <c r="R115" s="632"/>
      <c r="S115" s="632"/>
      <c r="T115" s="632"/>
    </row>
    <row r="116" spans="1:20" customFormat="1" ht="18">
      <c r="A116" s="145"/>
      <c r="B116" s="627"/>
      <c r="C116" s="627"/>
      <c r="D116" s="627"/>
      <c r="E116" s="627"/>
      <c r="F116" s="627"/>
      <c r="G116" s="627"/>
      <c r="H116" s="627"/>
      <c r="I116" s="627"/>
      <c r="J116" s="632"/>
      <c r="K116" s="632"/>
      <c r="L116" s="632"/>
      <c r="M116" s="632"/>
      <c r="N116" s="632"/>
      <c r="O116" s="632"/>
      <c r="P116" s="632"/>
      <c r="Q116" s="632"/>
      <c r="R116" s="632"/>
      <c r="S116" s="632"/>
      <c r="T116" s="632"/>
    </row>
    <row r="117" spans="1:20" customFormat="1" ht="18">
      <c r="A117" s="145"/>
      <c r="B117" s="627"/>
      <c r="C117" s="627"/>
      <c r="D117" s="627"/>
      <c r="E117" s="627"/>
      <c r="F117" s="627"/>
      <c r="G117" s="627"/>
      <c r="H117" s="627"/>
      <c r="I117" s="627"/>
      <c r="J117" s="632"/>
      <c r="K117" s="632"/>
      <c r="L117" s="632"/>
      <c r="M117" s="632"/>
      <c r="N117" s="632"/>
      <c r="O117" s="632"/>
      <c r="P117" s="632"/>
      <c r="Q117" s="632"/>
      <c r="R117" s="632"/>
      <c r="S117" s="632"/>
      <c r="T117" s="632"/>
    </row>
    <row r="118" spans="1:20" customFormat="1" ht="18">
      <c r="A118" s="145"/>
      <c r="B118" s="627"/>
      <c r="C118" s="627"/>
      <c r="D118" s="627"/>
      <c r="E118" s="627"/>
      <c r="F118" s="627"/>
      <c r="G118" s="627"/>
      <c r="H118" s="627"/>
      <c r="I118" s="627"/>
      <c r="J118" s="632"/>
      <c r="K118" s="632"/>
      <c r="L118" s="632"/>
      <c r="M118" s="632"/>
      <c r="N118" s="632"/>
      <c r="O118" s="632"/>
      <c r="P118" s="632"/>
      <c r="Q118" s="632"/>
      <c r="R118" s="632"/>
      <c r="S118" s="632"/>
      <c r="T118" s="632"/>
    </row>
    <row r="119" spans="1:20" customFormat="1" ht="18">
      <c r="A119" s="145"/>
      <c r="B119" s="627"/>
      <c r="C119" s="627"/>
      <c r="D119" s="627"/>
      <c r="E119" s="627"/>
      <c r="F119" s="627"/>
      <c r="G119" s="627"/>
      <c r="H119" s="627"/>
      <c r="I119" s="627"/>
      <c r="J119" s="632"/>
      <c r="K119" s="632"/>
      <c r="L119" s="632"/>
      <c r="M119" s="632"/>
      <c r="N119" s="632"/>
      <c r="O119" s="632"/>
      <c r="P119" s="632"/>
      <c r="Q119" s="632"/>
      <c r="R119" s="632"/>
      <c r="S119" s="632"/>
      <c r="T119" s="632"/>
    </row>
    <row r="120" spans="1:20" customFormat="1" ht="18">
      <c r="A120" s="145"/>
      <c r="B120" s="627"/>
      <c r="C120" s="627"/>
      <c r="D120" s="627"/>
      <c r="E120" s="627"/>
      <c r="F120" s="627"/>
      <c r="G120" s="627"/>
      <c r="H120" s="627"/>
      <c r="I120" s="627"/>
      <c r="J120" s="632"/>
      <c r="K120" s="632"/>
      <c r="L120" s="632"/>
      <c r="M120" s="632"/>
      <c r="N120" s="632"/>
      <c r="O120" s="632"/>
      <c r="P120" s="632"/>
      <c r="Q120" s="632"/>
      <c r="R120" s="632"/>
      <c r="S120" s="632"/>
      <c r="T120" s="632"/>
    </row>
    <row r="121" spans="1:20" customFormat="1" ht="18">
      <c r="A121" s="145"/>
      <c r="B121" s="627"/>
      <c r="C121" s="627"/>
      <c r="D121" s="627"/>
      <c r="E121" s="627"/>
      <c r="F121" s="627"/>
      <c r="G121" s="627"/>
      <c r="H121" s="627"/>
      <c r="I121" s="627"/>
      <c r="J121" s="632"/>
      <c r="K121" s="632"/>
      <c r="L121" s="632"/>
      <c r="M121" s="632"/>
      <c r="N121" s="632"/>
      <c r="O121" s="632"/>
      <c r="P121" s="632"/>
      <c r="Q121" s="632"/>
      <c r="R121" s="632"/>
      <c r="S121" s="632"/>
      <c r="T121" s="632"/>
    </row>
    <row r="122" spans="1:20" customFormat="1" ht="18">
      <c r="A122" s="145"/>
      <c r="B122" s="627"/>
      <c r="C122" s="627"/>
      <c r="D122" s="627"/>
      <c r="E122" s="627"/>
      <c r="F122" s="627"/>
      <c r="G122" s="627"/>
      <c r="H122" s="627"/>
      <c r="I122" s="627"/>
      <c r="J122" s="632"/>
      <c r="K122" s="632"/>
      <c r="L122" s="632"/>
      <c r="M122" s="632"/>
      <c r="N122" s="632"/>
      <c r="O122" s="632"/>
      <c r="P122" s="632"/>
      <c r="Q122" s="632"/>
      <c r="R122" s="632"/>
      <c r="S122" s="632"/>
      <c r="T122" s="632"/>
    </row>
    <row r="123" spans="1:20" customFormat="1" ht="18">
      <c r="A123" s="145"/>
      <c r="B123" s="627"/>
      <c r="C123" s="627"/>
      <c r="D123" s="627"/>
      <c r="E123" s="627"/>
      <c r="F123" s="627"/>
      <c r="G123" s="627"/>
      <c r="H123" s="627"/>
      <c r="I123" s="627"/>
      <c r="J123" s="632"/>
      <c r="K123" s="632"/>
      <c r="L123" s="632"/>
      <c r="M123" s="632"/>
      <c r="N123" s="632"/>
      <c r="O123" s="632"/>
      <c r="P123" s="632"/>
      <c r="Q123" s="632"/>
      <c r="R123" s="632"/>
      <c r="S123" s="632"/>
      <c r="T123" s="632"/>
    </row>
    <row r="124" spans="1:20" customFormat="1" ht="18">
      <c r="A124" s="145"/>
      <c r="B124" s="627"/>
      <c r="C124" s="627"/>
      <c r="D124" s="627"/>
      <c r="E124" s="627"/>
      <c r="F124" s="627"/>
      <c r="G124" s="627"/>
      <c r="H124" s="627"/>
      <c r="I124" s="627"/>
      <c r="J124" s="632"/>
      <c r="K124" s="632"/>
      <c r="L124" s="632"/>
      <c r="M124" s="632"/>
      <c r="N124" s="632"/>
      <c r="O124" s="632"/>
      <c r="P124" s="632"/>
      <c r="Q124" s="632"/>
      <c r="R124" s="632"/>
      <c r="S124" s="632"/>
      <c r="T124" s="632"/>
    </row>
    <row r="125" spans="1:20" customFormat="1" ht="18">
      <c r="A125" s="145"/>
      <c r="B125" s="627"/>
      <c r="C125" s="627"/>
      <c r="D125" s="627"/>
      <c r="E125" s="627"/>
      <c r="F125" s="627"/>
      <c r="G125" s="627"/>
      <c r="H125" s="627"/>
      <c r="I125" s="627"/>
      <c r="J125" s="632"/>
      <c r="K125" s="632"/>
      <c r="L125" s="632"/>
      <c r="M125" s="632"/>
      <c r="N125" s="632"/>
      <c r="O125" s="632"/>
      <c r="P125" s="632"/>
      <c r="Q125" s="632"/>
      <c r="R125" s="632"/>
      <c r="S125" s="632"/>
      <c r="T125" s="632"/>
    </row>
    <row r="126" spans="1:20" customFormat="1" ht="18">
      <c r="A126" s="145"/>
      <c r="B126" s="627"/>
      <c r="C126" s="627"/>
      <c r="D126" s="627"/>
      <c r="E126" s="627"/>
      <c r="F126" s="627"/>
      <c r="G126" s="627"/>
      <c r="H126" s="627"/>
      <c r="I126" s="627"/>
      <c r="J126" s="632"/>
      <c r="K126" s="632"/>
      <c r="L126" s="632"/>
      <c r="M126" s="632"/>
      <c r="N126" s="632"/>
      <c r="O126" s="632"/>
      <c r="P126" s="632"/>
      <c r="Q126" s="632"/>
      <c r="R126" s="632"/>
      <c r="S126" s="632"/>
      <c r="T126" s="632"/>
    </row>
    <row r="127" spans="1:20" customFormat="1" ht="18">
      <c r="A127" s="145"/>
      <c r="B127" s="627"/>
      <c r="C127" s="627"/>
      <c r="D127" s="627"/>
      <c r="E127" s="627"/>
      <c r="F127" s="627"/>
      <c r="G127" s="627"/>
      <c r="H127" s="627"/>
      <c r="I127" s="627"/>
      <c r="J127" s="632"/>
      <c r="K127" s="632"/>
      <c r="L127" s="632"/>
      <c r="M127" s="632"/>
      <c r="N127" s="632"/>
      <c r="O127" s="632"/>
      <c r="P127" s="632"/>
      <c r="Q127" s="632"/>
      <c r="R127" s="632"/>
      <c r="S127" s="632"/>
      <c r="T127" s="632"/>
    </row>
    <row r="128" spans="1:20" customFormat="1" ht="18">
      <c r="A128" s="145"/>
      <c r="B128" s="627"/>
      <c r="C128" s="627"/>
      <c r="D128" s="627"/>
      <c r="E128" s="627"/>
      <c r="F128" s="627"/>
      <c r="G128" s="627"/>
      <c r="H128" s="627"/>
      <c r="I128" s="627"/>
      <c r="J128" s="632"/>
      <c r="K128" s="632"/>
      <c r="L128" s="632"/>
      <c r="M128" s="632"/>
      <c r="N128" s="632"/>
      <c r="O128" s="632"/>
      <c r="P128" s="632"/>
      <c r="Q128" s="632"/>
      <c r="R128" s="632"/>
      <c r="S128" s="632"/>
      <c r="T128" s="632"/>
    </row>
    <row r="129" spans="1:20" customFormat="1" ht="18">
      <c r="A129" s="145"/>
      <c r="B129" s="627"/>
      <c r="C129" s="627"/>
      <c r="D129" s="627"/>
      <c r="E129" s="627"/>
      <c r="F129" s="627"/>
      <c r="G129" s="627"/>
      <c r="H129" s="627"/>
      <c r="I129" s="627"/>
      <c r="J129" s="632"/>
      <c r="K129" s="632"/>
      <c r="L129" s="632"/>
      <c r="M129" s="632"/>
      <c r="N129" s="632"/>
      <c r="O129" s="632"/>
      <c r="P129" s="632"/>
      <c r="Q129" s="632"/>
      <c r="R129" s="632"/>
      <c r="S129" s="632"/>
      <c r="T129" s="632"/>
    </row>
    <row r="130" spans="1:20" customFormat="1" ht="18">
      <c r="A130" s="145"/>
      <c r="B130" s="627"/>
      <c r="C130" s="627"/>
      <c r="D130" s="627"/>
      <c r="E130" s="627"/>
      <c r="F130" s="627"/>
      <c r="G130" s="627"/>
      <c r="H130" s="627"/>
      <c r="I130" s="627"/>
      <c r="J130" s="632"/>
      <c r="K130" s="632"/>
      <c r="L130" s="632"/>
      <c r="M130" s="632"/>
      <c r="N130" s="632"/>
      <c r="O130" s="632"/>
      <c r="P130" s="632"/>
      <c r="Q130" s="632"/>
      <c r="R130" s="632"/>
      <c r="S130" s="632"/>
      <c r="T130" s="632"/>
    </row>
    <row r="131" spans="1:20" customFormat="1" ht="18">
      <c r="A131" s="145"/>
      <c r="B131" s="627"/>
      <c r="C131" s="627"/>
      <c r="D131" s="627"/>
      <c r="E131" s="627"/>
      <c r="F131" s="627"/>
      <c r="G131" s="627"/>
      <c r="H131" s="627"/>
      <c r="I131" s="627"/>
      <c r="J131" s="632"/>
      <c r="K131" s="632"/>
      <c r="L131" s="632"/>
      <c r="M131" s="632"/>
      <c r="N131" s="632"/>
      <c r="O131" s="632"/>
      <c r="P131" s="632"/>
      <c r="Q131" s="632"/>
      <c r="R131" s="632"/>
      <c r="S131" s="632"/>
      <c r="T131" s="632"/>
    </row>
    <row r="132" spans="1:20" customFormat="1" ht="18">
      <c r="A132" s="145"/>
      <c r="B132" s="627"/>
      <c r="C132" s="627"/>
      <c r="D132" s="627"/>
      <c r="E132" s="627"/>
      <c r="F132" s="627"/>
      <c r="G132" s="627"/>
      <c r="H132" s="627"/>
      <c r="I132" s="627"/>
      <c r="J132" s="632"/>
      <c r="K132" s="632"/>
      <c r="L132" s="632"/>
      <c r="M132" s="632"/>
      <c r="N132" s="632"/>
      <c r="O132" s="632"/>
      <c r="P132" s="632"/>
      <c r="Q132" s="632"/>
      <c r="R132" s="632"/>
      <c r="S132" s="632"/>
      <c r="T132" s="632"/>
    </row>
    <row r="133" spans="1:20" customFormat="1" ht="18">
      <c r="A133" s="145"/>
      <c r="B133" s="627"/>
      <c r="C133" s="627"/>
      <c r="D133" s="627"/>
      <c r="E133" s="627"/>
      <c r="F133" s="627"/>
      <c r="G133" s="627"/>
      <c r="H133" s="627"/>
      <c r="I133" s="627"/>
      <c r="J133" s="632"/>
      <c r="K133" s="632"/>
      <c r="L133" s="632"/>
      <c r="M133" s="632"/>
      <c r="N133" s="632"/>
      <c r="O133" s="632"/>
      <c r="P133" s="632"/>
      <c r="Q133" s="632"/>
      <c r="R133" s="632"/>
      <c r="S133" s="632"/>
      <c r="T133" s="632"/>
    </row>
    <row r="134" spans="1:20" customFormat="1" ht="18">
      <c r="A134" s="145"/>
      <c r="B134" s="627"/>
      <c r="C134" s="627"/>
      <c r="D134" s="627"/>
      <c r="E134" s="627"/>
      <c r="F134" s="627"/>
      <c r="G134" s="627"/>
      <c r="H134" s="627"/>
      <c r="I134" s="627"/>
      <c r="J134" s="632"/>
      <c r="K134" s="632"/>
      <c r="L134" s="632"/>
      <c r="M134" s="632"/>
      <c r="N134" s="632"/>
      <c r="O134" s="632"/>
      <c r="P134" s="632"/>
      <c r="Q134" s="632"/>
      <c r="R134" s="632"/>
      <c r="S134" s="632"/>
      <c r="T134" s="632"/>
    </row>
    <row r="135" spans="1:20" customFormat="1" ht="18">
      <c r="A135" s="145"/>
      <c r="B135" s="627"/>
      <c r="C135" s="627"/>
      <c r="D135" s="627"/>
      <c r="E135" s="627"/>
      <c r="F135" s="627"/>
      <c r="G135" s="627"/>
      <c r="H135" s="627"/>
      <c r="I135" s="627"/>
      <c r="J135" s="632"/>
      <c r="K135" s="632"/>
      <c r="L135" s="632"/>
      <c r="M135" s="632"/>
      <c r="N135" s="632"/>
      <c r="O135" s="632"/>
      <c r="P135" s="632"/>
      <c r="Q135" s="632"/>
      <c r="R135" s="632"/>
      <c r="S135" s="632"/>
      <c r="T135" s="632"/>
    </row>
    <row r="136" spans="1:20" customFormat="1" ht="18">
      <c r="A136" s="145"/>
      <c r="B136" s="627"/>
      <c r="C136" s="627"/>
      <c r="D136" s="627"/>
      <c r="E136" s="627"/>
      <c r="F136" s="627"/>
      <c r="G136" s="627"/>
      <c r="H136" s="627"/>
      <c r="I136" s="627"/>
      <c r="J136" s="632"/>
      <c r="K136" s="632"/>
      <c r="L136" s="632"/>
      <c r="M136" s="632"/>
      <c r="N136" s="632"/>
      <c r="O136" s="632"/>
      <c r="P136" s="632"/>
      <c r="Q136" s="632"/>
      <c r="R136" s="632"/>
      <c r="S136" s="632"/>
      <c r="T136" s="632"/>
    </row>
    <row r="137" spans="1:20" customFormat="1" ht="18">
      <c r="A137" s="145"/>
      <c r="B137" s="627"/>
      <c r="C137" s="627"/>
      <c r="D137" s="627"/>
      <c r="E137" s="627"/>
      <c r="F137" s="627"/>
      <c r="G137" s="627"/>
      <c r="H137" s="627"/>
      <c r="I137" s="627"/>
      <c r="J137" s="632"/>
      <c r="K137" s="632"/>
      <c r="L137" s="632"/>
      <c r="M137" s="632"/>
      <c r="N137" s="632"/>
      <c r="O137" s="632"/>
      <c r="P137" s="632"/>
      <c r="Q137" s="632"/>
      <c r="R137" s="632"/>
      <c r="S137" s="632"/>
      <c r="T137" s="632"/>
    </row>
    <row r="138" spans="1:20" customFormat="1" ht="18">
      <c r="A138" s="145"/>
      <c r="B138" s="627"/>
      <c r="C138" s="627"/>
      <c r="D138" s="627"/>
      <c r="E138" s="627"/>
      <c r="F138" s="627"/>
      <c r="G138" s="627"/>
      <c r="H138" s="627"/>
      <c r="I138" s="627"/>
      <c r="J138" s="632"/>
      <c r="K138" s="632"/>
      <c r="L138" s="632"/>
      <c r="M138" s="632"/>
      <c r="N138" s="632"/>
      <c r="O138" s="632"/>
      <c r="P138" s="632"/>
      <c r="Q138" s="632"/>
      <c r="R138" s="632"/>
      <c r="S138" s="632"/>
      <c r="T138" s="632"/>
    </row>
    <row r="139" spans="1:20" customFormat="1" ht="18">
      <c r="A139" s="145"/>
      <c r="B139" s="627"/>
      <c r="C139" s="627"/>
      <c r="D139" s="627"/>
      <c r="E139" s="627"/>
      <c r="F139" s="627"/>
      <c r="G139" s="627"/>
      <c r="H139" s="627"/>
      <c r="I139" s="627"/>
      <c r="J139" s="632"/>
      <c r="K139" s="632"/>
      <c r="L139" s="632"/>
      <c r="M139" s="632"/>
      <c r="N139" s="632"/>
      <c r="O139" s="632"/>
      <c r="P139" s="632"/>
      <c r="Q139" s="632"/>
      <c r="R139" s="632"/>
      <c r="S139" s="632"/>
      <c r="T139" s="632"/>
    </row>
    <row r="140" spans="1:20" customFormat="1" ht="18">
      <c r="A140" s="145"/>
      <c r="B140" s="627"/>
      <c r="C140" s="627"/>
      <c r="D140" s="627"/>
      <c r="E140" s="627"/>
      <c r="F140" s="627"/>
      <c r="G140" s="627"/>
      <c r="H140" s="627"/>
      <c r="I140" s="627"/>
      <c r="J140" s="632"/>
      <c r="K140" s="632"/>
      <c r="L140" s="632"/>
      <c r="M140" s="632"/>
      <c r="N140" s="632"/>
      <c r="O140" s="632"/>
      <c r="P140" s="632"/>
      <c r="Q140" s="632"/>
      <c r="R140" s="632"/>
      <c r="S140" s="632"/>
      <c r="T140" s="632"/>
    </row>
    <row r="141" spans="1:20" customFormat="1">
      <c r="A141" s="145"/>
      <c r="B141" s="145"/>
      <c r="C141" s="145"/>
      <c r="D141" s="145"/>
      <c r="E141" s="145"/>
      <c r="F141" s="145"/>
      <c r="G141" s="145"/>
      <c r="H141" s="145"/>
      <c r="I141" s="145"/>
    </row>
    <row r="142" spans="1:20" customFormat="1">
      <c r="A142" s="145"/>
      <c r="B142" s="145"/>
      <c r="C142" s="145"/>
      <c r="D142" s="145"/>
      <c r="E142" s="145"/>
      <c r="F142" s="145"/>
      <c r="G142" s="145"/>
      <c r="H142" s="145"/>
      <c r="I142" s="145"/>
    </row>
    <row r="143" spans="1:20" customFormat="1">
      <c r="A143" s="145"/>
      <c r="B143" s="145"/>
      <c r="C143" s="145"/>
      <c r="D143" s="145"/>
      <c r="E143" s="145"/>
      <c r="F143" s="145"/>
      <c r="G143" s="145"/>
      <c r="H143" s="145"/>
      <c r="I143" s="145"/>
    </row>
    <row r="144" spans="1:20" customFormat="1">
      <c r="A144" s="145"/>
      <c r="B144" s="145"/>
      <c r="C144" s="145"/>
      <c r="D144" s="145"/>
      <c r="E144" s="145"/>
      <c r="F144" s="145"/>
      <c r="G144" s="145"/>
      <c r="H144" s="145"/>
      <c r="I144" s="145"/>
    </row>
    <row r="145" spans="1:9" customFormat="1">
      <c r="A145" s="145"/>
      <c r="B145" s="145"/>
      <c r="C145" s="145"/>
      <c r="D145" s="145"/>
      <c r="E145" s="145"/>
      <c r="F145" s="145"/>
      <c r="G145" s="145"/>
      <c r="H145" s="145"/>
      <c r="I145" s="145"/>
    </row>
    <row r="146" spans="1:9" customFormat="1">
      <c r="A146" s="145"/>
      <c r="B146" s="145"/>
      <c r="C146" s="145"/>
      <c r="D146" s="145"/>
      <c r="E146" s="145"/>
      <c r="F146" s="145"/>
      <c r="G146" s="145"/>
      <c r="H146" s="145"/>
      <c r="I146" s="145"/>
    </row>
    <row r="147" spans="1:9" customFormat="1">
      <c r="A147" s="145"/>
      <c r="B147" s="145"/>
      <c r="C147" s="145"/>
      <c r="D147" s="145"/>
      <c r="E147" s="145"/>
      <c r="F147" s="145"/>
      <c r="G147" s="145"/>
      <c r="H147" s="145"/>
      <c r="I147" s="145"/>
    </row>
    <row r="148" spans="1:9" customFormat="1">
      <c r="A148" s="145"/>
      <c r="B148" s="145"/>
      <c r="C148" s="145"/>
      <c r="D148" s="145"/>
      <c r="E148" s="145"/>
      <c r="F148" s="145"/>
      <c r="G148" s="145"/>
      <c r="H148" s="145"/>
      <c r="I148" s="145"/>
    </row>
    <row r="149" spans="1:9" customFormat="1">
      <c r="A149" s="145"/>
      <c r="B149" s="145"/>
      <c r="C149" s="145"/>
      <c r="D149" s="145"/>
      <c r="E149" s="145"/>
      <c r="F149" s="145"/>
      <c r="G149" s="145"/>
      <c r="H149" s="145"/>
      <c r="I149" s="145"/>
    </row>
    <row r="150" spans="1:9" customFormat="1">
      <c r="A150" s="145"/>
      <c r="B150" s="145"/>
      <c r="C150" s="145"/>
      <c r="D150" s="145"/>
      <c r="E150" s="145"/>
      <c r="F150" s="145"/>
      <c r="G150" s="145"/>
      <c r="H150" s="145"/>
      <c r="I150" s="145"/>
    </row>
    <row r="151" spans="1:9" customFormat="1">
      <c r="A151" s="145"/>
      <c r="B151" s="145"/>
      <c r="C151" s="145"/>
      <c r="D151" s="145"/>
      <c r="E151" s="145"/>
      <c r="F151" s="145"/>
      <c r="G151" s="145"/>
      <c r="H151" s="145"/>
      <c r="I151" s="145"/>
    </row>
    <row r="152" spans="1:9" customFormat="1">
      <c r="A152" s="145"/>
      <c r="B152" s="145"/>
      <c r="C152" s="145"/>
      <c r="D152" s="145"/>
      <c r="E152" s="145"/>
      <c r="F152" s="145"/>
      <c r="G152" s="145"/>
      <c r="H152" s="145"/>
      <c r="I152" s="145"/>
    </row>
    <row r="153" spans="1:9" customFormat="1">
      <c r="A153" s="145"/>
      <c r="B153" s="145"/>
      <c r="C153" s="145"/>
      <c r="D153" s="145"/>
      <c r="E153" s="145"/>
      <c r="F153" s="145"/>
      <c r="G153" s="145"/>
      <c r="H153" s="145"/>
      <c r="I153" s="145"/>
    </row>
    <row r="154" spans="1:9" customFormat="1">
      <c r="A154" s="145"/>
      <c r="B154" s="145"/>
      <c r="C154" s="145"/>
      <c r="D154" s="145"/>
      <c r="E154" s="145"/>
      <c r="F154" s="145"/>
      <c r="G154" s="145"/>
      <c r="H154" s="145"/>
      <c r="I154" s="145"/>
    </row>
    <row r="155" spans="1:9" customFormat="1">
      <c r="A155" s="145"/>
      <c r="B155" s="145"/>
      <c r="C155" s="145"/>
      <c r="D155" s="145"/>
      <c r="E155" s="145"/>
      <c r="F155" s="145"/>
      <c r="G155" s="145"/>
      <c r="H155" s="145"/>
      <c r="I155" s="145"/>
    </row>
    <row r="156" spans="1:9" customFormat="1">
      <c r="A156" s="145"/>
      <c r="B156" s="145"/>
      <c r="C156" s="145"/>
      <c r="D156" s="145"/>
      <c r="E156" s="145"/>
      <c r="F156" s="145"/>
      <c r="G156" s="145"/>
      <c r="H156" s="145"/>
      <c r="I156" s="145"/>
    </row>
    <row r="157" spans="1:9" customFormat="1">
      <c r="A157" s="145"/>
      <c r="B157" s="145"/>
      <c r="C157" s="145"/>
      <c r="D157" s="145"/>
      <c r="E157" s="145"/>
      <c r="F157" s="145"/>
      <c r="G157" s="145"/>
      <c r="H157" s="145"/>
      <c r="I157" s="145"/>
    </row>
    <row r="158" spans="1:9" customFormat="1">
      <c r="A158" s="145"/>
      <c r="B158" s="145"/>
      <c r="C158" s="145"/>
      <c r="D158" s="145"/>
      <c r="E158" s="145"/>
      <c r="F158" s="145"/>
      <c r="G158" s="145"/>
      <c r="H158" s="145"/>
      <c r="I158" s="145"/>
    </row>
    <row r="159" spans="1:9" customFormat="1">
      <c r="A159" s="145"/>
      <c r="B159" s="145"/>
      <c r="C159" s="145"/>
      <c r="D159" s="145"/>
      <c r="E159" s="145"/>
      <c r="F159" s="145"/>
      <c r="G159" s="145"/>
      <c r="H159" s="145"/>
      <c r="I159" s="145"/>
    </row>
    <row r="160" spans="1:9" customFormat="1">
      <c r="A160" s="145"/>
      <c r="B160" s="145"/>
      <c r="C160" s="145"/>
      <c r="D160" s="145"/>
      <c r="E160" s="145"/>
      <c r="F160" s="145"/>
      <c r="G160" s="145"/>
      <c r="H160" s="145"/>
      <c r="I160" s="145"/>
    </row>
    <row r="161" spans="1:9" customFormat="1">
      <c r="A161" s="145"/>
      <c r="B161" s="145"/>
      <c r="C161" s="145"/>
      <c r="D161" s="145"/>
      <c r="E161" s="145"/>
      <c r="F161" s="145"/>
      <c r="G161" s="145"/>
      <c r="H161" s="145"/>
      <c r="I161" s="145"/>
    </row>
    <row r="162" spans="1:9" customFormat="1">
      <c r="A162" s="145"/>
      <c r="B162" s="145"/>
      <c r="C162" s="145"/>
      <c r="D162" s="145"/>
      <c r="E162" s="145"/>
      <c r="F162" s="145"/>
      <c r="G162" s="145"/>
      <c r="H162" s="145"/>
      <c r="I162" s="145"/>
    </row>
    <row r="163" spans="1:9" customFormat="1">
      <c r="A163" s="145"/>
      <c r="B163" s="145"/>
      <c r="C163" s="145"/>
      <c r="D163" s="145"/>
      <c r="E163" s="145"/>
      <c r="F163" s="145"/>
      <c r="G163" s="145"/>
      <c r="H163" s="145"/>
      <c r="I163" s="145"/>
    </row>
    <row r="164" spans="1:9" customFormat="1">
      <c r="A164" s="145"/>
      <c r="B164" s="145"/>
      <c r="C164" s="145"/>
      <c r="D164" s="145"/>
      <c r="E164" s="145"/>
      <c r="F164" s="145"/>
      <c r="G164" s="145"/>
      <c r="H164" s="145"/>
      <c r="I164" s="145"/>
    </row>
    <row r="165" spans="1:9" customFormat="1">
      <c r="A165" s="145"/>
      <c r="B165" s="145"/>
      <c r="C165" s="145"/>
      <c r="D165" s="145"/>
      <c r="E165" s="145"/>
      <c r="F165" s="145"/>
      <c r="G165" s="145"/>
      <c r="H165" s="145"/>
      <c r="I165" s="145"/>
    </row>
    <row r="166" spans="1:9" customFormat="1">
      <c r="A166" s="145"/>
      <c r="B166" s="145"/>
      <c r="C166" s="145"/>
      <c r="D166" s="145"/>
      <c r="E166" s="145"/>
      <c r="F166" s="145"/>
      <c r="G166" s="145"/>
      <c r="H166" s="145"/>
      <c r="I166" s="145"/>
    </row>
    <row r="167" spans="1:9" customFormat="1">
      <c r="A167" s="145"/>
      <c r="B167" s="145"/>
      <c r="C167" s="145"/>
      <c r="D167" s="145"/>
      <c r="E167" s="145"/>
      <c r="F167" s="145"/>
      <c r="G167" s="145"/>
      <c r="H167" s="145"/>
      <c r="I167" s="145"/>
    </row>
    <row r="168" spans="1:9" customFormat="1">
      <c r="A168" s="145"/>
      <c r="B168" s="145"/>
      <c r="C168" s="145"/>
      <c r="D168" s="145"/>
      <c r="E168" s="145"/>
      <c r="F168" s="145"/>
      <c r="G168" s="145"/>
      <c r="H168" s="145"/>
      <c r="I168" s="145"/>
    </row>
    <row r="169" spans="1:9" customFormat="1">
      <c r="A169" s="145"/>
      <c r="B169" s="145"/>
      <c r="C169" s="145"/>
      <c r="D169" s="145"/>
      <c r="E169" s="145"/>
      <c r="F169" s="145"/>
      <c r="G169" s="145"/>
      <c r="H169" s="145"/>
      <c r="I169" s="145"/>
    </row>
    <row r="170" spans="1:9" customFormat="1">
      <c r="A170" s="145"/>
      <c r="B170" s="145"/>
      <c r="C170" s="145"/>
      <c r="D170" s="145"/>
      <c r="E170" s="145"/>
      <c r="F170" s="145"/>
      <c r="G170" s="145"/>
      <c r="H170" s="145"/>
      <c r="I170" s="145"/>
    </row>
    <row r="171" spans="1:9" customFormat="1">
      <c r="A171" s="145"/>
      <c r="B171" s="145"/>
      <c r="C171" s="145"/>
      <c r="D171" s="145"/>
      <c r="E171" s="145"/>
      <c r="F171" s="145"/>
      <c r="G171" s="145"/>
      <c r="H171" s="145"/>
      <c r="I171" s="145"/>
    </row>
    <row r="172" spans="1:9" customFormat="1">
      <c r="A172" s="145"/>
      <c r="B172" s="145"/>
      <c r="C172" s="145"/>
      <c r="D172" s="145"/>
      <c r="E172" s="145"/>
      <c r="F172" s="145"/>
      <c r="G172" s="145"/>
      <c r="H172" s="145"/>
      <c r="I172" s="145"/>
    </row>
    <row r="173" spans="1:9" customFormat="1">
      <c r="A173" s="145"/>
      <c r="B173" s="145"/>
      <c r="C173" s="145"/>
      <c r="D173" s="145"/>
      <c r="E173" s="145"/>
      <c r="F173" s="145"/>
      <c r="G173" s="145"/>
      <c r="H173" s="145"/>
      <c r="I173" s="145"/>
    </row>
    <row r="174" spans="1:9" customFormat="1">
      <c r="A174" s="145"/>
      <c r="B174" s="145"/>
      <c r="C174" s="145"/>
      <c r="D174" s="145"/>
      <c r="E174" s="145"/>
      <c r="F174" s="145"/>
      <c r="G174" s="145"/>
      <c r="H174" s="145"/>
      <c r="I174" s="145"/>
    </row>
    <row r="175" spans="1:9" customFormat="1">
      <c r="A175" s="145"/>
      <c r="B175" s="145"/>
      <c r="C175" s="145"/>
      <c r="D175" s="145"/>
      <c r="E175" s="145"/>
      <c r="F175" s="145"/>
      <c r="G175" s="145"/>
      <c r="H175" s="145"/>
      <c r="I175" s="145"/>
    </row>
    <row r="176" spans="1:9" customFormat="1">
      <c r="A176" s="145"/>
      <c r="B176" s="145"/>
      <c r="C176" s="145"/>
      <c r="D176" s="145"/>
      <c r="E176" s="145"/>
      <c r="F176" s="145"/>
      <c r="G176" s="145"/>
      <c r="H176" s="145"/>
      <c r="I176" s="145"/>
    </row>
    <row r="177" spans="1:9" customFormat="1">
      <c r="A177" s="145"/>
      <c r="B177" s="145"/>
      <c r="C177" s="145"/>
      <c r="D177" s="145"/>
      <c r="E177" s="145"/>
      <c r="F177" s="145"/>
      <c r="G177" s="145"/>
      <c r="H177" s="145"/>
      <c r="I177" s="145"/>
    </row>
    <row r="178" spans="1:9" customFormat="1">
      <c r="A178" s="145"/>
      <c r="B178" s="145"/>
      <c r="C178" s="145"/>
      <c r="D178" s="145"/>
      <c r="E178" s="145"/>
      <c r="F178" s="145"/>
      <c r="G178" s="145"/>
      <c r="H178" s="145"/>
      <c r="I178" s="145"/>
    </row>
    <row r="179" spans="1:9" customFormat="1">
      <c r="A179" s="145"/>
      <c r="B179" s="145"/>
      <c r="C179" s="145"/>
      <c r="D179" s="145"/>
      <c r="E179" s="145"/>
      <c r="F179" s="145"/>
      <c r="G179" s="145"/>
      <c r="H179" s="145"/>
      <c r="I179" s="145"/>
    </row>
    <row r="180" spans="1:9" customFormat="1">
      <c r="A180" s="145"/>
      <c r="B180" s="145"/>
      <c r="C180" s="145"/>
      <c r="D180" s="145"/>
      <c r="E180" s="145"/>
      <c r="F180" s="145"/>
      <c r="G180" s="145"/>
      <c r="H180" s="145"/>
      <c r="I180" s="145"/>
    </row>
    <row r="181" spans="1:9" customFormat="1">
      <c r="A181" s="145"/>
      <c r="B181" s="145"/>
      <c r="C181" s="145"/>
      <c r="D181" s="145"/>
      <c r="E181" s="145"/>
      <c r="F181" s="145"/>
      <c r="G181" s="145"/>
      <c r="H181" s="145"/>
      <c r="I181" s="145"/>
    </row>
    <row r="182" spans="1:9" customFormat="1">
      <c r="A182" s="145"/>
      <c r="B182" s="145"/>
      <c r="C182" s="145"/>
      <c r="D182" s="145"/>
      <c r="E182" s="145"/>
      <c r="F182" s="145"/>
      <c r="G182" s="145"/>
      <c r="H182" s="145"/>
      <c r="I182" s="145"/>
    </row>
    <row r="183" spans="1:9" customFormat="1">
      <c r="A183" s="145"/>
      <c r="B183" s="145"/>
      <c r="C183" s="145"/>
      <c r="D183" s="145"/>
      <c r="E183" s="145"/>
      <c r="F183" s="145"/>
      <c r="G183" s="145"/>
      <c r="H183" s="145"/>
      <c r="I183" s="145"/>
    </row>
    <row r="184" spans="1:9" customFormat="1">
      <c r="A184" s="145"/>
      <c r="B184" s="145"/>
      <c r="C184" s="145"/>
      <c r="D184" s="145"/>
      <c r="E184" s="145"/>
      <c r="F184" s="145"/>
      <c r="G184" s="145"/>
      <c r="H184" s="145"/>
      <c r="I184" s="145"/>
    </row>
    <row r="185" spans="1:9" customFormat="1">
      <c r="A185" s="145"/>
      <c r="B185" s="145"/>
      <c r="C185" s="145"/>
      <c r="D185" s="145"/>
      <c r="E185" s="145"/>
      <c r="F185" s="145"/>
      <c r="G185" s="145"/>
      <c r="H185" s="145"/>
      <c r="I185" s="145"/>
    </row>
    <row r="186" spans="1:9" customFormat="1">
      <c r="A186" s="145"/>
      <c r="B186" s="145"/>
      <c r="C186" s="145"/>
      <c r="D186" s="145"/>
      <c r="E186" s="145"/>
      <c r="F186" s="145"/>
      <c r="G186" s="145"/>
      <c r="H186" s="145"/>
      <c r="I186" s="145"/>
    </row>
    <row r="187" spans="1:9" customFormat="1">
      <c r="A187" s="145"/>
      <c r="B187" s="145"/>
      <c r="C187" s="145"/>
      <c r="D187" s="145"/>
      <c r="E187" s="145"/>
      <c r="F187" s="145"/>
      <c r="G187" s="145"/>
      <c r="H187" s="145"/>
      <c r="I187" s="145"/>
    </row>
    <row r="188" spans="1:9" customFormat="1">
      <c r="A188" s="145"/>
      <c r="B188" s="145"/>
      <c r="C188" s="145"/>
      <c r="D188" s="145"/>
      <c r="E188" s="145"/>
      <c r="F188" s="145"/>
      <c r="G188" s="145"/>
      <c r="H188" s="145"/>
      <c r="I188" s="145"/>
    </row>
    <row r="189" spans="1:9" customFormat="1">
      <c r="A189" s="145"/>
      <c r="B189" s="145"/>
      <c r="C189" s="145"/>
      <c r="D189" s="145"/>
      <c r="E189" s="145"/>
      <c r="F189" s="145"/>
      <c r="G189" s="145"/>
      <c r="H189" s="145"/>
      <c r="I189" s="145"/>
    </row>
    <row r="190" spans="1:9" customFormat="1">
      <c r="A190" s="145"/>
      <c r="B190" s="145"/>
      <c r="C190" s="145"/>
      <c r="D190" s="145"/>
      <c r="E190" s="145"/>
      <c r="F190" s="145"/>
      <c r="G190" s="145"/>
      <c r="H190" s="145"/>
      <c r="I190" s="145"/>
    </row>
    <row r="191" spans="1:9" customFormat="1">
      <c r="A191" s="145"/>
      <c r="B191" s="145"/>
      <c r="C191" s="145"/>
      <c r="D191" s="145"/>
      <c r="E191" s="145"/>
      <c r="F191" s="145"/>
      <c r="G191" s="145"/>
      <c r="H191" s="145"/>
      <c r="I191" s="145"/>
    </row>
    <row r="192" spans="1:9" customFormat="1">
      <c r="A192" s="145"/>
      <c r="B192" s="145"/>
      <c r="C192" s="145"/>
      <c r="D192" s="145"/>
      <c r="E192" s="145"/>
      <c r="F192" s="145"/>
      <c r="G192" s="145"/>
      <c r="H192" s="145"/>
      <c r="I192" s="145"/>
    </row>
    <row r="193" spans="1:9" customFormat="1">
      <c r="A193" s="145"/>
      <c r="B193" s="145"/>
      <c r="C193" s="145"/>
      <c r="D193" s="145"/>
      <c r="E193" s="145"/>
      <c r="F193" s="145"/>
      <c r="G193" s="145"/>
      <c r="H193" s="145"/>
      <c r="I193" s="145"/>
    </row>
    <row r="194" spans="1:9" customFormat="1">
      <c r="A194" s="145"/>
      <c r="B194" s="145"/>
      <c r="C194" s="145"/>
      <c r="D194" s="145"/>
      <c r="E194" s="145"/>
      <c r="F194" s="145"/>
      <c r="G194" s="145"/>
      <c r="H194" s="145"/>
      <c r="I194" s="145"/>
    </row>
    <row r="195" spans="1:9" customFormat="1">
      <c r="A195" s="145"/>
      <c r="B195" s="145"/>
      <c r="C195" s="145"/>
      <c r="D195" s="145"/>
      <c r="E195" s="145"/>
      <c r="F195" s="145"/>
      <c r="G195" s="145"/>
      <c r="H195" s="145"/>
      <c r="I195" s="145"/>
    </row>
    <row r="196" spans="1:9" customFormat="1">
      <c r="A196" s="145"/>
      <c r="B196" s="145"/>
      <c r="C196" s="145"/>
      <c r="D196" s="145"/>
      <c r="E196" s="145"/>
      <c r="F196" s="145"/>
      <c r="G196" s="145"/>
      <c r="H196" s="145"/>
      <c r="I196" s="145"/>
    </row>
    <row r="197" spans="1:9" customFormat="1">
      <c r="A197" s="145"/>
      <c r="B197" s="145"/>
      <c r="C197" s="145"/>
      <c r="D197" s="145"/>
      <c r="E197" s="145"/>
      <c r="F197" s="145"/>
      <c r="G197" s="145"/>
      <c r="H197" s="145"/>
      <c r="I197" s="145"/>
    </row>
    <row r="198" spans="1:9" customFormat="1">
      <c r="A198" s="145"/>
      <c r="B198" s="145"/>
      <c r="C198" s="145"/>
      <c r="D198" s="145"/>
      <c r="E198" s="145"/>
      <c r="F198" s="145"/>
      <c r="G198" s="145"/>
      <c r="H198" s="145"/>
      <c r="I198" s="145"/>
    </row>
    <row r="199" spans="1:9" customFormat="1">
      <c r="A199" s="145"/>
      <c r="B199" s="145"/>
      <c r="C199" s="145"/>
      <c r="D199" s="145"/>
      <c r="E199" s="145"/>
      <c r="F199" s="145"/>
      <c r="G199" s="145"/>
      <c r="H199" s="145"/>
      <c r="I199" s="145"/>
    </row>
    <row r="200" spans="1:9" customFormat="1">
      <c r="A200" s="145"/>
      <c r="B200" s="145"/>
      <c r="C200" s="145"/>
      <c r="D200" s="145"/>
      <c r="E200" s="145"/>
      <c r="F200" s="145"/>
      <c r="G200" s="145"/>
      <c r="H200" s="145"/>
      <c r="I200" s="145"/>
    </row>
    <row r="201" spans="1:9" customFormat="1">
      <c r="A201" s="145"/>
      <c r="B201" s="145"/>
      <c r="C201" s="145"/>
      <c r="D201" s="145"/>
      <c r="E201" s="145"/>
      <c r="F201" s="145"/>
      <c r="G201" s="145"/>
      <c r="H201" s="145"/>
      <c r="I201" s="145"/>
    </row>
    <row r="202" spans="1:9" customFormat="1">
      <c r="A202" s="145"/>
      <c r="B202" s="145"/>
      <c r="C202" s="145"/>
      <c r="D202" s="145"/>
      <c r="E202" s="145"/>
      <c r="F202" s="145"/>
      <c r="G202" s="145"/>
      <c r="H202" s="145"/>
      <c r="I202" s="145"/>
    </row>
    <row r="203" spans="1:9" customFormat="1">
      <c r="A203" s="145"/>
      <c r="B203" s="145"/>
      <c r="C203" s="145"/>
      <c r="D203" s="145"/>
      <c r="E203" s="145"/>
      <c r="F203" s="145"/>
      <c r="G203" s="145"/>
      <c r="H203" s="145"/>
      <c r="I203" s="145"/>
    </row>
    <row r="204" spans="1:9" customFormat="1">
      <c r="A204" s="145"/>
      <c r="B204" s="145"/>
      <c r="C204" s="145"/>
      <c r="D204" s="145"/>
      <c r="E204" s="145"/>
      <c r="F204" s="145"/>
      <c r="G204" s="145"/>
      <c r="H204" s="145"/>
      <c r="I204" s="145"/>
    </row>
    <row r="205" spans="1:9" customFormat="1">
      <c r="A205" s="145"/>
      <c r="B205" s="145"/>
      <c r="C205" s="145"/>
      <c r="D205" s="145"/>
      <c r="E205" s="145"/>
      <c r="F205" s="145"/>
      <c r="G205" s="145"/>
      <c r="H205" s="145"/>
      <c r="I205" s="145"/>
    </row>
    <row r="206" spans="1:9" customFormat="1">
      <c r="A206" s="145"/>
      <c r="B206" s="145"/>
      <c r="C206" s="145"/>
      <c r="D206" s="145"/>
      <c r="E206" s="145"/>
      <c r="F206" s="145"/>
      <c r="G206" s="145"/>
      <c r="H206" s="145"/>
      <c r="I206" s="145"/>
    </row>
    <row r="207" spans="1:9" customFormat="1">
      <c r="A207" s="145"/>
      <c r="B207" s="145"/>
      <c r="C207" s="145"/>
      <c r="D207" s="145"/>
      <c r="E207" s="145"/>
      <c r="F207" s="145"/>
      <c r="G207" s="145"/>
      <c r="H207" s="145"/>
      <c r="I207" s="145"/>
    </row>
    <row r="208" spans="1:9" customFormat="1">
      <c r="A208" s="145"/>
      <c r="B208" s="145"/>
      <c r="C208" s="145"/>
      <c r="D208" s="145"/>
      <c r="E208" s="145"/>
      <c r="F208" s="145"/>
      <c r="G208" s="145"/>
      <c r="H208" s="145"/>
      <c r="I208" s="145"/>
    </row>
    <row r="209" spans="1:9" customFormat="1">
      <c r="A209" s="145"/>
      <c r="B209" s="145"/>
      <c r="C209" s="145"/>
      <c r="D209" s="145"/>
      <c r="E209" s="145"/>
      <c r="F209" s="145"/>
      <c r="G209" s="145"/>
      <c r="H209" s="145"/>
      <c r="I209" s="145"/>
    </row>
    <row r="210" spans="1:9" customFormat="1">
      <c r="A210" s="145"/>
      <c r="B210" s="145"/>
      <c r="C210" s="145"/>
      <c r="D210" s="145"/>
      <c r="E210" s="145"/>
      <c r="F210" s="145"/>
      <c r="G210" s="145"/>
      <c r="H210" s="145"/>
      <c r="I210" s="145"/>
    </row>
    <row r="211" spans="1:9" customFormat="1">
      <c r="A211" s="145"/>
      <c r="B211" s="145"/>
      <c r="C211" s="145"/>
      <c r="D211" s="145"/>
      <c r="E211" s="145"/>
      <c r="F211" s="145"/>
      <c r="G211" s="145"/>
      <c r="H211" s="145"/>
      <c r="I211" s="145"/>
    </row>
    <row r="212" spans="1:9" customFormat="1">
      <c r="A212" s="145"/>
      <c r="B212" s="145"/>
      <c r="C212" s="145"/>
      <c r="D212" s="145"/>
      <c r="E212" s="145"/>
      <c r="F212" s="145"/>
      <c r="G212" s="145"/>
      <c r="H212" s="145"/>
      <c r="I212" s="145"/>
    </row>
    <row r="213" spans="1:9" customFormat="1">
      <c r="A213" s="145"/>
      <c r="B213" s="145"/>
      <c r="C213" s="145"/>
      <c r="D213" s="145"/>
      <c r="E213" s="145"/>
      <c r="F213" s="145"/>
      <c r="G213" s="145"/>
      <c r="H213" s="145"/>
      <c r="I213" s="145"/>
    </row>
    <row r="214" spans="1:9" customFormat="1">
      <c r="A214" s="145"/>
      <c r="B214" s="145"/>
      <c r="C214" s="145"/>
      <c r="D214" s="145"/>
      <c r="E214" s="145"/>
      <c r="F214" s="145"/>
      <c r="G214" s="145"/>
      <c r="H214" s="145"/>
      <c r="I214" s="145"/>
    </row>
    <row r="215" spans="1:9" customFormat="1">
      <c r="A215" s="145"/>
      <c r="B215" s="145"/>
      <c r="C215" s="145"/>
      <c r="D215" s="145"/>
      <c r="E215" s="145"/>
      <c r="F215" s="145"/>
      <c r="G215" s="145"/>
      <c r="H215" s="145"/>
      <c r="I215" s="145"/>
    </row>
    <row r="216" spans="1:9" customFormat="1">
      <c r="A216" s="145"/>
      <c r="B216" s="145"/>
      <c r="C216" s="145"/>
      <c r="D216" s="145"/>
      <c r="E216" s="145"/>
      <c r="F216" s="145"/>
      <c r="G216" s="145"/>
      <c r="H216" s="145"/>
      <c r="I216" s="145"/>
    </row>
    <row r="217" spans="1:9" customFormat="1">
      <c r="A217" s="145"/>
      <c r="B217" s="145"/>
      <c r="C217" s="145"/>
      <c r="D217" s="145"/>
      <c r="E217" s="145"/>
      <c r="F217" s="145"/>
      <c r="G217" s="145"/>
      <c r="H217" s="145"/>
      <c r="I217" s="145"/>
    </row>
    <row r="218" spans="1:9" customFormat="1">
      <c r="A218" s="145"/>
      <c r="B218" s="145"/>
      <c r="C218" s="145"/>
      <c r="D218" s="145"/>
      <c r="E218" s="145"/>
      <c r="F218" s="145"/>
      <c r="G218" s="145"/>
      <c r="H218" s="145"/>
      <c r="I218" s="145"/>
    </row>
    <row r="219" spans="1:9" customFormat="1">
      <c r="A219" s="145"/>
      <c r="B219" s="145"/>
      <c r="C219" s="145"/>
      <c r="D219" s="145"/>
      <c r="E219" s="145"/>
      <c r="F219" s="145"/>
      <c r="G219" s="145"/>
      <c r="H219" s="145"/>
      <c r="I219" s="145"/>
    </row>
    <row r="220" spans="1:9" customFormat="1">
      <c r="A220" s="145"/>
      <c r="B220" s="145"/>
      <c r="C220" s="145"/>
      <c r="D220" s="145"/>
      <c r="E220" s="145"/>
      <c r="F220" s="145"/>
      <c r="G220" s="145"/>
      <c r="H220" s="145"/>
      <c r="I220" s="145"/>
    </row>
    <row r="221" spans="1:9" customFormat="1">
      <c r="A221" s="145"/>
      <c r="B221" s="145"/>
      <c r="C221" s="145"/>
      <c r="D221" s="145"/>
      <c r="E221" s="145"/>
      <c r="F221" s="145"/>
      <c r="G221" s="145"/>
      <c r="H221" s="145"/>
      <c r="I221" s="145"/>
    </row>
    <row r="222" spans="1:9" customFormat="1">
      <c r="A222" s="145"/>
      <c r="B222" s="145"/>
      <c r="C222" s="145"/>
      <c r="D222" s="145"/>
      <c r="E222" s="145"/>
      <c r="F222" s="145"/>
      <c r="G222" s="145"/>
      <c r="H222" s="145"/>
      <c r="I222" s="145"/>
    </row>
    <row r="223" spans="1:9" customFormat="1">
      <c r="A223" s="145"/>
      <c r="B223" s="145"/>
      <c r="C223" s="145"/>
      <c r="D223" s="145"/>
      <c r="E223" s="145"/>
      <c r="F223" s="145"/>
      <c r="G223" s="145"/>
      <c r="H223" s="145"/>
      <c r="I223" s="145"/>
    </row>
    <row r="224" spans="1:9" customFormat="1">
      <c r="A224" s="145"/>
      <c r="B224" s="145"/>
      <c r="C224" s="145"/>
      <c r="D224" s="145"/>
      <c r="E224" s="145"/>
      <c r="F224" s="145"/>
      <c r="G224" s="145"/>
      <c r="H224" s="145"/>
      <c r="I224" s="145"/>
    </row>
    <row r="225" spans="1:9" customFormat="1">
      <c r="A225" s="145"/>
      <c r="B225" s="145"/>
      <c r="C225" s="145"/>
      <c r="D225" s="145"/>
      <c r="E225" s="145"/>
      <c r="F225" s="145"/>
      <c r="G225" s="145"/>
      <c r="H225" s="145"/>
      <c r="I225" s="145"/>
    </row>
    <row r="226" spans="1:9" customFormat="1">
      <c r="A226" s="145"/>
      <c r="B226" s="145"/>
      <c r="C226" s="145"/>
      <c r="D226" s="145"/>
      <c r="E226" s="145"/>
      <c r="F226" s="145"/>
      <c r="G226" s="145"/>
      <c r="H226" s="145"/>
      <c r="I226" s="145"/>
    </row>
    <row r="227" spans="1:9" customFormat="1">
      <c r="A227" s="145"/>
      <c r="B227" s="145"/>
      <c r="C227" s="145"/>
      <c r="D227" s="145"/>
      <c r="E227" s="145"/>
      <c r="F227" s="145"/>
      <c r="G227" s="145"/>
      <c r="H227" s="145"/>
      <c r="I227" s="145"/>
    </row>
    <row r="228" spans="1:9" customFormat="1">
      <c r="A228" s="145"/>
      <c r="B228" s="145"/>
      <c r="C228" s="145"/>
      <c r="D228" s="145"/>
      <c r="E228" s="145"/>
      <c r="F228" s="145"/>
      <c r="G228" s="145"/>
      <c r="H228" s="145"/>
      <c r="I228" s="145"/>
    </row>
    <row r="229" spans="1:9" customFormat="1">
      <c r="A229" s="145"/>
      <c r="B229" s="145"/>
      <c r="C229" s="145"/>
      <c r="D229" s="145"/>
      <c r="E229" s="145"/>
      <c r="F229" s="145"/>
      <c r="G229" s="145"/>
      <c r="H229" s="145"/>
      <c r="I229" s="145"/>
    </row>
    <row r="230" spans="1:9" customFormat="1">
      <c r="A230" s="145"/>
      <c r="B230" s="145"/>
      <c r="C230" s="145"/>
      <c r="D230" s="145"/>
      <c r="E230" s="145"/>
      <c r="F230" s="145"/>
      <c r="G230" s="145"/>
      <c r="H230" s="145"/>
      <c r="I230" s="145"/>
    </row>
    <row r="231" spans="1:9" customFormat="1">
      <c r="A231" s="145"/>
      <c r="B231" s="145"/>
      <c r="C231" s="145"/>
      <c r="D231" s="145"/>
      <c r="E231" s="145"/>
      <c r="F231" s="145"/>
      <c r="G231" s="145"/>
      <c r="H231" s="145"/>
      <c r="I231" s="145"/>
    </row>
    <row r="232" spans="1:9" customFormat="1">
      <c r="A232" s="145"/>
      <c r="B232" s="145"/>
      <c r="C232" s="145"/>
      <c r="D232" s="145"/>
      <c r="E232" s="145"/>
      <c r="F232" s="145"/>
      <c r="G232" s="145"/>
      <c r="H232" s="145"/>
      <c r="I232" s="145"/>
    </row>
    <row r="233" spans="1:9" customFormat="1">
      <c r="A233" s="145"/>
      <c r="B233" s="145"/>
      <c r="C233" s="145"/>
      <c r="D233" s="145"/>
      <c r="E233" s="145"/>
      <c r="F233" s="145"/>
      <c r="G233" s="145"/>
      <c r="H233" s="145"/>
      <c r="I233" s="145"/>
    </row>
    <row r="234" spans="1:9" customFormat="1">
      <c r="A234" s="145"/>
      <c r="B234" s="145"/>
      <c r="C234" s="145"/>
      <c r="D234" s="145"/>
      <c r="E234" s="145"/>
      <c r="F234" s="145"/>
      <c r="G234" s="145"/>
      <c r="H234" s="145"/>
      <c r="I234" s="145"/>
    </row>
    <row r="235" spans="1:9" customFormat="1">
      <c r="A235" s="145"/>
      <c r="B235" s="145"/>
      <c r="C235" s="145"/>
      <c r="D235" s="145"/>
      <c r="E235" s="145"/>
      <c r="F235" s="145"/>
      <c r="G235" s="145"/>
      <c r="H235" s="145"/>
      <c r="I235" s="145"/>
    </row>
    <row r="236" spans="1:9" customFormat="1">
      <c r="A236" s="145"/>
      <c r="B236" s="145"/>
      <c r="C236" s="145"/>
      <c r="D236" s="145"/>
      <c r="E236" s="145"/>
      <c r="F236" s="145"/>
      <c r="G236" s="145"/>
      <c r="H236" s="145"/>
      <c r="I236" s="145"/>
    </row>
    <row r="237" spans="1:9" customFormat="1">
      <c r="A237" s="145"/>
      <c r="B237" s="145"/>
      <c r="C237" s="145"/>
      <c r="D237" s="145"/>
      <c r="E237" s="145"/>
      <c r="F237" s="145"/>
      <c r="G237" s="145"/>
      <c r="H237" s="145"/>
      <c r="I237" s="145"/>
    </row>
    <row r="238" spans="1:9" customFormat="1">
      <c r="A238" s="145"/>
      <c r="B238" s="145"/>
      <c r="C238" s="145"/>
      <c r="D238" s="145"/>
      <c r="E238" s="145"/>
      <c r="F238" s="145"/>
      <c r="G238" s="145"/>
      <c r="H238" s="145"/>
      <c r="I238" s="145"/>
    </row>
    <row r="239" spans="1:9" customFormat="1">
      <c r="A239" s="145"/>
      <c r="B239" s="145"/>
      <c r="C239" s="145"/>
      <c r="D239" s="145"/>
      <c r="E239" s="145"/>
      <c r="F239" s="145"/>
      <c r="G239" s="145"/>
      <c r="H239" s="145"/>
      <c r="I239" s="145"/>
    </row>
    <row r="240" spans="1:9" customFormat="1">
      <c r="A240" s="145"/>
      <c r="B240" s="145"/>
      <c r="C240" s="145"/>
      <c r="D240" s="145"/>
      <c r="E240" s="145"/>
      <c r="F240" s="145"/>
      <c r="G240" s="145"/>
      <c r="H240" s="145"/>
      <c r="I240" s="145"/>
    </row>
    <row r="241" spans="1:9" customFormat="1">
      <c r="A241" s="145"/>
      <c r="B241" s="145"/>
      <c r="C241" s="145"/>
      <c r="D241" s="145"/>
      <c r="E241" s="145"/>
      <c r="F241" s="145"/>
      <c r="G241" s="145"/>
      <c r="H241" s="145"/>
      <c r="I241" s="145"/>
    </row>
    <row r="242" spans="1:9" customFormat="1">
      <c r="A242" s="145"/>
      <c r="B242" s="145"/>
      <c r="C242" s="145"/>
      <c r="D242" s="145"/>
      <c r="E242" s="145"/>
      <c r="F242" s="145"/>
      <c r="G242" s="145"/>
      <c r="H242" s="145"/>
      <c r="I242" s="145"/>
    </row>
    <row r="243" spans="1:9" customFormat="1">
      <c r="A243" s="145"/>
      <c r="B243" s="145"/>
      <c r="C243" s="145"/>
      <c r="D243" s="145"/>
      <c r="E243" s="145"/>
      <c r="F243" s="145"/>
      <c r="G243" s="145"/>
      <c r="H243" s="145"/>
      <c r="I243" s="145"/>
    </row>
    <row r="244" spans="1:9" customFormat="1">
      <c r="A244" s="145"/>
      <c r="B244" s="145"/>
      <c r="C244" s="145"/>
      <c r="D244" s="145"/>
      <c r="E244" s="145"/>
      <c r="F244" s="145"/>
      <c r="G244" s="145"/>
      <c r="H244" s="145"/>
      <c r="I244" s="145"/>
    </row>
    <row r="245" spans="1:9" customFormat="1">
      <c r="A245" s="145"/>
      <c r="B245" s="145"/>
      <c r="C245" s="145"/>
      <c r="D245" s="145"/>
      <c r="E245" s="145"/>
      <c r="F245" s="145"/>
      <c r="G245" s="145"/>
      <c r="H245" s="145"/>
      <c r="I245" s="145"/>
    </row>
    <row r="246" spans="1:9" customFormat="1">
      <c r="A246" s="145"/>
      <c r="B246" s="145"/>
      <c r="C246" s="145"/>
      <c r="D246" s="145"/>
      <c r="E246" s="145"/>
      <c r="F246" s="145"/>
      <c r="G246" s="145"/>
      <c r="H246" s="145"/>
      <c r="I246" s="145"/>
    </row>
    <row r="247" spans="1:9" customFormat="1">
      <c r="A247" s="145"/>
      <c r="B247" s="145"/>
      <c r="C247" s="145"/>
      <c r="D247" s="145"/>
      <c r="E247" s="145"/>
      <c r="F247" s="145"/>
      <c r="G247" s="145"/>
      <c r="H247" s="145"/>
      <c r="I247" s="145"/>
    </row>
    <row r="248" spans="1:9" customFormat="1">
      <c r="A248" s="145"/>
      <c r="B248" s="145"/>
      <c r="C248" s="145"/>
      <c r="D248" s="145"/>
      <c r="E248" s="145"/>
      <c r="F248" s="145"/>
      <c r="G248" s="145"/>
      <c r="H248" s="145"/>
      <c r="I248" s="145"/>
    </row>
    <row r="249" spans="1:9" customFormat="1">
      <c r="A249" s="145"/>
      <c r="B249" s="145"/>
      <c r="C249" s="145"/>
      <c r="D249" s="145"/>
      <c r="E249" s="145"/>
      <c r="F249" s="145"/>
      <c r="G249" s="145"/>
      <c r="H249" s="145"/>
      <c r="I249" s="145"/>
    </row>
    <row r="250" spans="1:9" customFormat="1">
      <c r="A250" s="145"/>
      <c r="B250" s="145"/>
      <c r="C250" s="145"/>
      <c r="D250" s="145"/>
      <c r="E250" s="145"/>
      <c r="F250" s="145"/>
      <c r="G250" s="145"/>
      <c r="H250" s="145"/>
      <c r="I250" s="145"/>
    </row>
    <row r="251" spans="1:9" customFormat="1">
      <c r="A251" s="145"/>
      <c r="B251" s="145"/>
      <c r="C251" s="145"/>
      <c r="D251" s="145"/>
      <c r="E251" s="145"/>
      <c r="F251" s="145"/>
      <c r="G251" s="145"/>
      <c r="H251" s="145"/>
      <c r="I251" s="145"/>
    </row>
    <row r="252" spans="1:9" customFormat="1">
      <c r="A252" s="145"/>
      <c r="B252" s="145"/>
      <c r="C252" s="145"/>
      <c r="D252" s="145"/>
      <c r="E252" s="145"/>
      <c r="F252" s="145"/>
      <c r="G252" s="145"/>
      <c r="H252" s="145"/>
      <c r="I252" s="145"/>
    </row>
    <row r="253" spans="1:9" customFormat="1">
      <c r="A253" s="145"/>
      <c r="B253" s="145"/>
      <c r="C253" s="145"/>
      <c r="D253" s="145"/>
      <c r="E253" s="145"/>
      <c r="F253" s="145"/>
      <c r="G253" s="145"/>
      <c r="H253" s="145"/>
      <c r="I253" s="145"/>
    </row>
    <row r="254" spans="1:9" customFormat="1">
      <c r="A254" s="145"/>
      <c r="B254" s="145"/>
      <c r="C254" s="145"/>
      <c r="D254" s="145"/>
      <c r="E254" s="145"/>
      <c r="F254" s="145"/>
      <c r="G254" s="145"/>
      <c r="H254" s="145"/>
      <c r="I254" s="145"/>
    </row>
    <row r="255" spans="1:9" customFormat="1">
      <c r="A255" s="145"/>
      <c r="B255" s="145"/>
      <c r="C255" s="145"/>
      <c r="D255" s="145"/>
      <c r="E255" s="145"/>
      <c r="F255" s="145"/>
      <c r="G255" s="145"/>
      <c r="H255" s="145"/>
      <c r="I255" s="145"/>
    </row>
    <row r="256" spans="1:9" customFormat="1">
      <c r="A256" s="145"/>
      <c r="B256" s="145"/>
      <c r="C256" s="145"/>
      <c r="D256" s="145"/>
      <c r="E256" s="145"/>
      <c r="F256" s="145"/>
      <c r="G256" s="145"/>
      <c r="H256" s="145"/>
      <c r="I256" s="145"/>
    </row>
    <row r="257" spans="1:9" customFormat="1">
      <c r="A257" s="145"/>
      <c r="B257" s="145"/>
      <c r="C257" s="145"/>
      <c r="D257" s="145"/>
      <c r="E257" s="145"/>
      <c r="F257" s="145"/>
      <c r="G257" s="145"/>
      <c r="H257" s="145"/>
      <c r="I257" s="145"/>
    </row>
    <row r="258" spans="1:9" customFormat="1">
      <c r="A258" s="145"/>
      <c r="B258" s="145"/>
      <c r="C258" s="145"/>
      <c r="D258" s="145"/>
      <c r="E258" s="145"/>
      <c r="F258" s="145"/>
      <c r="G258" s="145"/>
      <c r="H258" s="145"/>
      <c r="I258" s="145"/>
    </row>
    <row r="259" spans="1:9" customFormat="1">
      <c r="A259" s="145"/>
      <c r="B259" s="145"/>
      <c r="C259" s="145"/>
      <c r="D259" s="145"/>
      <c r="E259" s="145"/>
      <c r="F259" s="145"/>
      <c r="G259" s="145"/>
      <c r="H259" s="145"/>
      <c r="I259" s="145"/>
    </row>
    <row r="260" spans="1:9" customFormat="1">
      <c r="A260" s="145"/>
      <c r="B260" s="145"/>
      <c r="C260" s="145"/>
      <c r="D260" s="145"/>
      <c r="E260" s="145"/>
      <c r="F260" s="145"/>
      <c r="G260" s="145"/>
      <c r="H260" s="145"/>
      <c r="I260" s="145"/>
    </row>
    <row r="261" spans="1:9" customFormat="1">
      <c r="A261" s="145"/>
      <c r="B261" s="145"/>
      <c r="C261" s="145"/>
      <c r="D261" s="145"/>
      <c r="E261" s="145"/>
      <c r="F261" s="145"/>
      <c r="G261" s="145"/>
      <c r="H261" s="145"/>
      <c r="I261" s="145"/>
    </row>
    <row r="262" spans="1:9" customFormat="1">
      <c r="A262" s="145"/>
      <c r="B262" s="145"/>
      <c r="C262" s="145"/>
      <c r="D262" s="145"/>
      <c r="E262" s="145"/>
      <c r="F262" s="145"/>
      <c r="G262" s="145"/>
      <c r="H262" s="145"/>
      <c r="I262" s="145"/>
    </row>
    <row r="263" spans="1:9" customFormat="1">
      <c r="A263" s="145"/>
      <c r="B263" s="145"/>
      <c r="C263" s="145"/>
      <c r="D263" s="145"/>
      <c r="E263" s="145"/>
      <c r="F263" s="145"/>
      <c r="G263" s="145"/>
      <c r="H263" s="145"/>
      <c r="I263" s="145"/>
    </row>
    <row r="264" spans="1:9" customFormat="1">
      <c r="A264" s="145"/>
      <c r="B264" s="145"/>
      <c r="C264" s="145"/>
      <c r="D264" s="145"/>
      <c r="E264" s="145"/>
      <c r="F264" s="145"/>
      <c r="G264" s="145"/>
      <c r="H264" s="145"/>
      <c r="I264" s="145"/>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6">
    <mergeCell ref="B15:K15"/>
    <mergeCell ref="C79:I79"/>
    <mergeCell ref="B20:D20"/>
    <mergeCell ref="G20:I20"/>
    <mergeCell ref="C49:I49"/>
    <mergeCell ref="C78:I78"/>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&amp;R&amp;"Tahoma,Negrita"&amp;12Informe de la Operación Mensual - Enero 2017
INFSGI-MES-01-2017
08/02/2017
Versión: 01</oddHeader>
    <oddFooter>&amp;L&amp;"Calibri Light,Regular"&amp;12COES SINAC, 2017&amp;C&amp;"Calibri Light,Regular"&amp;12 15&amp;R&amp;"Calibri Light,Regular"&amp;12Dirección Ejecutiva
Sub Dirección de Gestión de Información</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52"/>
  <sheetViews>
    <sheetView view="pageBreakPreview" zoomScale="55" zoomScaleNormal="100" zoomScaleSheetLayoutView="55" zoomScalePageLayoutView="70" workbookViewId="0"/>
  </sheetViews>
  <sheetFormatPr defaultRowHeight="11.25"/>
  <cols>
    <col min="1" max="1" width="7.1640625" style="211" customWidth="1"/>
    <col min="2" max="2" width="102" style="211" customWidth="1"/>
    <col min="3" max="3" width="48.83203125" style="211" customWidth="1"/>
    <col min="4" max="4" width="31" style="211" customWidth="1"/>
    <col min="5" max="5" width="33.6640625" style="211" customWidth="1"/>
    <col min="6" max="6" width="20.33203125" style="211" customWidth="1"/>
    <col min="7" max="8" width="30.5" style="211" customWidth="1"/>
    <col min="9" max="9" width="11.1640625" style="211" customWidth="1"/>
    <col min="10" max="16384" width="9.33203125" style="211"/>
  </cols>
  <sheetData>
    <row r="1" spans="1:9" ht="14.1" customHeight="1">
      <c r="A1" s="204"/>
      <c r="B1" s="205"/>
      <c r="C1" s="205"/>
      <c r="D1" s="205"/>
      <c r="E1" s="205"/>
      <c r="F1" s="205"/>
      <c r="G1" s="206"/>
      <c r="H1" s="206"/>
      <c r="I1" s="206"/>
    </row>
    <row r="2" spans="1:9" ht="6.75" customHeight="1">
      <c r="A2" s="208"/>
      <c r="B2" s="209"/>
      <c r="C2" s="209"/>
      <c r="D2" s="209"/>
      <c r="E2" s="209"/>
      <c r="F2" s="209"/>
      <c r="G2" s="210"/>
      <c r="H2" s="210"/>
      <c r="I2" s="210"/>
    </row>
    <row r="3" spans="1:9" ht="6.75" customHeight="1">
      <c r="A3" s="208"/>
      <c r="B3" s="209"/>
      <c r="C3" s="209"/>
      <c r="D3" s="209"/>
      <c r="E3" s="209"/>
      <c r="F3" s="209"/>
      <c r="G3" s="210"/>
      <c r="H3" s="210"/>
      <c r="I3" s="210"/>
    </row>
    <row r="4" spans="1:9" ht="24" customHeight="1">
      <c r="B4" s="602" t="s">
        <v>911</v>
      </c>
      <c r="C4" s="538"/>
      <c r="D4" s="538"/>
      <c r="E4" s="538"/>
      <c r="F4" s="538"/>
      <c r="G4" s="538"/>
      <c r="H4" s="538"/>
      <c r="I4" s="538"/>
    </row>
    <row r="5" spans="1:9" ht="8.25" customHeight="1">
      <c r="A5" s="209"/>
      <c r="B5" s="595"/>
      <c r="C5" s="596"/>
      <c r="D5" s="597"/>
      <c r="E5" s="597"/>
      <c r="F5" s="598"/>
      <c r="G5" s="216"/>
      <c r="H5" s="216"/>
      <c r="I5" s="216"/>
    </row>
    <row r="6" spans="1:9" ht="25.5" customHeight="1">
      <c r="A6" s="209"/>
      <c r="B6" s="936" t="s">
        <v>425</v>
      </c>
      <c r="C6" s="936" t="s">
        <v>714</v>
      </c>
      <c r="D6" s="937" t="s">
        <v>717</v>
      </c>
      <c r="E6" s="937"/>
      <c r="F6" s="937"/>
      <c r="G6" s="937"/>
      <c r="H6" s="681" t="s">
        <v>747</v>
      </c>
      <c r="I6" s="216"/>
    </row>
    <row r="7" spans="1:9" ht="21" customHeight="1">
      <c r="A7" s="209"/>
      <c r="B7" s="936"/>
      <c r="C7" s="936"/>
      <c r="D7" s="938" t="s">
        <v>716</v>
      </c>
      <c r="E7" s="938"/>
      <c r="F7" s="938"/>
      <c r="G7" s="939" t="s">
        <v>746</v>
      </c>
      <c r="H7" s="743" t="s">
        <v>748</v>
      </c>
      <c r="I7" s="216"/>
    </row>
    <row r="8" spans="1:9" s="266" customFormat="1" ht="22.5" customHeight="1">
      <c r="A8" s="599"/>
      <c r="B8" s="936"/>
      <c r="C8" s="936"/>
      <c r="D8" s="621" t="s">
        <v>608</v>
      </c>
      <c r="E8" s="621" t="s">
        <v>609</v>
      </c>
      <c r="F8" s="621" t="s">
        <v>811</v>
      </c>
      <c r="G8" s="939"/>
      <c r="H8" s="743">
        <v>2017</v>
      </c>
      <c r="I8" s="613"/>
    </row>
    <row r="9" spans="1:9" s="266" customFormat="1" ht="22.5" customHeight="1">
      <c r="A9" s="599"/>
      <c r="B9" s="936"/>
      <c r="C9" s="936"/>
      <c r="D9" s="621" t="s">
        <v>715</v>
      </c>
      <c r="E9" s="621" t="s">
        <v>715</v>
      </c>
      <c r="F9" s="621" t="s">
        <v>715</v>
      </c>
      <c r="G9" s="621" t="s">
        <v>715</v>
      </c>
      <c r="H9" s="682" t="s">
        <v>737</v>
      </c>
      <c r="I9" s="613"/>
    </row>
    <row r="10" spans="1:9" s="612" customFormat="1" ht="24.75" customHeight="1">
      <c r="A10" s="614"/>
      <c r="B10" s="615" t="s">
        <v>405</v>
      </c>
      <c r="C10" s="616" t="s">
        <v>369</v>
      </c>
      <c r="D10" s="748"/>
      <c r="E10" s="748"/>
      <c r="F10" s="748">
        <v>7122.5864350709999</v>
      </c>
      <c r="G10" s="748">
        <v>7122.5864350709999</v>
      </c>
      <c r="H10" s="748">
        <v>7122.5864350709999</v>
      </c>
      <c r="I10" s="236"/>
    </row>
    <row r="11" spans="1:9" s="612" customFormat="1" ht="24.75" customHeight="1">
      <c r="A11" s="614"/>
      <c r="B11" s="617" t="s">
        <v>610</v>
      </c>
      <c r="C11" s="617"/>
      <c r="D11" s="749"/>
      <c r="E11" s="749"/>
      <c r="F11" s="749">
        <v>7122.5864350709999</v>
      </c>
      <c r="G11" s="749">
        <v>7122.5864350709999</v>
      </c>
      <c r="H11" s="749">
        <v>7122.5864350709999</v>
      </c>
      <c r="I11" s="236"/>
    </row>
    <row r="12" spans="1:9" s="612" customFormat="1" ht="24.75" customHeight="1">
      <c r="A12" s="614"/>
      <c r="B12" s="615" t="s">
        <v>412</v>
      </c>
      <c r="C12" s="616" t="s">
        <v>370</v>
      </c>
      <c r="D12" s="748"/>
      <c r="E12" s="748"/>
      <c r="F12" s="748">
        <v>0</v>
      </c>
      <c r="G12" s="748">
        <v>0</v>
      </c>
      <c r="H12" s="748">
        <v>0</v>
      </c>
      <c r="I12" s="236"/>
    </row>
    <row r="13" spans="1:9" s="612" customFormat="1" ht="24.75" customHeight="1">
      <c r="A13" s="614"/>
      <c r="B13" s="617" t="s">
        <v>611</v>
      </c>
      <c r="C13" s="617"/>
      <c r="D13" s="749"/>
      <c r="E13" s="749"/>
      <c r="F13" s="749">
        <v>0</v>
      </c>
      <c r="G13" s="749">
        <v>0</v>
      </c>
      <c r="H13" s="749">
        <v>0</v>
      </c>
      <c r="I13" s="236"/>
    </row>
    <row r="14" spans="1:9" s="612" customFormat="1" ht="24.75" customHeight="1">
      <c r="A14" s="614"/>
      <c r="B14" s="615" t="s">
        <v>408</v>
      </c>
      <c r="C14" s="616" t="s">
        <v>612</v>
      </c>
      <c r="D14" s="748"/>
      <c r="E14" s="748"/>
      <c r="F14" s="748">
        <v>8650.0665156249997</v>
      </c>
      <c r="G14" s="748">
        <v>8650.0665156249997</v>
      </c>
      <c r="H14" s="748">
        <v>8650.0665156249997</v>
      </c>
      <c r="I14" s="236"/>
    </row>
    <row r="15" spans="1:9" s="612" customFormat="1" ht="24.75" customHeight="1">
      <c r="A15" s="618"/>
      <c r="B15" s="617" t="s">
        <v>708</v>
      </c>
      <c r="C15" s="617"/>
      <c r="D15" s="749"/>
      <c r="E15" s="749"/>
      <c r="F15" s="749">
        <v>8650.0665156249997</v>
      </c>
      <c r="G15" s="749">
        <v>8650.0665156249997</v>
      </c>
      <c r="H15" s="749">
        <v>8650.0665156249997</v>
      </c>
      <c r="I15" s="236"/>
    </row>
    <row r="16" spans="1:9" s="612" customFormat="1" ht="24.75" customHeight="1">
      <c r="A16" s="619"/>
      <c r="B16" s="615" t="s">
        <v>149</v>
      </c>
      <c r="C16" s="616" t="s">
        <v>613</v>
      </c>
      <c r="D16" s="748">
        <v>141446.75082679518</v>
      </c>
      <c r="E16" s="748"/>
      <c r="F16" s="748"/>
      <c r="G16" s="748">
        <v>141446.75082679518</v>
      </c>
      <c r="H16" s="748">
        <v>141446.75082679518</v>
      </c>
      <c r="I16" s="236"/>
    </row>
    <row r="17" spans="1:9" s="612" customFormat="1" ht="24.75" customHeight="1">
      <c r="A17" s="619"/>
      <c r="B17" s="617" t="s">
        <v>614</v>
      </c>
      <c r="C17" s="617"/>
      <c r="D17" s="749">
        <v>141446.75082679518</v>
      </c>
      <c r="E17" s="749"/>
      <c r="F17" s="749"/>
      <c r="G17" s="749">
        <v>141446.75082679518</v>
      </c>
      <c r="H17" s="749">
        <v>141446.75082679518</v>
      </c>
      <c r="I17" s="236"/>
    </row>
    <row r="18" spans="1:9" s="612" customFormat="1" ht="24.75" customHeight="1">
      <c r="A18" s="619"/>
      <c r="B18" s="615" t="s">
        <v>388</v>
      </c>
      <c r="C18" s="616" t="s">
        <v>389</v>
      </c>
      <c r="D18" s="748">
        <v>242979.64037644418</v>
      </c>
      <c r="E18" s="748"/>
      <c r="F18" s="748"/>
      <c r="G18" s="748">
        <v>242979.64037644418</v>
      </c>
      <c r="H18" s="748">
        <v>242979.64037644418</v>
      </c>
      <c r="I18" s="236"/>
    </row>
    <row r="19" spans="1:9" s="612" customFormat="1" ht="24.75" customHeight="1">
      <c r="A19" s="619"/>
      <c r="B19" s="617" t="s">
        <v>615</v>
      </c>
      <c r="C19" s="617"/>
      <c r="D19" s="749">
        <v>242979.64037644418</v>
      </c>
      <c r="E19" s="749"/>
      <c r="F19" s="749"/>
      <c r="G19" s="749">
        <v>242979.64037644418</v>
      </c>
      <c r="H19" s="749">
        <v>242979.64037644418</v>
      </c>
      <c r="I19" s="236"/>
    </row>
    <row r="20" spans="1:9" s="612" customFormat="1" ht="24.75" customHeight="1">
      <c r="A20" s="619"/>
      <c r="B20" s="615" t="s">
        <v>399</v>
      </c>
      <c r="C20" s="616" t="s">
        <v>342</v>
      </c>
      <c r="D20" s="748">
        <v>96922.747597328678</v>
      </c>
      <c r="E20" s="748"/>
      <c r="F20" s="748"/>
      <c r="G20" s="748">
        <v>96922.747597328678</v>
      </c>
      <c r="H20" s="748">
        <v>96922.747597328678</v>
      </c>
      <c r="I20" s="216"/>
    </row>
    <row r="21" spans="1:9" s="612" customFormat="1" ht="24.75" customHeight="1">
      <c r="A21" s="619"/>
      <c r="B21" s="615"/>
      <c r="C21" s="616" t="s">
        <v>344</v>
      </c>
      <c r="D21" s="748">
        <v>25760.547730186576</v>
      </c>
      <c r="E21" s="748"/>
      <c r="F21" s="748"/>
      <c r="G21" s="748">
        <v>25760.547730186576</v>
      </c>
      <c r="H21" s="748">
        <v>25760.547730186576</v>
      </c>
      <c r="I21" s="216"/>
    </row>
    <row r="22" spans="1:9" s="612" customFormat="1" ht="24.75" customHeight="1">
      <c r="A22" s="619"/>
      <c r="B22" s="617" t="s">
        <v>616</v>
      </c>
      <c r="C22" s="617"/>
      <c r="D22" s="749">
        <v>122683.29532751525</v>
      </c>
      <c r="E22" s="749"/>
      <c r="F22" s="749"/>
      <c r="G22" s="749">
        <v>122683.29532751525</v>
      </c>
      <c r="H22" s="749">
        <v>122683.29532751525</v>
      </c>
      <c r="I22" s="216"/>
    </row>
    <row r="23" spans="1:9" s="612" customFormat="1" ht="24.75" customHeight="1">
      <c r="A23" s="619"/>
      <c r="B23" s="615" t="s">
        <v>152</v>
      </c>
      <c r="C23" s="616" t="s">
        <v>355</v>
      </c>
      <c r="D23" s="748">
        <v>1131.697114821</v>
      </c>
      <c r="E23" s="748"/>
      <c r="F23" s="748"/>
      <c r="G23" s="748">
        <v>1131.697114821</v>
      </c>
      <c r="H23" s="748">
        <v>1131.697114821</v>
      </c>
      <c r="I23" s="216"/>
    </row>
    <row r="24" spans="1:9" s="612" customFormat="1" ht="24.75" customHeight="1">
      <c r="A24" s="619"/>
      <c r="B24" s="615"/>
      <c r="C24" s="616" t="s">
        <v>356</v>
      </c>
      <c r="D24" s="748">
        <v>404.73452246219995</v>
      </c>
      <c r="E24" s="748"/>
      <c r="F24" s="748"/>
      <c r="G24" s="748">
        <v>404.73452246219995</v>
      </c>
      <c r="H24" s="748">
        <v>404.73452246219995</v>
      </c>
      <c r="I24" s="216"/>
    </row>
    <row r="25" spans="1:9" s="612" customFormat="1" ht="24.75" customHeight="1">
      <c r="A25" s="619"/>
      <c r="B25" s="615"/>
      <c r="C25" s="616" t="s">
        <v>357</v>
      </c>
      <c r="D25" s="748">
        <v>3164.3521362182501</v>
      </c>
      <c r="E25" s="748"/>
      <c r="F25" s="748"/>
      <c r="G25" s="748">
        <v>3164.3521362182501</v>
      </c>
      <c r="H25" s="748">
        <v>3164.3521362182501</v>
      </c>
      <c r="I25" s="216"/>
    </row>
    <row r="26" spans="1:9" s="612" customFormat="1" ht="24.75" customHeight="1">
      <c r="A26" s="619"/>
      <c r="B26" s="615"/>
      <c r="C26" s="616" t="s">
        <v>358</v>
      </c>
      <c r="D26" s="748">
        <v>7358.1596698373496</v>
      </c>
      <c r="E26" s="748"/>
      <c r="F26" s="748"/>
      <c r="G26" s="748">
        <v>7358.1596698373496</v>
      </c>
      <c r="H26" s="748">
        <v>7358.1596698373496</v>
      </c>
      <c r="I26" s="216"/>
    </row>
    <row r="27" spans="1:9" s="612" customFormat="1" ht="24.75" customHeight="1">
      <c r="A27" s="619"/>
      <c r="B27" s="615"/>
      <c r="C27" s="616" t="s">
        <v>359</v>
      </c>
      <c r="D27" s="748">
        <v>44993.962609077476</v>
      </c>
      <c r="E27" s="748"/>
      <c r="F27" s="748"/>
      <c r="G27" s="748">
        <v>44993.962609077476</v>
      </c>
      <c r="H27" s="748">
        <v>44993.962609077476</v>
      </c>
      <c r="I27" s="216"/>
    </row>
    <row r="28" spans="1:9" s="612" customFormat="1" ht="24.75" customHeight="1">
      <c r="A28" s="619"/>
      <c r="B28" s="615"/>
      <c r="C28" s="616" t="s">
        <v>360</v>
      </c>
      <c r="D28" s="748">
        <v>4089.3768671580001</v>
      </c>
      <c r="E28" s="748"/>
      <c r="F28" s="748"/>
      <c r="G28" s="748">
        <v>4089.3768671580001</v>
      </c>
      <c r="H28" s="748">
        <v>4089.3768671580001</v>
      </c>
      <c r="I28" s="216"/>
    </row>
    <row r="29" spans="1:9" s="612" customFormat="1" ht="24.75" customHeight="1">
      <c r="A29" s="619"/>
      <c r="B29" s="615"/>
      <c r="C29" s="616" t="s">
        <v>617</v>
      </c>
      <c r="D29" s="748"/>
      <c r="E29" s="748">
        <v>701.382521523675</v>
      </c>
      <c r="F29" s="748"/>
      <c r="G29" s="748">
        <v>701.382521523675</v>
      </c>
      <c r="H29" s="748">
        <v>701.382521523675</v>
      </c>
      <c r="I29" s="216"/>
    </row>
    <row r="30" spans="1:9" s="612" customFormat="1" ht="24.75" customHeight="1">
      <c r="A30" s="619"/>
      <c r="B30" s="615"/>
      <c r="C30" s="616" t="s">
        <v>618</v>
      </c>
      <c r="D30" s="748"/>
      <c r="E30" s="748">
        <v>11.521423099525</v>
      </c>
      <c r="F30" s="748"/>
      <c r="G30" s="748">
        <v>11.521423099525</v>
      </c>
      <c r="H30" s="748">
        <v>11.521423099525</v>
      </c>
      <c r="I30" s="216"/>
    </row>
    <row r="31" spans="1:9" s="612" customFormat="1" ht="24.75" customHeight="1">
      <c r="A31" s="619"/>
      <c r="B31" s="615"/>
      <c r="C31" s="616" t="s">
        <v>619</v>
      </c>
      <c r="D31" s="748"/>
      <c r="E31" s="748">
        <v>1338.8287362799999</v>
      </c>
      <c r="F31" s="748"/>
      <c r="G31" s="748">
        <v>1338.8287362799999</v>
      </c>
      <c r="H31" s="748">
        <v>1338.8287362799999</v>
      </c>
      <c r="I31" s="216"/>
    </row>
    <row r="32" spans="1:9" s="612" customFormat="1" ht="24.75" customHeight="1">
      <c r="A32" s="619"/>
      <c r="B32" s="615"/>
      <c r="C32" s="616" t="s">
        <v>361</v>
      </c>
      <c r="D32" s="748"/>
      <c r="E32" s="748">
        <v>35832.494704201003</v>
      </c>
      <c r="F32" s="748"/>
      <c r="G32" s="748">
        <v>35832.494704201003</v>
      </c>
      <c r="H32" s="748">
        <v>35832.494704201003</v>
      </c>
      <c r="I32" s="216"/>
    </row>
    <row r="33" spans="1:9" s="612" customFormat="1" ht="24.75" customHeight="1">
      <c r="A33" s="619"/>
      <c r="B33" s="617" t="s">
        <v>620</v>
      </c>
      <c r="C33" s="617"/>
      <c r="D33" s="749">
        <v>61142.282919574282</v>
      </c>
      <c r="E33" s="749">
        <v>37884.227385104205</v>
      </c>
      <c r="F33" s="749"/>
      <c r="G33" s="749">
        <v>99026.510304678479</v>
      </c>
      <c r="H33" s="749">
        <v>99026.510304678479</v>
      </c>
      <c r="I33" s="216"/>
    </row>
    <row r="34" spans="1:9" s="612" customFormat="1" ht="24.75" customHeight="1">
      <c r="A34" s="619"/>
      <c r="B34" s="615" t="s">
        <v>156</v>
      </c>
      <c r="C34" s="616" t="s">
        <v>365</v>
      </c>
      <c r="D34" s="748">
        <v>124996.89700658598</v>
      </c>
      <c r="E34" s="748"/>
      <c r="F34" s="748"/>
      <c r="G34" s="748">
        <v>124996.89700658598</v>
      </c>
      <c r="H34" s="748">
        <v>124996.89700658598</v>
      </c>
      <c r="I34" s="216"/>
    </row>
    <row r="35" spans="1:9" s="612" customFormat="1" ht="24.75" customHeight="1">
      <c r="A35" s="619"/>
      <c r="B35" s="617" t="s">
        <v>621</v>
      </c>
      <c r="C35" s="617"/>
      <c r="D35" s="749">
        <v>124996.89700658598</v>
      </c>
      <c r="E35" s="749"/>
      <c r="F35" s="749"/>
      <c r="G35" s="749">
        <v>124996.89700658598</v>
      </c>
      <c r="H35" s="749">
        <v>124996.89700658598</v>
      </c>
      <c r="I35" s="216"/>
    </row>
    <row r="36" spans="1:9" s="612" customFormat="1" ht="24.75" customHeight="1">
      <c r="A36" s="619"/>
      <c r="B36" s="615" t="s">
        <v>157</v>
      </c>
      <c r="C36" s="616" t="s">
        <v>352</v>
      </c>
      <c r="D36" s="748"/>
      <c r="E36" s="748"/>
      <c r="F36" s="748">
        <v>3763.9229001634999</v>
      </c>
      <c r="G36" s="748">
        <v>3763.9229001634999</v>
      </c>
      <c r="H36" s="748">
        <v>3763.9229001634999</v>
      </c>
      <c r="I36" s="216"/>
    </row>
    <row r="37" spans="1:9" s="612" customFormat="1" ht="24.75" customHeight="1">
      <c r="A37" s="619"/>
      <c r="B37" s="615"/>
      <c r="C37" s="616" t="s">
        <v>353</v>
      </c>
      <c r="D37" s="748">
        <v>162655.15110502808</v>
      </c>
      <c r="E37" s="748"/>
      <c r="F37" s="748"/>
      <c r="G37" s="748">
        <v>162655.15110502808</v>
      </c>
      <c r="H37" s="748">
        <v>162655.15110502808</v>
      </c>
      <c r="I37" s="216"/>
    </row>
    <row r="38" spans="1:9" s="612" customFormat="1" ht="24.75" customHeight="1">
      <c r="A38" s="619"/>
      <c r="B38" s="615"/>
      <c r="C38" s="616" t="s">
        <v>350</v>
      </c>
      <c r="D38" s="748">
        <v>65668.015817407693</v>
      </c>
      <c r="E38" s="748"/>
      <c r="F38" s="748"/>
      <c r="G38" s="748">
        <v>65668.015817407693</v>
      </c>
      <c r="H38" s="748">
        <v>65668.015817407693</v>
      </c>
      <c r="I38" s="216"/>
    </row>
    <row r="39" spans="1:9" s="612" customFormat="1" ht="24.75" customHeight="1">
      <c r="A39" s="619"/>
      <c r="B39" s="615"/>
      <c r="C39" s="616" t="s">
        <v>351</v>
      </c>
      <c r="D39" s="748"/>
      <c r="E39" s="748"/>
      <c r="F39" s="748">
        <v>7421.9001745639998</v>
      </c>
      <c r="G39" s="748">
        <v>7421.9001745639998</v>
      </c>
      <c r="H39" s="748">
        <v>7421.9001745639998</v>
      </c>
      <c r="I39" s="216"/>
    </row>
    <row r="40" spans="1:9" s="612" customFormat="1" ht="24.75" customHeight="1">
      <c r="A40" s="619"/>
      <c r="B40" s="617" t="s">
        <v>622</v>
      </c>
      <c r="C40" s="617"/>
      <c r="D40" s="749">
        <v>228323.16692243578</v>
      </c>
      <c r="E40" s="749"/>
      <c r="F40" s="749">
        <v>11185.823074727499</v>
      </c>
      <c r="G40" s="749">
        <v>239508.9899971633</v>
      </c>
      <c r="H40" s="749">
        <v>239508.9899971633</v>
      </c>
      <c r="I40" s="216"/>
    </row>
    <row r="41" spans="1:9" s="612" customFormat="1" ht="24.75" customHeight="1">
      <c r="A41" s="619"/>
      <c r="B41" s="615" t="s">
        <v>158</v>
      </c>
      <c r="C41" s="616" t="s">
        <v>362</v>
      </c>
      <c r="D41" s="748">
        <v>5551.0514999999996</v>
      </c>
      <c r="E41" s="748"/>
      <c r="F41" s="748"/>
      <c r="G41" s="748">
        <v>5551.0514999999996</v>
      </c>
      <c r="H41" s="748">
        <v>5551.0514999999996</v>
      </c>
      <c r="I41" s="216"/>
    </row>
    <row r="42" spans="1:9" s="612" customFormat="1" ht="24.75" customHeight="1">
      <c r="A42" s="619"/>
      <c r="B42" s="615"/>
      <c r="C42" s="616" t="s">
        <v>623</v>
      </c>
      <c r="D42" s="748">
        <v>3692.145</v>
      </c>
      <c r="E42" s="748"/>
      <c r="F42" s="748"/>
      <c r="G42" s="748">
        <v>3692.145</v>
      </c>
      <c r="H42" s="748">
        <v>3692.145</v>
      </c>
      <c r="I42" s="216"/>
    </row>
    <row r="43" spans="1:9" s="612" customFormat="1" ht="24.75" customHeight="1">
      <c r="A43" s="619"/>
      <c r="B43" s="615"/>
      <c r="C43" s="616" t="s">
        <v>363</v>
      </c>
      <c r="D43" s="748"/>
      <c r="E43" s="748">
        <v>10270.052386363701</v>
      </c>
      <c r="F43" s="748"/>
      <c r="G43" s="748">
        <v>10270.052386363701</v>
      </c>
      <c r="H43" s="748">
        <v>10270.052386363701</v>
      </c>
      <c r="I43" s="216"/>
    </row>
    <row r="44" spans="1:9" s="620" customFormat="1" ht="24.75" customHeight="1">
      <c r="A44" s="619"/>
      <c r="B44" s="617" t="s">
        <v>624</v>
      </c>
      <c r="C44" s="617"/>
      <c r="D44" s="749">
        <v>9243.1965</v>
      </c>
      <c r="E44" s="749">
        <v>10270.052386363701</v>
      </c>
      <c r="F44" s="749"/>
      <c r="G44" s="749">
        <v>19513.248886363701</v>
      </c>
      <c r="H44" s="749">
        <v>19513.248886363701</v>
      </c>
      <c r="I44" s="612"/>
    </row>
    <row r="45" spans="1:9" s="620" customFormat="1" ht="24.75" customHeight="1">
      <c r="A45" s="619"/>
      <c r="B45" s="615" t="s">
        <v>407</v>
      </c>
      <c r="C45" s="616" t="s">
        <v>625</v>
      </c>
      <c r="D45" s="748"/>
      <c r="E45" s="748"/>
      <c r="F45" s="748">
        <v>211.69340500000001</v>
      </c>
      <c r="G45" s="748">
        <v>211.69340500000001</v>
      </c>
      <c r="H45" s="748">
        <v>211.69340500000001</v>
      </c>
      <c r="I45" s="612"/>
    </row>
    <row r="46" spans="1:9" s="620" customFormat="1" ht="24.75" customHeight="1">
      <c r="A46" s="619"/>
      <c r="B46" s="617" t="s">
        <v>626</v>
      </c>
      <c r="C46" s="617"/>
      <c r="D46" s="749"/>
      <c r="E46" s="749"/>
      <c r="F46" s="749">
        <v>211.69340500000001</v>
      </c>
      <c r="G46" s="749">
        <v>211.69340500000001</v>
      </c>
      <c r="H46" s="749">
        <v>211.69340500000001</v>
      </c>
      <c r="I46" s="612"/>
    </row>
    <row r="47" spans="1:9" s="620" customFormat="1" ht="24.75" customHeight="1">
      <c r="A47" s="619"/>
      <c r="B47" s="615" t="s">
        <v>416</v>
      </c>
      <c r="C47" s="616" t="s">
        <v>372</v>
      </c>
      <c r="D47" s="748"/>
      <c r="E47" s="748"/>
      <c r="F47" s="748">
        <v>2370.842483838625</v>
      </c>
      <c r="G47" s="748">
        <v>2370.842483838625</v>
      </c>
      <c r="H47" s="748">
        <v>2370.842483838625</v>
      </c>
      <c r="I47" s="612"/>
    </row>
    <row r="48" spans="1:9" s="620" customFormat="1" ht="24.75" customHeight="1">
      <c r="A48" s="619"/>
      <c r="B48" s="617" t="s">
        <v>627</v>
      </c>
      <c r="C48" s="617"/>
      <c r="D48" s="749"/>
      <c r="E48" s="749"/>
      <c r="F48" s="749">
        <v>2370.842483838625</v>
      </c>
      <c r="G48" s="749">
        <v>2370.842483838625</v>
      </c>
      <c r="H48" s="749">
        <v>2370.842483838625</v>
      </c>
      <c r="I48" s="612"/>
    </row>
    <row r="49" spans="1:9" s="620" customFormat="1" ht="24.75" customHeight="1">
      <c r="A49" s="619"/>
      <c r="B49" s="615" t="s">
        <v>398</v>
      </c>
      <c r="C49" s="616" t="s">
        <v>337</v>
      </c>
      <c r="D49" s="748">
        <v>442526.10419999994</v>
      </c>
      <c r="E49" s="748"/>
      <c r="F49" s="748"/>
      <c r="G49" s="748">
        <v>442526.10419999994</v>
      </c>
      <c r="H49" s="748">
        <v>442526.10419999994</v>
      </c>
      <c r="I49" s="612"/>
    </row>
    <row r="50" spans="1:9" s="620" customFormat="1" ht="24.75" customHeight="1">
      <c r="A50" s="619"/>
      <c r="B50" s="615"/>
      <c r="C50" s="616" t="s">
        <v>338</v>
      </c>
      <c r="D50" s="748">
        <v>145217.72016</v>
      </c>
      <c r="E50" s="748"/>
      <c r="F50" s="748"/>
      <c r="G50" s="748">
        <v>145217.72016</v>
      </c>
      <c r="H50" s="748">
        <v>145217.72016</v>
      </c>
      <c r="I50" s="612"/>
    </row>
    <row r="51" spans="1:9" s="620" customFormat="1" ht="24.75" customHeight="1">
      <c r="A51" s="619"/>
      <c r="B51" s="615"/>
      <c r="C51" s="616" t="s">
        <v>340</v>
      </c>
      <c r="D51" s="748"/>
      <c r="E51" s="748">
        <v>29.588822052000001</v>
      </c>
      <c r="F51" s="748"/>
      <c r="G51" s="748">
        <v>29.588822052000001</v>
      </c>
      <c r="H51" s="748">
        <v>29.588822052000001</v>
      </c>
      <c r="I51" s="612"/>
    </row>
    <row r="52" spans="1:9" s="620" customFormat="1" ht="24.75" customHeight="1">
      <c r="A52" s="619"/>
      <c r="B52" s="617" t="s">
        <v>628</v>
      </c>
      <c r="C52" s="617"/>
      <c r="D52" s="749">
        <v>587743.82435999997</v>
      </c>
      <c r="E52" s="749">
        <v>29.588822052000001</v>
      </c>
      <c r="F52" s="749"/>
      <c r="G52" s="749">
        <v>587773.41318205197</v>
      </c>
      <c r="H52" s="749">
        <v>587773.41318205197</v>
      </c>
      <c r="I52" s="612"/>
    </row>
    <row r="53" spans="1:9" s="620" customFormat="1" ht="24.75" customHeight="1">
      <c r="A53" s="619"/>
      <c r="B53" s="615" t="s">
        <v>424</v>
      </c>
      <c r="C53" s="616" t="s">
        <v>629</v>
      </c>
      <c r="D53" s="748"/>
      <c r="E53" s="748"/>
      <c r="F53" s="748">
        <v>1097.8879749999999</v>
      </c>
      <c r="G53" s="748">
        <v>1097.8879749999999</v>
      </c>
      <c r="H53" s="748">
        <v>1097.8879749999999</v>
      </c>
      <c r="I53" s="612"/>
    </row>
    <row r="54" spans="1:9" s="620" customFormat="1" ht="24.75" customHeight="1">
      <c r="A54" s="619"/>
      <c r="B54" s="617" t="s">
        <v>630</v>
      </c>
      <c r="C54" s="617"/>
      <c r="D54" s="749"/>
      <c r="E54" s="749"/>
      <c r="F54" s="749">
        <v>1097.8879749999999</v>
      </c>
      <c r="G54" s="749">
        <v>1097.8879749999999</v>
      </c>
      <c r="H54" s="749">
        <v>1097.8879749999999</v>
      </c>
      <c r="I54" s="612"/>
    </row>
    <row r="55" spans="1:9" s="620" customFormat="1" ht="24.75" customHeight="1">
      <c r="A55" s="619"/>
      <c r="B55" s="615" t="s">
        <v>422</v>
      </c>
      <c r="C55" s="616" t="s">
        <v>376</v>
      </c>
      <c r="D55" s="748"/>
      <c r="E55" s="748"/>
      <c r="F55" s="748">
        <v>2656.1527500000002</v>
      </c>
      <c r="G55" s="748">
        <v>2656.1527500000002</v>
      </c>
      <c r="H55" s="748">
        <v>2656.1527500000002</v>
      </c>
      <c r="I55" s="612"/>
    </row>
    <row r="56" spans="1:9" s="620" customFormat="1" ht="24.75" customHeight="1">
      <c r="A56" s="619"/>
      <c r="B56" s="617" t="s">
        <v>631</v>
      </c>
      <c r="C56" s="617"/>
      <c r="D56" s="749"/>
      <c r="E56" s="749"/>
      <c r="F56" s="749">
        <v>2656.1527500000002</v>
      </c>
      <c r="G56" s="749">
        <v>2656.1527500000002</v>
      </c>
      <c r="H56" s="749">
        <v>2656.1527500000002</v>
      </c>
      <c r="I56" s="612"/>
    </row>
    <row r="57" spans="1:9" s="620" customFormat="1" ht="24.75" customHeight="1">
      <c r="A57" s="619"/>
      <c r="B57" s="615" t="s">
        <v>419</v>
      </c>
      <c r="C57" s="616" t="s">
        <v>632</v>
      </c>
      <c r="D57" s="748"/>
      <c r="E57" s="748"/>
      <c r="F57" s="748">
        <v>13318.19801</v>
      </c>
      <c r="G57" s="748">
        <v>13318.19801</v>
      </c>
      <c r="H57" s="748">
        <v>13318.19801</v>
      </c>
      <c r="I57" s="612"/>
    </row>
    <row r="58" spans="1:9" s="620" customFormat="1" ht="24.75" customHeight="1">
      <c r="A58" s="619"/>
      <c r="B58" s="615"/>
      <c r="C58" s="616" t="s">
        <v>633</v>
      </c>
      <c r="D58" s="748"/>
      <c r="E58" s="748"/>
      <c r="F58" s="748">
        <v>14579.166950000001</v>
      </c>
      <c r="G58" s="748">
        <v>14579.166950000001</v>
      </c>
      <c r="H58" s="748">
        <v>14579.166950000001</v>
      </c>
      <c r="I58" s="612"/>
    </row>
    <row r="59" spans="1:9" s="620" customFormat="1" ht="24.75" customHeight="1">
      <c r="A59" s="612"/>
      <c r="B59" s="617" t="s">
        <v>634</v>
      </c>
      <c r="C59" s="617"/>
      <c r="D59" s="749"/>
      <c r="E59" s="749"/>
      <c r="F59" s="749">
        <v>27897.364959999999</v>
      </c>
      <c r="G59" s="749">
        <v>27897.364959999999</v>
      </c>
      <c r="H59" s="749">
        <v>27897.364959999999</v>
      </c>
      <c r="I59" s="612"/>
    </row>
    <row r="60" spans="1:9" s="620" customFormat="1" ht="24.75" customHeight="1">
      <c r="A60" s="612"/>
      <c r="B60" s="615" t="s">
        <v>635</v>
      </c>
      <c r="C60" s="616" t="s">
        <v>392</v>
      </c>
      <c r="D60" s="748"/>
      <c r="E60" s="748"/>
      <c r="F60" s="748">
        <v>14355.446939591</v>
      </c>
      <c r="G60" s="748">
        <v>14355.446939591</v>
      </c>
      <c r="H60" s="748">
        <v>14355.446939591</v>
      </c>
      <c r="I60" s="612"/>
    </row>
    <row r="61" spans="1:9" s="620" customFormat="1" ht="24.75" customHeight="1">
      <c r="A61" s="612"/>
      <c r="B61" s="617" t="s">
        <v>636</v>
      </c>
      <c r="C61" s="617"/>
      <c r="D61" s="749"/>
      <c r="E61" s="749"/>
      <c r="F61" s="749">
        <v>14355.446939591</v>
      </c>
      <c r="G61" s="749">
        <v>14355.446939591</v>
      </c>
      <c r="H61" s="749">
        <v>14355.446939591</v>
      </c>
      <c r="I61" s="612"/>
    </row>
    <row r="62" spans="1:9" s="620" customFormat="1" ht="24.75" customHeight="1">
      <c r="A62" s="612"/>
      <c r="B62" s="615" t="s">
        <v>383</v>
      </c>
      <c r="C62" s="616" t="s">
        <v>384</v>
      </c>
      <c r="D62" s="748">
        <v>295790.75489110453</v>
      </c>
      <c r="E62" s="748"/>
      <c r="F62" s="748"/>
      <c r="G62" s="748">
        <v>295790.75489110453</v>
      </c>
      <c r="H62" s="748">
        <v>295790.75489110453</v>
      </c>
      <c r="I62" s="612"/>
    </row>
    <row r="63" spans="1:9" s="620" customFormat="1" ht="24.75" customHeight="1">
      <c r="A63" s="612"/>
      <c r="B63" s="615"/>
      <c r="C63" s="616" t="s">
        <v>637</v>
      </c>
      <c r="D63" s="748">
        <v>3482.3944164642248</v>
      </c>
      <c r="E63" s="748"/>
      <c r="F63" s="748"/>
      <c r="G63" s="748">
        <v>3482.3944164642248</v>
      </c>
      <c r="H63" s="748">
        <v>3482.3944164642248</v>
      </c>
      <c r="I63" s="612"/>
    </row>
    <row r="64" spans="1:9" s="620" customFormat="1" ht="24.75" customHeight="1">
      <c r="A64" s="612"/>
      <c r="B64" s="617" t="s">
        <v>638</v>
      </c>
      <c r="C64" s="617"/>
      <c r="D64" s="749">
        <v>299273.14930756873</v>
      </c>
      <c r="E64" s="749"/>
      <c r="F64" s="749"/>
      <c r="G64" s="749">
        <v>299273.14930756873</v>
      </c>
      <c r="H64" s="749">
        <v>299273.14930756873</v>
      </c>
      <c r="I64" s="612"/>
    </row>
    <row r="65" spans="1:9" s="620" customFormat="1" ht="24.75" customHeight="1">
      <c r="A65" s="612"/>
      <c r="B65" s="615" t="s">
        <v>421</v>
      </c>
      <c r="C65" s="616" t="s">
        <v>639</v>
      </c>
      <c r="D65" s="748">
        <v>30811.290408911729</v>
      </c>
      <c r="E65" s="748"/>
      <c r="F65" s="748"/>
      <c r="G65" s="748">
        <v>30811.290408911729</v>
      </c>
      <c r="H65" s="748">
        <v>30811.290408911729</v>
      </c>
      <c r="I65" s="612"/>
    </row>
    <row r="66" spans="1:9" s="620" customFormat="1" ht="24.75" customHeight="1">
      <c r="A66" s="612"/>
      <c r="B66" s="617" t="s">
        <v>709</v>
      </c>
      <c r="C66" s="617"/>
      <c r="D66" s="749">
        <v>30811.290408911729</v>
      </c>
      <c r="E66" s="749"/>
      <c r="F66" s="749"/>
      <c r="G66" s="749">
        <v>30811.290408911729</v>
      </c>
      <c r="H66" s="749">
        <v>30811.290408911729</v>
      </c>
      <c r="I66" s="612"/>
    </row>
    <row r="67" spans="1:9" s="620" customFormat="1" ht="24.75" customHeight="1">
      <c r="A67" s="612"/>
      <c r="B67" s="615" t="s">
        <v>420</v>
      </c>
      <c r="C67" s="616" t="s">
        <v>373</v>
      </c>
      <c r="D67" s="748"/>
      <c r="E67" s="748"/>
      <c r="F67" s="748">
        <v>11652.051775193999</v>
      </c>
      <c r="G67" s="748">
        <v>11652.051775193999</v>
      </c>
      <c r="H67" s="748">
        <v>11652.051775193999</v>
      </c>
      <c r="I67" s="612"/>
    </row>
    <row r="68" spans="1:9" s="620" customFormat="1" ht="24.75" customHeight="1">
      <c r="A68" s="612"/>
      <c r="B68" s="617" t="s">
        <v>640</v>
      </c>
      <c r="C68" s="617"/>
      <c r="D68" s="749"/>
      <c r="E68" s="749"/>
      <c r="F68" s="749">
        <v>11652.051775193999</v>
      </c>
      <c r="G68" s="749">
        <v>11652.051775193999</v>
      </c>
      <c r="H68" s="749">
        <v>11652.051775193999</v>
      </c>
      <c r="I68" s="612"/>
    </row>
    <row r="69" spans="1:9" s="620" customFormat="1" ht="24.75" customHeight="1">
      <c r="A69" s="612"/>
      <c r="B69" s="615" t="s">
        <v>401</v>
      </c>
      <c r="C69" s="616" t="s">
        <v>345</v>
      </c>
      <c r="D69" s="748">
        <v>50604.327028122629</v>
      </c>
      <c r="E69" s="748"/>
      <c r="F69" s="748"/>
      <c r="G69" s="748">
        <v>50604.327028122629</v>
      </c>
      <c r="H69" s="748">
        <v>50604.327028122629</v>
      </c>
      <c r="I69" s="612"/>
    </row>
    <row r="70" spans="1:9" s="620" customFormat="1" ht="24.75" customHeight="1">
      <c r="A70" s="612"/>
      <c r="B70" s="615"/>
      <c r="C70" s="616" t="s">
        <v>347</v>
      </c>
      <c r="D70" s="748">
        <v>13138.644117758426</v>
      </c>
      <c r="E70" s="748"/>
      <c r="F70" s="748"/>
      <c r="G70" s="748">
        <v>13138.644117758426</v>
      </c>
      <c r="H70" s="748">
        <v>13138.644117758426</v>
      </c>
      <c r="I70" s="612"/>
    </row>
    <row r="71" spans="1:9" s="620" customFormat="1" ht="24.75" customHeight="1">
      <c r="A71" s="612"/>
      <c r="B71" s="615"/>
      <c r="C71" s="616" t="s">
        <v>346</v>
      </c>
      <c r="D71" s="748">
        <v>137875.69859751177</v>
      </c>
      <c r="E71" s="748"/>
      <c r="F71" s="748"/>
      <c r="G71" s="748">
        <v>137875.69859751177</v>
      </c>
      <c r="H71" s="748">
        <v>137875.69859751177</v>
      </c>
      <c r="I71" s="612"/>
    </row>
    <row r="72" spans="1:9" s="620" customFormat="1" ht="24.75" customHeight="1">
      <c r="A72" s="612"/>
      <c r="B72" s="615"/>
      <c r="C72" s="616" t="s">
        <v>348</v>
      </c>
      <c r="D72" s="748">
        <v>91680.262327413671</v>
      </c>
      <c r="E72" s="748"/>
      <c r="F72" s="748"/>
      <c r="G72" s="748">
        <v>91680.262327413671</v>
      </c>
      <c r="H72" s="748">
        <v>91680.262327413671</v>
      </c>
      <c r="I72" s="612"/>
    </row>
    <row r="73" spans="1:9" s="620" customFormat="1" ht="24.75" customHeight="1">
      <c r="A73" s="612"/>
      <c r="B73" s="615"/>
      <c r="C73" s="616" t="s">
        <v>349</v>
      </c>
      <c r="D73" s="748">
        <v>46302.032950515975</v>
      </c>
      <c r="E73" s="748"/>
      <c r="F73" s="748"/>
      <c r="G73" s="748">
        <v>46302.032950515975</v>
      </c>
      <c r="H73" s="748">
        <v>46302.032950515975</v>
      </c>
      <c r="I73" s="612"/>
    </row>
    <row r="74" spans="1:9" s="620" customFormat="1" ht="24.75" customHeight="1">
      <c r="A74" s="612"/>
      <c r="B74" s="615"/>
      <c r="C74" s="616" t="s">
        <v>641</v>
      </c>
      <c r="D74" s="748"/>
      <c r="E74" s="748">
        <v>3243.02463918495</v>
      </c>
      <c r="F74" s="748"/>
      <c r="G74" s="748">
        <v>3243.02463918495</v>
      </c>
      <c r="H74" s="748">
        <v>3243.02463918495</v>
      </c>
      <c r="I74" s="612"/>
    </row>
    <row r="75" spans="1:9" s="620" customFormat="1" ht="24.75" customHeight="1">
      <c r="A75" s="612"/>
      <c r="B75" s="615"/>
      <c r="C75" s="616" t="s">
        <v>642</v>
      </c>
      <c r="D75" s="748"/>
      <c r="E75" s="748">
        <v>6026.0773764877504</v>
      </c>
      <c r="F75" s="748"/>
      <c r="G75" s="748">
        <v>6026.0773764877504</v>
      </c>
      <c r="H75" s="748">
        <v>6026.0773764877504</v>
      </c>
      <c r="I75" s="612"/>
    </row>
    <row r="76" spans="1:9" s="620" customFormat="1" ht="24.75" customHeight="1">
      <c r="A76" s="612"/>
      <c r="B76" s="615"/>
      <c r="C76" s="616" t="s">
        <v>341</v>
      </c>
      <c r="D76" s="748"/>
      <c r="E76" s="748">
        <v>98255.606689758308</v>
      </c>
      <c r="F76" s="748"/>
      <c r="G76" s="748">
        <v>98255.606689758308</v>
      </c>
      <c r="H76" s="748">
        <v>98255.606689758308</v>
      </c>
      <c r="I76" s="612"/>
    </row>
    <row r="77" spans="1:9" s="620" customFormat="1" ht="24.75" customHeight="1">
      <c r="A77" s="612"/>
      <c r="B77" s="617" t="s">
        <v>643</v>
      </c>
      <c r="C77" s="617"/>
      <c r="D77" s="749">
        <v>339600.96502132248</v>
      </c>
      <c r="E77" s="749">
        <v>107524.70870543101</v>
      </c>
      <c r="F77" s="749"/>
      <c r="G77" s="749">
        <v>447125.67372675345</v>
      </c>
      <c r="H77" s="749">
        <v>447125.67372675345</v>
      </c>
      <c r="I77" s="612"/>
    </row>
    <row r="78" spans="1:9" s="620" customFormat="1" ht="24.75" customHeight="1">
      <c r="A78" s="612"/>
      <c r="B78" s="615" t="s">
        <v>397</v>
      </c>
      <c r="C78" s="616" t="s">
        <v>884</v>
      </c>
      <c r="D78" s="748"/>
      <c r="E78" s="748">
        <v>759.04269140282497</v>
      </c>
      <c r="F78" s="748"/>
      <c r="G78" s="748">
        <v>759.04269140282497</v>
      </c>
      <c r="H78" s="748">
        <v>759.04269140282497</v>
      </c>
      <c r="I78" s="612"/>
    </row>
    <row r="79" spans="1:9" s="620" customFormat="1" ht="24.75" customHeight="1">
      <c r="A79" s="612"/>
      <c r="B79" s="615"/>
      <c r="C79" s="616" t="s">
        <v>644</v>
      </c>
      <c r="D79" s="748"/>
      <c r="E79" s="748">
        <v>29052</v>
      </c>
      <c r="F79" s="748"/>
      <c r="G79" s="748">
        <v>29052</v>
      </c>
      <c r="H79" s="748">
        <v>29052</v>
      </c>
      <c r="I79" s="612"/>
    </row>
    <row r="80" spans="1:9" s="620" customFormat="1" ht="24.75" customHeight="1">
      <c r="A80" s="612"/>
      <c r="B80" s="615"/>
      <c r="C80" s="616" t="s">
        <v>645</v>
      </c>
      <c r="D80" s="748"/>
      <c r="E80" s="748">
        <v>0</v>
      </c>
      <c r="F80" s="748"/>
      <c r="G80" s="748">
        <v>0</v>
      </c>
      <c r="H80" s="748">
        <v>0</v>
      </c>
      <c r="I80" s="612"/>
    </row>
    <row r="81" spans="1:9" s="620" customFormat="1" ht="24.75" customHeight="1">
      <c r="A81" s="612"/>
      <c r="B81" s="617" t="s">
        <v>646</v>
      </c>
      <c r="C81" s="617"/>
      <c r="D81" s="749"/>
      <c r="E81" s="749">
        <v>29811.042691402825</v>
      </c>
      <c r="F81" s="749"/>
      <c r="G81" s="749">
        <v>29811.042691402825</v>
      </c>
      <c r="H81" s="749">
        <v>29811.042691402825</v>
      </c>
      <c r="I81" s="612"/>
    </row>
    <row r="82" spans="1:9" s="620" customFormat="1" ht="24.75" customHeight="1">
      <c r="A82" s="612"/>
      <c r="B82" s="615" t="s">
        <v>647</v>
      </c>
      <c r="C82" s="616" t="s">
        <v>648</v>
      </c>
      <c r="D82" s="748"/>
      <c r="E82" s="748"/>
      <c r="F82" s="748">
        <v>17141.716640325551</v>
      </c>
      <c r="G82" s="748">
        <v>17141.716640325551</v>
      </c>
      <c r="H82" s="748">
        <v>17141.716640325551</v>
      </c>
      <c r="I82" s="612"/>
    </row>
    <row r="83" spans="1:9" s="620" customFormat="1" ht="24.75" customHeight="1">
      <c r="A83" s="612"/>
      <c r="B83" s="615"/>
      <c r="C83" s="616" t="s">
        <v>649</v>
      </c>
      <c r="D83" s="748"/>
      <c r="E83" s="748"/>
      <c r="F83" s="748">
        <v>6169.9058017833504</v>
      </c>
      <c r="G83" s="748">
        <v>6169.9058017833504</v>
      </c>
      <c r="H83" s="748">
        <v>6169.9058017833504</v>
      </c>
      <c r="I83" s="612"/>
    </row>
    <row r="84" spans="1:9" s="620" customFormat="1" ht="24.75" customHeight="1">
      <c r="A84" s="612"/>
      <c r="B84" s="617" t="s">
        <v>650</v>
      </c>
      <c r="C84" s="617"/>
      <c r="D84" s="749"/>
      <c r="E84" s="749"/>
      <c r="F84" s="749">
        <v>23311.622442108899</v>
      </c>
      <c r="G84" s="749">
        <v>23311.622442108899</v>
      </c>
      <c r="H84" s="749">
        <v>23311.622442108899</v>
      </c>
      <c r="I84" s="612"/>
    </row>
    <row r="85" spans="1:9" s="620" customFormat="1" ht="24.75" customHeight="1">
      <c r="A85" s="612"/>
      <c r="I85" s="612"/>
    </row>
    <row r="86" spans="1:9" s="620" customFormat="1" ht="24.75" customHeight="1">
      <c r="A86" s="612"/>
      <c r="I86" s="612"/>
    </row>
    <row r="87" spans="1:9" s="603" customFormat="1">
      <c r="A87" s="211"/>
      <c r="B87" s="211"/>
      <c r="C87" s="211"/>
      <c r="D87" s="211"/>
      <c r="E87" s="211"/>
      <c r="F87" s="211"/>
      <c r="G87" s="211"/>
      <c r="H87" s="211"/>
      <c r="I87" s="211"/>
    </row>
    <row r="88" spans="1:9" s="603" customFormat="1">
      <c r="A88" s="211"/>
      <c r="B88" s="211"/>
      <c r="C88" s="211"/>
      <c r="D88" s="211"/>
      <c r="E88" s="211"/>
      <c r="F88" s="211"/>
      <c r="G88" s="211"/>
      <c r="H88" s="211"/>
      <c r="I88" s="211"/>
    </row>
    <row r="89" spans="1:9" s="603" customFormat="1">
      <c r="A89" s="211"/>
      <c r="B89" s="211"/>
      <c r="C89" s="211"/>
      <c r="D89" s="211"/>
      <c r="E89" s="211"/>
      <c r="F89" s="211"/>
      <c r="G89" s="211"/>
      <c r="H89" s="211"/>
      <c r="I89" s="211"/>
    </row>
    <row r="90" spans="1:9" s="603" customFormat="1">
      <c r="A90" s="211"/>
      <c r="B90" s="211"/>
      <c r="C90" s="211"/>
      <c r="D90" s="211"/>
      <c r="E90" s="211"/>
      <c r="F90" s="211"/>
      <c r="G90" s="211"/>
      <c r="H90" s="211"/>
      <c r="I90" s="211"/>
    </row>
    <row r="91" spans="1:9" s="603" customFormat="1">
      <c r="A91" s="211"/>
      <c r="B91" s="211"/>
      <c r="C91" s="211"/>
      <c r="D91" s="211"/>
      <c r="E91" s="211"/>
      <c r="F91" s="211"/>
      <c r="G91" s="211"/>
      <c r="H91" s="211"/>
      <c r="I91" s="211"/>
    </row>
    <row r="92" spans="1:9" s="603" customFormat="1">
      <c r="A92" s="211"/>
      <c r="B92" s="211"/>
      <c r="C92" s="211"/>
      <c r="D92" s="211"/>
      <c r="E92" s="211"/>
      <c r="F92" s="211"/>
      <c r="G92" s="211"/>
      <c r="H92" s="211"/>
      <c r="I92" s="211"/>
    </row>
    <row r="93" spans="1:9" s="603" customFormat="1">
      <c r="A93" s="211"/>
      <c r="B93" s="211"/>
      <c r="C93" s="211"/>
      <c r="D93" s="211"/>
      <c r="E93" s="211"/>
      <c r="F93" s="211"/>
      <c r="G93" s="211"/>
      <c r="H93" s="211"/>
      <c r="I93" s="211"/>
    </row>
    <row r="94" spans="1:9" s="603" customFormat="1">
      <c r="A94" s="211"/>
      <c r="B94" s="211"/>
      <c r="C94" s="211"/>
      <c r="D94" s="211"/>
      <c r="E94" s="211"/>
      <c r="F94" s="211"/>
      <c r="G94" s="211"/>
      <c r="H94" s="211"/>
      <c r="I94" s="211"/>
    </row>
    <row r="95" spans="1:9" s="603" customFormat="1">
      <c r="A95" s="211"/>
      <c r="B95" s="211"/>
      <c r="C95" s="211"/>
      <c r="D95" s="211"/>
      <c r="E95" s="211"/>
      <c r="F95" s="211"/>
      <c r="G95" s="211"/>
      <c r="H95" s="211"/>
      <c r="I95" s="211"/>
    </row>
    <row r="96" spans="1:9" s="603" customFormat="1">
      <c r="A96" s="211"/>
      <c r="B96" s="211"/>
      <c r="C96" s="211"/>
      <c r="D96" s="211"/>
      <c r="E96" s="211"/>
      <c r="F96" s="211"/>
      <c r="G96" s="211"/>
      <c r="H96" s="211"/>
      <c r="I96" s="211"/>
    </row>
    <row r="97" spans="1:9" s="603" customFormat="1">
      <c r="A97" s="211"/>
      <c r="B97" s="211"/>
      <c r="C97" s="211"/>
      <c r="D97" s="211"/>
      <c r="E97" s="211"/>
      <c r="F97" s="211"/>
      <c r="G97" s="211"/>
      <c r="H97" s="211"/>
      <c r="I97" s="211"/>
    </row>
    <row r="98" spans="1:9" s="603" customFormat="1">
      <c r="A98" s="211"/>
      <c r="B98" s="211"/>
      <c r="C98" s="211"/>
      <c r="D98" s="211"/>
      <c r="E98" s="211"/>
      <c r="F98" s="211"/>
      <c r="G98" s="211"/>
      <c r="H98" s="211"/>
      <c r="I98" s="211"/>
    </row>
    <row r="99" spans="1:9" s="603" customFormat="1">
      <c r="A99" s="211"/>
      <c r="B99" s="211"/>
      <c r="C99" s="211"/>
      <c r="D99" s="211"/>
      <c r="E99" s="211"/>
      <c r="F99" s="211"/>
      <c r="G99" s="211"/>
      <c r="H99" s="211"/>
      <c r="I99" s="211"/>
    </row>
    <row r="100" spans="1:9" s="603" customFormat="1">
      <c r="A100" s="211"/>
      <c r="B100" s="211"/>
      <c r="C100" s="211"/>
      <c r="D100" s="211"/>
      <c r="E100" s="211"/>
      <c r="F100" s="211"/>
      <c r="G100" s="211"/>
      <c r="H100" s="211"/>
      <c r="I100" s="211"/>
    </row>
    <row r="101" spans="1:9" s="603" customFormat="1">
      <c r="A101" s="211"/>
      <c r="B101" s="211"/>
      <c r="C101" s="211"/>
      <c r="D101" s="211"/>
      <c r="E101" s="211"/>
      <c r="F101" s="211"/>
      <c r="G101" s="211"/>
      <c r="H101" s="211"/>
      <c r="I101" s="211"/>
    </row>
    <row r="102" spans="1:9" s="603" customFormat="1">
      <c r="A102" s="211"/>
      <c r="B102" s="211"/>
      <c r="C102" s="211"/>
      <c r="D102" s="211"/>
      <c r="E102" s="211"/>
      <c r="F102" s="211"/>
      <c r="G102" s="211"/>
      <c r="H102" s="211"/>
      <c r="I102" s="211"/>
    </row>
    <row r="103" spans="1:9" s="603" customFormat="1">
      <c r="A103" s="211"/>
      <c r="B103" s="211"/>
      <c r="C103" s="211"/>
      <c r="D103" s="211"/>
      <c r="E103" s="211"/>
      <c r="F103" s="211"/>
      <c r="G103" s="211"/>
      <c r="H103" s="211"/>
      <c r="I103" s="211"/>
    </row>
    <row r="104" spans="1:9" s="603" customFormat="1">
      <c r="A104" s="211"/>
      <c r="B104" s="211"/>
      <c r="C104" s="211"/>
      <c r="D104" s="211"/>
      <c r="E104" s="211"/>
      <c r="F104" s="211"/>
      <c r="G104" s="211"/>
      <c r="H104" s="211"/>
      <c r="I104" s="211"/>
    </row>
    <row r="105" spans="1:9" s="603" customFormat="1">
      <c r="A105" s="211"/>
      <c r="B105" s="211"/>
      <c r="C105" s="211"/>
      <c r="D105" s="211"/>
      <c r="E105" s="211"/>
      <c r="F105" s="211"/>
      <c r="G105" s="211"/>
      <c r="H105" s="211"/>
      <c r="I105" s="211"/>
    </row>
    <row r="106" spans="1:9" s="603" customFormat="1">
      <c r="A106" s="211"/>
      <c r="B106" s="211"/>
      <c r="C106" s="211"/>
      <c r="D106" s="211"/>
      <c r="E106" s="211"/>
      <c r="F106" s="211"/>
      <c r="G106" s="211"/>
      <c r="H106" s="211"/>
      <c r="I106" s="211"/>
    </row>
    <row r="107" spans="1:9" s="603" customFormat="1">
      <c r="A107" s="211"/>
      <c r="B107" s="211"/>
      <c r="C107" s="211"/>
      <c r="D107" s="211"/>
      <c r="E107" s="211"/>
      <c r="F107" s="211"/>
      <c r="G107" s="211"/>
      <c r="H107" s="211"/>
      <c r="I107" s="211"/>
    </row>
    <row r="108" spans="1:9" s="603" customFormat="1">
      <c r="A108" s="211"/>
      <c r="B108" s="211"/>
      <c r="C108" s="211"/>
      <c r="D108" s="211"/>
      <c r="E108" s="211"/>
      <c r="F108" s="211"/>
      <c r="G108" s="211"/>
      <c r="H108" s="211"/>
      <c r="I108" s="211"/>
    </row>
    <row r="109" spans="1:9" s="603" customFormat="1">
      <c r="A109" s="211"/>
      <c r="B109" s="211"/>
      <c r="C109" s="211"/>
      <c r="D109" s="211"/>
      <c r="E109" s="211"/>
      <c r="F109" s="211"/>
      <c r="G109" s="211"/>
      <c r="H109" s="211"/>
      <c r="I109" s="211"/>
    </row>
    <row r="110" spans="1:9" s="603" customFormat="1">
      <c r="A110" s="211"/>
      <c r="B110" s="211"/>
      <c r="C110" s="211"/>
      <c r="D110" s="211"/>
      <c r="E110" s="211"/>
      <c r="F110" s="211"/>
      <c r="G110" s="211"/>
      <c r="H110" s="211"/>
      <c r="I110" s="211"/>
    </row>
    <row r="111" spans="1:9" s="603" customFormat="1">
      <c r="A111" s="211"/>
      <c r="B111" s="211"/>
      <c r="C111" s="211"/>
      <c r="D111" s="211"/>
      <c r="E111" s="211"/>
      <c r="F111" s="211"/>
      <c r="G111" s="211"/>
      <c r="H111" s="211"/>
      <c r="I111" s="211"/>
    </row>
    <row r="112" spans="1:9" s="603" customFormat="1">
      <c r="A112" s="211"/>
      <c r="B112" s="211"/>
      <c r="C112" s="211"/>
      <c r="D112" s="211"/>
      <c r="E112" s="211"/>
      <c r="F112" s="211"/>
      <c r="G112" s="211"/>
      <c r="H112" s="211"/>
      <c r="I112" s="211"/>
    </row>
    <row r="113" spans="1:9" s="603" customFormat="1">
      <c r="A113" s="211"/>
      <c r="B113" s="211"/>
      <c r="C113" s="211"/>
      <c r="D113" s="211"/>
      <c r="E113" s="211"/>
      <c r="F113" s="211"/>
      <c r="G113" s="211"/>
      <c r="H113" s="211"/>
      <c r="I113" s="211"/>
    </row>
    <row r="114" spans="1:9" s="603" customFormat="1">
      <c r="A114" s="211"/>
      <c r="B114" s="211"/>
      <c r="C114" s="211"/>
      <c r="D114" s="211"/>
      <c r="E114" s="211"/>
      <c r="F114" s="211"/>
      <c r="G114" s="211"/>
      <c r="H114" s="211"/>
      <c r="I114" s="211"/>
    </row>
    <row r="115" spans="1:9" s="603" customFormat="1">
      <c r="A115" s="211"/>
      <c r="B115" s="211"/>
      <c r="C115" s="211"/>
      <c r="D115" s="211"/>
      <c r="E115" s="211"/>
      <c r="F115" s="211"/>
      <c r="G115" s="211"/>
      <c r="H115" s="211"/>
      <c r="I115" s="211"/>
    </row>
    <row r="116" spans="1:9" s="603" customFormat="1">
      <c r="A116" s="211"/>
      <c r="B116" s="211"/>
      <c r="C116" s="211"/>
      <c r="D116" s="211"/>
      <c r="E116" s="211"/>
      <c r="F116" s="211"/>
      <c r="G116" s="211"/>
      <c r="H116" s="211"/>
      <c r="I116" s="211"/>
    </row>
    <row r="117" spans="1:9" s="603" customFormat="1">
      <c r="A117" s="211"/>
      <c r="B117" s="211"/>
      <c r="C117" s="211"/>
      <c r="D117" s="211"/>
      <c r="E117" s="211"/>
      <c r="F117" s="211"/>
      <c r="G117" s="211"/>
      <c r="H117" s="211"/>
      <c r="I117" s="211"/>
    </row>
    <row r="118" spans="1:9" s="603" customFormat="1">
      <c r="A118" s="211"/>
      <c r="B118" s="211"/>
      <c r="C118" s="211"/>
      <c r="D118" s="211"/>
      <c r="E118" s="211"/>
      <c r="F118" s="211"/>
      <c r="G118" s="211"/>
      <c r="H118" s="211"/>
      <c r="I118" s="211"/>
    </row>
    <row r="119" spans="1:9" s="603" customFormat="1">
      <c r="A119" s="211"/>
      <c r="B119" s="211"/>
      <c r="C119" s="211"/>
      <c r="D119" s="211"/>
      <c r="E119" s="211"/>
      <c r="F119" s="211"/>
      <c r="G119" s="211"/>
      <c r="H119" s="211"/>
      <c r="I119" s="211"/>
    </row>
    <row r="120" spans="1:9" s="603" customFormat="1">
      <c r="A120" s="211"/>
      <c r="B120" s="211"/>
      <c r="C120" s="211"/>
      <c r="D120" s="211"/>
      <c r="E120" s="211"/>
      <c r="F120" s="211"/>
      <c r="G120" s="211"/>
      <c r="H120" s="211"/>
      <c r="I120" s="211"/>
    </row>
    <row r="121" spans="1:9" s="603" customFormat="1">
      <c r="A121" s="211"/>
      <c r="B121" s="211"/>
      <c r="C121" s="211"/>
      <c r="D121" s="211"/>
      <c r="E121" s="211"/>
      <c r="F121" s="211"/>
      <c r="G121" s="211"/>
      <c r="H121" s="211"/>
      <c r="I121" s="211"/>
    </row>
    <row r="122" spans="1:9" s="603" customFormat="1">
      <c r="A122" s="211"/>
      <c r="B122" s="211"/>
      <c r="C122" s="211"/>
      <c r="D122" s="211"/>
      <c r="E122" s="211"/>
      <c r="F122" s="211"/>
      <c r="G122" s="211"/>
      <c r="H122" s="211"/>
      <c r="I122" s="211"/>
    </row>
    <row r="123" spans="1:9" s="603" customFormat="1">
      <c r="A123" s="211"/>
      <c r="B123" s="211"/>
      <c r="C123" s="211"/>
      <c r="D123" s="211"/>
      <c r="E123" s="211"/>
      <c r="F123" s="211"/>
      <c r="G123" s="211"/>
      <c r="H123" s="211"/>
      <c r="I123" s="211"/>
    </row>
    <row r="124" spans="1:9" s="603" customFormat="1">
      <c r="A124" s="211"/>
      <c r="B124" s="211"/>
      <c r="C124" s="211"/>
      <c r="D124" s="211"/>
      <c r="E124" s="211"/>
      <c r="F124" s="211"/>
      <c r="G124" s="211"/>
      <c r="H124" s="211"/>
      <c r="I124" s="211"/>
    </row>
    <row r="125" spans="1:9" s="603" customFormat="1">
      <c r="A125" s="211"/>
      <c r="B125" s="211"/>
      <c r="C125" s="211"/>
      <c r="D125" s="211"/>
      <c r="E125" s="211"/>
      <c r="F125" s="211"/>
      <c r="G125" s="211"/>
      <c r="H125" s="211"/>
      <c r="I125" s="211"/>
    </row>
    <row r="126" spans="1:9" s="603" customFormat="1">
      <c r="A126" s="211"/>
      <c r="B126" s="211"/>
      <c r="C126" s="211"/>
      <c r="D126" s="211"/>
      <c r="E126" s="211"/>
      <c r="F126" s="211"/>
      <c r="G126" s="211"/>
      <c r="H126" s="211"/>
      <c r="I126" s="211"/>
    </row>
    <row r="127" spans="1:9" s="603" customFormat="1">
      <c r="A127" s="211"/>
      <c r="B127" s="211"/>
      <c r="C127" s="211"/>
      <c r="D127" s="211"/>
      <c r="E127" s="211"/>
      <c r="F127" s="211"/>
      <c r="G127" s="211"/>
      <c r="H127" s="211"/>
      <c r="I127" s="211"/>
    </row>
    <row r="128" spans="1:9" s="603" customFormat="1">
      <c r="A128" s="211"/>
      <c r="B128" s="211"/>
      <c r="C128" s="211"/>
      <c r="D128" s="211"/>
      <c r="E128" s="211"/>
      <c r="F128" s="211"/>
      <c r="G128" s="211"/>
      <c r="H128" s="211"/>
      <c r="I128" s="211"/>
    </row>
    <row r="129" spans="1:9" s="603" customFormat="1">
      <c r="A129" s="211"/>
      <c r="B129" s="211"/>
      <c r="C129" s="211"/>
      <c r="D129" s="211"/>
      <c r="E129" s="211"/>
      <c r="F129" s="211"/>
      <c r="G129" s="211"/>
      <c r="H129" s="211"/>
      <c r="I129" s="211"/>
    </row>
    <row r="130" spans="1:9" s="603" customFormat="1">
      <c r="A130" s="211"/>
      <c r="B130" s="211"/>
      <c r="C130" s="211"/>
      <c r="D130" s="211"/>
      <c r="E130" s="211"/>
      <c r="F130" s="211"/>
      <c r="G130" s="211"/>
      <c r="H130" s="211"/>
      <c r="I130" s="211"/>
    </row>
    <row r="131" spans="1:9" s="603" customFormat="1">
      <c r="A131" s="211"/>
      <c r="B131" s="211"/>
      <c r="C131" s="211"/>
      <c r="D131" s="211"/>
      <c r="E131" s="211"/>
      <c r="F131" s="211"/>
      <c r="G131" s="211"/>
      <c r="H131" s="211"/>
      <c r="I131" s="211"/>
    </row>
    <row r="132" spans="1:9" s="603" customFormat="1">
      <c r="A132" s="211"/>
      <c r="B132" s="211"/>
      <c r="C132" s="211"/>
      <c r="D132" s="211"/>
      <c r="E132" s="211"/>
      <c r="F132" s="211"/>
      <c r="G132" s="211"/>
      <c r="H132" s="211"/>
      <c r="I132" s="211"/>
    </row>
    <row r="133" spans="1:9" s="603" customFormat="1">
      <c r="A133" s="211"/>
      <c r="B133" s="211"/>
      <c r="C133" s="211"/>
      <c r="D133" s="211"/>
      <c r="E133" s="211"/>
      <c r="F133" s="211"/>
      <c r="G133" s="211"/>
      <c r="H133" s="211"/>
      <c r="I133" s="211"/>
    </row>
    <row r="134" spans="1:9" s="603" customFormat="1">
      <c r="A134" s="211"/>
      <c r="B134" s="211"/>
      <c r="C134" s="211"/>
      <c r="D134" s="211"/>
      <c r="E134" s="211"/>
      <c r="F134" s="211"/>
      <c r="G134" s="211"/>
      <c r="H134" s="211"/>
      <c r="I134" s="211"/>
    </row>
    <row r="135" spans="1:9" s="603" customFormat="1">
      <c r="A135" s="211"/>
      <c r="B135" s="211"/>
      <c r="C135" s="211"/>
      <c r="D135" s="211"/>
      <c r="E135" s="211"/>
      <c r="F135" s="211"/>
      <c r="G135" s="211"/>
      <c r="H135" s="211"/>
      <c r="I135" s="211"/>
    </row>
    <row r="136" spans="1:9" s="603" customFormat="1">
      <c r="A136" s="211"/>
      <c r="B136" s="211"/>
      <c r="C136" s="211"/>
      <c r="D136" s="211"/>
      <c r="E136" s="211"/>
      <c r="F136" s="211"/>
      <c r="G136" s="211"/>
      <c r="H136" s="211"/>
      <c r="I136" s="211"/>
    </row>
    <row r="137" spans="1:9" s="603" customFormat="1">
      <c r="A137" s="211"/>
      <c r="B137" s="211"/>
      <c r="C137" s="211"/>
      <c r="D137" s="211"/>
      <c r="E137" s="211"/>
      <c r="F137" s="211"/>
      <c r="G137" s="211"/>
      <c r="H137" s="211"/>
      <c r="I137" s="211"/>
    </row>
    <row r="138" spans="1:9" s="603" customFormat="1">
      <c r="A138" s="211"/>
      <c r="B138" s="211"/>
      <c r="C138" s="211"/>
      <c r="D138" s="211"/>
      <c r="E138" s="211"/>
      <c r="F138" s="211"/>
      <c r="G138" s="211"/>
      <c r="H138" s="211"/>
      <c r="I138" s="211"/>
    </row>
    <row r="139" spans="1:9" s="603" customFormat="1">
      <c r="A139" s="211"/>
      <c r="B139" s="211"/>
      <c r="C139" s="211"/>
      <c r="D139" s="211"/>
      <c r="E139" s="211"/>
      <c r="F139" s="211"/>
      <c r="G139" s="211"/>
      <c r="H139" s="211"/>
      <c r="I139" s="211"/>
    </row>
    <row r="140" spans="1:9" s="603" customFormat="1">
      <c r="A140" s="211"/>
      <c r="B140" s="211"/>
      <c r="C140" s="211"/>
      <c r="D140" s="211"/>
      <c r="E140" s="211"/>
      <c r="F140" s="211"/>
      <c r="G140" s="211"/>
      <c r="H140" s="211"/>
      <c r="I140" s="211"/>
    </row>
    <row r="141" spans="1:9" s="603" customFormat="1">
      <c r="A141" s="211"/>
      <c r="B141" s="211"/>
      <c r="C141" s="211"/>
      <c r="D141" s="211"/>
      <c r="E141" s="211"/>
      <c r="F141" s="211"/>
      <c r="G141" s="211"/>
      <c r="H141" s="211"/>
      <c r="I141" s="211"/>
    </row>
    <row r="142" spans="1:9" s="603" customFormat="1">
      <c r="A142" s="211"/>
      <c r="B142" s="211"/>
      <c r="C142" s="211"/>
      <c r="D142" s="211"/>
      <c r="E142" s="211"/>
      <c r="F142" s="211"/>
      <c r="G142" s="211"/>
      <c r="H142" s="211"/>
      <c r="I142" s="211"/>
    </row>
    <row r="143" spans="1:9" s="603" customFormat="1">
      <c r="A143" s="211"/>
      <c r="B143" s="211"/>
      <c r="C143" s="211"/>
      <c r="D143" s="211"/>
      <c r="E143" s="211"/>
      <c r="F143" s="211"/>
      <c r="G143" s="211"/>
      <c r="H143" s="211"/>
      <c r="I143" s="211"/>
    </row>
    <row r="144" spans="1:9" s="603" customFormat="1">
      <c r="A144" s="211"/>
      <c r="B144" s="211"/>
      <c r="C144" s="211"/>
      <c r="D144" s="211"/>
      <c r="E144" s="211"/>
      <c r="F144" s="211"/>
      <c r="G144" s="211"/>
      <c r="H144" s="211"/>
      <c r="I144" s="211"/>
    </row>
    <row r="145" spans="1:9" s="603" customFormat="1">
      <c r="A145" s="211"/>
      <c r="B145" s="211"/>
      <c r="C145" s="211"/>
      <c r="D145" s="211"/>
      <c r="E145" s="211"/>
      <c r="F145" s="211"/>
      <c r="G145" s="211"/>
      <c r="H145" s="211"/>
      <c r="I145" s="211"/>
    </row>
    <row r="146" spans="1:9" s="603" customFormat="1">
      <c r="A146" s="211"/>
      <c r="B146" s="211"/>
      <c r="C146" s="211"/>
      <c r="D146" s="211"/>
      <c r="E146" s="211"/>
      <c r="F146" s="211"/>
      <c r="G146" s="211"/>
      <c r="H146" s="211"/>
      <c r="I146" s="211"/>
    </row>
    <row r="147" spans="1:9" s="603" customFormat="1">
      <c r="A147" s="211"/>
      <c r="B147" s="211"/>
      <c r="C147" s="211"/>
      <c r="D147" s="211"/>
      <c r="E147" s="211"/>
      <c r="F147" s="211"/>
      <c r="G147" s="211"/>
      <c r="H147" s="211"/>
      <c r="I147" s="211"/>
    </row>
    <row r="148" spans="1:9" s="603" customFormat="1">
      <c r="A148" s="211"/>
      <c r="B148" s="211"/>
      <c r="C148" s="211"/>
      <c r="D148" s="211"/>
      <c r="E148" s="211"/>
      <c r="F148" s="211"/>
      <c r="G148" s="211"/>
      <c r="H148" s="211"/>
      <c r="I148" s="211"/>
    </row>
    <row r="149" spans="1:9" s="603" customFormat="1">
      <c r="A149" s="211"/>
      <c r="B149" s="211"/>
      <c r="C149" s="211"/>
      <c r="D149" s="211"/>
      <c r="E149" s="211"/>
      <c r="F149" s="211"/>
      <c r="G149" s="211"/>
      <c r="H149" s="211"/>
      <c r="I149" s="211"/>
    </row>
    <row r="150" spans="1:9" s="603" customFormat="1">
      <c r="A150" s="211"/>
      <c r="B150" s="211"/>
      <c r="C150" s="211"/>
      <c r="D150" s="211"/>
      <c r="E150" s="211"/>
      <c r="F150" s="211"/>
      <c r="G150" s="211"/>
      <c r="H150" s="211"/>
      <c r="I150" s="211"/>
    </row>
    <row r="151" spans="1:9" s="603" customFormat="1">
      <c r="A151" s="211"/>
      <c r="B151" s="211"/>
      <c r="C151" s="211"/>
      <c r="D151" s="211"/>
      <c r="E151" s="211"/>
      <c r="F151" s="211"/>
      <c r="G151" s="211"/>
      <c r="H151" s="211"/>
      <c r="I151" s="211"/>
    </row>
    <row r="152" spans="1:9" s="603" customFormat="1">
      <c r="A152" s="211"/>
      <c r="B152" s="211"/>
      <c r="C152" s="211"/>
      <c r="D152" s="211"/>
      <c r="E152" s="211"/>
      <c r="F152" s="211"/>
      <c r="G152" s="211"/>
      <c r="H152" s="211"/>
      <c r="I152" s="211"/>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5">
    <mergeCell ref="C6:C9"/>
    <mergeCell ref="B6:B9"/>
    <mergeCell ref="D6:G6"/>
    <mergeCell ref="D7:F7"/>
    <mergeCell ref="G7:G8"/>
  </mergeCells>
  <pageMargins left="0.51181102362204722" right="0.51181102362204722" top="0.59055118110236227" bottom="0.74803149606299213" header="0.31496062992125984" footer="0.31496062992125984"/>
  <pageSetup paperSize="9" scale="35" orientation="portrait" r:id="rId2"/>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16&amp;R&amp;"Calibri Light,Regular"&amp;10Dirección Ejecutiva
Sub Dirección de Gestión de Información</oddFooter>
  </headerFooter>
  <rowBreaks count="1" manualBreakCount="1">
    <brk id="85" max="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J160"/>
  <sheetViews>
    <sheetView view="pageBreakPreview" zoomScale="55" zoomScaleNormal="100" zoomScaleSheetLayoutView="55" zoomScalePageLayoutView="70" workbookViewId="0"/>
  </sheetViews>
  <sheetFormatPr defaultRowHeight="11.25"/>
  <cols>
    <col min="1" max="1" width="7.1640625" style="211" customWidth="1"/>
    <col min="2" max="2" width="102" style="211" customWidth="1"/>
    <col min="3" max="3" width="48.83203125" style="211" customWidth="1"/>
    <col min="4" max="4" width="31" style="211" customWidth="1"/>
    <col min="5" max="5" width="33.6640625" style="211" customWidth="1"/>
    <col min="6" max="6" width="20.33203125" style="211" customWidth="1"/>
    <col min="7" max="8" width="30.5" style="211" customWidth="1"/>
    <col min="9" max="9" width="11.1640625" style="211" customWidth="1"/>
    <col min="10" max="16384" width="9.33203125" style="211"/>
  </cols>
  <sheetData>
    <row r="1" spans="1:10" ht="14.1" customHeight="1">
      <c r="A1" s="204"/>
      <c r="B1" s="205"/>
      <c r="C1" s="205"/>
      <c r="D1" s="205"/>
      <c r="E1" s="205"/>
      <c r="F1" s="205"/>
      <c r="G1" s="206"/>
      <c r="H1" s="206"/>
      <c r="I1" s="206"/>
    </row>
    <row r="2" spans="1:10" ht="6.75" customHeight="1">
      <c r="A2" s="208"/>
      <c r="B2" s="209"/>
      <c r="C2" s="209"/>
      <c r="D2" s="209"/>
      <c r="E2" s="209"/>
      <c r="F2" s="209"/>
      <c r="G2" s="210"/>
      <c r="H2" s="210"/>
      <c r="I2" s="210"/>
    </row>
    <row r="3" spans="1:10" ht="6.75" customHeight="1">
      <c r="A3" s="208"/>
      <c r="B3" s="209"/>
      <c r="C3" s="209"/>
      <c r="D3" s="209"/>
      <c r="E3" s="209"/>
      <c r="F3" s="209"/>
      <c r="G3" s="210"/>
      <c r="H3" s="210"/>
      <c r="I3" s="210"/>
    </row>
    <row r="4" spans="1:10" ht="24" customHeight="1">
      <c r="B4" s="602" t="s">
        <v>911</v>
      </c>
      <c r="C4" s="538"/>
      <c r="D4" s="538"/>
      <c r="E4" s="538"/>
      <c r="F4" s="538"/>
      <c r="G4" s="538"/>
      <c r="H4" s="538"/>
      <c r="I4" s="538"/>
    </row>
    <row r="5" spans="1:10" ht="8.25" customHeight="1">
      <c r="A5" s="209"/>
      <c r="B5" s="595"/>
      <c r="C5" s="596"/>
      <c r="D5" s="597"/>
      <c r="E5" s="597"/>
      <c r="F5" s="598"/>
      <c r="G5" s="216"/>
      <c r="H5" s="216"/>
      <c r="I5" s="216"/>
    </row>
    <row r="6" spans="1:10" s="620" customFormat="1" ht="24.75" customHeight="1">
      <c r="A6" s="612"/>
      <c r="I6" s="612"/>
    </row>
    <row r="7" spans="1:10" s="620" customFormat="1" ht="24.75" customHeight="1">
      <c r="A7" s="612"/>
      <c r="I7" s="612"/>
    </row>
    <row r="8" spans="1:10" s="620" customFormat="1" ht="24.75" customHeight="1">
      <c r="A8" s="612"/>
      <c r="B8" s="936" t="s">
        <v>425</v>
      </c>
      <c r="C8" s="936" t="s">
        <v>714</v>
      </c>
      <c r="D8" s="937" t="s">
        <v>717</v>
      </c>
      <c r="E8" s="937"/>
      <c r="F8" s="937"/>
      <c r="G8" s="937"/>
      <c r="H8" s="681" t="s">
        <v>747</v>
      </c>
      <c r="I8" s="612"/>
    </row>
    <row r="9" spans="1:10" s="620" customFormat="1" ht="24.75" customHeight="1">
      <c r="A9" s="612"/>
      <c r="B9" s="936"/>
      <c r="C9" s="936"/>
      <c r="D9" s="938" t="s">
        <v>716</v>
      </c>
      <c r="E9" s="938"/>
      <c r="F9" s="938"/>
      <c r="G9" s="939" t="s">
        <v>746</v>
      </c>
      <c r="H9" s="788" t="s">
        <v>748</v>
      </c>
      <c r="I9" s="612"/>
    </row>
    <row r="10" spans="1:10" s="620" customFormat="1" ht="24.75" customHeight="1">
      <c r="A10" s="612"/>
      <c r="B10" s="936"/>
      <c r="C10" s="936"/>
      <c r="D10" s="788" t="s">
        <v>608</v>
      </c>
      <c r="E10" s="788" t="s">
        <v>609</v>
      </c>
      <c r="F10" s="788" t="s">
        <v>811</v>
      </c>
      <c r="G10" s="939"/>
      <c r="H10" s="788">
        <v>2017</v>
      </c>
      <c r="I10" s="612"/>
    </row>
    <row r="11" spans="1:10" s="620" customFormat="1" ht="24.75" customHeight="1">
      <c r="A11" s="612"/>
      <c r="B11" s="936"/>
      <c r="C11" s="936"/>
      <c r="D11" s="788" t="s">
        <v>715</v>
      </c>
      <c r="E11" s="788" t="s">
        <v>715</v>
      </c>
      <c r="F11" s="788" t="s">
        <v>715</v>
      </c>
      <c r="G11" s="788" t="s">
        <v>715</v>
      </c>
      <c r="H11" s="682" t="s">
        <v>737</v>
      </c>
      <c r="I11" s="612"/>
    </row>
    <row r="12" spans="1:10" s="620" customFormat="1" ht="24.75" customHeight="1">
      <c r="A12" s="612"/>
      <c r="B12" s="615" t="s">
        <v>354</v>
      </c>
      <c r="C12" s="616" t="s">
        <v>381</v>
      </c>
      <c r="D12" s="750">
        <v>66028.64236183207</v>
      </c>
      <c r="E12" s="750"/>
      <c r="F12" s="750"/>
      <c r="G12" s="750">
        <v>66028.64236183207</v>
      </c>
      <c r="H12" s="750">
        <v>66028.64236183207</v>
      </c>
      <c r="I12" s="612"/>
    </row>
    <row r="13" spans="1:10" s="620" customFormat="1" ht="24.75" customHeight="1">
      <c r="A13" s="612"/>
      <c r="B13" s="615"/>
      <c r="C13" s="616" t="s">
        <v>651</v>
      </c>
      <c r="D13" s="750">
        <v>96394.157769530197</v>
      </c>
      <c r="E13" s="750"/>
      <c r="F13" s="750"/>
      <c r="G13" s="750">
        <v>96394.157769530197</v>
      </c>
      <c r="H13" s="750">
        <v>96394.157769530197</v>
      </c>
      <c r="I13" s="612"/>
    </row>
    <row r="14" spans="1:10" s="620" customFormat="1" ht="27" customHeight="1">
      <c r="A14" s="612"/>
      <c r="B14" s="615"/>
      <c r="C14" s="616" t="s">
        <v>652</v>
      </c>
      <c r="D14" s="750"/>
      <c r="E14" s="750">
        <v>409837.59316468239</v>
      </c>
      <c r="F14" s="750"/>
      <c r="G14" s="750">
        <v>409837.59316468239</v>
      </c>
      <c r="H14" s="750">
        <v>409837.59316468239</v>
      </c>
      <c r="I14" s="612"/>
    </row>
    <row r="15" spans="1:10" s="620" customFormat="1" ht="27" customHeight="1">
      <c r="A15" s="612"/>
      <c r="B15" s="615"/>
      <c r="C15" s="616" t="s">
        <v>387</v>
      </c>
      <c r="D15" s="750"/>
      <c r="E15" s="750">
        <v>1313.785691814425</v>
      </c>
      <c r="F15" s="750"/>
      <c r="G15" s="750">
        <v>1313.785691814425</v>
      </c>
      <c r="H15" s="750">
        <v>1313.785691814425</v>
      </c>
      <c r="I15" s="612"/>
    </row>
    <row r="16" spans="1:10" s="620" customFormat="1" ht="27" customHeight="1">
      <c r="A16" s="612"/>
      <c r="B16" s="615"/>
      <c r="C16" s="616" t="s">
        <v>653</v>
      </c>
      <c r="D16" s="750"/>
      <c r="E16" s="750">
        <v>252.59403916229999</v>
      </c>
      <c r="F16" s="750"/>
      <c r="G16" s="750">
        <v>252.59403916229999</v>
      </c>
      <c r="H16" s="750">
        <v>252.59403916229999</v>
      </c>
      <c r="I16" s="612"/>
      <c r="J16" s="612"/>
    </row>
    <row r="17" spans="1:9" s="620" customFormat="1" ht="24.75" customHeight="1">
      <c r="A17" s="612"/>
      <c r="B17" s="615"/>
      <c r="C17" s="616" t="s">
        <v>654</v>
      </c>
      <c r="D17" s="750"/>
      <c r="E17" s="750">
        <v>68854.987456054747</v>
      </c>
      <c r="F17" s="750"/>
      <c r="G17" s="750">
        <v>68854.987456054747</v>
      </c>
      <c r="H17" s="750">
        <v>68854.987456054747</v>
      </c>
      <c r="I17" s="612"/>
    </row>
    <row r="18" spans="1:9" s="620" customFormat="1" ht="24.75" customHeight="1">
      <c r="A18" s="612"/>
      <c r="B18" s="615"/>
      <c r="C18" s="616" t="s">
        <v>394</v>
      </c>
      <c r="D18" s="750"/>
      <c r="E18" s="750">
        <v>770.6278520231001</v>
      </c>
      <c r="F18" s="750"/>
      <c r="G18" s="750">
        <v>770.6278520231001</v>
      </c>
      <c r="H18" s="750">
        <v>770.6278520231001</v>
      </c>
      <c r="I18" s="612"/>
    </row>
    <row r="19" spans="1:9" s="620" customFormat="1" ht="24.75" customHeight="1">
      <c r="A19" s="612"/>
      <c r="B19" s="615"/>
      <c r="C19" s="616" t="s">
        <v>655</v>
      </c>
      <c r="D19" s="750"/>
      <c r="E19" s="750">
        <v>361.99569765090001</v>
      </c>
      <c r="F19" s="750"/>
      <c r="G19" s="750">
        <v>361.99569765090001</v>
      </c>
      <c r="H19" s="750">
        <v>361.99569765090001</v>
      </c>
      <c r="I19" s="612"/>
    </row>
    <row r="20" spans="1:9" s="620" customFormat="1" ht="24.75" customHeight="1">
      <c r="A20" s="612"/>
      <c r="B20" s="617" t="s">
        <v>656</v>
      </c>
      <c r="C20" s="617"/>
      <c r="D20" s="751">
        <v>162422.80013136228</v>
      </c>
      <c r="E20" s="751">
        <v>481391.58390138781</v>
      </c>
      <c r="F20" s="751"/>
      <c r="G20" s="751">
        <v>643814.38403275015</v>
      </c>
      <c r="H20" s="751">
        <v>643814.38403275015</v>
      </c>
      <c r="I20" s="612"/>
    </row>
    <row r="21" spans="1:9" s="620" customFormat="1" ht="24.75" customHeight="1">
      <c r="A21" s="612"/>
      <c r="B21" s="615" t="s">
        <v>374</v>
      </c>
      <c r="C21" s="616" t="s">
        <v>657</v>
      </c>
      <c r="D21" s="750"/>
      <c r="E21" s="750">
        <v>369045.68478320312</v>
      </c>
      <c r="F21" s="750"/>
      <c r="G21" s="750">
        <v>369045.68478320312</v>
      </c>
      <c r="H21" s="750">
        <v>369045.68478320312</v>
      </c>
      <c r="I21" s="612"/>
    </row>
    <row r="22" spans="1:9" s="620" customFormat="1" ht="24.75" customHeight="1">
      <c r="A22" s="612"/>
      <c r="B22" s="617" t="s">
        <v>658</v>
      </c>
      <c r="C22" s="617"/>
      <c r="D22" s="751"/>
      <c r="E22" s="751">
        <v>369045.68478320312</v>
      </c>
      <c r="F22" s="751"/>
      <c r="G22" s="751">
        <v>369045.68478320312</v>
      </c>
      <c r="H22" s="751">
        <v>369045.68478320312</v>
      </c>
      <c r="I22" s="612"/>
    </row>
    <row r="23" spans="1:9" s="620" customFormat="1" ht="24.75" customHeight="1">
      <c r="A23" s="612"/>
      <c r="B23" s="615" t="s">
        <v>659</v>
      </c>
      <c r="C23" s="616" t="s">
        <v>660</v>
      </c>
      <c r="D23" s="750"/>
      <c r="E23" s="750"/>
      <c r="F23" s="750">
        <v>3711.7280721379248</v>
      </c>
      <c r="G23" s="750">
        <v>3711.7280721379248</v>
      </c>
      <c r="H23" s="750">
        <v>3711.7280721379248</v>
      </c>
      <c r="I23" s="612"/>
    </row>
    <row r="24" spans="1:9" s="620" customFormat="1" ht="24.75" customHeight="1">
      <c r="A24" s="612"/>
      <c r="B24" s="617" t="s">
        <v>661</v>
      </c>
      <c r="C24" s="617"/>
      <c r="D24" s="751"/>
      <c r="E24" s="751"/>
      <c r="F24" s="751">
        <v>3711.7280721379248</v>
      </c>
      <c r="G24" s="751">
        <v>3711.7280721379248</v>
      </c>
      <c r="H24" s="751">
        <v>3711.7280721379248</v>
      </c>
      <c r="I24" s="612"/>
    </row>
    <row r="25" spans="1:9" s="620" customFormat="1" ht="24.75" customHeight="1">
      <c r="A25" s="612"/>
      <c r="B25" s="615" t="s">
        <v>413</v>
      </c>
      <c r="C25" s="616" t="s">
        <v>662</v>
      </c>
      <c r="D25" s="750"/>
      <c r="E25" s="750"/>
      <c r="F25" s="750">
        <v>3505.853603</v>
      </c>
      <c r="G25" s="750">
        <v>3505.853603</v>
      </c>
      <c r="H25" s="750">
        <v>3505.853603</v>
      </c>
      <c r="I25" s="612"/>
    </row>
    <row r="26" spans="1:9" s="620" customFormat="1" ht="24.75" customHeight="1">
      <c r="A26" s="612"/>
      <c r="B26" s="617" t="s">
        <v>663</v>
      </c>
      <c r="C26" s="617"/>
      <c r="D26" s="751"/>
      <c r="E26" s="751"/>
      <c r="F26" s="751">
        <v>3505.853603</v>
      </c>
      <c r="G26" s="751">
        <v>3505.853603</v>
      </c>
      <c r="H26" s="751">
        <v>3505.853603</v>
      </c>
      <c r="I26" s="612"/>
    </row>
    <row r="27" spans="1:9" s="620" customFormat="1" ht="24.75" customHeight="1">
      <c r="A27" s="612"/>
      <c r="B27" s="615" t="s">
        <v>414</v>
      </c>
      <c r="C27" s="616" t="s">
        <v>664</v>
      </c>
      <c r="D27" s="750"/>
      <c r="E27" s="750"/>
      <c r="F27" s="750">
        <v>2872.5040600000002</v>
      </c>
      <c r="G27" s="750">
        <v>2872.5040600000002</v>
      </c>
      <c r="H27" s="750">
        <v>2872.5040600000002</v>
      </c>
      <c r="I27" s="612"/>
    </row>
    <row r="28" spans="1:9" s="620" customFormat="1" ht="24.75" customHeight="1">
      <c r="A28" s="612"/>
      <c r="B28" s="617" t="s">
        <v>665</v>
      </c>
      <c r="C28" s="617"/>
      <c r="D28" s="751"/>
      <c r="E28" s="751"/>
      <c r="F28" s="751">
        <v>2872.5040600000002</v>
      </c>
      <c r="G28" s="751">
        <v>2872.5040600000002</v>
      </c>
      <c r="H28" s="751">
        <v>2872.5040600000002</v>
      </c>
      <c r="I28" s="612"/>
    </row>
    <row r="29" spans="1:9" s="620" customFormat="1" ht="24.75" customHeight="1">
      <c r="A29" s="612"/>
      <c r="B29" s="615" t="s">
        <v>666</v>
      </c>
      <c r="C29" s="616" t="s">
        <v>667</v>
      </c>
      <c r="D29" s="750"/>
      <c r="E29" s="750"/>
      <c r="F29" s="750">
        <v>2003.7999999999249</v>
      </c>
      <c r="G29" s="750">
        <v>2003.7999999999249</v>
      </c>
      <c r="H29" s="750">
        <v>2003.7999999999249</v>
      </c>
      <c r="I29" s="612"/>
    </row>
    <row r="30" spans="1:9" s="620" customFormat="1" ht="24.75" customHeight="1">
      <c r="A30" s="612"/>
      <c r="B30" s="617" t="s">
        <v>668</v>
      </c>
      <c r="C30" s="617"/>
      <c r="D30" s="751"/>
      <c r="E30" s="751"/>
      <c r="F30" s="751">
        <v>2003.7999999999249</v>
      </c>
      <c r="G30" s="751">
        <v>2003.7999999999249</v>
      </c>
      <c r="H30" s="751">
        <v>2003.7999999999249</v>
      </c>
      <c r="I30" s="612"/>
    </row>
    <row r="31" spans="1:9" s="620" customFormat="1" ht="24.75" customHeight="1">
      <c r="A31" s="612"/>
      <c r="B31" s="615" t="s">
        <v>400</v>
      </c>
      <c r="C31" s="616" t="s">
        <v>343</v>
      </c>
      <c r="D31" s="750">
        <v>14138.608</v>
      </c>
      <c r="E31" s="750"/>
      <c r="F31" s="750"/>
      <c r="G31" s="750">
        <v>14138.608</v>
      </c>
      <c r="H31" s="750">
        <v>14138.608</v>
      </c>
      <c r="I31" s="612"/>
    </row>
    <row r="32" spans="1:9" s="620" customFormat="1" ht="24.75" customHeight="1">
      <c r="A32" s="612"/>
      <c r="B32" s="617" t="s">
        <v>669</v>
      </c>
      <c r="C32" s="617"/>
      <c r="D32" s="751">
        <v>14138.608</v>
      </c>
      <c r="E32" s="751"/>
      <c r="F32" s="751"/>
      <c r="G32" s="751">
        <v>14138.608</v>
      </c>
      <c r="H32" s="751">
        <v>14138.608</v>
      </c>
      <c r="I32" s="612"/>
    </row>
    <row r="33" spans="1:9" s="620" customFormat="1" ht="24.75" customHeight="1">
      <c r="A33" s="612"/>
      <c r="B33" s="615" t="s">
        <v>410</v>
      </c>
      <c r="C33" s="616" t="s">
        <v>670</v>
      </c>
      <c r="D33" s="750"/>
      <c r="E33" s="750"/>
      <c r="F33" s="750">
        <v>6522.0372829999997</v>
      </c>
      <c r="G33" s="750">
        <v>6522.0372829999997</v>
      </c>
      <c r="H33" s="750">
        <v>6522.0372829999997</v>
      </c>
      <c r="I33" s="612"/>
    </row>
    <row r="34" spans="1:9" s="620" customFormat="1" ht="24.75" customHeight="1">
      <c r="A34" s="612"/>
      <c r="B34" s="615"/>
      <c r="C34" s="616" t="s">
        <v>671</v>
      </c>
      <c r="D34" s="750"/>
      <c r="E34" s="750"/>
      <c r="F34" s="750">
        <v>6716.2616379999999</v>
      </c>
      <c r="G34" s="750">
        <v>6716.2616379999999</v>
      </c>
      <c r="H34" s="750">
        <v>6716.2616379999999</v>
      </c>
      <c r="I34" s="612"/>
    </row>
    <row r="35" spans="1:9" s="620" customFormat="1" ht="24.75" customHeight="1">
      <c r="A35" s="612"/>
      <c r="B35" s="615"/>
      <c r="C35" s="616" t="s">
        <v>672</v>
      </c>
      <c r="D35" s="750"/>
      <c r="E35" s="750"/>
      <c r="F35" s="750">
        <v>4576.9878258636254</v>
      </c>
      <c r="G35" s="750">
        <v>4576.9878258636254</v>
      </c>
      <c r="H35" s="750">
        <v>4576.9878258636254</v>
      </c>
      <c r="I35" s="612"/>
    </row>
    <row r="36" spans="1:9" s="620" customFormat="1" ht="24.75" customHeight="1">
      <c r="A36" s="612"/>
      <c r="B36" s="615"/>
      <c r="C36" s="616" t="s">
        <v>673</v>
      </c>
      <c r="D36" s="750"/>
      <c r="E36" s="750"/>
      <c r="F36" s="750">
        <v>4652.2612029147749</v>
      </c>
      <c r="G36" s="750">
        <v>4652.2612029147749</v>
      </c>
      <c r="H36" s="750">
        <v>4652.2612029147749</v>
      </c>
      <c r="I36" s="612"/>
    </row>
    <row r="37" spans="1:9" s="620" customFormat="1" ht="24.75" customHeight="1">
      <c r="A37" s="612"/>
      <c r="B37" s="617" t="s">
        <v>710</v>
      </c>
      <c r="C37" s="617"/>
      <c r="D37" s="751"/>
      <c r="E37" s="751"/>
      <c r="F37" s="751">
        <v>22467.5479497784</v>
      </c>
      <c r="G37" s="751">
        <v>22467.5479497784</v>
      </c>
      <c r="H37" s="751">
        <v>22467.5479497784</v>
      </c>
      <c r="I37" s="612"/>
    </row>
    <row r="38" spans="1:9" s="620" customFormat="1" ht="24.75" customHeight="1">
      <c r="A38" s="612"/>
      <c r="B38" s="615" t="s">
        <v>393</v>
      </c>
      <c r="C38" s="616" t="s">
        <v>674</v>
      </c>
      <c r="D38" s="750"/>
      <c r="E38" s="750">
        <v>76.119315919000002</v>
      </c>
      <c r="F38" s="750"/>
      <c r="G38" s="750">
        <v>76.119315919000002</v>
      </c>
      <c r="H38" s="750">
        <v>76.119315919000002</v>
      </c>
      <c r="I38" s="612"/>
    </row>
    <row r="39" spans="1:9" s="620" customFormat="1" ht="24.75" customHeight="1">
      <c r="A39" s="612"/>
      <c r="B39" s="615"/>
      <c r="C39" s="616" t="s">
        <v>675</v>
      </c>
      <c r="D39" s="750"/>
      <c r="E39" s="750">
        <v>283.50220955474998</v>
      </c>
      <c r="F39" s="750"/>
      <c r="G39" s="750">
        <v>283.50220955474998</v>
      </c>
      <c r="H39" s="750">
        <v>283.50220955474998</v>
      </c>
      <c r="I39" s="612"/>
    </row>
    <row r="40" spans="1:9" s="620" customFormat="1" ht="24.75" customHeight="1">
      <c r="A40" s="612"/>
      <c r="B40" s="617" t="s">
        <v>676</v>
      </c>
      <c r="C40" s="617"/>
      <c r="D40" s="751"/>
      <c r="E40" s="751">
        <v>359.62152547375001</v>
      </c>
      <c r="F40" s="751"/>
      <c r="G40" s="751">
        <v>359.62152547375001</v>
      </c>
      <c r="H40" s="751">
        <v>359.62152547375001</v>
      </c>
      <c r="I40" s="612"/>
    </row>
    <row r="41" spans="1:9" s="620" customFormat="1" ht="24.75" customHeight="1">
      <c r="A41" s="612"/>
      <c r="B41" s="615" t="s">
        <v>402</v>
      </c>
      <c r="C41" s="616" t="s">
        <v>368</v>
      </c>
      <c r="D41" s="750"/>
      <c r="E41" s="750">
        <v>182469.06580578251</v>
      </c>
      <c r="F41" s="750"/>
      <c r="G41" s="750">
        <v>182469.06580578251</v>
      </c>
      <c r="H41" s="750">
        <v>182469.06580578251</v>
      </c>
      <c r="I41" s="612"/>
    </row>
    <row r="42" spans="1:9" s="620" customFormat="1" ht="24.75" customHeight="1">
      <c r="A42" s="612"/>
      <c r="B42" s="615"/>
      <c r="C42" s="616" t="s">
        <v>677</v>
      </c>
      <c r="D42" s="750"/>
      <c r="E42" s="750">
        <v>40415.217488850627</v>
      </c>
      <c r="F42" s="750"/>
      <c r="G42" s="750">
        <v>40415.217488850627</v>
      </c>
      <c r="H42" s="750">
        <v>40415.217488850627</v>
      </c>
      <c r="I42" s="612"/>
    </row>
    <row r="43" spans="1:9" s="620" customFormat="1" ht="24.75" customHeight="1">
      <c r="A43" s="612"/>
      <c r="B43" s="617" t="s">
        <v>678</v>
      </c>
      <c r="C43" s="617"/>
      <c r="D43" s="751"/>
      <c r="E43" s="751">
        <v>222884.28329463315</v>
      </c>
      <c r="F43" s="751"/>
      <c r="G43" s="751">
        <v>222884.28329463315</v>
      </c>
      <c r="H43" s="751">
        <v>222884.28329463315</v>
      </c>
      <c r="I43" s="612"/>
    </row>
    <row r="44" spans="1:9" s="620" customFormat="1" ht="24.75" customHeight="1">
      <c r="A44" s="612"/>
      <c r="B44" s="615" t="s">
        <v>167</v>
      </c>
      <c r="C44" s="616" t="s">
        <v>378</v>
      </c>
      <c r="D44" s="750">
        <v>66156.715792743082</v>
      </c>
      <c r="E44" s="750"/>
      <c r="F44" s="750"/>
      <c r="G44" s="750">
        <v>66156.715792743082</v>
      </c>
      <c r="H44" s="750">
        <v>66156.715792743082</v>
      </c>
      <c r="I44" s="612"/>
    </row>
    <row r="45" spans="1:9" s="620" customFormat="1" ht="24.75" customHeight="1">
      <c r="A45" s="612"/>
      <c r="B45" s="617" t="s">
        <v>679</v>
      </c>
      <c r="C45" s="617"/>
      <c r="D45" s="751">
        <v>66156.715792743082</v>
      </c>
      <c r="E45" s="751"/>
      <c r="F45" s="751"/>
      <c r="G45" s="751">
        <v>66156.715792743082</v>
      </c>
      <c r="H45" s="751">
        <v>66156.715792743082</v>
      </c>
      <c r="I45" s="612"/>
    </row>
    <row r="46" spans="1:9" s="620" customFormat="1" ht="24.75" customHeight="1">
      <c r="A46" s="612"/>
      <c r="B46" s="615" t="s">
        <v>406</v>
      </c>
      <c r="C46" s="616" t="s">
        <v>680</v>
      </c>
      <c r="D46" s="750"/>
      <c r="E46" s="750"/>
      <c r="F46" s="750">
        <v>2384.94</v>
      </c>
      <c r="G46" s="750">
        <v>2384.94</v>
      </c>
      <c r="H46" s="750">
        <v>2384.94</v>
      </c>
      <c r="I46" s="612"/>
    </row>
    <row r="47" spans="1:9" s="620" customFormat="1" ht="24.75" customHeight="1">
      <c r="A47" s="612"/>
      <c r="B47" s="617" t="s">
        <v>681</v>
      </c>
      <c r="C47" s="617"/>
      <c r="D47" s="751"/>
      <c r="E47" s="751"/>
      <c r="F47" s="751">
        <v>2384.94</v>
      </c>
      <c r="G47" s="751">
        <v>2384.94</v>
      </c>
      <c r="H47" s="751">
        <v>2384.94</v>
      </c>
      <c r="I47" s="612"/>
    </row>
    <row r="48" spans="1:9" s="620" customFormat="1" ht="24.75" customHeight="1">
      <c r="A48" s="612"/>
      <c r="B48" s="615" t="s">
        <v>423</v>
      </c>
      <c r="C48" s="616" t="s">
        <v>380</v>
      </c>
      <c r="D48" s="750"/>
      <c r="E48" s="750">
        <v>430.43808211100003</v>
      </c>
      <c r="F48" s="750"/>
      <c r="G48" s="750">
        <v>430.43808211100003</v>
      </c>
      <c r="H48" s="750">
        <v>430.43808211100003</v>
      </c>
      <c r="I48" s="612"/>
    </row>
    <row r="49" spans="1:9" s="620" customFormat="1" ht="24.75" customHeight="1">
      <c r="A49" s="612"/>
      <c r="B49" s="617" t="s">
        <v>682</v>
      </c>
      <c r="C49" s="617"/>
      <c r="D49" s="751"/>
      <c r="E49" s="751">
        <v>430.43808211100003</v>
      </c>
      <c r="F49" s="751"/>
      <c r="G49" s="751">
        <v>430.43808211100003</v>
      </c>
      <c r="H49" s="751">
        <v>430.43808211100003</v>
      </c>
      <c r="I49" s="612"/>
    </row>
    <row r="50" spans="1:9" s="620" customFormat="1" ht="24.75" customHeight="1">
      <c r="A50" s="612"/>
      <c r="B50" s="615" t="s">
        <v>418</v>
      </c>
      <c r="C50" s="616" t="s">
        <v>683</v>
      </c>
      <c r="D50" s="750"/>
      <c r="E50" s="750"/>
      <c r="F50" s="750">
        <v>3407.4816558480002</v>
      </c>
      <c r="G50" s="750">
        <v>3407.4816558480002</v>
      </c>
      <c r="H50" s="750">
        <v>3407.4816558480002</v>
      </c>
      <c r="I50" s="612"/>
    </row>
    <row r="51" spans="1:9" s="620" customFormat="1" ht="24.75" customHeight="1">
      <c r="A51" s="612"/>
      <c r="B51" s="617" t="s">
        <v>684</v>
      </c>
      <c r="C51" s="617"/>
      <c r="D51" s="751"/>
      <c r="E51" s="751"/>
      <c r="F51" s="751">
        <v>3407.4816558480002</v>
      </c>
      <c r="G51" s="751">
        <v>3407.4816558480002</v>
      </c>
      <c r="H51" s="751">
        <v>3407.4816558480002</v>
      </c>
      <c r="I51" s="612"/>
    </row>
    <row r="52" spans="1:9" s="620" customFormat="1" ht="24.75" customHeight="1">
      <c r="A52" s="612"/>
      <c r="B52" s="615" t="s">
        <v>417</v>
      </c>
      <c r="C52" s="616" t="s">
        <v>685</v>
      </c>
      <c r="D52" s="750"/>
      <c r="E52" s="750"/>
      <c r="F52" s="750">
        <v>3715.8172500000001</v>
      </c>
      <c r="G52" s="750">
        <v>3715.8172500000001</v>
      </c>
      <c r="H52" s="750">
        <v>3715.8172500000001</v>
      </c>
      <c r="I52" s="612"/>
    </row>
    <row r="53" spans="1:9" s="620" customFormat="1" ht="24.75" customHeight="1">
      <c r="A53" s="612"/>
      <c r="B53" s="617" t="s">
        <v>686</v>
      </c>
      <c r="C53" s="617"/>
      <c r="D53" s="751"/>
      <c r="E53" s="751"/>
      <c r="F53" s="751">
        <v>3715.8172500000001</v>
      </c>
      <c r="G53" s="751">
        <v>3715.8172500000001</v>
      </c>
      <c r="H53" s="751">
        <v>3715.8172500000001</v>
      </c>
      <c r="I53" s="612"/>
    </row>
    <row r="54" spans="1:9" s="620" customFormat="1" ht="24.75" customHeight="1">
      <c r="A54" s="612"/>
      <c r="B54" s="615" t="s">
        <v>375</v>
      </c>
      <c r="C54" s="616" t="s">
        <v>687</v>
      </c>
      <c r="D54" s="750"/>
      <c r="E54" s="750"/>
      <c r="F54" s="750">
        <v>9063.8140855441761</v>
      </c>
      <c r="G54" s="750">
        <v>9063.8140855441761</v>
      </c>
      <c r="H54" s="750">
        <v>9063.8140855441761</v>
      </c>
      <c r="I54" s="612"/>
    </row>
    <row r="55" spans="1:9" s="620" customFormat="1" ht="24.75" customHeight="1">
      <c r="A55" s="612"/>
      <c r="B55" s="617" t="s">
        <v>688</v>
      </c>
      <c r="C55" s="617"/>
      <c r="D55" s="751"/>
      <c r="E55" s="751"/>
      <c r="F55" s="751">
        <v>9063.8140855441761</v>
      </c>
      <c r="G55" s="751">
        <v>9063.8140855441761</v>
      </c>
      <c r="H55" s="751">
        <v>9063.8140855441761</v>
      </c>
      <c r="I55" s="612"/>
    </row>
    <row r="56" spans="1:9" s="620" customFormat="1" ht="24.75" customHeight="1">
      <c r="A56" s="612"/>
      <c r="B56" s="615" t="s">
        <v>382</v>
      </c>
      <c r="C56" s="616" t="s">
        <v>689</v>
      </c>
      <c r="D56" s="750"/>
      <c r="E56" s="750"/>
      <c r="F56" s="750">
        <v>27997.365496395301</v>
      </c>
      <c r="G56" s="750">
        <v>27997.365496395301</v>
      </c>
      <c r="H56" s="750">
        <v>27997.365496395301</v>
      </c>
      <c r="I56" s="612"/>
    </row>
    <row r="57" spans="1:9" s="620" customFormat="1" ht="24.75" customHeight="1">
      <c r="A57" s="612"/>
      <c r="B57" s="617" t="s">
        <v>690</v>
      </c>
      <c r="C57" s="617"/>
      <c r="D57" s="751"/>
      <c r="E57" s="751"/>
      <c r="F57" s="751">
        <v>27997.365496395301</v>
      </c>
      <c r="G57" s="751">
        <v>27997.365496395301</v>
      </c>
      <c r="H57" s="751">
        <v>27997.365496395301</v>
      </c>
      <c r="I57" s="612"/>
    </row>
    <row r="58" spans="1:9" s="620" customFormat="1" ht="24.75" customHeight="1">
      <c r="A58" s="612"/>
      <c r="B58" s="615" t="s">
        <v>409</v>
      </c>
      <c r="C58" s="616" t="s">
        <v>691</v>
      </c>
      <c r="D58" s="750"/>
      <c r="E58" s="750"/>
      <c r="F58" s="750">
        <v>2405.9694250000002</v>
      </c>
      <c r="G58" s="750">
        <v>2405.9694250000002</v>
      </c>
      <c r="H58" s="750">
        <v>2405.9694250000002</v>
      </c>
      <c r="I58" s="612"/>
    </row>
    <row r="59" spans="1:9" s="620" customFormat="1" ht="24.75" customHeight="1">
      <c r="A59" s="612"/>
      <c r="B59" s="617" t="s">
        <v>711</v>
      </c>
      <c r="C59" s="617"/>
      <c r="D59" s="751"/>
      <c r="E59" s="751"/>
      <c r="F59" s="751">
        <v>2405.9694250000002</v>
      </c>
      <c r="G59" s="751">
        <v>2405.9694250000002</v>
      </c>
      <c r="H59" s="751">
        <v>2405.9694250000002</v>
      </c>
      <c r="I59" s="612"/>
    </row>
    <row r="60" spans="1:9" s="620" customFormat="1" ht="24.75" customHeight="1">
      <c r="A60" s="612"/>
      <c r="B60" s="615" t="s">
        <v>377</v>
      </c>
      <c r="C60" s="616" t="s">
        <v>692</v>
      </c>
      <c r="D60" s="750"/>
      <c r="E60" s="750">
        <v>0.80911759399999994</v>
      </c>
      <c r="F60" s="750"/>
      <c r="G60" s="750">
        <v>0.80911759399999994</v>
      </c>
      <c r="H60" s="750">
        <v>0.80911759399999994</v>
      </c>
      <c r="I60" s="612"/>
    </row>
    <row r="61" spans="1:9" s="620" customFormat="1" ht="24.75" customHeight="1">
      <c r="A61" s="612"/>
      <c r="B61" s="617" t="s">
        <v>693</v>
      </c>
      <c r="C61" s="617"/>
      <c r="D61" s="751"/>
      <c r="E61" s="751">
        <v>0.80911759399999994</v>
      </c>
      <c r="F61" s="751"/>
      <c r="G61" s="751">
        <v>0.80911759399999994</v>
      </c>
      <c r="H61" s="751">
        <v>0.80911759399999994</v>
      </c>
      <c r="I61" s="612"/>
    </row>
    <row r="62" spans="1:9" s="620" customFormat="1" ht="24.75" customHeight="1">
      <c r="A62" s="612"/>
      <c r="B62" s="615" t="s">
        <v>385</v>
      </c>
      <c r="C62" s="616" t="s">
        <v>386</v>
      </c>
      <c r="D62" s="750"/>
      <c r="E62" s="750">
        <v>5629.4966656437</v>
      </c>
      <c r="F62" s="750"/>
      <c r="G62" s="750">
        <v>5629.4966656437</v>
      </c>
      <c r="H62" s="750">
        <v>5629.4966656437</v>
      </c>
      <c r="I62" s="612"/>
    </row>
    <row r="63" spans="1:9" s="620" customFormat="1" ht="24.75" customHeight="1">
      <c r="A63" s="612"/>
      <c r="B63" s="617" t="s">
        <v>694</v>
      </c>
      <c r="C63" s="617"/>
      <c r="D63" s="751"/>
      <c r="E63" s="751">
        <v>5629.4966656437</v>
      </c>
      <c r="F63" s="751"/>
      <c r="G63" s="751">
        <v>5629.4966656437</v>
      </c>
      <c r="H63" s="751">
        <v>5629.4966656437</v>
      </c>
      <c r="I63" s="612"/>
    </row>
    <row r="64" spans="1:9" s="620" customFormat="1" ht="24.75" customHeight="1">
      <c r="A64" s="612"/>
      <c r="B64" s="615" t="s">
        <v>404</v>
      </c>
      <c r="C64" s="616" t="s">
        <v>695</v>
      </c>
      <c r="D64" s="750">
        <v>81199.021186629994</v>
      </c>
      <c r="E64" s="750"/>
      <c r="F64" s="750"/>
      <c r="G64" s="750">
        <v>81199.021186629994</v>
      </c>
      <c r="H64" s="750">
        <v>81199.021186629994</v>
      </c>
      <c r="I64" s="612"/>
    </row>
    <row r="65" spans="1:9" s="620" customFormat="1" ht="24.75" customHeight="1">
      <c r="A65" s="612"/>
      <c r="B65" s="615"/>
      <c r="C65" s="616" t="s">
        <v>364</v>
      </c>
      <c r="D65" s="750"/>
      <c r="E65" s="750">
        <v>0</v>
      </c>
      <c r="F65" s="750"/>
      <c r="G65" s="750">
        <v>0</v>
      </c>
      <c r="H65" s="750">
        <v>0</v>
      </c>
      <c r="I65" s="612"/>
    </row>
    <row r="66" spans="1:9" s="620" customFormat="1" ht="24.75" customHeight="1">
      <c r="A66" s="612"/>
      <c r="B66" s="617" t="s">
        <v>696</v>
      </c>
      <c r="C66" s="617"/>
      <c r="D66" s="751">
        <v>81199.021186629994</v>
      </c>
      <c r="E66" s="751">
        <v>0</v>
      </c>
      <c r="F66" s="751"/>
      <c r="G66" s="751">
        <v>81199.021186629994</v>
      </c>
      <c r="H66" s="751">
        <v>81199.021186629994</v>
      </c>
      <c r="I66" s="612"/>
    </row>
    <row r="67" spans="1:9" s="620" customFormat="1" ht="24.75" customHeight="1">
      <c r="A67" s="612"/>
      <c r="B67" s="615" t="s">
        <v>411</v>
      </c>
      <c r="C67" s="616" t="s">
        <v>697</v>
      </c>
      <c r="D67" s="750"/>
      <c r="E67" s="750">
        <v>5954.9669953559996</v>
      </c>
      <c r="F67" s="750"/>
      <c r="G67" s="750">
        <v>5954.9669953559996</v>
      </c>
      <c r="H67" s="750">
        <v>5954.9669953559996</v>
      </c>
      <c r="I67" s="612"/>
    </row>
    <row r="68" spans="1:9" s="620" customFormat="1" ht="24.75" customHeight="1">
      <c r="A68" s="612"/>
      <c r="B68" s="617" t="s">
        <v>712</v>
      </c>
      <c r="C68" s="617"/>
      <c r="D68" s="751"/>
      <c r="E68" s="751">
        <v>5954.9669953559996</v>
      </c>
      <c r="F68" s="751"/>
      <c r="G68" s="751">
        <v>5954.9669953559996</v>
      </c>
      <c r="H68" s="751">
        <v>5954.9669953559996</v>
      </c>
      <c r="I68" s="612"/>
    </row>
    <row r="69" spans="1:9" s="620" customFormat="1" ht="24.75" customHeight="1">
      <c r="A69" s="612"/>
      <c r="B69" s="615" t="s">
        <v>366</v>
      </c>
      <c r="C69" s="616" t="s">
        <v>367</v>
      </c>
      <c r="D69" s="750"/>
      <c r="E69" s="750">
        <v>19903.288052872002</v>
      </c>
      <c r="F69" s="750"/>
      <c r="G69" s="750">
        <v>19903.288052872002</v>
      </c>
      <c r="H69" s="750">
        <v>19903.288052872002</v>
      </c>
      <c r="I69" s="612"/>
    </row>
    <row r="70" spans="1:9" s="620" customFormat="1" ht="24.75" customHeight="1">
      <c r="A70" s="612"/>
      <c r="B70" s="617" t="s">
        <v>698</v>
      </c>
      <c r="C70" s="617"/>
      <c r="D70" s="751"/>
      <c r="E70" s="751">
        <v>19903.288052872002</v>
      </c>
      <c r="F70" s="751"/>
      <c r="G70" s="751">
        <v>19903.288052872002</v>
      </c>
      <c r="H70" s="751">
        <v>19903.288052872002</v>
      </c>
      <c r="I70" s="612"/>
    </row>
    <row r="71" spans="1:9" s="620" customFormat="1" ht="24.75" customHeight="1">
      <c r="A71" s="612"/>
      <c r="B71" s="615" t="s">
        <v>182</v>
      </c>
      <c r="C71" s="616" t="s">
        <v>699</v>
      </c>
      <c r="D71" s="750"/>
      <c r="E71" s="750">
        <v>6.2039141016250001</v>
      </c>
      <c r="F71" s="750"/>
      <c r="G71" s="750">
        <v>6.2039141016250001</v>
      </c>
      <c r="H71" s="750">
        <v>6.2039141016250001</v>
      </c>
      <c r="I71" s="612"/>
    </row>
    <row r="72" spans="1:9" s="620" customFormat="1" ht="24.75" customHeight="1">
      <c r="A72" s="612"/>
      <c r="B72" s="617" t="s">
        <v>700</v>
      </c>
      <c r="C72" s="617"/>
      <c r="D72" s="751"/>
      <c r="E72" s="751">
        <v>6.2039141016250001</v>
      </c>
      <c r="F72" s="751"/>
      <c r="G72" s="751">
        <v>6.2039141016250001</v>
      </c>
      <c r="H72" s="751">
        <v>6.2039141016250001</v>
      </c>
      <c r="I72" s="612"/>
    </row>
    <row r="73" spans="1:9" s="620" customFormat="1" ht="24.75" customHeight="1">
      <c r="A73" s="612"/>
      <c r="B73" s="615" t="s">
        <v>403</v>
      </c>
      <c r="C73" s="616" t="s">
        <v>390</v>
      </c>
      <c r="D73" s="750"/>
      <c r="E73" s="750"/>
      <c r="F73" s="750">
        <v>13926.00514238</v>
      </c>
      <c r="G73" s="750">
        <v>13926.00514238</v>
      </c>
      <c r="H73" s="750">
        <v>13926.00514238</v>
      </c>
      <c r="I73" s="612"/>
    </row>
    <row r="74" spans="1:9" s="620" customFormat="1" ht="24.75" customHeight="1">
      <c r="A74" s="612"/>
      <c r="B74" s="615"/>
      <c r="C74" s="616" t="s">
        <v>701</v>
      </c>
      <c r="D74" s="750"/>
      <c r="E74" s="750"/>
      <c r="F74" s="750">
        <v>1430.5943040160751</v>
      </c>
      <c r="G74" s="750">
        <v>1430.5943040160751</v>
      </c>
      <c r="H74" s="750">
        <v>1430.5943040160751</v>
      </c>
      <c r="I74" s="612"/>
    </row>
    <row r="75" spans="1:9" s="620" customFormat="1" ht="24.75" customHeight="1">
      <c r="A75" s="612"/>
      <c r="B75" s="617" t="s">
        <v>713</v>
      </c>
      <c r="C75" s="617"/>
      <c r="D75" s="751"/>
      <c r="E75" s="751"/>
      <c r="F75" s="751">
        <v>15356.599446396074</v>
      </c>
      <c r="G75" s="751">
        <v>15356.599446396074</v>
      </c>
      <c r="H75" s="751">
        <v>15356.599446396074</v>
      </c>
      <c r="I75" s="612"/>
    </row>
    <row r="76" spans="1:9" s="620" customFormat="1" ht="24.75" customHeight="1">
      <c r="A76" s="612"/>
      <c r="B76" s="615" t="s">
        <v>325</v>
      </c>
      <c r="C76" s="616" t="s">
        <v>326</v>
      </c>
      <c r="D76" s="750">
        <v>21411.267635093776</v>
      </c>
      <c r="E76" s="750"/>
      <c r="F76" s="750"/>
      <c r="G76" s="750">
        <v>21411.267635093776</v>
      </c>
      <c r="H76" s="750">
        <v>21411.267635093776</v>
      </c>
      <c r="I76" s="612"/>
    </row>
    <row r="77" spans="1:9" s="620" customFormat="1" ht="24.75" customHeight="1">
      <c r="A77" s="612"/>
      <c r="B77" s="615"/>
      <c r="C77" s="616" t="s">
        <v>379</v>
      </c>
      <c r="D77" s="750">
        <v>109753.29962907521</v>
      </c>
      <c r="E77" s="750"/>
      <c r="F77" s="750"/>
      <c r="G77" s="750">
        <v>109753.29962907521</v>
      </c>
      <c r="H77" s="750">
        <v>109753.29962907521</v>
      </c>
      <c r="I77" s="612"/>
    </row>
    <row r="78" spans="1:9" s="620" customFormat="1" ht="24.75" customHeight="1">
      <c r="A78" s="612"/>
      <c r="B78" s="615"/>
      <c r="C78" s="616" t="s">
        <v>332</v>
      </c>
      <c r="D78" s="750">
        <v>14856.403817834225</v>
      </c>
      <c r="E78" s="750"/>
      <c r="F78" s="750"/>
      <c r="G78" s="750">
        <v>14856.403817834225</v>
      </c>
      <c r="H78" s="750">
        <v>14856.403817834225</v>
      </c>
      <c r="I78" s="612"/>
    </row>
    <row r="79" spans="1:9" s="620" customFormat="1" ht="24.75" customHeight="1">
      <c r="A79" s="612"/>
      <c r="B79" s="615"/>
      <c r="C79" s="616" t="s">
        <v>329</v>
      </c>
      <c r="D79" s="750">
        <v>0</v>
      </c>
      <c r="E79" s="750"/>
      <c r="F79" s="750"/>
      <c r="G79" s="750">
        <v>0</v>
      </c>
      <c r="H79" s="750">
        <v>0</v>
      </c>
      <c r="I79" s="612"/>
    </row>
    <row r="80" spans="1:9" s="620" customFormat="1" ht="24.75" customHeight="1">
      <c r="A80" s="612"/>
      <c r="B80" s="615"/>
      <c r="C80" s="616" t="s">
        <v>334</v>
      </c>
      <c r="D80" s="750">
        <v>17267.743646071998</v>
      </c>
      <c r="E80" s="750"/>
      <c r="F80" s="750"/>
      <c r="G80" s="750">
        <v>17267.743646071998</v>
      </c>
      <c r="H80" s="750">
        <v>17267.743646071998</v>
      </c>
      <c r="I80" s="612"/>
    </row>
    <row r="81" spans="1:9" s="620" customFormat="1" ht="24.75" customHeight="1">
      <c r="A81" s="612"/>
      <c r="B81" s="615"/>
      <c r="C81" s="616" t="s">
        <v>328</v>
      </c>
      <c r="D81" s="750">
        <v>2071.99296</v>
      </c>
      <c r="E81" s="750"/>
      <c r="F81" s="750"/>
      <c r="G81" s="750">
        <v>2071.99296</v>
      </c>
      <c r="H81" s="750">
        <v>2071.99296</v>
      </c>
      <c r="I81" s="612"/>
    </row>
    <row r="82" spans="1:9" s="620" customFormat="1" ht="24.75" customHeight="1">
      <c r="A82" s="612"/>
      <c r="B82" s="615"/>
      <c r="C82" s="616" t="s">
        <v>335</v>
      </c>
      <c r="D82" s="750">
        <v>4234.6561499999998</v>
      </c>
      <c r="E82" s="750"/>
      <c r="F82" s="750"/>
      <c r="G82" s="750">
        <v>4234.6561499999998</v>
      </c>
      <c r="H82" s="750">
        <v>4234.6561499999998</v>
      </c>
      <c r="I82" s="612"/>
    </row>
    <row r="83" spans="1:9" s="620" customFormat="1" ht="24.75" customHeight="1">
      <c r="A83" s="612"/>
      <c r="B83" s="615"/>
      <c r="C83" s="616" t="s">
        <v>336</v>
      </c>
      <c r="D83" s="750">
        <v>1924.5597210000001</v>
      </c>
      <c r="E83" s="750"/>
      <c r="F83" s="750"/>
      <c r="G83" s="750">
        <v>1924.5597210000001</v>
      </c>
      <c r="H83" s="750">
        <v>1924.5597210000001</v>
      </c>
      <c r="I83" s="612"/>
    </row>
    <row r="84" spans="1:9" s="620" customFormat="1" ht="24.75" customHeight="1">
      <c r="A84" s="612"/>
      <c r="B84" s="615"/>
      <c r="C84" s="616" t="s">
        <v>327</v>
      </c>
      <c r="D84" s="750">
        <v>3225.0321437653001</v>
      </c>
      <c r="E84" s="750"/>
      <c r="F84" s="750"/>
      <c r="G84" s="750">
        <v>3225.0321437653001</v>
      </c>
      <c r="H84" s="750">
        <v>3225.0321437653001</v>
      </c>
      <c r="I84" s="612"/>
    </row>
    <row r="85" spans="1:9" s="620" customFormat="1" ht="24.75" customHeight="1">
      <c r="A85" s="612"/>
      <c r="B85" s="615"/>
      <c r="C85" s="616" t="s">
        <v>330</v>
      </c>
      <c r="D85" s="750">
        <v>186.00441749999999</v>
      </c>
      <c r="E85" s="750"/>
      <c r="F85" s="750"/>
      <c r="G85" s="750">
        <v>186.00441749999999</v>
      </c>
      <c r="H85" s="750">
        <v>186.00441749999999</v>
      </c>
      <c r="I85" s="612"/>
    </row>
    <row r="86" spans="1:9" s="620" customFormat="1" ht="24.75" customHeight="1">
      <c r="A86" s="612"/>
      <c r="B86" s="615"/>
      <c r="C86" s="616" t="s">
        <v>331</v>
      </c>
      <c r="D86" s="750">
        <v>120.07636410000001</v>
      </c>
      <c r="E86" s="750"/>
      <c r="F86" s="750"/>
      <c r="G86" s="750">
        <v>120.07636410000001</v>
      </c>
      <c r="H86" s="750">
        <v>120.07636410000001</v>
      </c>
      <c r="I86" s="612"/>
    </row>
    <row r="87" spans="1:9" s="620" customFormat="1" ht="24.75" customHeight="1">
      <c r="A87" s="612"/>
      <c r="B87" s="615"/>
      <c r="C87" s="616" t="s">
        <v>333</v>
      </c>
      <c r="D87" s="750">
        <v>56440.811589339704</v>
      </c>
      <c r="E87" s="750"/>
      <c r="F87" s="750"/>
      <c r="G87" s="750">
        <v>56440.811589339704</v>
      </c>
      <c r="H87" s="750">
        <v>56440.811589339704</v>
      </c>
      <c r="I87" s="612"/>
    </row>
    <row r="88" spans="1:9" s="620" customFormat="1" ht="24.75" customHeight="1">
      <c r="A88" s="612"/>
      <c r="B88" s="617" t="s">
        <v>702</v>
      </c>
      <c r="C88" s="617"/>
      <c r="D88" s="751">
        <v>231491.84807378019</v>
      </c>
      <c r="E88" s="751"/>
      <c r="F88" s="751"/>
      <c r="G88" s="751">
        <v>231491.84807378019</v>
      </c>
      <c r="H88" s="751">
        <v>231491.84807378019</v>
      </c>
      <c r="I88" s="612"/>
    </row>
    <row r="89" spans="1:9" s="620" customFormat="1" ht="24.75" customHeight="1">
      <c r="A89" s="612"/>
      <c r="B89" s="615" t="s">
        <v>415</v>
      </c>
      <c r="C89" s="616" t="s">
        <v>703</v>
      </c>
      <c r="D89" s="750"/>
      <c r="E89" s="750"/>
      <c r="F89" s="750">
        <v>4144.9303425950002</v>
      </c>
      <c r="G89" s="750">
        <v>4144.9303425950002</v>
      </c>
      <c r="H89" s="750">
        <v>4144.9303425950002</v>
      </c>
      <c r="I89" s="612"/>
    </row>
    <row r="90" spans="1:9" s="620" customFormat="1" ht="24.75" customHeight="1">
      <c r="A90" s="612"/>
      <c r="B90" s="617" t="s">
        <v>704</v>
      </c>
      <c r="C90" s="617"/>
      <c r="D90" s="751"/>
      <c r="E90" s="751"/>
      <c r="F90" s="751">
        <v>4144.9303425950002</v>
      </c>
      <c r="G90" s="751">
        <v>4144.9303425950002</v>
      </c>
      <c r="H90" s="751">
        <v>4144.9303425950002</v>
      </c>
      <c r="I90" s="612"/>
    </row>
    <row r="91" spans="1:9" s="620" customFormat="1" ht="24.75" customHeight="1">
      <c r="A91" s="612"/>
      <c r="B91" s="615" t="s">
        <v>186</v>
      </c>
      <c r="C91" s="616" t="s">
        <v>705</v>
      </c>
      <c r="D91" s="750"/>
      <c r="E91" s="750">
        <v>23597.600663246001</v>
      </c>
      <c r="F91" s="750"/>
      <c r="G91" s="750">
        <v>23597.600663246001</v>
      </c>
      <c r="H91" s="750">
        <v>23597.600663246001</v>
      </c>
      <c r="I91" s="612"/>
    </row>
    <row r="92" spans="1:9" s="620" customFormat="1" ht="24.75" customHeight="1">
      <c r="A92" s="612"/>
      <c r="B92" s="617" t="s">
        <v>706</v>
      </c>
      <c r="C92" s="617"/>
      <c r="D92" s="751"/>
      <c r="E92" s="751">
        <v>23597.600663246001</v>
      </c>
      <c r="F92" s="751"/>
      <c r="G92" s="751">
        <v>23597.600663246001</v>
      </c>
      <c r="H92" s="751">
        <v>23597.600663246001</v>
      </c>
      <c r="I92" s="612"/>
    </row>
    <row r="93" spans="1:9" s="620" customFormat="1" ht="24.75" customHeight="1">
      <c r="A93" s="612"/>
      <c r="B93" s="615" t="s">
        <v>187</v>
      </c>
      <c r="C93" s="616" t="s">
        <v>323</v>
      </c>
      <c r="D93" s="750"/>
      <c r="E93" s="750">
        <v>0</v>
      </c>
      <c r="F93" s="750"/>
      <c r="G93" s="750">
        <v>0</v>
      </c>
      <c r="H93" s="750">
        <v>0</v>
      </c>
      <c r="I93" s="612"/>
    </row>
    <row r="94" spans="1:9" s="620" customFormat="1" ht="24.75" customHeight="1">
      <c r="A94" s="612"/>
      <c r="B94" s="617" t="s">
        <v>707</v>
      </c>
      <c r="C94" s="617"/>
      <c r="D94" s="751"/>
      <c r="E94" s="751">
        <v>0</v>
      </c>
      <c r="F94" s="751"/>
      <c r="G94" s="751">
        <v>0</v>
      </c>
      <c r="H94" s="751">
        <v>0</v>
      </c>
      <c r="I94" s="612"/>
    </row>
    <row r="95" spans="1:9" s="620" customFormat="1" ht="24.75" customHeight="1">
      <c r="A95" s="612"/>
      <c r="B95" s="612"/>
      <c r="C95" s="612"/>
      <c r="D95" s="612"/>
      <c r="E95" s="612"/>
      <c r="F95" s="612"/>
      <c r="G95" s="612"/>
      <c r="H95" s="612"/>
      <c r="I95" s="612"/>
    </row>
    <row r="96" spans="1:9" s="620" customFormat="1" ht="24.75" customHeight="1">
      <c r="A96" s="612"/>
      <c r="B96" s="612"/>
      <c r="C96" s="612"/>
      <c r="D96" s="752"/>
      <c r="E96" s="752"/>
      <c r="F96" s="752"/>
      <c r="G96" s="752"/>
      <c r="H96" s="752"/>
      <c r="I96" s="612"/>
    </row>
    <row r="97" spans="1:9" s="603" customFormat="1">
      <c r="A97" s="211"/>
      <c r="B97" s="211"/>
      <c r="C97" s="211"/>
      <c r="D97" s="211"/>
      <c r="E97" s="211"/>
      <c r="F97" s="211"/>
      <c r="G97" s="211"/>
      <c r="H97" s="211"/>
      <c r="I97" s="211"/>
    </row>
    <row r="98" spans="1:9" s="603" customFormat="1">
      <c r="A98" s="211"/>
      <c r="B98" s="211"/>
      <c r="C98" s="211"/>
      <c r="D98" s="211"/>
      <c r="E98" s="211"/>
      <c r="F98" s="211"/>
      <c r="G98" s="211"/>
      <c r="H98" s="211"/>
      <c r="I98" s="211"/>
    </row>
    <row r="99" spans="1:9" s="603" customFormat="1">
      <c r="A99" s="211"/>
      <c r="B99" s="211"/>
      <c r="C99" s="211"/>
      <c r="D99" s="211"/>
      <c r="E99" s="211"/>
      <c r="F99" s="211"/>
      <c r="G99" s="211"/>
      <c r="H99" s="211"/>
      <c r="I99" s="211"/>
    </row>
    <row r="100" spans="1:9" s="603" customFormat="1">
      <c r="A100" s="211"/>
      <c r="B100" s="211"/>
      <c r="C100" s="211"/>
      <c r="D100" s="211"/>
      <c r="E100" s="211"/>
      <c r="F100" s="211"/>
      <c r="G100" s="211"/>
      <c r="H100" s="211"/>
      <c r="I100" s="211"/>
    </row>
    <row r="101" spans="1:9" s="603" customFormat="1">
      <c r="A101" s="211"/>
      <c r="B101" s="211"/>
      <c r="C101" s="211"/>
      <c r="D101" s="211"/>
      <c r="E101" s="211"/>
      <c r="F101" s="211"/>
      <c r="G101" s="211"/>
      <c r="H101" s="211"/>
      <c r="I101" s="211"/>
    </row>
    <row r="102" spans="1:9" s="603" customFormat="1">
      <c r="A102" s="211"/>
      <c r="B102" s="211"/>
      <c r="C102" s="211"/>
      <c r="D102" s="211"/>
      <c r="E102" s="211"/>
      <c r="F102" s="211"/>
      <c r="G102" s="211"/>
      <c r="H102" s="211"/>
      <c r="I102" s="211"/>
    </row>
    <row r="103" spans="1:9" s="603" customFormat="1">
      <c r="A103" s="211"/>
      <c r="B103" s="211"/>
      <c r="C103" s="211"/>
      <c r="D103" s="211"/>
      <c r="E103" s="211"/>
      <c r="F103" s="211"/>
      <c r="G103" s="211"/>
      <c r="H103" s="211"/>
      <c r="I103" s="211"/>
    </row>
    <row r="104" spans="1:9" s="603" customFormat="1">
      <c r="A104" s="211"/>
      <c r="B104" s="211"/>
      <c r="C104" s="211"/>
      <c r="D104" s="211"/>
      <c r="E104" s="211"/>
      <c r="F104" s="211"/>
      <c r="G104" s="211"/>
      <c r="H104" s="211"/>
      <c r="I104" s="211"/>
    </row>
    <row r="105" spans="1:9" s="603" customFormat="1">
      <c r="A105" s="211"/>
      <c r="B105" s="211"/>
      <c r="C105" s="211"/>
      <c r="D105" s="211"/>
      <c r="E105" s="211"/>
      <c r="F105" s="211"/>
      <c r="G105" s="211"/>
      <c r="H105" s="211"/>
      <c r="I105" s="211"/>
    </row>
    <row r="106" spans="1:9" s="603" customFormat="1">
      <c r="A106" s="211"/>
      <c r="B106" s="211"/>
      <c r="C106" s="211"/>
      <c r="D106" s="211"/>
      <c r="E106" s="211"/>
      <c r="F106" s="211"/>
      <c r="G106" s="211"/>
      <c r="H106" s="211"/>
      <c r="I106" s="211"/>
    </row>
    <row r="107" spans="1:9" s="603" customFormat="1">
      <c r="A107" s="211"/>
      <c r="B107" s="211"/>
      <c r="C107" s="211"/>
      <c r="D107" s="211"/>
      <c r="E107" s="211"/>
      <c r="F107" s="211"/>
      <c r="G107" s="211"/>
      <c r="H107" s="211"/>
      <c r="I107" s="211"/>
    </row>
    <row r="108" spans="1:9" s="603" customFormat="1">
      <c r="A108" s="211"/>
      <c r="B108" s="211"/>
      <c r="C108" s="211"/>
      <c r="D108" s="211"/>
      <c r="E108" s="211"/>
      <c r="F108" s="211"/>
      <c r="G108" s="211"/>
      <c r="H108" s="211"/>
      <c r="I108" s="211"/>
    </row>
    <row r="109" spans="1:9" s="603" customFormat="1">
      <c r="A109" s="211"/>
      <c r="B109" s="211"/>
      <c r="C109" s="211"/>
      <c r="D109" s="211"/>
      <c r="E109" s="211"/>
      <c r="F109" s="211"/>
      <c r="G109" s="211"/>
      <c r="H109" s="211"/>
      <c r="I109" s="211"/>
    </row>
    <row r="110" spans="1:9" s="603" customFormat="1">
      <c r="A110" s="211"/>
      <c r="B110" s="211"/>
      <c r="C110" s="211"/>
      <c r="D110" s="211"/>
      <c r="E110" s="211"/>
      <c r="F110" s="211"/>
      <c r="G110" s="211"/>
      <c r="H110" s="211"/>
      <c r="I110" s="211"/>
    </row>
    <row r="111" spans="1:9" s="603" customFormat="1">
      <c r="A111" s="211"/>
      <c r="B111" s="211"/>
      <c r="C111" s="211"/>
      <c r="D111" s="211"/>
      <c r="E111" s="211"/>
      <c r="F111" s="211"/>
      <c r="G111" s="211"/>
      <c r="H111" s="211"/>
      <c r="I111" s="211"/>
    </row>
    <row r="112" spans="1:9" s="603" customFormat="1">
      <c r="A112" s="211"/>
      <c r="B112" s="211"/>
      <c r="C112" s="211"/>
      <c r="D112" s="211"/>
      <c r="E112" s="211"/>
      <c r="F112" s="211"/>
      <c r="G112" s="211"/>
      <c r="H112" s="211"/>
      <c r="I112" s="211"/>
    </row>
    <row r="113" spans="1:9" s="603" customFormat="1">
      <c r="A113" s="211"/>
      <c r="B113" s="211"/>
      <c r="C113" s="211"/>
      <c r="D113" s="211"/>
      <c r="E113" s="211"/>
      <c r="F113" s="211"/>
      <c r="G113" s="211"/>
      <c r="H113" s="211"/>
      <c r="I113" s="211"/>
    </row>
    <row r="114" spans="1:9" s="603" customFormat="1">
      <c r="A114" s="211"/>
      <c r="B114" s="211"/>
      <c r="C114" s="211"/>
      <c r="D114" s="211"/>
      <c r="E114" s="211"/>
      <c r="F114" s="211"/>
      <c r="G114" s="211"/>
      <c r="H114" s="211"/>
      <c r="I114" s="211"/>
    </row>
    <row r="115" spans="1:9" s="603" customFormat="1">
      <c r="A115" s="211"/>
      <c r="B115" s="211"/>
      <c r="C115" s="211"/>
      <c r="D115" s="211"/>
      <c r="E115" s="211"/>
      <c r="F115" s="211"/>
      <c r="G115" s="211"/>
      <c r="H115" s="211"/>
      <c r="I115" s="211"/>
    </row>
    <row r="116" spans="1:9" s="603" customFormat="1">
      <c r="A116" s="211"/>
      <c r="B116" s="211"/>
      <c r="C116" s="211"/>
      <c r="D116" s="211"/>
      <c r="E116" s="211"/>
      <c r="F116" s="211"/>
      <c r="G116" s="211"/>
      <c r="H116" s="211"/>
      <c r="I116" s="211"/>
    </row>
    <row r="117" spans="1:9" s="603" customFormat="1">
      <c r="A117" s="211"/>
      <c r="B117" s="211"/>
      <c r="C117" s="211"/>
      <c r="D117" s="211"/>
      <c r="E117" s="211"/>
      <c r="F117" s="211"/>
      <c r="G117" s="211"/>
      <c r="H117" s="211"/>
      <c r="I117" s="211"/>
    </row>
    <row r="118" spans="1:9" s="603" customFormat="1">
      <c r="A118" s="211"/>
      <c r="B118" s="211"/>
      <c r="C118" s="211"/>
      <c r="D118" s="211"/>
      <c r="E118" s="211"/>
      <c r="F118" s="211"/>
      <c r="G118" s="211"/>
      <c r="H118" s="211"/>
      <c r="I118" s="211"/>
    </row>
    <row r="119" spans="1:9" s="603" customFormat="1">
      <c r="A119" s="211"/>
      <c r="B119" s="211"/>
      <c r="C119" s="211"/>
      <c r="D119" s="211"/>
      <c r="E119" s="211"/>
      <c r="F119" s="211"/>
      <c r="G119" s="211"/>
      <c r="H119" s="211"/>
      <c r="I119" s="211"/>
    </row>
    <row r="120" spans="1:9" s="603" customFormat="1">
      <c r="A120" s="211"/>
      <c r="B120" s="211"/>
      <c r="C120" s="211"/>
      <c r="D120" s="211"/>
      <c r="E120" s="211"/>
      <c r="F120" s="211"/>
      <c r="G120" s="211"/>
      <c r="H120" s="211"/>
      <c r="I120" s="211"/>
    </row>
    <row r="121" spans="1:9" s="603" customFormat="1">
      <c r="A121" s="211"/>
      <c r="B121" s="211"/>
      <c r="C121" s="211"/>
      <c r="D121" s="211"/>
      <c r="E121" s="211"/>
      <c r="F121" s="211"/>
      <c r="G121" s="211"/>
      <c r="H121" s="211"/>
      <c r="I121" s="211"/>
    </row>
    <row r="122" spans="1:9" s="603" customFormat="1">
      <c r="A122" s="211"/>
      <c r="B122" s="211"/>
      <c r="C122" s="211"/>
      <c r="D122" s="211"/>
      <c r="E122" s="211"/>
      <c r="F122" s="211"/>
      <c r="G122" s="211"/>
      <c r="H122" s="211"/>
      <c r="I122" s="211"/>
    </row>
    <row r="123" spans="1:9" s="603" customFormat="1">
      <c r="A123" s="211"/>
      <c r="B123" s="211"/>
      <c r="C123" s="211"/>
      <c r="D123" s="211"/>
      <c r="E123" s="211"/>
      <c r="F123" s="211"/>
      <c r="G123" s="211"/>
      <c r="H123" s="211"/>
      <c r="I123" s="211"/>
    </row>
    <row r="124" spans="1:9" s="603" customFormat="1">
      <c r="A124" s="211"/>
      <c r="B124" s="211"/>
      <c r="C124" s="211"/>
      <c r="D124" s="211"/>
      <c r="E124" s="211"/>
      <c r="F124" s="211"/>
      <c r="G124" s="211"/>
      <c r="H124" s="211"/>
      <c r="I124" s="211"/>
    </row>
    <row r="125" spans="1:9" s="603" customFormat="1">
      <c r="A125" s="211"/>
      <c r="B125" s="211"/>
      <c r="C125" s="211"/>
      <c r="D125" s="211"/>
      <c r="E125" s="211"/>
      <c r="F125" s="211"/>
      <c r="G125" s="211"/>
      <c r="H125" s="211"/>
      <c r="I125" s="211"/>
    </row>
    <row r="126" spans="1:9" s="603" customFormat="1">
      <c r="A126" s="211"/>
      <c r="B126" s="211"/>
      <c r="C126" s="211"/>
      <c r="D126" s="211"/>
      <c r="E126" s="211"/>
      <c r="F126" s="211"/>
      <c r="G126" s="211"/>
      <c r="H126" s="211"/>
      <c r="I126" s="211"/>
    </row>
    <row r="127" spans="1:9" s="603" customFormat="1">
      <c r="A127" s="211"/>
      <c r="B127" s="211"/>
      <c r="C127" s="211"/>
      <c r="D127" s="211"/>
      <c r="E127" s="211"/>
      <c r="F127" s="211"/>
      <c r="G127" s="211"/>
      <c r="H127" s="211"/>
      <c r="I127" s="211"/>
    </row>
    <row r="128" spans="1:9" s="603" customFormat="1">
      <c r="A128" s="211"/>
      <c r="B128" s="211"/>
      <c r="C128" s="211"/>
      <c r="D128" s="211"/>
      <c r="E128" s="211"/>
      <c r="F128" s="211"/>
      <c r="G128" s="211"/>
      <c r="H128" s="211"/>
      <c r="I128" s="211"/>
    </row>
    <row r="129" spans="1:9" s="603" customFormat="1">
      <c r="A129" s="211"/>
      <c r="B129" s="211"/>
      <c r="C129" s="211"/>
      <c r="D129" s="211"/>
      <c r="E129" s="211"/>
      <c r="F129" s="211"/>
      <c r="G129" s="211"/>
      <c r="H129" s="211"/>
      <c r="I129" s="211"/>
    </row>
    <row r="130" spans="1:9" s="603" customFormat="1">
      <c r="A130" s="211"/>
      <c r="B130" s="211"/>
      <c r="C130" s="211"/>
      <c r="D130" s="211"/>
      <c r="E130" s="211"/>
      <c r="F130" s="211"/>
      <c r="G130" s="211"/>
      <c r="H130" s="211"/>
      <c r="I130" s="211"/>
    </row>
    <row r="131" spans="1:9" s="603" customFormat="1">
      <c r="A131" s="211"/>
      <c r="B131" s="211"/>
      <c r="C131" s="211"/>
      <c r="D131" s="211"/>
      <c r="E131" s="211"/>
      <c r="F131" s="211"/>
      <c r="G131" s="211"/>
      <c r="H131" s="211"/>
      <c r="I131" s="211"/>
    </row>
    <row r="132" spans="1:9" s="603" customFormat="1">
      <c r="A132" s="211"/>
      <c r="B132" s="211"/>
      <c r="C132" s="211"/>
      <c r="D132" s="211"/>
      <c r="E132" s="211"/>
      <c r="F132" s="211"/>
      <c r="G132" s="211"/>
      <c r="H132" s="211"/>
      <c r="I132" s="211"/>
    </row>
    <row r="133" spans="1:9" s="603" customFormat="1">
      <c r="A133" s="211"/>
      <c r="B133" s="211"/>
      <c r="C133" s="211"/>
      <c r="D133" s="211"/>
      <c r="E133" s="211"/>
      <c r="F133" s="211"/>
      <c r="G133" s="211"/>
      <c r="H133" s="211"/>
      <c r="I133" s="211"/>
    </row>
    <row r="134" spans="1:9" s="603" customFormat="1">
      <c r="A134" s="211"/>
      <c r="B134" s="211"/>
      <c r="C134" s="211"/>
      <c r="D134" s="211"/>
      <c r="E134" s="211"/>
      <c r="F134" s="211"/>
      <c r="G134" s="211"/>
      <c r="H134" s="211"/>
      <c r="I134" s="211"/>
    </row>
    <row r="135" spans="1:9" s="603" customFormat="1">
      <c r="A135" s="211"/>
      <c r="B135" s="211"/>
      <c r="C135" s="211"/>
      <c r="D135" s="211"/>
      <c r="E135" s="211"/>
      <c r="F135" s="211"/>
      <c r="G135" s="211"/>
      <c r="H135" s="211"/>
      <c r="I135" s="211"/>
    </row>
    <row r="136" spans="1:9" s="603" customFormat="1">
      <c r="A136" s="211"/>
      <c r="B136" s="211"/>
      <c r="C136" s="211"/>
      <c r="D136" s="211"/>
      <c r="E136" s="211"/>
      <c r="F136" s="211"/>
      <c r="G136" s="211"/>
      <c r="H136" s="211"/>
      <c r="I136" s="211"/>
    </row>
    <row r="137" spans="1:9" s="603" customFormat="1">
      <c r="A137" s="211"/>
      <c r="B137" s="211"/>
      <c r="C137" s="211"/>
      <c r="D137" s="211"/>
      <c r="E137" s="211"/>
      <c r="F137" s="211"/>
      <c r="G137" s="211"/>
      <c r="H137" s="211"/>
      <c r="I137" s="211"/>
    </row>
    <row r="138" spans="1:9" s="603" customFormat="1">
      <c r="A138" s="211"/>
      <c r="B138" s="211"/>
      <c r="C138" s="211"/>
      <c r="D138" s="211"/>
      <c r="E138" s="211"/>
      <c r="F138" s="211"/>
      <c r="G138" s="211"/>
      <c r="H138" s="211"/>
      <c r="I138" s="211"/>
    </row>
    <row r="139" spans="1:9" s="603" customFormat="1">
      <c r="A139" s="211"/>
      <c r="B139" s="211"/>
      <c r="C139" s="211"/>
      <c r="D139" s="211"/>
      <c r="E139" s="211"/>
      <c r="F139" s="211"/>
      <c r="G139" s="211"/>
      <c r="H139" s="211"/>
      <c r="I139" s="211"/>
    </row>
    <row r="140" spans="1:9" s="603" customFormat="1">
      <c r="A140" s="211"/>
      <c r="B140" s="211"/>
      <c r="C140" s="211"/>
      <c r="D140" s="211"/>
      <c r="E140" s="211"/>
      <c r="F140" s="211"/>
      <c r="G140" s="211"/>
      <c r="H140" s="211"/>
      <c r="I140" s="211"/>
    </row>
    <row r="141" spans="1:9" s="603" customFormat="1">
      <c r="A141" s="211"/>
      <c r="B141" s="211"/>
      <c r="C141" s="211"/>
      <c r="D141" s="211"/>
      <c r="E141" s="211"/>
      <c r="F141" s="211"/>
      <c r="G141" s="211"/>
      <c r="H141" s="211"/>
      <c r="I141" s="211"/>
    </row>
    <row r="142" spans="1:9" s="603" customFormat="1">
      <c r="A142" s="211"/>
      <c r="B142" s="211"/>
      <c r="C142" s="211"/>
      <c r="D142" s="211"/>
      <c r="E142" s="211"/>
      <c r="F142" s="211"/>
      <c r="G142" s="211"/>
      <c r="H142" s="211"/>
      <c r="I142" s="211"/>
    </row>
    <row r="143" spans="1:9" s="603" customFormat="1">
      <c r="A143" s="211"/>
      <c r="B143" s="211"/>
      <c r="C143" s="211"/>
      <c r="D143" s="211"/>
      <c r="E143" s="211"/>
      <c r="F143" s="211"/>
      <c r="G143" s="211"/>
      <c r="H143" s="211"/>
      <c r="I143" s="211"/>
    </row>
    <row r="144" spans="1:9" s="603" customFormat="1">
      <c r="A144" s="211"/>
      <c r="B144" s="211"/>
      <c r="C144" s="211"/>
      <c r="D144" s="211"/>
      <c r="E144" s="211"/>
      <c r="F144" s="211"/>
      <c r="G144" s="211"/>
      <c r="H144" s="211"/>
      <c r="I144" s="211"/>
    </row>
    <row r="145" spans="1:9" s="603" customFormat="1">
      <c r="A145" s="211"/>
      <c r="B145" s="211"/>
      <c r="C145" s="211"/>
      <c r="D145" s="211"/>
      <c r="E145" s="211"/>
      <c r="F145" s="211"/>
      <c r="G145" s="211"/>
      <c r="H145" s="211"/>
      <c r="I145" s="211"/>
    </row>
    <row r="146" spans="1:9" s="603" customFormat="1">
      <c r="A146" s="211"/>
      <c r="B146" s="211"/>
      <c r="C146" s="211"/>
      <c r="D146" s="211"/>
      <c r="E146" s="211"/>
      <c r="F146" s="211"/>
      <c r="G146" s="211"/>
      <c r="H146" s="211"/>
      <c r="I146" s="211"/>
    </row>
    <row r="147" spans="1:9" s="603" customFormat="1">
      <c r="A147" s="211"/>
      <c r="B147" s="211"/>
      <c r="C147" s="211"/>
      <c r="D147" s="211"/>
      <c r="E147" s="211"/>
      <c r="F147" s="211"/>
      <c r="G147" s="211"/>
      <c r="H147" s="211"/>
      <c r="I147" s="211"/>
    </row>
    <row r="148" spans="1:9" s="603" customFormat="1">
      <c r="A148" s="211"/>
      <c r="B148" s="211"/>
      <c r="C148" s="211"/>
      <c r="D148" s="211"/>
      <c r="E148" s="211"/>
      <c r="F148" s="211"/>
      <c r="G148" s="211"/>
      <c r="H148" s="211"/>
      <c r="I148" s="211"/>
    </row>
    <row r="149" spans="1:9" s="603" customFormat="1">
      <c r="A149" s="211"/>
      <c r="B149" s="211"/>
      <c r="C149" s="211"/>
      <c r="D149" s="211"/>
      <c r="E149" s="211"/>
      <c r="F149" s="211"/>
      <c r="G149" s="211"/>
      <c r="H149" s="211"/>
      <c r="I149" s="211"/>
    </row>
    <row r="150" spans="1:9" s="603" customFormat="1">
      <c r="A150" s="211"/>
      <c r="B150" s="211"/>
      <c r="C150" s="211"/>
      <c r="D150" s="211"/>
      <c r="E150" s="211"/>
      <c r="F150" s="211"/>
      <c r="G150" s="211"/>
      <c r="H150" s="211"/>
      <c r="I150" s="211"/>
    </row>
    <row r="151" spans="1:9" s="603" customFormat="1">
      <c r="A151" s="211"/>
      <c r="B151" s="211"/>
      <c r="C151" s="211"/>
      <c r="D151" s="211"/>
      <c r="E151" s="211"/>
      <c r="F151" s="211"/>
      <c r="G151" s="211"/>
      <c r="H151" s="211"/>
      <c r="I151" s="211"/>
    </row>
    <row r="152" spans="1:9" s="603" customFormat="1">
      <c r="A152" s="211"/>
      <c r="B152" s="211"/>
      <c r="C152" s="211"/>
      <c r="D152" s="211"/>
      <c r="E152" s="211"/>
      <c r="F152" s="211"/>
      <c r="G152" s="211"/>
      <c r="H152" s="211"/>
      <c r="I152" s="211"/>
    </row>
    <row r="153" spans="1:9" s="603" customFormat="1">
      <c r="A153" s="211"/>
      <c r="B153" s="211"/>
      <c r="C153" s="211"/>
      <c r="D153" s="211"/>
      <c r="E153" s="211"/>
      <c r="F153" s="211"/>
      <c r="G153" s="211"/>
      <c r="H153" s="211"/>
      <c r="I153" s="211"/>
    </row>
    <row r="154" spans="1:9" s="603" customFormat="1">
      <c r="A154" s="211"/>
      <c r="B154" s="211"/>
      <c r="C154" s="211"/>
      <c r="D154" s="211"/>
      <c r="E154" s="211"/>
      <c r="F154" s="211"/>
      <c r="G154" s="211"/>
      <c r="H154" s="211"/>
      <c r="I154" s="211"/>
    </row>
    <row r="155" spans="1:9" s="603" customFormat="1">
      <c r="A155" s="211"/>
      <c r="B155" s="211"/>
      <c r="C155" s="211"/>
      <c r="D155" s="211"/>
      <c r="E155" s="211"/>
      <c r="F155" s="211"/>
      <c r="G155" s="211"/>
      <c r="H155" s="211"/>
      <c r="I155" s="211"/>
    </row>
    <row r="156" spans="1:9" s="603" customFormat="1">
      <c r="A156" s="211"/>
      <c r="B156" s="211"/>
      <c r="C156" s="211"/>
      <c r="D156" s="211"/>
      <c r="E156" s="211"/>
      <c r="F156" s="211"/>
      <c r="G156" s="211"/>
      <c r="H156" s="211"/>
      <c r="I156" s="211"/>
    </row>
    <row r="157" spans="1:9" s="603" customFormat="1">
      <c r="A157" s="211"/>
      <c r="B157" s="211"/>
      <c r="C157" s="211"/>
      <c r="D157" s="211"/>
      <c r="E157" s="211"/>
      <c r="F157" s="211"/>
      <c r="G157" s="211"/>
      <c r="H157" s="211"/>
      <c r="I157" s="211"/>
    </row>
    <row r="158" spans="1:9" s="603" customFormat="1">
      <c r="A158" s="211"/>
      <c r="B158" s="211"/>
      <c r="C158" s="211"/>
      <c r="D158" s="211"/>
      <c r="E158" s="211"/>
      <c r="F158" s="211"/>
      <c r="G158" s="211"/>
      <c r="H158" s="211"/>
      <c r="I158" s="211"/>
    </row>
    <row r="159" spans="1:9" s="603" customFormat="1">
      <c r="A159" s="211"/>
      <c r="B159" s="211"/>
      <c r="C159" s="211"/>
      <c r="D159" s="211"/>
      <c r="E159" s="211"/>
      <c r="F159" s="211"/>
      <c r="G159" s="211"/>
      <c r="H159" s="211"/>
      <c r="I159" s="211"/>
    </row>
    <row r="160" spans="1:9" s="603" customFormat="1">
      <c r="A160" s="211"/>
      <c r="B160" s="211"/>
      <c r="C160" s="211"/>
      <c r="D160" s="211"/>
      <c r="E160" s="211"/>
      <c r="F160" s="211"/>
      <c r="G160" s="211"/>
      <c r="H160" s="211"/>
      <c r="I160" s="211"/>
    </row>
  </sheetData>
  <mergeCells count="5">
    <mergeCell ref="B8:B11"/>
    <mergeCell ref="C8:C11"/>
    <mergeCell ref="D8:G8"/>
    <mergeCell ref="D9:F9"/>
    <mergeCell ref="G9:G10"/>
  </mergeCells>
  <pageMargins left="0.51181102362204722" right="0.51181102362204722" top="0.59055118110236227" bottom="0.74803149606299213" header="0.31496062992125984" footer="0.31496062992125984"/>
  <pageSetup paperSize="9" scale="35"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17&amp;R&amp;"Calibri Light,Regular"&amp;10Dirección Ejecutiva
Sub Dirección de Gestión de Información</oddFooter>
  </headerFooter>
  <rowBreaks count="1" manualBreakCount="1">
    <brk id="95"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07"/>
  <sheetViews>
    <sheetView view="pageBreakPreview" zoomScale="70" zoomScaleNormal="100" zoomScaleSheetLayoutView="70" zoomScalePageLayoutView="70" workbookViewId="0"/>
  </sheetViews>
  <sheetFormatPr defaultRowHeight="11.25"/>
  <cols>
    <col min="1" max="1" width="7.1640625" style="211" customWidth="1"/>
    <col min="2" max="2" width="102" style="211" customWidth="1"/>
    <col min="3" max="3" width="48.83203125" style="211" customWidth="1"/>
    <col min="4" max="4" width="31" style="211" customWidth="1"/>
    <col min="5" max="5" width="33.6640625" style="211" customWidth="1"/>
    <col min="6" max="6" width="20.33203125" style="211" customWidth="1"/>
    <col min="7" max="8" width="30.5" style="211" customWidth="1"/>
    <col min="9" max="9" width="11.1640625" style="211" customWidth="1"/>
    <col min="10" max="16384" width="9.33203125" style="211"/>
  </cols>
  <sheetData>
    <row r="1" spans="1:9" ht="14.1" customHeight="1">
      <c r="A1" s="204"/>
      <c r="B1" s="205"/>
      <c r="C1" s="205"/>
      <c r="D1" s="205"/>
      <c r="E1" s="205"/>
      <c r="F1" s="205"/>
      <c r="G1" s="206"/>
      <c r="H1" s="206"/>
      <c r="I1" s="206"/>
    </row>
    <row r="2" spans="1:9" ht="6.75" customHeight="1">
      <c r="A2" s="208"/>
      <c r="B2" s="209"/>
      <c r="C2" s="209"/>
      <c r="D2" s="209"/>
      <c r="E2" s="209"/>
      <c r="F2" s="209"/>
      <c r="G2" s="210"/>
      <c r="H2" s="210"/>
      <c r="I2" s="210"/>
    </row>
    <row r="3" spans="1:9" ht="6.75" customHeight="1">
      <c r="A3" s="208"/>
      <c r="B3" s="209"/>
      <c r="C3" s="209"/>
      <c r="D3" s="209"/>
      <c r="E3" s="209"/>
      <c r="F3" s="209"/>
      <c r="G3" s="210"/>
      <c r="H3" s="210"/>
      <c r="I3" s="210"/>
    </row>
    <row r="4" spans="1:9" ht="24" customHeight="1">
      <c r="B4" s="602" t="s">
        <v>911</v>
      </c>
      <c r="C4" s="538"/>
      <c r="D4" s="538"/>
      <c r="E4" s="538"/>
      <c r="F4" s="538"/>
      <c r="G4" s="538"/>
      <c r="H4" s="538"/>
      <c r="I4" s="538"/>
    </row>
    <row r="5" spans="1:9" ht="8.25" customHeight="1">
      <c r="A5" s="209"/>
      <c r="B5" s="595"/>
      <c r="C5" s="596"/>
      <c r="D5" s="597"/>
      <c r="E5" s="597"/>
      <c r="F5" s="598"/>
      <c r="G5" s="216"/>
      <c r="H5" s="216"/>
      <c r="I5" s="216"/>
    </row>
    <row r="6" spans="1:9" ht="25.5" customHeight="1">
      <c r="A6" s="209"/>
      <c r="B6" s="936" t="s">
        <v>425</v>
      </c>
      <c r="C6" s="936" t="s">
        <v>714</v>
      </c>
      <c r="D6" s="937" t="s">
        <v>717</v>
      </c>
      <c r="E6" s="937"/>
      <c r="F6" s="937"/>
      <c r="G6" s="937"/>
      <c r="H6" s="681" t="s">
        <v>747</v>
      </c>
      <c r="I6" s="216"/>
    </row>
    <row r="7" spans="1:9" ht="21" customHeight="1">
      <c r="A7" s="209"/>
      <c r="B7" s="936"/>
      <c r="C7" s="936"/>
      <c r="D7" s="938" t="s">
        <v>716</v>
      </c>
      <c r="E7" s="938"/>
      <c r="F7" s="938"/>
      <c r="G7" s="939" t="s">
        <v>746</v>
      </c>
      <c r="H7" s="788" t="s">
        <v>748</v>
      </c>
      <c r="I7" s="216"/>
    </row>
    <row r="8" spans="1:9" s="266" customFormat="1" ht="22.5" customHeight="1">
      <c r="A8" s="599"/>
      <c r="B8" s="936"/>
      <c r="C8" s="936"/>
      <c r="D8" s="788" t="s">
        <v>608</v>
      </c>
      <c r="E8" s="788" t="s">
        <v>609</v>
      </c>
      <c r="F8" s="788" t="s">
        <v>811</v>
      </c>
      <c r="G8" s="939"/>
      <c r="H8" s="788">
        <v>2017</v>
      </c>
      <c r="I8" s="613"/>
    </row>
    <row r="9" spans="1:9" s="266" customFormat="1" ht="22.5" customHeight="1">
      <c r="A9" s="599"/>
      <c r="B9" s="936"/>
      <c r="C9" s="936"/>
      <c r="D9" s="788" t="s">
        <v>715</v>
      </c>
      <c r="E9" s="788" t="s">
        <v>715</v>
      </c>
      <c r="F9" s="788" t="s">
        <v>715</v>
      </c>
      <c r="G9" s="788" t="s">
        <v>715</v>
      </c>
      <c r="H9" s="682" t="s">
        <v>737</v>
      </c>
      <c r="I9" s="613"/>
    </row>
    <row r="10" spans="1:9" s="620" customFormat="1" ht="24.75" customHeight="1">
      <c r="A10" s="612"/>
      <c r="B10" s="612"/>
      <c r="C10" s="612"/>
      <c r="D10" s="612"/>
      <c r="E10" s="612"/>
      <c r="F10" s="612"/>
      <c r="G10" s="612"/>
      <c r="H10" s="612"/>
      <c r="I10" s="612"/>
    </row>
    <row r="11" spans="1:9" s="620" customFormat="1" ht="24.75" customHeight="1">
      <c r="A11" s="612"/>
      <c r="B11" s="612"/>
      <c r="C11" s="612"/>
      <c r="D11" s="752"/>
      <c r="E11" s="752"/>
      <c r="F11" s="752"/>
      <c r="G11" s="752"/>
      <c r="H11" s="752"/>
      <c r="I11" s="612"/>
    </row>
    <row r="12" spans="1:9" s="620" customFormat="1" ht="24.75" customHeight="1">
      <c r="A12" s="612"/>
      <c r="B12" s="622" t="s">
        <v>798</v>
      </c>
      <c r="C12" s="623"/>
      <c r="D12" s="745">
        <v>2743653.4521616683</v>
      </c>
      <c r="E12" s="745">
        <v>1314723.596985976</v>
      </c>
      <c r="F12" s="745">
        <v>213549.89014285081</v>
      </c>
      <c r="G12" s="745">
        <v>4271926.9392904937</v>
      </c>
      <c r="H12" s="746">
        <v>4271926.9392904937</v>
      </c>
      <c r="I12" s="612"/>
    </row>
    <row r="13" spans="1:9" s="603" customFormat="1" ht="19.5" customHeight="1">
      <c r="A13" s="211"/>
      <c r="B13" s="622" t="s">
        <v>796</v>
      </c>
      <c r="C13" s="623"/>
      <c r="D13" s="745"/>
      <c r="E13" s="745"/>
      <c r="F13" s="745"/>
      <c r="G13" s="745">
        <v>0</v>
      </c>
      <c r="H13" s="746">
        <v>0</v>
      </c>
      <c r="I13" s="211"/>
    </row>
    <row r="14" spans="1:9" s="603" customFormat="1" ht="21">
      <c r="A14" s="211"/>
      <c r="B14" s="622" t="s">
        <v>797</v>
      </c>
      <c r="C14" s="623"/>
      <c r="D14" s="745"/>
      <c r="E14" s="745"/>
      <c r="F14" s="745"/>
      <c r="G14" s="745">
        <v>0</v>
      </c>
      <c r="H14" s="746">
        <v>0</v>
      </c>
      <c r="I14" s="211"/>
    </row>
    <row r="15" spans="1:9" s="603" customFormat="1" ht="21">
      <c r="A15" s="211"/>
      <c r="B15" s="622" t="s">
        <v>880</v>
      </c>
      <c r="C15" s="623"/>
      <c r="D15" s="745"/>
      <c r="E15" s="745"/>
      <c r="F15" s="745"/>
      <c r="G15" s="745">
        <f>+G12+G13-G14</f>
        <v>4271926.9392904937</v>
      </c>
      <c r="H15" s="746">
        <f>+H12+H13-H14</f>
        <v>4271926.9392904937</v>
      </c>
      <c r="I15" s="211"/>
    </row>
    <row r="16" spans="1:9" s="603" customFormat="1">
      <c r="A16" s="211"/>
      <c r="D16" s="747"/>
      <c r="E16" s="747"/>
      <c r="F16" s="747"/>
      <c r="G16" s="747"/>
      <c r="H16" s="747"/>
      <c r="I16" s="211"/>
    </row>
    <row r="17" spans="1:9" s="603" customFormat="1" ht="21">
      <c r="A17" s="211"/>
      <c r="B17" s="622" t="s">
        <v>795</v>
      </c>
      <c r="C17" s="623"/>
      <c r="D17" s="745">
        <v>2095342.32</v>
      </c>
      <c r="E17" s="745">
        <v>1760632.05</v>
      </c>
      <c r="F17" s="745">
        <v>167521.81</v>
      </c>
      <c r="G17" s="745">
        <v>4023496.18</v>
      </c>
      <c r="H17" s="746">
        <v>4023496.18</v>
      </c>
      <c r="I17" s="211"/>
    </row>
    <row r="18" spans="1:9" s="603" customFormat="1" ht="21">
      <c r="A18" s="211"/>
      <c r="B18" s="622" t="s">
        <v>799</v>
      </c>
      <c r="C18" s="623"/>
      <c r="D18" s="745"/>
      <c r="E18" s="745"/>
      <c r="F18" s="745"/>
      <c r="G18" s="745">
        <v>0</v>
      </c>
      <c r="H18" s="746">
        <v>0</v>
      </c>
      <c r="I18" s="211"/>
    </row>
    <row r="19" spans="1:9" s="603" customFormat="1" ht="21">
      <c r="A19" s="211"/>
      <c r="B19" s="622" t="s">
        <v>800</v>
      </c>
      <c r="C19" s="623"/>
      <c r="D19" s="745"/>
      <c r="E19" s="745"/>
      <c r="F19" s="745"/>
      <c r="G19" s="745">
        <v>15023.17</v>
      </c>
      <c r="H19" s="746">
        <v>15023.17</v>
      </c>
      <c r="I19" s="211"/>
    </row>
    <row r="20" spans="1:9" s="603" customFormat="1" ht="21">
      <c r="A20" s="211"/>
      <c r="B20" s="622" t="s">
        <v>879</v>
      </c>
      <c r="C20" s="623"/>
      <c r="D20" s="745"/>
      <c r="E20" s="745"/>
      <c r="F20" s="745"/>
      <c r="G20" s="745">
        <f>+G17+G18-G19</f>
        <v>4008473.0100000002</v>
      </c>
      <c r="H20" s="746">
        <f>+H17+H18-H19</f>
        <v>4008473.0100000002</v>
      </c>
      <c r="I20" s="211"/>
    </row>
    <row r="21" spans="1:9" s="603" customFormat="1">
      <c r="A21" s="211"/>
      <c r="I21" s="211"/>
    </row>
    <row r="22" spans="1:9" s="603" customFormat="1" ht="21">
      <c r="A22" s="211"/>
      <c r="B22" s="678" t="s">
        <v>806</v>
      </c>
      <c r="I22" s="211"/>
    </row>
    <row r="23" spans="1:9" s="603" customFormat="1">
      <c r="A23" s="211"/>
      <c r="H23" s="211"/>
      <c r="I23" s="211"/>
    </row>
    <row r="24" spans="1:9" s="603" customFormat="1" ht="21">
      <c r="A24" s="211"/>
      <c r="B24" s="940" t="s">
        <v>801</v>
      </c>
      <c r="C24" s="679">
        <v>2017</v>
      </c>
      <c r="D24" s="679">
        <v>2016</v>
      </c>
      <c r="E24" s="942" t="s">
        <v>802</v>
      </c>
      <c r="F24" s="943"/>
      <c r="H24" s="211"/>
      <c r="I24" s="211"/>
    </row>
    <row r="25" spans="1:9" s="603" customFormat="1" ht="21">
      <c r="A25" s="211"/>
      <c r="B25" s="941"/>
      <c r="C25" s="679" t="s">
        <v>737</v>
      </c>
      <c r="D25" s="679" t="s">
        <v>737</v>
      </c>
      <c r="E25" s="679" t="s">
        <v>737</v>
      </c>
      <c r="F25" s="679" t="s">
        <v>751</v>
      </c>
      <c r="H25" s="211"/>
      <c r="I25" s="211"/>
    </row>
    <row r="26" spans="1:9" s="603" customFormat="1" ht="21">
      <c r="A26" s="211"/>
      <c r="B26" s="676" t="s">
        <v>803</v>
      </c>
      <c r="C26" s="672">
        <v>2743653.4521616683</v>
      </c>
      <c r="D26" s="672">
        <v>2095342.32</v>
      </c>
      <c r="E26" s="672">
        <f>+C26-D26</f>
        <v>648311.13216166827</v>
      </c>
      <c r="F26" s="673">
        <f>+C26/D26-1</f>
        <v>0.30940583119691301</v>
      </c>
      <c r="H26" s="211"/>
      <c r="I26" s="211"/>
    </row>
    <row r="27" spans="1:9" s="603" customFormat="1" ht="21">
      <c r="A27" s="211"/>
      <c r="B27" s="676" t="s">
        <v>804</v>
      </c>
      <c r="C27" s="672">
        <v>1314723.596985976</v>
      </c>
      <c r="D27" s="672">
        <v>1760632.05</v>
      </c>
      <c r="E27" s="672">
        <f>+C27-D27</f>
        <v>-445908.45301402407</v>
      </c>
      <c r="F27" s="673">
        <f>+C27/D27-1</f>
        <v>-0.25326612281880478</v>
      </c>
      <c r="G27" s="211"/>
      <c r="H27" s="211"/>
      <c r="I27" s="211"/>
    </row>
    <row r="28" spans="1:9" s="603" customFormat="1" ht="21">
      <c r="A28" s="211"/>
      <c r="B28" s="676" t="s">
        <v>805</v>
      </c>
      <c r="C28" s="672">
        <v>213549.89014285081</v>
      </c>
      <c r="D28" s="672">
        <v>167521.81</v>
      </c>
      <c r="E28" s="672">
        <f>+C28-D28</f>
        <v>46028.080142850813</v>
      </c>
      <c r="F28" s="673">
        <f>+C28/D28-1</f>
        <v>0.27475873226806002</v>
      </c>
      <c r="G28" s="211"/>
      <c r="H28" s="211"/>
      <c r="I28" s="211"/>
    </row>
    <row r="29" spans="1:9" s="603" customFormat="1" ht="21">
      <c r="A29" s="211"/>
      <c r="B29" s="677" t="s">
        <v>111</v>
      </c>
      <c r="C29" s="674">
        <f>+SUM(C26:C28)</f>
        <v>4271926.9392904947</v>
      </c>
      <c r="D29" s="674">
        <f>+SUM(D26:D28)</f>
        <v>4023496.18</v>
      </c>
      <c r="E29" s="674">
        <f>+C29-D29</f>
        <v>248430.75929049449</v>
      </c>
      <c r="F29" s="675">
        <f>+C29/D29-1</f>
        <v>6.1744996932119545E-2</v>
      </c>
      <c r="G29" s="211"/>
      <c r="H29" s="211"/>
      <c r="I29" s="211"/>
    </row>
    <row r="30" spans="1:9" s="603" customFormat="1">
      <c r="A30" s="211"/>
      <c r="B30" s="211"/>
      <c r="C30" s="211"/>
      <c r="D30" s="211"/>
      <c r="E30" s="211"/>
      <c r="F30" s="211"/>
      <c r="G30" s="211"/>
      <c r="H30" s="211"/>
      <c r="I30" s="211"/>
    </row>
    <row r="31" spans="1:9" s="603" customFormat="1">
      <c r="A31" s="211"/>
      <c r="B31" s="211"/>
      <c r="C31" s="211"/>
      <c r="D31" s="211"/>
      <c r="E31" s="211"/>
      <c r="F31" s="211"/>
      <c r="G31" s="211"/>
      <c r="H31" s="211"/>
      <c r="I31" s="211"/>
    </row>
    <row r="32" spans="1:9" s="603" customFormat="1">
      <c r="A32" s="211"/>
      <c r="B32" s="211"/>
      <c r="C32" s="211"/>
      <c r="D32" s="211"/>
      <c r="E32" s="211"/>
      <c r="F32" s="211"/>
      <c r="G32" s="211"/>
      <c r="H32" s="211"/>
      <c r="I32" s="211"/>
    </row>
    <row r="33" spans="1:9" s="603" customFormat="1" ht="21">
      <c r="A33" s="211"/>
      <c r="B33" s="940" t="s">
        <v>807</v>
      </c>
      <c r="C33" s="679">
        <v>2017</v>
      </c>
      <c r="D33" s="679">
        <v>2016</v>
      </c>
      <c r="E33" s="942" t="s">
        <v>802</v>
      </c>
      <c r="F33" s="943"/>
      <c r="G33" s="211"/>
      <c r="H33" s="211"/>
      <c r="I33" s="211"/>
    </row>
    <row r="34" spans="1:9" s="603" customFormat="1" ht="21">
      <c r="A34" s="211"/>
      <c r="B34" s="941"/>
      <c r="C34" s="679" t="s">
        <v>737</v>
      </c>
      <c r="D34" s="679" t="s">
        <v>737</v>
      </c>
      <c r="E34" s="679" t="s">
        <v>737</v>
      </c>
      <c r="F34" s="679" t="s">
        <v>751</v>
      </c>
      <c r="G34" s="211"/>
      <c r="H34" s="211"/>
      <c r="I34" s="211"/>
    </row>
    <row r="35" spans="1:9" s="603" customFormat="1" ht="21">
      <c r="A35" s="211"/>
      <c r="B35" s="676" t="s">
        <v>808</v>
      </c>
      <c r="C35" s="672">
        <v>0</v>
      </c>
      <c r="D35" s="672">
        <v>15023.17</v>
      </c>
      <c r="E35" s="672">
        <f>+C35-D35</f>
        <v>-15023.17</v>
      </c>
      <c r="F35" s="673">
        <f>+C35/D35-1</f>
        <v>-1</v>
      </c>
      <c r="G35" s="211"/>
      <c r="H35" s="211"/>
      <c r="I35" s="211"/>
    </row>
    <row r="36" spans="1:9" s="603" customFormat="1" ht="21">
      <c r="A36" s="211"/>
      <c r="B36" s="676" t="s">
        <v>809</v>
      </c>
      <c r="C36" s="672">
        <v>0</v>
      </c>
      <c r="D36" s="672">
        <v>0</v>
      </c>
      <c r="E36" s="672">
        <f>+C36-D36</f>
        <v>0</v>
      </c>
      <c r="F36" s="673"/>
      <c r="G36" s="211"/>
      <c r="H36" s="211"/>
      <c r="I36" s="211"/>
    </row>
    <row r="37" spans="1:9" s="603" customFormat="1">
      <c r="A37" s="211"/>
      <c r="B37" s="211"/>
      <c r="C37" s="211"/>
      <c r="D37" s="211"/>
      <c r="E37" s="211"/>
      <c r="F37" s="211"/>
      <c r="G37" s="211"/>
      <c r="H37" s="211"/>
      <c r="I37" s="211"/>
    </row>
    <row r="38" spans="1:9" s="603" customFormat="1">
      <c r="A38" s="211"/>
      <c r="B38" s="211"/>
      <c r="C38" s="211"/>
      <c r="D38" s="211"/>
      <c r="E38" s="211"/>
      <c r="F38" s="211"/>
      <c r="G38" s="211"/>
      <c r="H38" s="211"/>
      <c r="I38" s="211"/>
    </row>
    <row r="39" spans="1:9" s="603" customFormat="1" ht="18">
      <c r="A39" s="211"/>
      <c r="B39" s="680" t="s">
        <v>885</v>
      </c>
      <c r="C39" s="211"/>
      <c r="D39" s="211"/>
      <c r="E39" s="211"/>
      <c r="F39" s="211"/>
      <c r="G39" s="211"/>
      <c r="H39" s="211"/>
      <c r="I39" s="211"/>
    </row>
    <row r="40" spans="1:9" s="603" customFormat="1">
      <c r="A40" s="211"/>
      <c r="C40" s="211"/>
      <c r="D40" s="211"/>
      <c r="E40" s="211"/>
      <c r="F40" s="211"/>
      <c r="G40" s="211"/>
      <c r="H40" s="211"/>
      <c r="I40" s="211"/>
    </row>
    <row r="41" spans="1:9" s="603" customFormat="1" ht="18">
      <c r="A41" s="211"/>
      <c r="B41" s="680" t="s">
        <v>912</v>
      </c>
      <c r="C41" s="211"/>
      <c r="D41" s="211"/>
      <c r="E41" s="211"/>
      <c r="F41" s="211"/>
      <c r="G41" s="211"/>
      <c r="H41" s="211"/>
      <c r="I41" s="211"/>
    </row>
    <row r="42" spans="1:9" s="603" customFormat="1">
      <c r="A42" s="211"/>
      <c r="B42" s="211"/>
      <c r="C42" s="211"/>
      <c r="D42" s="211"/>
      <c r="E42" s="211"/>
      <c r="F42" s="211"/>
      <c r="G42" s="211"/>
      <c r="H42" s="211"/>
      <c r="I42" s="211"/>
    </row>
    <row r="43" spans="1:9" s="603" customFormat="1">
      <c r="A43" s="211"/>
      <c r="B43" s="211"/>
      <c r="C43" s="211"/>
      <c r="D43" s="211"/>
      <c r="E43" s="211"/>
      <c r="F43" s="211"/>
      <c r="G43" s="211"/>
      <c r="H43" s="211"/>
      <c r="I43" s="211"/>
    </row>
    <row r="44" spans="1:9" s="603" customFormat="1">
      <c r="A44" s="211"/>
      <c r="B44" s="211"/>
      <c r="C44" s="211"/>
      <c r="D44" s="211"/>
      <c r="E44" s="211"/>
      <c r="F44" s="211"/>
      <c r="G44" s="211"/>
      <c r="H44" s="211"/>
      <c r="I44" s="211"/>
    </row>
    <row r="45" spans="1:9" s="603" customFormat="1">
      <c r="A45" s="211"/>
      <c r="B45" s="211"/>
      <c r="C45" s="211"/>
      <c r="D45" s="211"/>
      <c r="E45" s="211"/>
      <c r="F45" s="211"/>
      <c r="G45" s="211"/>
      <c r="H45" s="211"/>
      <c r="I45" s="211"/>
    </row>
    <row r="46" spans="1:9" s="603" customFormat="1">
      <c r="A46" s="211"/>
      <c r="B46" s="211"/>
      <c r="C46" s="211"/>
      <c r="D46" s="211"/>
      <c r="E46" s="211"/>
      <c r="F46" s="211"/>
      <c r="G46" s="211"/>
      <c r="H46" s="211"/>
      <c r="I46" s="211"/>
    </row>
    <row r="47" spans="1:9" s="603" customFormat="1">
      <c r="A47" s="211"/>
      <c r="B47" s="211"/>
      <c r="C47" s="211"/>
      <c r="D47" s="211"/>
      <c r="E47" s="211"/>
      <c r="F47" s="211"/>
      <c r="G47" s="211"/>
      <c r="H47" s="211"/>
      <c r="I47" s="211"/>
    </row>
    <row r="48" spans="1:9" s="603" customFormat="1">
      <c r="A48" s="211"/>
      <c r="B48" s="211"/>
      <c r="C48" s="211"/>
      <c r="D48" s="211"/>
      <c r="E48" s="211"/>
      <c r="F48" s="211"/>
      <c r="G48" s="211"/>
      <c r="H48" s="211"/>
      <c r="I48" s="211"/>
    </row>
    <row r="49" spans="1:9" s="603" customFormat="1">
      <c r="A49" s="211"/>
      <c r="B49" s="211"/>
      <c r="C49" s="211"/>
      <c r="D49" s="211"/>
      <c r="E49" s="211"/>
      <c r="F49" s="211"/>
      <c r="G49" s="211"/>
      <c r="H49" s="211"/>
      <c r="I49" s="211"/>
    </row>
    <row r="50" spans="1:9" s="603" customFormat="1">
      <c r="A50" s="211"/>
      <c r="B50" s="211"/>
      <c r="C50" s="211"/>
      <c r="D50" s="211"/>
      <c r="E50" s="211"/>
      <c r="F50" s="211"/>
      <c r="G50" s="211"/>
      <c r="H50" s="211"/>
      <c r="I50" s="211"/>
    </row>
    <row r="51" spans="1:9" s="603" customFormat="1">
      <c r="A51" s="211"/>
      <c r="B51" s="211"/>
      <c r="C51" s="211"/>
      <c r="D51" s="211"/>
      <c r="E51" s="211"/>
      <c r="F51" s="211"/>
      <c r="G51" s="211"/>
      <c r="H51" s="211"/>
      <c r="I51" s="211"/>
    </row>
    <row r="52" spans="1:9" s="603" customFormat="1">
      <c r="A52" s="211"/>
      <c r="B52" s="211"/>
      <c r="C52" s="211"/>
      <c r="D52" s="211"/>
      <c r="E52" s="211"/>
      <c r="F52" s="211"/>
      <c r="G52" s="211"/>
      <c r="H52" s="211"/>
      <c r="I52" s="211"/>
    </row>
    <row r="53" spans="1:9" s="603" customFormat="1">
      <c r="A53" s="211"/>
      <c r="B53" s="211"/>
      <c r="C53" s="211"/>
      <c r="D53" s="211"/>
      <c r="E53" s="211"/>
      <c r="F53" s="211"/>
      <c r="G53" s="211"/>
      <c r="H53" s="211"/>
      <c r="I53" s="211"/>
    </row>
    <row r="54" spans="1:9" s="603" customFormat="1">
      <c r="A54" s="211"/>
      <c r="B54" s="211"/>
      <c r="C54" s="211"/>
      <c r="D54" s="211"/>
      <c r="E54" s="211"/>
      <c r="F54" s="211"/>
      <c r="G54" s="211"/>
      <c r="H54" s="211"/>
      <c r="I54" s="211"/>
    </row>
    <row r="55" spans="1:9" s="603" customFormat="1">
      <c r="A55" s="211"/>
      <c r="B55" s="211"/>
      <c r="C55" s="211"/>
      <c r="D55" s="211"/>
      <c r="E55" s="211"/>
      <c r="F55" s="211"/>
      <c r="G55" s="211"/>
      <c r="H55" s="211"/>
      <c r="I55" s="211"/>
    </row>
    <row r="56" spans="1:9" s="603" customFormat="1">
      <c r="A56" s="211"/>
      <c r="B56" s="211"/>
      <c r="C56" s="211"/>
      <c r="D56" s="211"/>
      <c r="E56" s="211"/>
      <c r="F56" s="211"/>
      <c r="G56" s="211"/>
      <c r="H56" s="211"/>
      <c r="I56" s="211"/>
    </row>
    <row r="57" spans="1:9" s="603" customFormat="1">
      <c r="A57" s="211"/>
      <c r="B57" s="211"/>
      <c r="C57" s="211"/>
      <c r="D57" s="211"/>
      <c r="E57" s="211"/>
      <c r="F57" s="211"/>
      <c r="G57" s="211"/>
      <c r="H57" s="211"/>
      <c r="I57" s="211"/>
    </row>
    <row r="58" spans="1:9" s="603" customFormat="1">
      <c r="A58" s="211"/>
      <c r="B58" s="211"/>
      <c r="C58" s="211"/>
      <c r="D58" s="211"/>
      <c r="E58" s="211"/>
      <c r="F58" s="211"/>
      <c r="G58" s="211"/>
      <c r="H58" s="211"/>
      <c r="I58" s="211"/>
    </row>
    <row r="59" spans="1:9" s="603" customFormat="1">
      <c r="A59" s="211"/>
      <c r="B59" s="211"/>
      <c r="C59" s="211"/>
      <c r="D59" s="211"/>
      <c r="E59" s="211"/>
      <c r="F59" s="211"/>
      <c r="G59" s="211"/>
      <c r="H59" s="211"/>
      <c r="I59" s="211"/>
    </row>
    <row r="60" spans="1:9" s="603" customFormat="1">
      <c r="A60" s="211"/>
      <c r="B60" s="211"/>
      <c r="C60" s="211"/>
      <c r="D60" s="211"/>
      <c r="E60" s="211"/>
      <c r="F60" s="211"/>
      <c r="G60" s="211"/>
      <c r="H60" s="211"/>
      <c r="I60" s="211"/>
    </row>
    <row r="61" spans="1:9" s="603" customFormat="1">
      <c r="A61" s="211"/>
      <c r="B61" s="211"/>
      <c r="C61" s="211"/>
      <c r="D61" s="211"/>
      <c r="E61" s="211"/>
      <c r="F61" s="211"/>
      <c r="G61" s="211"/>
      <c r="H61" s="211"/>
      <c r="I61" s="211"/>
    </row>
    <row r="62" spans="1:9" s="603" customFormat="1">
      <c r="A62" s="211"/>
      <c r="B62" s="211"/>
      <c r="C62" s="211"/>
      <c r="D62" s="211"/>
      <c r="E62" s="211"/>
      <c r="F62" s="211"/>
      <c r="G62" s="211"/>
      <c r="H62" s="211"/>
      <c r="I62" s="211"/>
    </row>
    <row r="63" spans="1:9" s="603" customFormat="1">
      <c r="A63" s="211"/>
      <c r="B63" s="211"/>
      <c r="C63" s="211"/>
      <c r="D63" s="211"/>
      <c r="E63" s="211"/>
      <c r="F63" s="211"/>
      <c r="G63" s="211"/>
      <c r="H63" s="211"/>
      <c r="I63" s="211"/>
    </row>
    <row r="64" spans="1:9" s="603" customFormat="1">
      <c r="A64" s="211"/>
      <c r="B64" s="211"/>
      <c r="C64" s="211"/>
      <c r="D64" s="211"/>
      <c r="E64" s="211"/>
      <c r="F64" s="211"/>
      <c r="G64" s="211"/>
      <c r="H64" s="211"/>
      <c r="I64" s="211"/>
    </row>
    <row r="65" spans="1:9" s="603" customFormat="1">
      <c r="A65" s="211"/>
      <c r="B65" s="211"/>
      <c r="C65" s="211"/>
      <c r="D65" s="211"/>
      <c r="E65" s="211"/>
      <c r="F65" s="211"/>
      <c r="G65" s="211"/>
      <c r="H65" s="211"/>
      <c r="I65" s="211"/>
    </row>
    <row r="66" spans="1:9" s="603" customFormat="1">
      <c r="A66" s="211"/>
      <c r="B66" s="211"/>
      <c r="C66" s="211"/>
      <c r="D66" s="211"/>
      <c r="E66" s="211"/>
      <c r="F66" s="211"/>
      <c r="G66" s="211"/>
      <c r="H66" s="211"/>
      <c r="I66" s="211"/>
    </row>
    <row r="67" spans="1:9" s="603" customFormat="1">
      <c r="A67" s="211"/>
      <c r="B67" s="211"/>
      <c r="C67" s="211"/>
      <c r="D67" s="211"/>
      <c r="E67" s="211"/>
      <c r="F67" s="211"/>
      <c r="G67" s="211"/>
      <c r="H67" s="211"/>
      <c r="I67" s="211"/>
    </row>
    <row r="68" spans="1:9" s="603" customFormat="1">
      <c r="A68" s="211"/>
      <c r="B68" s="211"/>
      <c r="C68" s="211"/>
      <c r="D68" s="211"/>
      <c r="E68" s="211"/>
      <c r="F68" s="211"/>
      <c r="G68" s="211"/>
      <c r="H68" s="211"/>
      <c r="I68" s="211"/>
    </row>
    <row r="69" spans="1:9" s="603" customFormat="1">
      <c r="A69" s="211"/>
      <c r="B69" s="211"/>
      <c r="C69" s="211"/>
      <c r="D69" s="211"/>
      <c r="E69" s="211"/>
      <c r="F69" s="211"/>
      <c r="G69" s="211"/>
      <c r="H69" s="211"/>
      <c r="I69" s="211"/>
    </row>
    <row r="70" spans="1:9" s="603" customFormat="1">
      <c r="A70" s="211"/>
      <c r="B70" s="211"/>
      <c r="C70" s="211"/>
      <c r="D70" s="211"/>
      <c r="E70" s="211"/>
      <c r="F70" s="211"/>
      <c r="G70" s="211"/>
      <c r="H70" s="211"/>
      <c r="I70" s="211"/>
    </row>
    <row r="71" spans="1:9" s="603" customFormat="1">
      <c r="A71" s="211"/>
      <c r="B71" s="211"/>
      <c r="C71" s="211"/>
      <c r="D71" s="211"/>
      <c r="E71" s="211"/>
      <c r="F71" s="211"/>
      <c r="G71" s="211"/>
      <c r="H71" s="211"/>
      <c r="I71" s="211"/>
    </row>
    <row r="72" spans="1:9" s="603" customFormat="1">
      <c r="A72" s="211"/>
      <c r="B72" s="211"/>
      <c r="C72" s="211"/>
      <c r="D72" s="211"/>
      <c r="E72" s="211"/>
      <c r="F72" s="211"/>
      <c r="G72" s="211"/>
      <c r="H72" s="211"/>
      <c r="I72" s="211"/>
    </row>
    <row r="73" spans="1:9" s="603" customFormat="1">
      <c r="A73" s="211"/>
      <c r="B73" s="211"/>
      <c r="C73" s="211"/>
      <c r="D73" s="211"/>
      <c r="E73" s="211"/>
      <c r="F73" s="211"/>
      <c r="G73" s="211"/>
      <c r="H73" s="211"/>
      <c r="I73" s="211"/>
    </row>
    <row r="74" spans="1:9" s="603" customFormat="1">
      <c r="A74" s="211"/>
      <c r="B74" s="211"/>
      <c r="C74" s="211"/>
      <c r="D74" s="211"/>
      <c r="E74" s="211"/>
      <c r="F74" s="211"/>
      <c r="G74" s="211"/>
      <c r="H74" s="211"/>
      <c r="I74" s="211"/>
    </row>
    <row r="75" spans="1:9" s="603" customFormat="1">
      <c r="A75" s="211"/>
      <c r="B75" s="211"/>
      <c r="C75" s="211"/>
      <c r="D75" s="211"/>
      <c r="E75" s="211"/>
      <c r="F75" s="211"/>
      <c r="G75" s="211"/>
      <c r="H75" s="211"/>
      <c r="I75" s="211"/>
    </row>
    <row r="76" spans="1:9" s="603" customFormat="1">
      <c r="A76" s="211"/>
      <c r="B76" s="211"/>
      <c r="C76" s="211"/>
      <c r="D76" s="211"/>
      <c r="E76" s="211"/>
      <c r="F76" s="211"/>
      <c r="G76" s="211"/>
      <c r="H76" s="211"/>
      <c r="I76" s="211"/>
    </row>
    <row r="77" spans="1:9" s="603" customFormat="1">
      <c r="A77" s="211"/>
      <c r="B77" s="211"/>
      <c r="C77" s="211"/>
      <c r="D77" s="211"/>
      <c r="E77" s="211"/>
      <c r="F77" s="211"/>
      <c r="G77" s="211"/>
      <c r="H77" s="211"/>
      <c r="I77" s="211"/>
    </row>
    <row r="78" spans="1:9" s="603" customFormat="1">
      <c r="A78" s="211"/>
      <c r="B78" s="211"/>
      <c r="C78" s="211"/>
      <c r="D78" s="211"/>
      <c r="E78" s="211"/>
      <c r="F78" s="211"/>
      <c r="G78" s="211"/>
      <c r="H78" s="211"/>
      <c r="I78" s="211"/>
    </row>
    <row r="79" spans="1:9" s="603" customFormat="1">
      <c r="A79" s="211"/>
      <c r="B79" s="211"/>
      <c r="C79" s="211"/>
      <c r="D79" s="211"/>
      <c r="E79" s="211"/>
      <c r="F79" s="211"/>
      <c r="G79" s="211"/>
      <c r="H79" s="211"/>
      <c r="I79" s="211"/>
    </row>
    <row r="80" spans="1:9" s="603" customFormat="1">
      <c r="A80" s="211"/>
      <c r="B80" s="211"/>
      <c r="C80" s="211"/>
      <c r="D80" s="211"/>
      <c r="E80" s="211"/>
      <c r="F80" s="211"/>
      <c r="G80" s="211"/>
      <c r="H80" s="211"/>
      <c r="I80" s="211"/>
    </row>
    <row r="81" spans="1:9" s="603" customFormat="1">
      <c r="A81" s="211"/>
      <c r="B81" s="211"/>
      <c r="C81" s="211"/>
      <c r="D81" s="211"/>
      <c r="E81" s="211"/>
      <c r="F81" s="211"/>
      <c r="G81" s="211"/>
      <c r="H81" s="211"/>
      <c r="I81" s="211"/>
    </row>
    <row r="82" spans="1:9" s="603" customFormat="1">
      <c r="A82" s="211"/>
      <c r="B82" s="211"/>
      <c r="C82" s="211"/>
      <c r="D82" s="211"/>
      <c r="E82" s="211"/>
      <c r="F82" s="211"/>
      <c r="G82" s="211"/>
      <c r="H82" s="211"/>
      <c r="I82" s="211"/>
    </row>
    <row r="83" spans="1:9" s="603" customFormat="1">
      <c r="A83" s="211"/>
      <c r="B83" s="211"/>
      <c r="C83" s="211"/>
      <c r="D83" s="211"/>
      <c r="E83" s="211"/>
      <c r="F83" s="211"/>
      <c r="G83" s="211"/>
      <c r="H83" s="211"/>
      <c r="I83" s="211"/>
    </row>
    <row r="84" spans="1:9" s="603" customFormat="1">
      <c r="A84" s="211"/>
      <c r="B84" s="211"/>
      <c r="C84" s="211"/>
      <c r="D84" s="211"/>
      <c r="E84" s="211"/>
      <c r="F84" s="211"/>
      <c r="G84" s="211"/>
      <c r="H84" s="211"/>
      <c r="I84" s="211"/>
    </row>
    <row r="85" spans="1:9" s="603" customFormat="1">
      <c r="A85" s="211"/>
      <c r="B85" s="211"/>
      <c r="C85" s="211"/>
      <c r="D85" s="211"/>
      <c r="E85" s="211"/>
      <c r="F85" s="211"/>
      <c r="G85" s="211"/>
      <c r="H85" s="211"/>
      <c r="I85" s="211"/>
    </row>
    <row r="86" spans="1:9" s="603" customFormat="1">
      <c r="A86" s="211"/>
      <c r="B86" s="211"/>
      <c r="C86" s="211"/>
      <c r="D86" s="211"/>
      <c r="E86" s="211"/>
      <c r="F86" s="211"/>
      <c r="G86" s="211"/>
      <c r="H86" s="211"/>
      <c r="I86" s="211"/>
    </row>
    <row r="87" spans="1:9" s="603" customFormat="1">
      <c r="A87" s="211"/>
      <c r="B87" s="211"/>
      <c r="C87" s="211"/>
      <c r="D87" s="211"/>
      <c r="E87" s="211"/>
      <c r="F87" s="211"/>
      <c r="G87" s="211"/>
      <c r="H87" s="211"/>
      <c r="I87" s="211"/>
    </row>
    <row r="88" spans="1:9" s="603" customFormat="1">
      <c r="A88" s="211"/>
      <c r="B88" s="211"/>
      <c r="C88" s="211"/>
      <c r="D88" s="211"/>
      <c r="E88" s="211"/>
      <c r="F88" s="211"/>
      <c r="G88" s="211"/>
      <c r="H88" s="211"/>
      <c r="I88" s="211"/>
    </row>
    <row r="89" spans="1:9" s="603" customFormat="1">
      <c r="A89" s="211"/>
      <c r="B89" s="211"/>
      <c r="C89" s="211"/>
      <c r="D89" s="211"/>
      <c r="E89" s="211"/>
      <c r="F89" s="211"/>
      <c r="G89" s="211"/>
      <c r="H89" s="211"/>
      <c r="I89" s="211"/>
    </row>
    <row r="90" spans="1:9" s="603" customFormat="1">
      <c r="A90" s="211"/>
      <c r="B90" s="211"/>
      <c r="C90" s="211"/>
      <c r="D90" s="211"/>
      <c r="E90" s="211"/>
      <c r="F90" s="211"/>
      <c r="G90" s="211"/>
      <c r="H90" s="211"/>
      <c r="I90" s="211"/>
    </row>
    <row r="91" spans="1:9" s="603" customFormat="1">
      <c r="A91" s="211"/>
      <c r="B91" s="211"/>
      <c r="C91" s="211"/>
      <c r="D91" s="211"/>
      <c r="E91" s="211"/>
      <c r="F91" s="211"/>
      <c r="G91" s="211"/>
      <c r="H91" s="211"/>
      <c r="I91" s="211"/>
    </row>
    <row r="92" spans="1:9" s="603" customFormat="1">
      <c r="A92" s="211"/>
      <c r="B92" s="211"/>
      <c r="C92" s="211"/>
      <c r="D92" s="211"/>
      <c r="E92" s="211"/>
      <c r="F92" s="211"/>
      <c r="G92" s="211"/>
      <c r="H92" s="211"/>
      <c r="I92" s="211"/>
    </row>
    <row r="93" spans="1:9" s="603" customFormat="1">
      <c r="A93" s="211"/>
      <c r="B93" s="211"/>
      <c r="C93" s="211"/>
      <c r="D93" s="211"/>
      <c r="E93" s="211"/>
      <c r="F93" s="211"/>
      <c r="G93" s="211"/>
      <c r="H93" s="211"/>
      <c r="I93" s="211"/>
    </row>
    <row r="94" spans="1:9" s="603" customFormat="1">
      <c r="A94" s="211"/>
      <c r="B94" s="211"/>
      <c r="C94" s="211"/>
      <c r="D94" s="211"/>
      <c r="E94" s="211"/>
      <c r="F94" s="211"/>
      <c r="G94" s="211"/>
      <c r="H94" s="211"/>
      <c r="I94" s="211"/>
    </row>
    <row r="95" spans="1:9" s="603" customFormat="1">
      <c r="A95" s="211"/>
      <c r="B95" s="211"/>
      <c r="C95" s="211"/>
      <c r="D95" s="211"/>
      <c r="E95" s="211"/>
      <c r="F95" s="211"/>
      <c r="G95" s="211"/>
      <c r="H95" s="211"/>
      <c r="I95" s="211"/>
    </row>
    <row r="96" spans="1:9" s="603" customFormat="1">
      <c r="A96" s="211"/>
      <c r="B96" s="211"/>
      <c r="C96" s="211"/>
      <c r="D96" s="211"/>
      <c r="E96" s="211"/>
      <c r="F96" s="211"/>
      <c r="G96" s="211"/>
      <c r="H96" s="211"/>
      <c r="I96" s="211"/>
    </row>
    <row r="97" spans="1:9" s="603" customFormat="1">
      <c r="A97" s="211"/>
      <c r="B97" s="211"/>
      <c r="C97" s="211"/>
      <c r="D97" s="211"/>
      <c r="E97" s="211"/>
      <c r="F97" s="211"/>
      <c r="G97" s="211"/>
      <c r="H97" s="211"/>
      <c r="I97" s="211"/>
    </row>
    <row r="98" spans="1:9" s="603" customFormat="1">
      <c r="A98" s="211"/>
      <c r="B98" s="211"/>
      <c r="C98" s="211"/>
      <c r="D98" s="211"/>
      <c r="E98" s="211"/>
      <c r="F98" s="211"/>
      <c r="G98" s="211"/>
      <c r="H98" s="211"/>
      <c r="I98" s="211"/>
    </row>
    <row r="99" spans="1:9" s="603" customFormat="1">
      <c r="A99" s="211"/>
      <c r="B99" s="211"/>
      <c r="C99" s="211"/>
      <c r="D99" s="211"/>
      <c r="E99" s="211"/>
      <c r="F99" s="211"/>
      <c r="G99" s="211"/>
      <c r="H99" s="211"/>
      <c r="I99" s="211"/>
    </row>
    <row r="100" spans="1:9" s="603" customFormat="1">
      <c r="A100" s="211"/>
      <c r="B100" s="211"/>
      <c r="C100" s="211"/>
      <c r="D100" s="211"/>
      <c r="E100" s="211"/>
      <c r="F100" s="211"/>
      <c r="G100" s="211"/>
      <c r="H100" s="211"/>
      <c r="I100" s="211"/>
    </row>
    <row r="101" spans="1:9" s="603" customFormat="1">
      <c r="A101" s="211"/>
      <c r="B101" s="211"/>
      <c r="C101" s="211"/>
      <c r="D101" s="211"/>
      <c r="E101" s="211"/>
      <c r="F101" s="211"/>
      <c r="G101" s="211"/>
      <c r="H101" s="211"/>
      <c r="I101" s="211"/>
    </row>
    <row r="102" spans="1:9" s="603" customFormat="1">
      <c r="A102" s="211"/>
      <c r="B102" s="211"/>
      <c r="C102" s="211"/>
      <c r="D102" s="211"/>
      <c r="E102" s="211"/>
      <c r="F102" s="211"/>
      <c r="G102" s="211"/>
      <c r="H102" s="211"/>
      <c r="I102" s="211"/>
    </row>
    <row r="103" spans="1:9" s="603" customFormat="1">
      <c r="A103" s="211"/>
      <c r="B103" s="211"/>
      <c r="C103" s="211"/>
      <c r="D103" s="211"/>
      <c r="E103" s="211"/>
      <c r="F103" s="211"/>
      <c r="G103" s="211"/>
      <c r="H103" s="211"/>
      <c r="I103" s="211"/>
    </row>
    <row r="104" spans="1:9" s="603" customFormat="1">
      <c r="A104" s="211"/>
      <c r="B104" s="211"/>
      <c r="C104" s="211"/>
      <c r="D104" s="211"/>
      <c r="E104" s="211"/>
      <c r="F104" s="211"/>
      <c r="G104" s="211"/>
      <c r="H104" s="211"/>
      <c r="I104" s="211"/>
    </row>
    <row r="105" spans="1:9" s="603" customFormat="1">
      <c r="A105" s="211"/>
      <c r="B105" s="211"/>
      <c r="C105" s="211"/>
      <c r="D105" s="211"/>
      <c r="E105" s="211"/>
      <c r="F105" s="211"/>
      <c r="G105" s="211"/>
      <c r="H105" s="211"/>
      <c r="I105" s="211"/>
    </row>
    <row r="106" spans="1:9" s="603" customFormat="1">
      <c r="A106" s="211"/>
      <c r="B106" s="211"/>
      <c r="C106" s="211"/>
      <c r="D106" s="211"/>
      <c r="E106" s="211"/>
      <c r="F106" s="211"/>
      <c r="G106" s="211"/>
      <c r="H106" s="211"/>
      <c r="I106" s="211"/>
    </row>
    <row r="107" spans="1:9" s="603" customFormat="1">
      <c r="A107" s="211"/>
      <c r="B107" s="211"/>
      <c r="C107" s="211"/>
      <c r="D107" s="211"/>
      <c r="E107" s="211"/>
      <c r="F107" s="211"/>
      <c r="G107" s="211"/>
      <c r="H107" s="211"/>
      <c r="I107" s="211"/>
    </row>
  </sheetData>
  <mergeCells count="9">
    <mergeCell ref="B24:B25"/>
    <mergeCell ref="E24:F24"/>
    <mergeCell ref="B33:B34"/>
    <mergeCell ref="E33:F33"/>
    <mergeCell ref="B6:B9"/>
    <mergeCell ref="C6:C9"/>
    <mergeCell ref="D6:G6"/>
    <mergeCell ref="D7:F7"/>
    <mergeCell ref="G7:G8"/>
  </mergeCells>
  <pageMargins left="0.51181102362204722" right="0.51181102362204722" top="0.59055118110236227" bottom="0.74803149606299213" header="0.31496062992125984" footer="0.31496062992125984"/>
  <pageSetup paperSize="9" scale="35"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18&amp;R&amp;"Calibri Light,Regular"&amp;10Dirección Ejecutiva
Sub Dirección de Gestión de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J112"/>
  <sheetViews>
    <sheetView view="pageBreakPreview" zoomScaleNormal="100" zoomScaleSheetLayoutView="100" workbookViewId="0"/>
  </sheetViews>
  <sheetFormatPr defaultRowHeight="11.25"/>
  <cols>
    <col min="1" max="1" width="12.83203125" style="211" customWidth="1"/>
    <col min="2" max="2" width="64.5" style="211" customWidth="1"/>
    <col min="3" max="3" width="39.6640625" style="211" customWidth="1"/>
    <col min="4" max="4" width="21" style="211" customWidth="1"/>
    <col min="5" max="7" width="24.6640625" style="211" customWidth="1"/>
    <col min="8" max="8" width="17" style="211" customWidth="1"/>
    <col min="9" max="9" width="12.1640625" style="211" customWidth="1"/>
    <col min="10" max="10" width="9.83203125" style="211" customWidth="1"/>
    <col min="11" max="16384" width="9.33203125" style="211"/>
  </cols>
  <sheetData>
    <row r="1" spans="1:10" ht="14.1" customHeight="1">
      <c r="A1" s="204"/>
      <c r="B1" s="205"/>
      <c r="C1" s="205"/>
      <c r="D1" s="205"/>
      <c r="E1" s="205"/>
      <c r="F1" s="205"/>
      <c r="G1" s="205"/>
      <c r="H1" s="206"/>
      <c r="I1" s="206"/>
      <c r="J1" s="207"/>
    </row>
    <row r="2" spans="1:10" ht="14.1" customHeight="1">
      <c r="A2" s="208"/>
      <c r="B2" s="209"/>
      <c r="C2" s="209"/>
      <c r="D2" s="209"/>
      <c r="E2" s="209"/>
      <c r="F2" s="209"/>
      <c r="G2" s="209"/>
      <c r="H2" s="210"/>
      <c r="I2" s="210"/>
      <c r="J2" s="210"/>
    </row>
    <row r="3" spans="1:10" ht="14.1" customHeight="1">
      <c r="A3" s="208"/>
      <c r="B3" s="209"/>
      <c r="C3" s="209"/>
      <c r="D3" s="209"/>
      <c r="E3" s="209"/>
      <c r="F3" s="209"/>
      <c r="G3" s="209"/>
      <c r="H3" s="210"/>
      <c r="I3" s="210"/>
      <c r="J3" s="210"/>
    </row>
    <row r="4" spans="1:10" ht="24" customHeight="1">
      <c r="B4" s="684" t="s">
        <v>317</v>
      </c>
      <c r="C4" s="538"/>
      <c r="D4" s="538"/>
      <c r="E4" s="538"/>
      <c r="F4" s="538"/>
      <c r="G4" s="538"/>
      <c r="H4" s="538"/>
      <c r="I4" s="538"/>
      <c r="J4" s="538"/>
    </row>
    <row r="5" spans="1:10" ht="15.95" customHeight="1">
      <c r="A5" s="209"/>
      <c r="B5" s="595"/>
      <c r="C5" s="596"/>
      <c r="D5" s="597"/>
      <c r="E5" s="597"/>
      <c r="F5" s="597"/>
      <c r="G5" s="597"/>
      <c r="H5" s="216"/>
      <c r="I5" s="216"/>
      <c r="J5" s="217"/>
    </row>
    <row r="6" spans="1:10" ht="14.25" customHeight="1">
      <c r="A6" s="599"/>
      <c r="B6" s="944" t="s">
        <v>425</v>
      </c>
      <c r="C6" s="944" t="s">
        <v>714</v>
      </c>
      <c r="D6" s="945" t="s">
        <v>752</v>
      </c>
      <c r="E6" s="945"/>
      <c r="F6" s="945"/>
      <c r="G6" s="945"/>
      <c r="H6" s="236"/>
      <c r="I6" s="236"/>
      <c r="J6" s="217"/>
    </row>
    <row r="7" spans="1:10" ht="14.25" customHeight="1">
      <c r="A7" s="599"/>
      <c r="B7" s="944"/>
      <c r="C7" s="944"/>
      <c r="D7" s="683">
        <v>2017</v>
      </c>
      <c r="E7" s="683">
        <v>2016</v>
      </c>
      <c r="F7" s="683" t="s">
        <v>749</v>
      </c>
      <c r="G7" s="683" t="s">
        <v>750</v>
      </c>
      <c r="H7" s="236"/>
      <c r="I7" s="236"/>
      <c r="J7" s="217"/>
    </row>
    <row r="8" spans="1:10" ht="14.25" customHeight="1">
      <c r="A8" s="599"/>
      <c r="B8" s="944"/>
      <c r="C8" s="944"/>
      <c r="D8" s="683" t="s">
        <v>876</v>
      </c>
      <c r="E8" s="683" t="s">
        <v>874</v>
      </c>
      <c r="F8" s="683" t="s">
        <v>876</v>
      </c>
      <c r="G8" s="683" t="s">
        <v>913</v>
      </c>
      <c r="H8" s="236"/>
      <c r="I8" s="236"/>
      <c r="J8" s="217"/>
    </row>
    <row r="9" spans="1:10" ht="14.25" customHeight="1">
      <c r="A9" s="599"/>
      <c r="B9" s="944"/>
      <c r="C9" s="944"/>
      <c r="D9" s="683" t="s">
        <v>877</v>
      </c>
      <c r="E9" s="683" t="s">
        <v>875</v>
      </c>
      <c r="F9" s="683" t="s">
        <v>877</v>
      </c>
      <c r="G9" s="683" t="s">
        <v>751</v>
      </c>
      <c r="H9" s="236"/>
      <c r="I9" s="236"/>
      <c r="J9" s="217"/>
    </row>
    <row r="10" spans="1:10" ht="14.25" customHeight="1">
      <c r="A10" s="600"/>
      <c r="B10" s="688" t="s">
        <v>405</v>
      </c>
      <c r="C10" s="689" t="s">
        <v>369</v>
      </c>
      <c r="D10" s="753">
        <v>13.054830000000001</v>
      </c>
      <c r="E10" s="753">
        <v>13.38325</v>
      </c>
      <c r="F10" s="753">
        <v>13.054830000000001</v>
      </c>
      <c r="G10" s="690">
        <f>+IF(E10=0,"",D10/E10-1)</f>
        <v>-2.4539629761081927E-2</v>
      </c>
      <c r="H10" s="236"/>
      <c r="I10" s="236"/>
      <c r="J10" s="217"/>
    </row>
    <row r="11" spans="1:10" ht="14.25" customHeight="1">
      <c r="A11" s="600"/>
      <c r="B11" s="691" t="s">
        <v>610</v>
      </c>
      <c r="C11" s="691"/>
      <c r="D11" s="754">
        <v>13.054830000000001</v>
      </c>
      <c r="E11" s="754">
        <v>13.38325</v>
      </c>
      <c r="F11" s="754">
        <v>13.054830000000001</v>
      </c>
      <c r="G11" s="692">
        <f>+IF(E11=0,"",D11/E11-1)</f>
        <v>-2.4539629761081927E-2</v>
      </c>
      <c r="H11" s="236"/>
      <c r="I11" s="236"/>
      <c r="J11" s="217"/>
    </row>
    <row r="12" spans="1:10" ht="14.25" customHeight="1">
      <c r="A12" s="600"/>
      <c r="B12" s="693" t="s">
        <v>412</v>
      </c>
      <c r="C12" s="694" t="s">
        <v>370</v>
      </c>
      <c r="D12" s="755">
        <v>0</v>
      </c>
      <c r="E12" s="755">
        <v>0</v>
      </c>
      <c r="F12" s="755">
        <v>0</v>
      </c>
      <c r="G12" s="695" t="str">
        <f t="shared" ref="G12:G72" si="0">+IF(E12=0,"",D12/E12-1)</f>
        <v/>
      </c>
      <c r="H12" s="236"/>
      <c r="I12" s="236"/>
      <c r="J12" s="217"/>
    </row>
    <row r="13" spans="1:10" ht="14.25" customHeight="1">
      <c r="A13" s="600"/>
      <c r="B13" s="691" t="s">
        <v>611</v>
      </c>
      <c r="C13" s="691"/>
      <c r="D13" s="754">
        <v>0</v>
      </c>
      <c r="E13" s="754">
        <v>0</v>
      </c>
      <c r="F13" s="754">
        <v>0</v>
      </c>
      <c r="G13" s="692" t="str">
        <f t="shared" si="0"/>
        <v/>
      </c>
      <c r="H13" s="236"/>
      <c r="I13" s="236"/>
      <c r="J13" s="217"/>
    </row>
    <row r="14" spans="1:10" ht="14.25" customHeight="1">
      <c r="A14" s="600"/>
      <c r="B14" s="693" t="s">
        <v>408</v>
      </c>
      <c r="C14" s="694" t="s">
        <v>612</v>
      </c>
      <c r="D14" s="755">
        <v>11.708</v>
      </c>
      <c r="E14" s="755">
        <v>10.016</v>
      </c>
      <c r="F14" s="755">
        <v>11.708</v>
      </c>
      <c r="G14" s="695">
        <f t="shared" si="0"/>
        <v>0.16892971246006394</v>
      </c>
      <c r="H14" s="236"/>
      <c r="I14" s="236"/>
      <c r="J14" s="217"/>
    </row>
    <row r="15" spans="1:10" ht="14.25" customHeight="1">
      <c r="A15" s="601"/>
      <c r="B15" s="691" t="s">
        <v>753</v>
      </c>
      <c r="C15" s="691"/>
      <c r="D15" s="754">
        <v>11.708</v>
      </c>
      <c r="E15" s="754">
        <v>10.016</v>
      </c>
      <c r="F15" s="754">
        <v>11.708</v>
      </c>
      <c r="G15" s="692">
        <f t="shared" si="0"/>
        <v>0.16892971246006394</v>
      </c>
      <c r="H15" s="236"/>
      <c r="I15" s="236"/>
      <c r="J15" s="217"/>
    </row>
    <row r="16" spans="1:10" ht="14.25" customHeight="1">
      <c r="A16" s="209"/>
      <c r="B16" s="693" t="s">
        <v>149</v>
      </c>
      <c r="C16" s="694" t="s">
        <v>613</v>
      </c>
      <c r="D16" s="755">
        <v>214.14322999999999</v>
      </c>
      <c r="E16" s="755">
        <v>165.88612999999998</v>
      </c>
      <c r="F16" s="755">
        <v>214.14322999999999</v>
      </c>
      <c r="G16" s="695">
        <f t="shared" si="0"/>
        <v>0.29090497198288978</v>
      </c>
      <c r="H16" s="216"/>
      <c r="I16" s="236"/>
      <c r="J16" s="217"/>
    </row>
    <row r="17" spans="1:10" ht="14.25" customHeight="1">
      <c r="A17" s="209"/>
      <c r="B17" s="691" t="s">
        <v>614</v>
      </c>
      <c r="C17" s="691"/>
      <c r="D17" s="754">
        <v>214.14322999999999</v>
      </c>
      <c r="E17" s="754">
        <v>165.88612999999998</v>
      </c>
      <c r="F17" s="754">
        <v>214.14322999999999</v>
      </c>
      <c r="G17" s="692">
        <f>+IF(E17=0,"",D17/E17-1)</f>
        <v>0.29090497198288978</v>
      </c>
      <c r="H17" s="216"/>
      <c r="I17" s="236"/>
    </row>
    <row r="18" spans="1:10" ht="14.25" customHeight="1">
      <c r="A18" s="209"/>
      <c r="B18" s="693" t="s">
        <v>388</v>
      </c>
      <c r="C18" s="694" t="s">
        <v>389</v>
      </c>
      <c r="D18" s="755">
        <v>334.59582</v>
      </c>
      <c r="E18" s="755"/>
      <c r="F18" s="755">
        <v>334.59582</v>
      </c>
      <c r="G18" s="695" t="str">
        <f t="shared" si="0"/>
        <v/>
      </c>
      <c r="H18" s="216"/>
      <c r="I18" s="236"/>
      <c r="J18" s="217"/>
    </row>
    <row r="19" spans="1:10" ht="14.25" customHeight="1">
      <c r="A19" s="209"/>
      <c r="B19" s="691" t="s">
        <v>615</v>
      </c>
      <c r="C19" s="691"/>
      <c r="D19" s="754">
        <v>334.59582</v>
      </c>
      <c r="E19" s="754"/>
      <c r="F19" s="754">
        <v>334.59582</v>
      </c>
      <c r="G19" s="692" t="str">
        <f t="shared" si="0"/>
        <v/>
      </c>
      <c r="H19" s="216"/>
      <c r="I19" s="236"/>
      <c r="J19" s="217"/>
    </row>
    <row r="20" spans="1:10" ht="14.25" customHeight="1">
      <c r="A20" s="209"/>
      <c r="B20" s="693" t="s">
        <v>399</v>
      </c>
      <c r="C20" s="694" t="s">
        <v>342</v>
      </c>
      <c r="D20" s="755">
        <v>152.51283000000001</v>
      </c>
      <c r="E20" s="755">
        <v>150.52659</v>
      </c>
      <c r="F20" s="755">
        <v>152.51283000000001</v>
      </c>
      <c r="G20" s="695">
        <f t="shared" si="0"/>
        <v>1.3195276661751354E-2</v>
      </c>
      <c r="H20" s="216"/>
      <c r="I20" s="216"/>
      <c r="J20" s="217"/>
    </row>
    <row r="21" spans="1:10" ht="14.25" customHeight="1">
      <c r="A21" s="209"/>
      <c r="B21" s="696"/>
      <c r="C21" s="694" t="s">
        <v>344</v>
      </c>
      <c r="D21" s="755">
        <v>40.281509999999997</v>
      </c>
      <c r="E21" s="755">
        <v>34.440739999999998</v>
      </c>
      <c r="F21" s="755">
        <v>40.281509999999997</v>
      </c>
      <c r="G21" s="695">
        <f t="shared" si="0"/>
        <v>0.16958898095685515</v>
      </c>
      <c r="H21" s="216"/>
      <c r="I21" s="216"/>
      <c r="J21" s="217"/>
    </row>
    <row r="22" spans="1:10" ht="14.25" customHeight="1">
      <c r="A22" s="209"/>
      <c r="B22" s="691" t="s">
        <v>616</v>
      </c>
      <c r="C22" s="691"/>
      <c r="D22" s="754">
        <v>192.79434000000001</v>
      </c>
      <c r="E22" s="754">
        <v>184.96733</v>
      </c>
      <c r="F22" s="754">
        <v>192.79434000000001</v>
      </c>
      <c r="G22" s="692">
        <f t="shared" si="0"/>
        <v>4.2315634874547925E-2</v>
      </c>
      <c r="H22" s="216"/>
      <c r="I22" s="216"/>
      <c r="J22" s="217"/>
    </row>
    <row r="23" spans="1:10" ht="14.25" customHeight="1">
      <c r="A23" s="209"/>
      <c r="B23" s="693" t="s">
        <v>152</v>
      </c>
      <c r="C23" s="694" t="s">
        <v>355</v>
      </c>
      <c r="D23" s="755">
        <v>1.5881000000000001</v>
      </c>
      <c r="E23" s="755">
        <v>1.67096</v>
      </c>
      <c r="F23" s="755">
        <v>1.5881000000000001</v>
      </c>
      <c r="G23" s="695">
        <f t="shared" si="0"/>
        <v>-4.9588260640589854E-2</v>
      </c>
      <c r="H23" s="216"/>
      <c r="I23" s="216"/>
      <c r="J23" s="217"/>
    </row>
    <row r="24" spans="1:10" s="266" customFormat="1" ht="14.25" customHeight="1">
      <c r="A24" s="209"/>
      <c r="B24" s="696"/>
      <c r="C24" s="694" t="s">
        <v>356</v>
      </c>
      <c r="D24" s="755">
        <v>0.57006000000000001</v>
      </c>
      <c r="E24" s="755">
        <v>0.56183000000000005</v>
      </c>
      <c r="F24" s="755">
        <v>0.57006000000000001</v>
      </c>
      <c r="G24" s="695">
        <f t="shared" si="0"/>
        <v>1.4648559172703468E-2</v>
      </c>
      <c r="H24" s="216"/>
      <c r="I24" s="216"/>
      <c r="J24" s="217"/>
    </row>
    <row r="25" spans="1:10" s="266" customFormat="1" ht="14.25" customHeight="1">
      <c r="A25" s="209"/>
      <c r="B25" s="696"/>
      <c r="C25" s="694" t="s">
        <v>357</v>
      </c>
      <c r="D25" s="755">
        <v>4.53186</v>
      </c>
      <c r="E25" s="755">
        <v>4.5436300000000003</v>
      </c>
      <c r="F25" s="755">
        <v>4.53186</v>
      </c>
      <c r="G25" s="695">
        <f t="shared" si="0"/>
        <v>-2.5904398025368147E-3</v>
      </c>
      <c r="H25" s="216"/>
      <c r="I25" s="216"/>
      <c r="J25" s="217"/>
    </row>
    <row r="26" spans="1:10" s="266" customFormat="1" ht="14.25" customHeight="1">
      <c r="A26" s="209"/>
      <c r="B26" s="696"/>
      <c r="C26" s="694" t="s">
        <v>358</v>
      </c>
      <c r="D26" s="755">
        <v>11.024710000000001</v>
      </c>
      <c r="E26" s="755">
        <v>14.812430000000001</v>
      </c>
      <c r="F26" s="755">
        <v>11.024710000000001</v>
      </c>
      <c r="G26" s="695">
        <f t="shared" si="0"/>
        <v>-0.2557122632815817</v>
      </c>
      <c r="H26" s="216"/>
      <c r="I26" s="216"/>
      <c r="J26" s="217"/>
    </row>
    <row r="27" spans="1:10" s="266" customFormat="1" ht="14.25" customHeight="1">
      <c r="A27" s="209"/>
      <c r="B27" s="696"/>
      <c r="C27" s="694" t="s">
        <v>359</v>
      </c>
      <c r="D27" s="755">
        <v>59.963470000000001</v>
      </c>
      <c r="E27" s="755">
        <v>112.99999</v>
      </c>
      <c r="F27" s="755">
        <v>59.963470000000001</v>
      </c>
      <c r="G27" s="695">
        <f t="shared" si="0"/>
        <v>-0.46934977604865269</v>
      </c>
      <c r="H27" s="216"/>
      <c r="I27" s="216"/>
      <c r="J27" s="217"/>
    </row>
    <row r="28" spans="1:10" s="266" customFormat="1" ht="14.25" customHeight="1">
      <c r="A28" s="209"/>
      <c r="B28" s="696"/>
      <c r="C28" s="694" t="s">
        <v>360</v>
      </c>
      <c r="D28" s="755">
        <v>5.4515200000000004</v>
      </c>
      <c r="E28" s="755">
        <v>8.7215699999999998</v>
      </c>
      <c r="F28" s="755">
        <v>5.4515200000000004</v>
      </c>
      <c r="G28" s="695">
        <f t="shared" si="0"/>
        <v>-0.37493822786493713</v>
      </c>
      <c r="H28" s="216"/>
      <c r="I28" s="216"/>
      <c r="J28" s="217"/>
    </row>
    <row r="29" spans="1:10" s="266" customFormat="1" ht="14.25" customHeight="1">
      <c r="A29" s="209"/>
      <c r="B29" s="696"/>
      <c r="C29" s="694" t="s">
        <v>617</v>
      </c>
      <c r="D29" s="755">
        <v>4.9826100000000002</v>
      </c>
      <c r="E29" s="755">
        <v>0</v>
      </c>
      <c r="F29" s="755">
        <v>4.9826100000000002</v>
      </c>
      <c r="G29" s="695" t="str">
        <f t="shared" si="0"/>
        <v/>
      </c>
      <c r="H29" s="216"/>
      <c r="I29" s="216"/>
      <c r="J29" s="217"/>
    </row>
    <row r="30" spans="1:10" s="266" customFormat="1" ht="14.25" customHeight="1">
      <c r="A30" s="209"/>
      <c r="B30" s="696"/>
      <c r="C30" s="694" t="s">
        <v>618</v>
      </c>
      <c r="D30" s="755"/>
      <c r="E30" s="755">
        <v>0</v>
      </c>
      <c r="F30" s="755"/>
      <c r="G30" s="695" t="str">
        <f t="shared" si="0"/>
        <v/>
      </c>
      <c r="H30" s="216"/>
      <c r="I30" s="216"/>
      <c r="J30" s="217"/>
    </row>
    <row r="31" spans="1:10" s="266" customFormat="1" ht="14.25" customHeight="1">
      <c r="A31" s="209"/>
      <c r="B31" s="696"/>
      <c r="C31" s="694" t="s">
        <v>619</v>
      </c>
      <c r="D31" s="755">
        <v>13.199590000000001</v>
      </c>
      <c r="E31" s="755">
        <v>0</v>
      </c>
      <c r="F31" s="755">
        <v>13.199590000000001</v>
      </c>
      <c r="G31" s="695" t="str">
        <f t="shared" si="0"/>
        <v/>
      </c>
      <c r="H31" s="216"/>
      <c r="I31" s="216"/>
      <c r="J31" s="217"/>
    </row>
    <row r="32" spans="1:10" s="266" customFormat="1" ht="15">
      <c r="A32" s="209"/>
      <c r="B32" s="696"/>
      <c r="C32" s="694" t="s">
        <v>361</v>
      </c>
      <c r="D32" s="755">
        <v>68.142930000000007</v>
      </c>
      <c r="E32" s="755">
        <v>69.079629999999995</v>
      </c>
      <c r="F32" s="755">
        <v>68.142930000000007</v>
      </c>
      <c r="G32" s="695">
        <f t="shared" si="0"/>
        <v>-1.3559713623248815E-2</v>
      </c>
      <c r="H32" s="216"/>
      <c r="I32" s="216"/>
      <c r="J32" s="236"/>
    </row>
    <row r="33" spans="1:10" s="266" customFormat="1" ht="15">
      <c r="A33" s="209"/>
      <c r="B33" s="691" t="s">
        <v>620</v>
      </c>
      <c r="C33" s="691"/>
      <c r="D33" s="754">
        <v>169.45484999999999</v>
      </c>
      <c r="E33" s="754">
        <v>212.39004</v>
      </c>
      <c r="F33" s="754">
        <v>169.45484999999999</v>
      </c>
      <c r="G33" s="692">
        <f t="shared" si="0"/>
        <v>-0.20215255856630565</v>
      </c>
      <c r="H33" s="216"/>
      <c r="I33" s="216"/>
      <c r="J33" s="236"/>
    </row>
    <row r="34" spans="1:10" s="266" customFormat="1" ht="15">
      <c r="A34" s="209"/>
      <c r="B34" s="693" t="s">
        <v>156</v>
      </c>
      <c r="C34" s="694" t="s">
        <v>365</v>
      </c>
      <c r="D34" s="755">
        <v>169.76311000000001</v>
      </c>
      <c r="E34" s="755">
        <v>168.26845</v>
      </c>
      <c r="F34" s="755">
        <v>169.76311000000001</v>
      </c>
      <c r="G34" s="695">
        <f t="shared" si="0"/>
        <v>8.8825920723700769E-3</v>
      </c>
      <c r="H34" s="216"/>
      <c r="I34" s="216"/>
      <c r="J34" s="236"/>
    </row>
    <row r="35" spans="1:10" s="266" customFormat="1" ht="15">
      <c r="A35" s="209"/>
      <c r="B35" s="691" t="s">
        <v>621</v>
      </c>
      <c r="C35" s="691"/>
      <c r="D35" s="754">
        <v>169.76311000000001</v>
      </c>
      <c r="E35" s="754">
        <v>168.26845</v>
      </c>
      <c r="F35" s="754">
        <v>169.76311000000001</v>
      </c>
      <c r="G35" s="692">
        <f t="shared" si="0"/>
        <v>8.8825920723700769E-3</v>
      </c>
      <c r="H35" s="216"/>
      <c r="I35" s="216"/>
      <c r="J35" s="236"/>
    </row>
    <row r="36" spans="1:10" s="266" customFormat="1" ht="15">
      <c r="A36" s="209"/>
      <c r="B36" s="693" t="s">
        <v>157</v>
      </c>
      <c r="C36" s="694" t="s">
        <v>352</v>
      </c>
      <c r="D36" s="755">
        <v>5.3621499999999997</v>
      </c>
      <c r="E36" s="755">
        <v>5.0697200000000002</v>
      </c>
      <c r="F36" s="755">
        <v>5.3621499999999997</v>
      </c>
      <c r="G36" s="695">
        <f t="shared" si="0"/>
        <v>5.7681686562571333E-2</v>
      </c>
      <c r="H36" s="216"/>
      <c r="I36" s="216"/>
      <c r="J36" s="236"/>
    </row>
    <row r="37" spans="1:10" s="266" customFormat="1" ht="15">
      <c r="A37" s="209"/>
      <c r="B37" s="696"/>
      <c r="C37" s="694" t="s">
        <v>353</v>
      </c>
      <c r="D37" s="755">
        <v>253.87868</v>
      </c>
      <c r="E37" s="755">
        <v>255.38666999999998</v>
      </c>
      <c r="F37" s="755">
        <v>253.87868</v>
      </c>
      <c r="G37" s="695">
        <f t="shared" si="0"/>
        <v>-5.9047326158407909E-3</v>
      </c>
      <c r="H37" s="216"/>
      <c r="I37" s="216"/>
      <c r="J37" s="236"/>
    </row>
    <row r="38" spans="1:10" s="266" customFormat="1" ht="15">
      <c r="A38" s="209"/>
      <c r="B38" s="696"/>
      <c r="C38" s="694" t="s">
        <v>350</v>
      </c>
      <c r="D38" s="755">
        <v>91.246499999999997</v>
      </c>
      <c r="E38" s="755">
        <v>91.217140000000001</v>
      </c>
      <c r="F38" s="755">
        <v>91.246499999999997</v>
      </c>
      <c r="G38" s="695">
        <f t="shared" si="0"/>
        <v>3.2186933289080066E-4</v>
      </c>
      <c r="H38" s="216"/>
      <c r="I38" s="216"/>
      <c r="J38" s="236"/>
    </row>
    <row r="39" spans="1:10" s="266" customFormat="1" ht="15">
      <c r="A39" s="209"/>
      <c r="B39" s="696"/>
      <c r="C39" s="694" t="s">
        <v>351</v>
      </c>
      <c r="D39" s="755">
        <v>9.9612599999999993</v>
      </c>
      <c r="E39" s="755">
        <v>9.9906299999999995</v>
      </c>
      <c r="F39" s="755">
        <v>9.9612599999999993</v>
      </c>
      <c r="G39" s="695">
        <f t="shared" si="0"/>
        <v>-2.9397545500133848E-3</v>
      </c>
      <c r="H39" s="216"/>
      <c r="I39" s="216"/>
      <c r="J39" s="236"/>
    </row>
    <row r="40" spans="1:10" s="603" customFormat="1" ht="15">
      <c r="A40" s="209"/>
      <c r="B40" s="691" t="s">
        <v>622</v>
      </c>
      <c r="C40" s="691"/>
      <c r="D40" s="754">
        <v>360.44859000000002</v>
      </c>
      <c r="E40" s="754">
        <v>361.66416000000004</v>
      </c>
      <c r="F40" s="754">
        <v>360.44859000000002</v>
      </c>
      <c r="G40" s="692">
        <f t="shared" si="0"/>
        <v>-3.3610463364686094E-3</v>
      </c>
      <c r="H40" s="766"/>
      <c r="I40" s="211"/>
      <c r="J40" s="211"/>
    </row>
    <row r="41" spans="1:10" s="603" customFormat="1" ht="15">
      <c r="A41" s="209"/>
      <c r="B41" s="693" t="s">
        <v>158</v>
      </c>
      <c r="C41" s="694" t="s">
        <v>362</v>
      </c>
      <c r="D41" s="755">
        <v>17.934000000000001</v>
      </c>
      <c r="E41" s="755">
        <v>18.378</v>
      </c>
      <c r="F41" s="755">
        <v>17.934000000000001</v>
      </c>
      <c r="G41" s="695">
        <f t="shared" si="0"/>
        <v>-2.4159320927195527E-2</v>
      </c>
      <c r="H41" s="766"/>
      <c r="I41" s="211"/>
      <c r="J41" s="211"/>
    </row>
    <row r="42" spans="1:10" s="603" customFormat="1" ht="15">
      <c r="A42" s="209"/>
      <c r="B42" s="696"/>
      <c r="C42" s="694" t="s">
        <v>623</v>
      </c>
      <c r="D42" s="755">
        <v>10.11</v>
      </c>
      <c r="E42" s="755">
        <v>10.932</v>
      </c>
      <c r="F42" s="755">
        <v>10.11</v>
      </c>
      <c r="G42" s="695">
        <f t="shared" si="0"/>
        <v>-7.5192096597146096E-2</v>
      </c>
      <c r="H42" s="766"/>
      <c r="I42" s="211"/>
      <c r="J42" s="211"/>
    </row>
    <row r="43" spans="1:10" s="603" customFormat="1" ht="15">
      <c r="A43" s="209"/>
      <c r="B43" s="696"/>
      <c r="C43" s="694" t="s">
        <v>363</v>
      </c>
      <c r="D43" s="755">
        <v>21.637630000000001</v>
      </c>
      <c r="E43" s="755">
        <v>16.975630000000002</v>
      </c>
      <c r="F43" s="755">
        <v>21.637630000000001</v>
      </c>
      <c r="G43" s="695">
        <f t="shared" si="0"/>
        <v>0.27462898284187376</v>
      </c>
      <c r="H43" s="766"/>
      <c r="I43" s="211"/>
      <c r="J43" s="211"/>
    </row>
    <row r="44" spans="1:10" s="603" customFormat="1" ht="15">
      <c r="A44" s="209"/>
      <c r="B44" s="691" t="s">
        <v>624</v>
      </c>
      <c r="C44" s="691"/>
      <c r="D44" s="754">
        <v>49.681629999999998</v>
      </c>
      <c r="E44" s="754">
        <v>46.285630000000005</v>
      </c>
      <c r="F44" s="754">
        <v>49.681629999999998</v>
      </c>
      <c r="G44" s="692">
        <f t="shared" si="0"/>
        <v>7.3370503977152168E-2</v>
      </c>
      <c r="H44" s="766"/>
      <c r="I44" s="211"/>
      <c r="J44" s="211"/>
    </row>
    <row r="45" spans="1:10" s="603" customFormat="1" ht="15">
      <c r="A45" s="209"/>
      <c r="B45" s="693" t="s">
        <v>407</v>
      </c>
      <c r="C45" s="694" t="s">
        <v>625</v>
      </c>
      <c r="D45" s="755">
        <v>0</v>
      </c>
      <c r="E45" s="755">
        <v>1.0426800000000001</v>
      </c>
      <c r="F45" s="755">
        <v>0</v>
      </c>
      <c r="G45" s="695">
        <f t="shared" si="0"/>
        <v>-1</v>
      </c>
      <c r="H45" s="766"/>
      <c r="I45" s="211"/>
      <c r="J45" s="211"/>
    </row>
    <row r="46" spans="1:10" s="603" customFormat="1" ht="15">
      <c r="A46" s="209"/>
      <c r="B46" s="691" t="s">
        <v>626</v>
      </c>
      <c r="C46" s="691"/>
      <c r="D46" s="754">
        <v>0</v>
      </c>
      <c r="E46" s="754">
        <v>1.0426800000000001</v>
      </c>
      <c r="F46" s="754">
        <v>0</v>
      </c>
      <c r="G46" s="692">
        <f t="shared" si="0"/>
        <v>-1</v>
      </c>
      <c r="H46" s="766"/>
      <c r="I46" s="211"/>
      <c r="J46" s="211"/>
    </row>
    <row r="47" spans="1:10" s="603" customFormat="1" ht="15">
      <c r="A47" s="209"/>
      <c r="B47" s="693" t="s">
        <v>416</v>
      </c>
      <c r="C47" s="694" t="s">
        <v>372</v>
      </c>
      <c r="D47" s="755">
        <v>3.4415100000000001</v>
      </c>
      <c r="E47" s="755">
        <v>3.50909</v>
      </c>
      <c r="F47" s="755">
        <v>3.4415100000000001</v>
      </c>
      <c r="G47" s="695">
        <f t="shared" si="0"/>
        <v>-1.9258554212060686E-2</v>
      </c>
      <c r="H47" s="766"/>
      <c r="I47" s="211"/>
      <c r="J47" s="211"/>
    </row>
    <row r="48" spans="1:10" s="603" customFormat="1" ht="15">
      <c r="A48" s="209"/>
      <c r="B48" s="691" t="s">
        <v>627</v>
      </c>
      <c r="C48" s="691"/>
      <c r="D48" s="754">
        <v>3.4415100000000001</v>
      </c>
      <c r="E48" s="754">
        <v>3.50909</v>
      </c>
      <c r="F48" s="754">
        <v>3.4415100000000001</v>
      </c>
      <c r="G48" s="692">
        <f t="shared" si="0"/>
        <v>-1.9258554212060686E-2</v>
      </c>
      <c r="H48" s="766"/>
      <c r="I48" s="211"/>
      <c r="J48" s="211"/>
    </row>
    <row r="49" spans="1:10" s="603" customFormat="1" ht="15">
      <c r="A49" s="209"/>
      <c r="B49" s="693" t="s">
        <v>398</v>
      </c>
      <c r="C49" s="694" t="s">
        <v>337</v>
      </c>
      <c r="D49" s="755">
        <v>610.67759999999998</v>
      </c>
      <c r="E49" s="755">
        <v>662.40000000000009</v>
      </c>
      <c r="F49" s="755">
        <v>610.67759999999998</v>
      </c>
      <c r="G49" s="695">
        <f t="shared" si="0"/>
        <v>-7.8083333333333504E-2</v>
      </c>
      <c r="H49" s="766"/>
      <c r="I49" s="211"/>
      <c r="J49" s="211"/>
    </row>
    <row r="50" spans="1:10" s="603" customFormat="1" ht="15">
      <c r="A50" s="209"/>
      <c r="B50" s="696"/>
      <c r="C50" s="694" t="s">
        <v>338</v>
      </c>
      <c r="D50" s="755">
        <v>202.82687999999999</v>
      </c>
      <c r="E50" s="755">
        <v>216.25151999999997</v>
      </c>
      <c r="F50" s="755">
        <v>202.82687999999999</v>
      </c>
      <c r="G50" s="695">
        <f t="shared" si="0"/>
        <v>-6.207882376965479E-2</v>
      </c>
      <c r="H50" s="766"/>
      <c r="I50" s="211"/>
      <c r="J50" s="211"/>
    </row>
    <row r="51" spans="1:10" s="603" customFormat="1" ht="15">
      <c r="A51" s="209"/>
      <c r="B51" s="696"/>
      <c r="C51" s="694" t="s">
        <v>340</v>
      </c>
      <c r="D51" s="755">
        <v>0</v>
      </c>
      <c r="E51" s="755">
        <v>0</v>
      </c>
      <c r="F51" s="755">
        <v>0</v>
      </c>
      <c r="G51" s="695" t="str">
        <f t="shared" si="0"/>
        <v/>
      </c>
      <c r="H51" s="766"/>
      <c r="I51" s="211"/>
      <c r="J51" s="211"/>
    </row>
    <row r="52" spans="1:10" s="603" customFormat="1" ht="15">
      <c r="A52" s="209"/>
      <c r="B52" s="691" t="s">
        <v>628</v>
      </c>
      <c r="C52" s="691"/>
      <c r="D52" s="754">
        <v>813.50447999999994</v>
      </c>
      <c r="E52" s="754">
        <v>878.65152000000012</v>
      </c>
      <c r="F52" s="754">
        <v>813.50447999999994</v>
      </c>
      <c r="G52" s="692">
        <f t="shared" si="0"/>
        <v>-7.4144343368347188E-2</v>
      </c>
      <c r="H52" s="766"/>
      <c r="I52" s="211"/>
      <c r="J52" s="211"/>
    </row>
    <row r="53" spans="1:10" s="603" customFormat="1" ht="15">
      <c r="A53" s="211"/>
      <c r="B53" s="693" t="s">
        <v>424</v>
      </c>
      <c r="C53" s="694" t="s">
        <v>629</v>
      </c>
      <c r="D53" s="755">
        <v>0</v>
      </c>
      <c r="E53" s="755">
        <v>0</v>
      </c>
      <c r="F53" s="755">
        <v>0</v>
      </c>
      <c r="G53" s="695" t="str">
        <f t="shared" si="0"/>
        <v/>
      </c>
      <c r="H53" s="766"/>
      <c r="I53" s="211"/>
      <c r="J53" s="211"/>
    </row>
    <row r="54" spans="1:10" s="603" customFormat="1" ht="15">
      <c r="A54" s="211"/>
      <c r="B54" s="691" t="s">
        <v>630</v>
      </c>
      <c r="C54" s="691"/>
      <c r="D54" s="754">
        <v>0</v>
      </c>
      <c r="E54" s="754">
        <v>0</v>
      </c>
      <c r="F54" s="754">
        <v>0</v>
      </c>
      <c r="G54" s="692" t="str">
        <f t="shared" si="0"/>
        <v/>
      </c>
      <c r="H54" s="766"/>
      <c r="I54" s="211"/>
      <c r="J54" s="211"/>
    </row>
    <row r="55" spans="1:10" s="603" customFormat="1" ht="15">
      <c r="A55" s="211"/>
      <c r="B55" s="693" t="s">
        <v>422</v>
      </c>
      <c r="C55" s="694" t="s">
        <v>376</v>
      </c>
      <c r="D55" s="755">
        <v>5.24</v>
      </c>
      <c r="E55" s="755">
        <v>1.37</v>
      </c>
      <c r="F55" s="755">
        <v>5.24</v>
      </c>
      <c r="G55" s="695">
        <f t="shared" si="0"/>
        <v>2.824817518248175</v>
      </c>
      <c r="H55" s="766"/>
      <c r="I55" s="211"/>
      <c r="J55" s="211"/>
    </row>
    <row r="56" spans="1:10" s="603" customFormat="1" ht="15">
      <c r="A56" s="211"/>
      <c r="B56" s="691" t="s">
        <v>631</v>
      </c>
      <c r="C56" s="691"/>
      <c r="D56" s="754">
        <v>5.24</v>
      </c>
      <c r="E56" s="754">
        <v>1.37</v>
      </c>
      <c r="F56" s="754">
        <v>5.24</v>
      </c>
      <c r="G56" s="692">
        <f t="shared" si="0"/>
        <v>2.824817518248175</v>
      </c>
      <c r="H56" s="766"/>
      <c r="I56" s="211"/>
      <c r="J56" s="211"/>
    </row>
    <row r="57" spans="1:10" s="603" customFormat="1" ht="15">
      <c r="A57" s="211"/>
      <c r="B57" s="693" t="s">
        <v>419</v>
      </c>
      <c r="C57" s="694" t="s">
        <v>632</v>
      </c>
      <c r="D57" s="755">
        <v>17.619800000000001</v>
      </c>
      <c r="E57" s="755">
        <v>20.189959999999999</v>
      </c>
      <c r="F57" s="755">
        <v>17.619800000000001</v>
      </c>
      <c r="G57" s="695">
        <f t="shared" si="0"/>
        <v>-0.12729891490622058</v>
      </c>
      <c r="H57" s="766"/>
      <c r="I57" s="211"/>
      <c r="J57" s="211"/>
    </row>
    <row r="58" spans="1:10" s="603" customFormat="1" ht="15">
      <c r="A58" s="211"/>
      <c r="B58" s="696"/>
      <c r="C58" s="694" t="s">
        <v>633</v>
      </c>
      <c r="D58" s="755">
        <v>20.026160000000001</v>
      </c>
      <c r="E58" s="755">
        <v>20.141200000000001</v>
      </c>
      <c r="F58" s="755">
        <v>20.026160000000001</v>
      </c>
      <c r="G58" s="695">
        <f t="shared" si="0"/>
        <v>-5.7116755704724742E-3</v>
      </c>
      <c r="H58" s="766"/>
      <c r="I58" s="211"/>
      <c r="J58" s="211"/>
    </row>
    <row r="59" spans="1:10" s="603" customFormat="1" ht="15">
      <c r="A59" s="211"/>
      <c r="B59" s="691" t="s">
        <v>634</v>
      </c>
      <c r="C59" s="691"/>
      <c r="D59" s="754">
        <v>37.645960000000002</v>
      </c>
      <c r="E59" s="754">
        <v>40.331159999999997</v>
      </c>
      <c r="F59" s="754">
        <v>37.645960000000002</v>
      </c>
      <c r="G59" s="692">
        <f t="shared" si="0"/>
        <v>-6.65787941631234E-2</v>
      </c>
      <c r="H59" s="766"/>
      <c r="I59" s="211"/>
      <c r="J59" s="211"/>
    </row>
    <row r="60" spans="1:10" s="603" customFormat="1" ht="15">
      <c r="A60" s="211"/>
      <c r="B60" s="693" t="s">
        <v>635</v>
      </c>
      <c r="C60" s="694" t="s">
        <v>392</v>
      </c>
      <c r="D60" s="755">
        <v>20.347239999999999</v>
      </c>
      <c r="E60" s="755"/>
      <c r="F60" s="755">
        <v>20.347239999999999</v>
      </c>
      <c r="G60" s="695" t="str">
        <f t="shared" si="0"/>
        <v/>
      </c>
      <c r="H60" s="766"/>
      <c r="I60" s="211"/>
      <c r="J60" s="211"/>
    </row>
    <row r="61" spans="1:10" s="603" customFormat="1" ht="15">
      <c r="A61" s="211"/>
      <c r="B61" s="691" t="s">
        <v>636</v>
      </c>
      <c r="C61" s="691"/>
      <c r="D61" s="754">
        <v>20.347239999999999</v>
      </c>
      <c r="E61" s="754"/>
      <c r="F61" s="754">
        <v>20.347239999999999</v>
      </c>
      <c r="G61" s="692" t="str">
        <f t="shared" si="0"/>
        <v/>
      </c>
      <c r="H61" s="766"/>
      <c r="I61" s="211"/>
      <c r="J61" s="211"/>
    </row>
    <row r="62" spans="1:10" s="603" customFormat="1" ht="15">
      <c r="A62" s="211"/>
      <c r="B62" s="693" t="s">
        <v>383</v>
      </c>
      <c r="C62" s="694" t="s">
        <v>384</v>
      </c>
      <c r="D62" s="755">
        <v>461.20003000000003</v>
      </c>
      <c r="E62" s="755"/>
      <c r="F62" s="755">
        <v>461.20003000000003</v>
      </c>
      <c r="G62" s="695" t="str">
        <f t="shared" si="0"/>
        <v/>
      </c>
      <c r="H62" s="766"/>
      <c r="I62" s="211"/>
      <c r="J62" s="211"/>
    </row>
    <row r="63" spans="1:10" s="603" customFormat="1" ht="15">
      <c r="A63" s="211"/>
      <c r="B63" s="696"/>
      <c r="C63" s="694" t="s">
        <v>637</v>
      </c>
      <c r="D63" s="755">
        <v>6.34382</v>
      </c>
      <c r="E63" s="755">
        <v>0</v>
      </c>
      <c r="F63" s="755">
        <v>6.34382</v>
      </c>
      <c r="G63" s="695" t="str">
        <f t="shared" si="0"/>
        <v/>
      </c>
      <c r="H63" s="766"/>
      <c r="I63" s="211"/>
      <c r="J63" s="211"/>
    </row>
    <row r="64" spans="1:10" s="603" customFormat="1" ht="15">
      <c r="A64" s="211"/>
      <c r="B64" s="691" t="s">
        <v>638</v>
      </c>
      <c r="C64" s="691"/>
      <c r="D64" s="754">
        <v>467.54385000000002</v>
      </c>
      <c r="E64" s="754">
        <v>0</v>
      </c>
      <c r="F64" s="754">
        <v>467.54385000000002</v>
      </c>
      <c r="G64" s="692" t="str">
        <f t="shared" si="0"/>
        <v/>
      </c>
      <c r="H64" s="766"/>
      <c r="I64" s="211"/>
      <c r="J64" s="211"/>
    </row>
    <row r="65" spans="1:10" s="603" customFormat="1" ht="15">
      <c r="A65" s="211"/>
      <c r="B65" s="693" t="s">
        <v>421</v>
      </c>
      <c r="C65" s="694" t="s">
        <v>639</v>
      </c>
      <c r="D65" s="755">
        <v>94.041799999999995</v>
      </c>
      <c r="E65" s="755">
        <v>94.987040000000007</v>
      </c>
      <c r="F65" s="755">
        <v>94.041799999999995</v>
      </c>
      <c r="G65" s="695">
        <f t="shared" si="0"/>
        <v>-9.951252297155655E-3</v>
      </c>
      <c r="H65" s="766"/>
      <c r="I65" s="211"/>
      <c r="J65" s="211"/>
    </row>
    <row r="66" spans="1:10" s="603" customFormat="1" ht="15">
      <c r="A66" s="211"/>
      <c r="B66" s="691" t="s">
        <v>754</v>
      </c>
      <c r="C66" s="691"/>
      <c r="D66" s="754">
        <v>94.041799999999995</v>
      </c>
      <c r="E66" s="754">
        <v>94.987040000000007</v>
      </c>
      <c r="F66" s="754">
        <v>94.041799999999995</v>
      </c>
      <c r="G66" s="692">
        <f t="shared" si="0"/>
        <v>-9.951252297155655E-3</v>
      </c>
      <c r="H66" s="766"/>
      <c r="I66" s="211"/>
      <c r="J66" s="211"/>
    </row>
    <row r="67" spans="1:10" s="603" customFormat="1" ht="15">
      <c r="A67" s="211"/>
      <c r="B67" s="693" t="s">
        <v>420</v>
      </c>
      <c r="C67" s="694" t="s">
        <v>373</v>
      </c>
      <c r="D67" s="755">
        <v>18.527670000000001</v>
      </c>
      <c r="E67" s="755">
        <v>9.8896300000000004</v>
      </c>
      <c r="F67" s="755">
        <v>18.527670000000001</v>
      </c>
      <c r="G67" s="695">
        <f t="shared" si="0"/>
        <v>0.87344420367597175</v>
      </c>
      <c r="H67" s="766"/>
      <c r="I67" s="211"/>
      <c r="J67" s="211"/>
    </row>
    <row r="68" spans="1:10" s="603" customFormat="1" ht="15">
      <c r="A68" s="211"/>
      <c r="B68" s="691" t="s">
        <v>640</v>
      </c>
      <c r="C68" s="691"/>
      <c r="D68" s="754">
        <v>18.527670000000001</v>
      </c>
      <c r="E68" s="754">
        <v>9.8896300000000004</v>
      </c>
      <c r="F68" s="754">
        <v>18.527670000000001</v>
      </c>
      <c r="G68" s="692">
        <f t="shared" si="0"/>
        <v>0.87344420367597175</v>
      </c>
      <c r="H68" s="766"/>
      <c r="I68" s="211"/>
      <c r="J68" s="211"/>
    </row>
    <row r="69" spans="1:10" s="603" customFormat="1" ht="15">
      <c r="A69" s="211"/>
      <c r="B69" s="693" t="s">
        <v>401</v>
      </c>
      <c r="C69" s="694" t="s">
        <v>345</v>
      </c>
      <c r="D69" s="755">
        <v>73.264430000000004</v>
      </c>
      <c r="E69" s="755">
        <v>69.311480000000003</v>
      </c>
      <c r="F69" s="755">
        <v>73.264430000000004</v>
      </c>
      <c r="G69" s="695">
        <f t="shared" si="0"/>
        <v>5.703167786923613E-2</v>
      </c>
      <c r="H69" s="766"/>
      <c r="I69" s="211"/>
      <c r="J69" s="211"/>
    </row>
    <row r="70" spans="1:10" s="603" customFormat="1" ht="15">
      <c r="A70" s="211"/>
      <c r="B70" s="696"/>
      <c r="C70" s="694" t="s">
        <v>347</v>
      </c>
      <c r="D70" s="755">
        <v>0</v>
      </c>
      <c r="E70" s="755">
        <v>27.828900000000001</v>
      </c>
      <c r="F70" s="755">
        <v>0</v>
      </c>
      <c r="G70" s="695">
        <f t="shared" si="0"/>
        <v>-1</v>
      </c>
      <c r="H70" s="766"/>
      <c r="I70" s="211"/>
      <c r="J70" s="211"/>
    </row>
    <row r="71" spans="1:10" s="603" customFormat="1" ht="15">
      <c r="A71" s="211"/>
      <c r="B71" s="696"/>
      <c r="C71" s="694" t="s">
        <v>346</v>
      </c>
      <c r="D71" s="755">
        <v>256.41266000000002</v>
      </c>
      <c r="E71" s="755">
        <v>199.97784999999999</v>
      </c>
      <c r="F71" s="755">
        <v>256.41266000000002</v>
      </c>
      <c r="G71" s="695">
        <f t="shared" si="0"/>
        <v>0.28220530423744439</v>
      </c>
      <c r="H71" s="766"/>
      <c r="I71" s="211"/>
      <c r="J71" s="211"/>
    </row>
    <row r="72" spans="1:10" s="603" customFormat="1" ht="15">
      <c r="A72" s="211"/>
      <c r="B72" s="696"/>
      <c r="C72" s="694" t="s">
        <v>348</v>
      </c>
      <c r="D72" s="755">
        <v>132.89211</v>
      </c>
      <c r="E72" s="755">
        <v>78.638339999999999</v>
      </c>
      <c r="F72" s="755">
        <v>132.89211</v>
      </c>
      <c r="G72" s="695">
        <f t="shared" si="0"/>
        <v>0.68991499566242109</v>
      </c>
      <c r="H72" s="766"/>
      <c r="I72" s="211"/>
      <c r="J72" s="211"/>
    </row>
    <row r="73" spans="1:10" s="603" customFormat="1" ht="15">
      <c r="A73" s="211"/>
      <c r="B73" s="696"/>
      <c r="C73" s="694" t="s">
        <v>349</v>
      </c>
      <c r="D73" s="755">
        <v>64.405079999999998</v>
      </c>
      <c r="E73" s="755">
        <v>66.270749999999992</v>
      </c>
      <c r="F73" s="755">
        <v>64.405079999999998</v>
      </c>
      <c r="G73" s="695">
        <f t="shared" ref="G73:G110" si="1">+IF(E73=0,"",D73/E73-1)</f>
        <v>-2.8152239110014521E-2</v>
      </c>
      <c r="H73" s="766"/>
      <c r="I73" s="211"/>
      <c r="J73" s="211"/>
    </row>
    <row r="74" spans="1:10" s="603" customFormat="1" ht="15">
      <c r="A74" s="211"/>
      <c r="B74" s="696"/>
      <c r="C74" s="694" t="s">
        <v>641</v>
      </c>
      <c r="D74" s="755">
        <v>0</v>
      </c>
      <c r="E74" s="755">
        <v>35.445990000000002</v>
      </c>
      <c r="F74" s="755">
        <v>0</v>
      </c>
      <c r="G74" s="695">
        <f t="shared" si="1"/>
        <v>-1</v>
      </c>
      <c r="H74" s="766"/>
      <c r="I74" s="211"/>
      <c r="J74" s="211"/>
    </row>
    <row r="75" spans="1:10" s="603" customFormat="1" ht="15">
      <c r="A75" s="211"/>
      <c r="B75" s="696"/>
      <c r="C75" s="694" t="s">
        <v>642</v>
      </c>
      <c r="D75" s="755">
        <v>132.87777</v>
      </c>
      <c r="E75" s="755">
        <v>0</v>
      </c>
      <c r="F75" s="755">
        <v>132.87777</v>
      </c>
      <c r="G75" s="695" t="str">
        <f t="shared" si="1"/>
        <v/>
      </c>
      <c r="H75" s="766"/>
      <c r="I75" s="211"/>
      <c r="J75" s="211"/>
    </row>
    <row r="76" spans="1:10" s="603" customFormat="1" ht="15">
      <c r="A76" s="211"/>
      <c r="B76" s="696"/>
      <c r="C76" s="694" t="s">
        <v>341</v>
      </c>
      <c r="D76" s="755">
        <v>73.696690000000004</v>
      </c>
      <c r="E76" s="755">
        <v>455.66439000000003</v>
      </c>
      <c r="F76" s="755">
        <v>73.696690000000004</v>
      </c>
      <c r="G76" s="695">
        <f t="shared" si="1"/>
        <v>-0.8382654172295535</v>
      </c>
      <c r="H76" s="766"/>
      <c r="I76" s="211"/>
      <c r="J76" s="211"/>
    </row>
    <row r="77" spans="1:10" s="603" customFormat="1" ht="15">
      <c r="A77" s="211"/>
      <c r="B77" s="691" t="s">
        <v>643</v>
      </c>
      <c r="C77" s="691"/>
      <c r="D77" s="754">
        <v>733.54873999999995</v>
      </c>
      <c r="E77" s="754">
        <v>933.1377</v>
      </c>
      <c r="F77" s="754">
        <v>733.54873999999995</v>
      </c>
      <c r="G77" s="692">
        <f t="shared" si="1"/>
        <v>-0.21389014718835175</v>
      </c>
      <c r="H77" s="766"/>
      <c r="I77" s="211"/>
      <c r="J77" s="211"/>
    </row>
    <row r="78" spans="1:10" s="603" customFormat="1" ht="15">
      <c r="A78" s="211"/>
      <c r="B78" s="693" t="s">
        <v>397</v>
      </c>
      <c r="C78" s="787" t="s">
        <v>645</v>
      </c>
      <c r="D78" s="755">
        <v>0</v>
      </c>
      <c r="E78" s="755">
        <v>0</v>
      </c>
      <c r="F78" s="755">
        <v>0</v>
      </c>
      <c r="G78" s="695" t="str">
        <f t="shared" si="1"/>
        <v/>
      </c>
      <c r="H78" s="766"/>
      <c r="I78" s="211"/>
      <c r="J78" s="211"/>
    </row>
    <row r="79" spans="1:10" s="603" customFormat="1" ht="15">
      <c r="A79" s="211"/>
      <c r="B79" s="696"/>
      <c r="C79" s="787" t="s">
        <v>916</v>
      </c>
      <c r="D79" s="755">
        <v>0</v>
      </c>
      <c r="E79" s="755">
        <v>0</v>
      </c>
      <c r="F79" s="755">
        <v>64.539649999999995</v>
      </c>
      <c r="G79" s="695" t="str">
        <f t="shared" si="1"/>
        <v/>
      </c>
      <c r="H79" s="766"/>
      <c r="I79" s="211"/>
      <c r="J79" s="211"/>
    </row>
    <row r="80" spans="1:10" s="603" customFormat="1" ht="15">
      <c r="A80" s="211"/>
      <c r="B80" s="696"/>
      <c r="C80" s="787" t="s">
        <v>644</v>
      </c>
      <c r="D80" s="755">
        <v>64.539649999999995</v>
      </c>
      <c r="E80" s="755">
        <v>84.564949999999996</v>
      </c>
      <c r="F80" s="755"/>
      <c r="G80" s="695">
        <f t="shared" si="1"/>
        <v>-0.2368037821816249</v>
      </c>
      <c r="H80" s="766"/>
      <c r="I80" s="211"/>
      <c r="J80" s="211"/>
    </row>
    <row r="81" spans="1:10" s="603" customFormat="1" ht="15">
      <c r="A81" s="211"/>
      <c r="B81" s="691" t="s">
        <v>646</v>
      </c>
      <c r="C81" s="691"/>
      <c r="D81" s="754">
        <v>64.539649999999995</v>
      </c>
      <c r="E81" s="754">
        <v>84.564949999999996</v>
      </c>
      <c r="F81" s="754">
        <v>64.539649999999995</v>
      </c>
      <c r="G81" s="692">
        <f t="shared" si="1"/>
        <v>-0.2368037821816249</v>
      </c>
      <c r="H81" s="766"/>
      <c r="I81" s="211"/>
      <c r="J81" s="211"/>
    </row>
    <row r="82" spans="1:10" s="603" customFormat="1" ht="15">
      <c r="A82" s="211"/>
      <c r="B82" s="693" t="s">
        <v>647</v>
      </c>
      <c r="C82" s="694" t="s">
        <v>648</v>
      </c>
      <c r="D82" s="755">
        <v>15.35981</v>
      </c>
      <c r="E82" s="755">
        <v>56.40296</v>
      </c>
      <c r="F82" s="755">
        <v>15.35981</v>
      </c>
      <c r="G82" s="695">
        <f t="shared" si="1"/>
        <v>-0.72767723537913609</v>
      </c>
      <c r="H82" s="766"/>
      <c r="I82" s="211"/>
      <c r="J82" s="211"/>
    </row>
    <row r="83" spans="1:10" s="603" customFormat="1" ht="15">
      <c r="A83" s="211"/>
      <c r="B83" s="696"/>
      <c r="C83" s="694" t="s">
        <v>649</v>
      </c>
      <c r="D83" s="755">
        <v>0</v>
      </c>
      <c r="E83" s="755">
        <v>23.996410000000001</v>
      </c>
      <c r="F83" s="755">
        <v>0</v>
      </c>
      <c r="G83" s="695">
        <f t="shared" si="1"/>
        <v>-1</v>
      </c>
      <c r="H83" s="766"/>
      <c r="I83" s="211"/>
      <c r="J83" s="211"/>
    </row>
    <row r="84" spans="1:10" s="603" customFormat="1" ht="15">
      <c r="A84" s="211"/>
      <c r="B84" s="691" t="s">
        <v>650</v>
      </c>
      <c r="C84" s="691"/>
      <c r="D84" s="754">
        <v>15.35981</v>
      </c>
      <c r="E84" s="754">
        <v>80.399370000000005</v>
      </c>
      <c r="F84" s="754">
        <v>15.35981</v>
      </c>
      <c r="G84" s="692">
        <f t="shared" si="1"/>
        <v>-0.8089560900788153</v>
      </c>
      <c r="H84" s="766"/>
      <c r="I84" s="211"/>
      <c r="J84" s="211"/>
    </row>
    <row r="85" spans="1:10" s="603" customFormat="1" ht="15">
      <c r="A85" s="211"/>
      <c r="B85" s="693" t="s">
        <v>354</v>
      </c>
      <c r="C85" s="694" t="s">
        <v>381</v>
      </c>
      <c r="D85" s="755">
        <v>108.76739000000001</v>
      </c>
      <c r="E85" s="755">
        <v>109.08339000000001</v>
      </c>
      <c r="F85" s="755">
        <v>108.76739000000001</v>
      </c>
      <c r="G85" s="695">
        <f t="shared" si="1"/>
        <v>-2.8968663331786493E-3</v>
      </c>
      <c r="H85" s="766"/>
      <c r="I85" s="211"/>
      <c r="J85" s="211"/>
    </row>
    <row r="86" spans="1:10" s="603" customFormat="1" ht="15">
      <c r="A86" s="211"/>
      <c r="B86" s="696"/>
      <c r="C86" s="694" t="s">
        <v>651</v>
      </c>
      <c r="D86" s="755">
        <v>129.89671999999999</v>
      </c>
      <c r="E86" s="755">
        <v>131.95645999999999</v>
      </c>
      <c r="F86" s="755">
        <v>129.89671999999999</v>
      </c>
      <c r="G86" s="695">
        <f t="shared" si="1"/>
        <v>-1.5609239593120328E-2</v>
      </c>
      <c r="H86" s="766"/>
      <c r="I86" s="211"/>
      <c r="J86" s="211"/>
    </row>
    <row r="87" spans="1:10" s="603" customFormat="1" ht="15">
      <c r="A87" s="211"/>
      <c r="B87" s="696"/>
      <c r="C87" s="694" t="s">
        <v>652</v>
      </c>
      <c r="D87" s="755">
        <v>495.96348999999998</v>
      </c>
      <c r="E87" s="755">
        <v>756.62947999999994</v>
      </c>
      <c r="F87" s="755">
        <v>495.96348999999998</v>
      </c>
      <c r="G87" s="695">
        <f t="shared" si="1"/>
        <v>-0.34450942884223856</v>
      </c>
      <c r="H87" s="766"/>
      <c r="I87" s="211"/>
      <c r="J87" s="211"/>
    </row>
    <row r="88" spans="1:10" s="603" customFormat="1" ht="15">
      <c r="A88" s="211"/>
      <c r="B88" s="696"/>
      <c r="C88" s="694" t="s">
        <v>387</v>
      </c>
      <c r="D88" s="755">
        <v>0</v>
      </c>
      <c r="E88" s="755"/>
      <c r="F88" s="755">
        <v>0</v>
      </c>
      <c r="G88" s="695" t="str">
        <f t="shared" si="1"/>
        <v/>
      </c>
      <c r="H88" s="766"/>
      <c r="I88" s="211"/>
      <c r="J88" s="211"/>
    </row>
    <row r="89" spans="1:10" s="603" customFormat="1" ht="15">
      <c r="A89" s="211"/>
      <c r="B89" s="696"/>
      <c r="C89" s="694" t="s">
        <v>653</v>
      </c>
      <c r="D89" s="755">
        <v>0</v>
      </c>
      <c r="E89" s="755">
        <v>0</v>
      </c>
      <c r="F89" s="755">
        <v>0</v>
      </c>
      <c r="G89" s="695" t="str">
        <f t="shared" si="1"/>
        <v/>
      </c>
      <c r="H89" s="766"/>
      <c r="I89" s="211"/>
      <c r="J89" s="211"/>
    </row>
    <row r="90" spans="1:10" s="603" customFormat="1" ht="15">
      <c r="A90" s="211"/>
      <c r="B90" s="696"/>
      <c r="C90" s="694" t="s">
        <v>654</v>
      </c>
      <c r="D90" s="755">
        <v>130.16127</v>
      </c>
      <c r="E90" s="755">
        <v>130.50140999999999</v>
      </c>
      <c r="F90" s="755">
        <v>130.16127</v>
      </c>
      <c r="G90" s="695">
        <f t="shared" si="1"/>
        <v>-2.6064086204125037E-3</v>
      </c>
      <c r="H90" s="766"/>
      <c r="I90" s="211"/>
      <c r="J90" s="211"/>
    </row>
    <row r="91" spans="1:10" s="603" customFormat="1" ht="15">
      <c r="A91" s="211"/>
      <c r="B91" s="696"/>
      <c r="C91" s="694" t="s">
        <v>394</v>
      </c>
      <c r="D91" s="755">
        <v>0</v>
      </c>
      <c r="E91" s="755"/>
      <c r="F91" s="755">
        <v>0</v>
      </c>
      <c r="G91" s="695" t="str">
        <f t="shared" si="1"/>
        <v/>
      </c>
      <c r="H91" s="766"/>
      <c r="I91" s="211"/>
      <c r="J91" s="211"/>
    </row>
    <row r="92" spans="1:10" s="603" customFormat="1" ht="15">
      <c r="A92" s="211"/>
      <c r="B92" s="696"/>
      <c r="C92" s="694" t="s">
        <v>655</v>
      </c>
      <c r="D92" s="755">
        <v>0</v>
      </c>
      <c r="E92" s="755">
        <v>0</v>
      </c>
      <c r="F92" s="755">
        <v>0</v>
      </c>
      <c r="G92" s="695" t="str">
        <f t="shared" si="1"/>
        <v/>
      </c>
      <c r="H92" s="766"/>
      <c r="I92" s="211"/>
      <c r="J92" s="211"/>
    </row>
    <row r="93" spans="1:10" s="603" customFormat="1" ht="15">
      <c r="A93" s="211"/>
      <c r="B93" s="691" t="s">
        <v>656</v>
      </c>
      <c r="C93" s="691"/>
      <c r="D93" s="754">
        <v>864.78886999999997</v>
      </c>
      <c r="E93" s="754">
        <v>1128.17074</v>
      </c>
      <c r="F93" s="754">
        <v>864.78886999999997</v>
      </c>
      <c r="G93" s="692">
        <f t="shared" si="1"/>
        <v>-0.23345922798884156</v>
      </c>
      <c r="H93" s="766"/>
      <c r="I93" s="211"/>
      <c r="J93" s="211"/>
    </row>
    <row r="94" spans="1:10" s="603" customFormat="1" ht="15">
      <c r="A94" s="211"/>
      <c r="B94" s="693" t="s">
        <v>374</v>
      </c>
      <c r="C94" s="694" t="s">
        <v>657</v>
      </c>
      <c r="D94" s="755">
        <v>545.35296000000005</v>
      </c>
      <c r="E94" s="755">
        <v>271.63503000000003</v>
      </c>
      <c r="F94" s="755">
        <v>545.35296000000005</v>
      </c>
      <c r="G94" s="695">
        <f t="shared" si="1"/>
        <v>1.0076680095347053</v>
      </c>
      <c r="H94" s="766"/>
      <c r="I94" s="211"/>
      <c r="J94" s="211"/>
    </row>
    <row r="95" spans="1:10" s="603" customFormat="1" ht="15">
      <c r="A95" s="211"/>
      <c r="B95" s="691" t="s">
        <v>658</v>
      </c>
      <c r="C95" s="691"/>
      <c r="D95" s="754">
        <v>545.35296000000005</v>
      </c>
      <c r="E95" s="754">
        <v>271.63503000000003</v>
      </c>
      <c r="F95" s="754">
        <v>545.35296000000005</v>
      </c>
      <c r="G95" s="692">
        <f t="shared" si="1"/>
        <v>1.0076680095347053</v>
      </c>
      <c r="H95" s="766"/>
      <c r="I95" s="211"/>
      <c r="J95" s="211"/>
    </row>
    <row r="96" spans="1:10" s="603" customFormat="1" ht="15">
      <c r="A96" s="211"/>
      <c r="B96" s="693" t="s">
        <v>659</v>
      </c>
      <c r="C96" s="694" t="s">
        <v>660</v>
      </c>
      <c r="D96" s="755">
        <v>4.8552799999999996</v>
      </c>
      <c r="E96" s="755">
        <v>4.7847799999999996</v>
      </c>
      <c r="F96" s="755">
        <v>4.8552799999999996</v>
      </c>
      <c r="G96" s="695">
        <f t="shared" si="1"/>
        <v>1.4734219755140332E-2</v>
      </c>
      <c r="H96" s="766"/>
      <c r="I96" s="211"/>
      <c r="J96" s="211"/>
    </row>
    <row r="97" spans="1:10" s="603" customFormat="1" ht="15">
      <c r="A97" s="211"/>
      <c r="B97" s="691" t="s">
        <v>661</v>
      </c>
      <c r="C97" s="691"/>
      <c r="D97" s="754">
        <v>4.8552799999999996</v>
      </c>
      <c r="E97" s="754">
        <v>4.7847799999999996</v>
      </c>
      <c r="F97" s="754">
        <v>4.8552799999999996</v>
      </c>
      <c r="G97" s="692">
        <f t="shared" si="1"/>
        <v>1.4734219755140332E-2</v>
      </c>
      <c r="H97" s="766"/>
      <c r="I97" s="211"/>
      <c r="J97" s="211"/>
    </row>
    <row r="98" spans="1:10" s="603" customFormat="1" ht="15">
      <c r="A98" s="211"/>
      <c r="B98" s="693" t="s">
        <v>413</v>
      </c>
      <c r="C98" s="694" t="s">
        <v>662</v>
      </c>
      <c r="D98" s="755">
        <v>0</v>
      </c>
      <c r="E98" s="755">
        <v>0</v>
      </c>
      <c r="F98" s="755">
        <v>0</v>
      </c>
      <c r="G98" s="695" t="str">
        <f t="shared" si="1"/>
        <v/>
      </c>
      <c r="H98" s="766"/>
      <c r="I98" s="211"/>
      <c r="J98" s="211"/>
    </row>
    <row r="99" spans="1:10" s="603" customFormat="1" ht="15">
      <c r="A99" s="211"/>
      <c r="B99" s="691" t="s">
        <v>663</v>
      </c>
      <c r="C99" s="691"/>
      <c r="D99" s="754">
        <v>0</v>
      </c>
      <c r="E99" s="754">
        <v>0</v>
      </c>
      <c r="F99" s="754">
        <v>0</v>
      </c>
      <c r="G99" s="692" t="str">
        <f t="shared" si="1"/>
        <v/>
      </c>
      <c r="H99" s="766"/>
      <c r="I99" s="211"/>
      <c r="J99" s="211"/>
    </row>
    <row r="100" spans="1:10" s="603" customFormat="1" ht="15">
      <c r="A100" s="211"/>
      <c r="B100" s="693" t="s">
        <v>414</v>
      </c>
      <c r="C100" s="694" t="s">
        <v>664</v>
      </c>
      <c r="D100" s="755">
        <v>0</v>
      </c>
      <c r="E100" s="755">
        <v>0</v>
      </c>
      <c r="F100" s="755">
        <v>0</v>
      </c>
      <c r="G100" s="695" t="str">
        <f t="shared" si="1"/>
        <v/>
      </c>
      <c r="H100" s="766"/>
      <c r="I100" s="211"/>
      <c r="J100" s="211"/>
    </row>
    <row r="101" spans="1:10" s="603" customFormat="1" ht="15">
      <c r="A101" s="211"/>
      <c r="B101" s="691" t="s">
        <v>665</v>
      </c>
      <c r="C101" s="691"/>
      <c r="D101" s="754">
        <v>0</v>
      </c>
      <c r="E101" s="754">
        <v>0</v>
      </c>
      <c r="F101" s="754">
        <v>0</v>
      </c>
      <c r="G101" s="692" t="str">
        <f t="shared" si="1"/>
        <v/>
      </c>
      <c r="H101" s="766"/>
      <c r="I101" s="211"/>
      <c r="J101" s="211"/>
    </row>
    <row r="102" spans="1:10" s="603" customFormat="1" ht="15">
      <c r="A102" s="211"/>
      <c r="B102" s="693" t="s">
        <v>666</v>
      </c>
      <c r="C102" s="694" t="s">
        <v>667</v>
      </c>
      <c r="D102" s="755">
        <v>2.6473800000000001</v>
      </c>
      <c r="E102" s="755">
        <v>3.2</v>
      </c>
      <c r="F102" s="755">
        <v>2.6473800000000001</v>
      </c>
      <c r="G102" s="695">
        <f t="shared" si="1"/>
        <v>-0.17269374999999998</v>
      </c>
      <c r="H102" s="766"/>
      <c r="I102" s="211"/>
      <c r="J102" s="211"/>
    </row>
    <row r="103" spans="1:10" s="603" customFormat="1" ht="15">
      <c r="A103" s="211"/>
      <c r="B103" s="691" t="s">
        <v>668</v>
      </c>
      <c r="C103" s="691"/>
      <c r="D103" s="754">
        <v>2.6473800000000001</v>
      </c>
      <c r="E103" s="754">
        <v>3.2</v>
      </c>
      <c r="F103" s="754">
        <v>2.6473800000000001</v>
      </c>
      <c r="G103" s="692">
        <f t="shared" si="1"/>
        <v>-0.17269374999999998</v>
      </c>
      <c r="H103" s="766"/>
      <c r="I103" s="211"/>
      <c r="J103" s="211"/>
    </row>
    <row r="104" spans="1:10" s="603" customFormat="1" ht="15">
      <c r="A104" s="211"/>
      <c r="B104" s="693" t="s">
        <v>400</v>
      </c>
      <c r="C104" s="694" t="s">
        <v>343</v>
      </c>
      <c r="D104" s="755">
        <v>19.228000000000002</v>
      </c>
      <c r="E104" s="755">
        <v>9.516</v>
      </c>
      <c r="F104" s="755">
        <v>19.228000000000002</v>
      </c>
      <c r="G104" s="695">
        <f t="shared" si="1"/>
        <v>1.0205968894493487</v>
      </c>
      <c r="H104" s="766"/>
      <c r="I104" s="211"/>
      <c r="J104" s="211"/>
    </row>
    <row r="105" spans="1:10" s="603" customFormat="1" ht="15">
      <c r="A105" s="211"/>
      <c r="B105" s="691" t="s">
        <v>669</v>
      </c>
      <c r="C105" s="691"/>
      <c r="D105" s="754">
        <v>19.228000000000002</v>
      </c>
      <c r="E105" s="754">
        <v>9.516</v>
      </c>
      <c r="F105" s="754">
        <v>19.228000000000002</v>
      </c>
      <c r="G105" s="692">
        <f t="shared" si="1"/>
        <v>1.0205968894493487</v>
      </c>
      <c r="H105" s="766"/>
      <c r="I105" s="211"/>
      <c r="J105" s="211"/>
    </row>
    <row r="106" spans="1:10" s="603" customFormat="1" ht="15">
      <c r="A106" s="211"/>
      <c r="B106" s="693" t="s">
        <v>410</v>
      </c>
      <c r="C106" s="694" t="s">
        <v>670</v>
      </c>
      <c r="D106" s="755">
        <v>4.5082399999999998</v>
      </c>
      <c r="E106" s="755">
        <v>7.2270700000000003</v>
      </c>
      <c r="F106" s="755">
        <v>4.5082399999999998</v>
      </c>
      <c r="G106" s="695">
        <f t="shared" si="1"/>
        <v>-0.3762008670180309</v>
      </c>
      <c r="H106" s="766"/>
      <c r="I106" s="211"/>
      <c r="J106" s="211"/>
    </row>
    <row r="107" spans="1:10" s="603" customFormat="1" ht="15">
      <c r="A107" s="211"/>
      <c r="B107" s="696"/>
      <c r="C107" s="694" t="s">
        <v>671</v>
      </c>
      <c r="D107" s="755">
        <v>5.7756400000000001</v>
      </c>
      <c r="E107" s="755">
        <v>7.5646599999999999</v>
      </c>
      <c r="F107" s="755">
        <v>5.7756400000000001</v>
      </c>
      <c r="G107" s="695">
        <f t="shared" si="1"/>
        <v>-0.23649707984231938</v>
      </c>
      <c r="H107" s="766"/>
      <c r="I107" s="211"/>
      <c r="J107" s="211"/>
    </row>
    <row r="108" spans="1:10" s="603" customFormat="1" ht="15">
      <c r="A108" s="211"/>
      <c r="B108" s="696"/>
      <c r="C108" s="694" t="s">
        <v>672</v>
      </c>
      <c r="D108" s="755">
        <v>6.7242600000000001</v>
      </c>
      <c r="E108" s="755">
        <v>6.3517299999999999</v>
      </c>
      <c r="F108" s="755">
        <v>6.7242600000000001</v>
      </c>
      <c r="G108" s="695">
        <f t="shared" si="1"/>
        <v>5.8650163026451096E-2</v>
      </c>
      <c r="H108" s="766"/>
      <c r="I108" s="211"/>
      <c r="J108" s="211"/>
    </row>
    <row r="109" spans="1:10" s="603" customFormat="1" ht="15">
      <c r="A109" s="211"/>
      <c r="B109" s="696"/>
      <c r="C109" s="694" t="s">
        <v>673</v>
      </c>
      <c r="D109" s="755">
        <v>6.4975399999999999</v>
      </c>
      <c r="E109" s="755">
        <v>6.59802</v>
      </c>
      <c r="F109" s="755">
        <v>6.4975399999999999</v>
      </c>
      <c r="G109" s="695">
        <f t="shared" si="1"/>
        <v>-1.5228811067562686E-2</v>
      </c>
      <c r="H109" s="766"/>
      <c r="I109" s="211"/>
      <c r="J109" s="211"/>
    </row>
    <row r="110" spans="1:10" s="603" customFormat="1" ht="15">
      <c r="A110" s="211"/>
      <c r="B110" s="691" t="s">
        <v>710</v>
      </c>
      <c r="C110" s="691"/>
      <c r="D110" s="754">
        <v>23.505680000000002</v>
      </c>
      <c r="E110" s="754">
        <v>27.741480000000003</v>
      </c>
      <c r="F110" s="754">
        <v>23.505680000000002</v>
      </c>
      <c r="G110" s="692">
        <f t="shared" si="1"/>
        <v>-0.15268832088266382</v>
      </c>
      <c r="H110" s="766"/>
      <c r="I110" s="211"/>
      <c r="J110" s="211"/>
    </row>
    <row r="111" spans="1:10" s="603" customFormat="1">
      <c r="A111" s="211"/>
      <c r="B111" s="211"/>
      <c r="C111" s="211"/>
      <c r="D111" s="211"/>
      <c r="E111" s="211"/>
      <c r="F111" s="211"/>
      <c r="G111" s="211"/>
      <c r="H111" s="211"/>
      <c r="I111" s="211"/>
      <c r="J111" s="211"/>
    </row>
    <row r="112" spans="1:10" s="603" customFormat="1">
      <c r="A112" s="211"/>
      <c r="B112" s="211"/>
      <c r="C112" s="211"/>
      <c r="D112" s="211"/>
      <c r="E112" s="211"/>
      <c r="F112" s="211"/>
      <c r="G112" s="211"/>
      <c r="H112" s="211"/>
      <c r="I112" s="211"/>
      <c r="J112" s="211"/>
    </row>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6:B9"/>
    <mergeCell ref="C6:C9"/>
    <mergeCell ref="D6:G6"/>
  </mergeCells>
  <pageMargins left="0.51181102362204722" right="0.51181102362204722" top="0.69520833333333332" bottom="0.74803149606299213" header="0.31496062992125984" footer="0.31496062992125984"/>
  <pageSetup paperSize="9" scale="47" orientation="portrait" r:id="rId2"/>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19&amp;R&amp;"Calibri Light,Regular"&amp;10Dirección Ejecutiva
Sub Dirección de Gestión de Información</oddFooter>
  </headerFooter>
  <rowBreaks count="1" manualBreakCount="1">
    <brk id="111" max="8" man="1"/>
  </rowBreaks>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J119"/>
  <sheetViews>
    <sheetView view="pageBreakPreview" zoomScaleNormal="100" zoomScaleSheetLayoutView="100" zoomScalePageLayoutView="40" workbookViewId="0"/>
  </sheetViews>
  <sheetFormatPr defaultRowHeight="11.25"/>
  <cols>
    <col min="1" max="1" width="12.83203125" style="211" customWidth="1"/>
    <col min="2" max="2" width="64.5" style="211" customWidth="1"/>
    <col min="3" max="3" width="39.6640625" style="211" customWidth="1"/>
    <col min="4" max="4" width="21" style="211" customWidth="1"/>
    <col min="5" max="7" width="24.6640625" style="211" customWidth="1"/>
    <col min="8" max="8" width="17" style="211" customWidth="1"/>
    <col min="9" max="9" width="12.1640625" style="211" customWidth="1"/>
    <col min="10" max="10" width="9.83203125" style="211" customWidth="1"/>
    <col min="11" max="16384" width="9.33203125" style="211"/>
  </cols>
  <sheetData>
    <row r="1" spans="1:10" ht="14.1" customHeight="1">
      <c r="A1" s="204"/>
      <c r="B1" s="205"/>
      <c r="C1" s="205"/>
      <c r="D1" s="205"/>
      <c r="E1" s="205"/>
      <c r="F1" s="205"/>
      <c r="G1" s="205"/>
      <c r="H1" s="206"/>
      <c r="I1" s="206"/>
      <c r="J1" s="207"/>
    </row>
    <row r="2" spans="1:10" ht="14.1" customHeight="1">
      <c r="A2" s="208"/>
      <c r="B2" s="209"/>
      <c r="C2" s="209"/>
      <c r="D2" s="209"/>
      <c r="E2" s="209"/>
      <c r="F2" s="209"/>
      <c r="G2" s="209"/>
      <c r="H2" s="210"/>
      <c r="I2" s="210"/>
      <c r="J2" s="210"/>
    </row>
    <row r="3" spans="1:10" ht="14.1" customHeight="1">
      <c r="A3" s="208"/>
      <c r="B3" s="209"/>
      <c r="C3" s="209"/>
      <c r="D3" s="209"/>
      <c r="E3" s="209"/>
      <c r="F3" s="209"/>
      <c r="G3" s="209"/>
      <c r="H3" s="210"/>
      <c r="I3" s="210"/>
      <c r="J3" s="210"/>
    </row>
    <row r="4" spans="1:10" ht="24" customHeight="1">
      <c r="B4" s="684" t="s">
        <v>317</v>
      </c>
      <c r="C4" s="538"/>
      <c r="D4" s="538"/>
      <c r="E4" s="538"/>
      <c r="F4" s="538"/>
      <c r="G4" s="538"/>
      <c r="H4" s="538"/>
      <c r="I4" s="538"/>
      <c r="J4" s="538"/>
    </row>
    <row r="5" spans="1:10" ht="15.95" customHeight="1">
      <c r="A5" s="209"/>
      <c r="B5" s="595"/>
      <c r="C5" s="596"/>
      <c r="D5" s="597"/>
      <c r="E5" s="597"/>
      <c r="F5" s="597"/>
      <c r="G5" s="597"/>
      <c r="H5" s="216"/>
      <c r="I5" s="216"/>
      <c r="J5" s="217"/>
    </row>
    <row r="6" spans="1:10" s="603" customFormat="1">
      <c r="A6" s="211"/>
      <c r="B6" s="211"/>
      <c r="C6" s="211"/>
      <c r="D6" s="211"/>
      <c r="E6" s="211"/>
      <c r="F6" s="211"/>
      <c r="G6" s="211"/>
      <c r="H6" s="211"/>
      <c r="I6" s="211"/>
      <c r="J6" s="211"/>
    </row>
    <row r="7" spans="1:10" s="603" customFormat="1">
      <c r="A7" s="211"/>
      <c r="B7" s="211"/>
      <c r="C7" s="211"/>
      <c r="D7" s="211"/>
      <c r="E7" s="211"/>
      <c r="F7" s="211"/>
      <c r="G7" s="211"/>
      <c r="H7" s="211"/>
      <c r="I7" s="211"/>
      <c r="J7" s="211"/>
    </row>
    <row r="8" spans="1:10" s="603" customFormat="1" ht="15">
      <c r="A8" s="211"/>
      <c r="B8" s="944" t="s">
        <v>425</v>
      </c>
      <c r="C8" s="944" t="s">
        <v>714</v>
      </c>
      <c r="D8" s="945" t="s">
        <v>752</v>
      </c>
      <c r="E8" s="945"/>
      <c r="F8" s="945"/>
      <c r="G8" s="945"/>
      <c r="H8" s="211"/>
      <c r="I8" s="211"/>
      <c r="J8" s="211"/>
    </row>
    <row r="9" spans="1:10" s="603" customFormat="1" ht="15">
      <c r="A9" s="211"/>
      <c r="B9" s="944"/>
      <c r="C9" s="944"/>
      <c r="D9" s="790">
        <v>2017</v>
      </c>
      <c r="E9" s="790">
        <v>2016</v>
      </c>
      <c r="F9" s="790" t="s">
        <v>749</v>
      </c>
      <c r="G9" s="790" t="s">
        <v>750</v>
      </c>
      <c r="H9" s="211"/>
      <c r="I9" s="211"/>
      <c r="J9" s="211"/>
    </row>
    <row r="10" spans="1:10" s="603" customFormat="1" ht="15">
      <c r="A10" s="211"/>
      <c r="B10" s="944"/>
      <c r="C10" s="944"/>
      <c r="D10" s="790" t="s">
        <v>876</v>
      </c>
      <c r="E10" s="790" t="s">
        <v>874</v>
      </c>
      <c r="F10" s="790" t="s">
        <v>876</v>
      </c>
      <c r="G10" s="790" t="s">
        <v>913</v>
      </c>
      <c r="H10" s="211"/>
      <c r="I10" s="211"/>
      <c r="J10" s="211"/>
    </row>
    <row r="11" spans="1:10" s="603" customFormat="1" ht="15">
      <c r="A11" s="211"/>
      <c r="B11" s="944"/>
      <c r="C11" s="944"/>
      <c r="D11" s="790" t="s">
        <v>877</v>
      </c>
      <c r="E11" s="790" t="s">
        <v>875</v>
      </c>
      <c r="F11" s="790" t="s">
        <v>877</v>
      </c>
      <c r="G11" s="790" t="s">
        <v>751</v>
      </c>
      <c r="H11" s="211"/>
      <c r="I11" s="211"/>
      <c r="J11" s="211"/>
    </row>
    <row r="12" spans="1:10" s="603" customFormat="1" ht="15">
      <c r="A12" s="211"/>
      <c r="B12" s="697" t="s">
        <v>393</v>
      </c>
      <c r="C12" s="698" t="s">
        <v>674</v>
      </c>
      <c r="D12" s="756">
        <v>0</v>
      </c>
      <c r="E12" s="756"/>
      <c r="F12" s="756">
        <v>0</v>
      </c>
      <c r="G12" s="699" t="str">
        <f t="shared" ref="G12:G41" si="0">+IF(E12=0,"",D12/E12-1)</f>
        <v/>
      </c>
      <c r="H12" s="211"/>
      <c r="I12" s="211"/>
      <c r="J12" s="211"/>
    </row>
    <row r="13" spans="1:10" s="603" customFormat="1" ht="15">
      <c r="A13" s="211"/>
      <c r="B13" s="696"/>
      <c r="C13" s="694" t="s">
        <v>675</v>
      </c>
      <c r="D13" s="755">
        <v>0</v>
      </c>
      <c r="E13" s="755"/>
      <c r="F13" s="755">
        <v>0</v>
      </c>
      <c r="G13" s="695" t="str">
        <f t="shared" si="0"/>
        <v/>
      </c>
      <c r="H13" s="211"/>
      <c r="I13" s="211"/>
      <c r="J13" s="211"/>
    </row>
    <row r="14" spans="1:10" s="603" customFormat="1" ht="15">
      <c r="A14" s="211"/>
      <c r="B14" s="691" t="s">
        <v>676</v>
      </c>
      <c r="C14" s="691"/>
      <c r="D14" s="754">
        <v>0</v>
      </c>
      <c r="E14" s="754"/>
      <c r="F14" s="754">
        <v>0</v>
      </c>
      <c r="G14" s="692" t="str">
        <f t="shared" si="0"/>
        <v/>
      </c>
      <c r="H14" s="211"/>
      <c r="I14" s="211"/>
      <c r="J14" s="211"/>
    </row>
    <row r="15" spans="1:10" s="603" customFormat="1" ht="15">
      <c r="A15" s="211"/>
      <c r="B15" s="693" t="s">
        <v>402</v>
      </c>
      <c r="C15" s="694" t="s">
        <v>368</v>
      </c>
      <c r="D15" s="755">
        <v>410.23770000000002</v>
      </c>
      <c r="E15" s="755">
        <v>719.40017</v>
      </c>
      <c r="F15" s="755">
        <v>410.23770000000002</v>
      </c>
      <c r="G15" s="695">
        <f t="shared" si="0"/>
        <v>-0.42975034326166472</v>
      </c>
      <c r="H15" s="211"/>
      <c r="I15" s="211"/>
      <c r="J15" s="211"/>
    </row>
    <row r="16" spans="1:10" s="603" customFormat="1" ht="15">
      <c r="A16" s="211"/>
      <c r="B16" s="696"/>
      <c r="C16" s="694" t="s">
        <v>677</v>
      </c>
      <c r="D16" s="755">
        <v>129.28030000000001</v>
      </c>
      <c r="E16" s="755">
        <v>0</v>
      </c>
      <c r="F16" s="755">
        <v>129.28030000000001</v>
      </c>
      <c r="G16" s="695" t="str">
        <f t="shared" si="0"/>
        <v/>
      </c>
      <c r="H16" s="211"/>
      <c r="I16" s="211"/>
      <c r="J16" s="211"/>
    </row>
    <row r="17" spans="1:10" s="603" customFormat="1" ht="15">
      <c r="A17" s="211"/>
      <c r="B17" s="691" t="s">
        <v>678</v>
      </c>
      <c r="C17" s="691"/>
      <c r="D17" s="754">
        <v>539.51800000000003</v>
      </c>
      <c r="E17" s="754">
        <v>719.40017</v>
      </c>
      <c r="F17" s="754">
        <v>539.51800000000003</v>
      </c>
      <c r="G17" s="692">
        <f t="shared" si="0"/>
        <v>-0.25004465873284398</v>
      </c>
      <c r="H17" s="211"/>
      <c r="I17" s="211"/>
      <c r="J17" s="211"/>
    </row>
    <row r="18" spans="1:10" s="603" customFormat="1" ht="15">
      <c r="A18" s="211"/>
      <c r="B18" s="693" t="s">
        <v>167</v>
      </c>
      <c r="C18" s="694" t="s">
        <v>378</v>
      </c>
      <c r="D18" s="755">
        <v>90.574110000000005</v>
      </c>
      <c r="E18" s="755">
        <v>89.993880000000004</v>
      </c>
      <c r="F18" s="755">
        <v>90.574110000000005</v>
      </c>
      <c r="G18" s="695">
        <f t="shared" si="0"/>
        <v>6.447438425812857E-3</v>
      </c>
      <c r="H18" s="211"/>
      <c r="I18" s="211"/>
      <c r="J18" s="211"/>
    </row>
    <row r="19" spans="1:10" s="603" customFormat="1" ht="15">
      <c r="A19" s="211"/>
      <c r="B19" s="691" t="s">
        <v>679</v>
      </c>
      <c r="C19" s="691"/>
      <c r="D19" s="754">
        <v>90.574110000000005</v>
      </c>
      <c r="E19" s="754">
        <v>89.993880000000004</v>
      </c>
      <c r="F19" s="754">
        <v>90.574110000000005</v>
      </c>
      <c r="G19" s="692">
        <f t="shared" si="0"/>
        <v>6.447438425812857E-3</v>
      </c>
      <c r="H19" s="211"/>
      <c r="I19" s="211"/>
      <c r="J19" s="211"/>
    </row>
    <row r="20" spans="1:10" s="603" customFormat="1" ht="15">
      <c r="A20" s="211"/>
      <c r="B20" s="693" t="s">
        <v>406</v>
      </c>
      <c r="C20" s="694" t="s">
        <v>680</v>
      </c>
      <c r="D20" s="755">
        <v>3.7149999999999999</v>
      </c>
      <c r="E20" s="755">
        <v>3.0190000000000001</v>
      </c>
      <c r="F20" s="755">
        <v>3.7149999999999999</v>
      </c>
      <c r="G20" s="695">
        <f t="shared" si="0"/>
        <v>0.2305399138787676</v>
      </c>
      <c r="H20" s="211"/>
      <c r="I20" s="211"/>
      <c r="J20" s="211"/>
    </row>
    <row r="21" spans="1:10" s="603" customFormat="1" ht="15">
      <c r="A21" s="211"/>
      <c r="B21" s="691" t="s">
        <v>681</v>
      </c>
      <c r="C21" s="691"/>
      <c r="D21" s="754">
        <v>3.7149999999999999</v>
      </c>
      <c r="E21" s="754">
        <v>3.0190000000000001</v>
      </c>
      <c r="F21" s="754">
        <v>3.7149999999999999</v>
      </c>
      <c r="G21" s="692">
        <f t="shared" si="0"/>
        <v>0.2305399138787676</v>
      </c>
      <c r="H21" s="211"/>
      <c r="I21" s="211"/>
      <c r="J21" s="211"/>
    </row>
    <row r="22" spans="1:10" s="603" customFormat="1" ht="15">
      <c r="A22" s="211"/>
      <c r="B22" s="693" t="s">
        <v>423</v>
      </c>
      <c r="C22" s="694" t="s">
        <v>380</v>
      </c>
      <c r="D22" s="755">
        <v>0</v>
      </c>
      <c r="E22" s="755">
        <v>0</v>
      </c>
      <c r="F22" s="755">
        <v>0</v>
      </c>
      <c r="G22" s="695" t="str">
        <f t="shared" si="0"/>
        <v/>
      </c>
      <c r="H22" s="211"/>
      <c r="I22" s="211"/>
      <c r="J22" s="211"/>
    </row>
    <row r="23" spans="1:10" s="603" customFormat="1" ht="15">
      <c r="A23" s="211"/>
      <c r="B23" s="691" t="s">
        <v>682</v>
      </c>
      <c r="C23" s="691"/>
      <c r="D23" s="754">
        <v>0</v>
      </c>
      <c r="E23" s="754">
        <v>0</v>
      </c>
      <c r="F23" s="754">
        <v>0</v>
      </c>
      <c r="G23" s="692" t="str">
        <f t="shared" si="0"/>
        <v/>
      </c>
      <c r="H23" s="211"/>
      <c r="I23" s="211"/>
      <c r="J23" s="211"/>
    </row>
    <row r="24" spans="1:10" s="603" customFormat="1" ht="15">
      <c r="A24" s="211"/>
      <c r="B24" s="693" t="s">
        <v>418</v>
      </c>
      <c r="C24" s="694" t="s">
        <v>683</v>
      </c>
      <c r="D24" s="755">
        <v>0</v>
      </c>
      <c r="E24" s="755">
        <v>0</v>
      </c>
      <c r="F24" s="755">
        <v>0</v>
      </c>
      <c r="G24" s="695" t="str">
        <f t="shared" si="0"/>
        <v/>
      </c>
      <c r="H24" s="211"/>
      <c r="I24" s="211"/>
      <c r="J24" s="211"/>
    </row>
    <row r="25" spans="1:10" s="603" customFormat="1" ht="15">
      <c r="A25" s="211"/>
      <c r="B25" s="691" t="s">
        <v>684</v>
      </c>
      <c r="C25" s="691"/>
      <c r="D25" s="754">
        <v>0</v>
      </c>
      <c r="E25" s="754">
        <v>0</v>
      </c>
      <c r="F25" s="754">
        <v>0</v>
      </c>
      <c r="G25" s="692" t="str">
        <f t="shared" si="0"/>
        <v/>
      </c>
      <c r="H25" s="211"/>
      <c r="I25" s="211"/>
      <c r="J25" s="211"/>
    </row>
    <row r="26" spans="1:10" s="603" customFormat="1" ht="15">
      <c r="A26" s="211"/>
      <c r="B26" s="693" t="s">
        <v>417</v>
      </c>
      <c r="C26" s="694" t="s">
        <v>685</v>
      </c>
      <c r="D26" s="755">
        <v>0</v>
      </c>
      <c r="E26" s="755">
        <v>0</v>
      </c>
      <c r="F26" s="755">
        <v>0</v>
      </c>
      <c r="G26" s="695" t="str">
        <f t="shared" si="0"/>
        <v/>
      </c>
      <c r="H26" s="211"/>
      <c r="I26" s="211"/>
      <c r="J26" s="211"/>
    </row>
    <row r="27" spans="1:10" s="603" customFormat="1" ht="15">
      <c r="A27" s="211"/>
      <c r="B27" s="691" t="s">
        <v>686</v>
      </c>
      <c r="C27" s="691"/>
      <c r="D27" s="754">
        <v>0</v>
      </c>
      <c r="E27" s="754">
        <v>0</v>
      </c>
      <c r="F27" s="754">
        <v>0</v>
      </c>
      <c r="G27" s="692" t="str">
        <f t="shared" si="0"/>
        <v/>
      </c>
      <c r="H27" s="211"/>
      <c r="I27" s="211"/>
      <c r="J27" s="211"/>
    </row>
    <row r="28" spans="1:10" s="603" customFormat="1" ht="15">
      <c r="A28" s="211"/>
      <c r="B28" s="693" t="s">
        <v>375</v>
      </c>
      <c r="C28" s="694" t="s">
        <v>687</v>
      </c>
      <c r="D28" s="755">
        <v>7.1683000000000003</v>
      </c>
      <c r="E28" s="755">
        <v>20.228750000000002</v>
      </c>
      <c r="F28" s="755">
        <v>7.1683000000000003</v>
      </c>
      <c r="G28" s="695">
        <f t="shared" si="0"/>
        <v>-0.64563801520113695</v>
      </c>
      <c r="H28" s="211"/>
      <c r="I28" s="211"/>
      <c r="J28" s="211"/>
    </row>
    <row r="29" spans="1:10" s="603" customFormat="1" ht="15">
      <c r="A29" s="211"/>
      <c r="B29" s="691" t="s">
        <v>688</v>
      </c>
      <c r="C29" s="691"/>
      <c r="D29" s="754">
        <v>7.1683000000000003</v>
      </c>
      <c r="E29" s="754">
        <v>20.228750000000002</v>
      </c>
      <c r="F29" s="754">
        <v>7.1683000000000003</v>
      </c>
      <c r="G29" s="692">
        <f t="shared" si="0"/>
        <v>-0.64563801520113695</v>
      </c>
      <c r="H29" s="211"/>
      <c r="I29" s="211"/>
      <c r="J29" s="211"/>
    </row>
    <row r="30" spans="1:10" s="603" customFormat="1" ht="15">
      <c r="A30" s="211"/>
      <c r="B30" s="693" t="s">
        <v>382</v>
      </c>
      <c r="C30" s="694" t="s">
        <v>689</v>
      </c>
      <c r="D30" s="755">
        <v>22.755130000000001</v>
      </c>
      <c r="E30" s="755">
        <v>3.2108400000000001</v>
      </c>
      <c r="F30" s="755">
        <v>22.755130000000001</v>
      </c>
      <c r="G30" s="695">
        <f t="shared" si="0"/>
        <v>6.0869710107012498</v>
      </c>
      <c r="H30" s="211"/>
      <c r="I30" s="211"/>
      <c r="J30" s="211"/>
    </row>
    <row r="31" spans="1:10" s="603" customFormat="1" ht="15">
      <c r="A31" s="211"/>
      <c r="B31" s="691" t="s">
        <v>690</v>
      </c>
      <c r="C31" s="691"/>
      <c r="D31" s="754">
        <v>22.755130000000001</v>
      </c>
      <c r="E31" s="754">
        <v>3.2108400000000001</v>
      </c>
      <c r="F31" s="754">
        <v>22.755130000000001</v>
      </c>
      <c r="G31" s="692">
        <f t="shared" si="0"/>
        <v>6.0869710107012498</v>
      </c>
      <c r="H31" s="211"/>
      <c r="I31" s="211"/>
      <c r="J31" s="211"/>
    </row>
    <row r="32" spans="1:10" s="603" customFormat="1" ht="15">
      <c r="A32" s="211"/>
      <c r="B32" s="693" t="s">
        <v>409</v>
      </c>
      <c r="C32" s="694" t="s">
        <v>691</v>
      </c>
      <c r="D32" s="755">
        <v>3.0085000000000002</v>
      </c>
      <c r="E32" s="755">
        <v>4.49742</v>
      </c>
      <c r="F32" s="755">
        <v>3.0085000000000002</v>
      </c>
      <c r="G32" s="695">
        <f t="shared" si="0"/>
        <v>-0.3310609193715508</v>
      </c>
      <c r="H32" s="211"/>
      <c r="I32" s="211"/>
      <c r="J32" s="211"/>
    </row>
    <row r="33" spans="1:10" s="603" customFormat="1" ht="15">
      <c r="A33" s="211"/>
      <c r="B33" s="691" t="s">
        <v>711</v>
      </c>
      <c r="C33" s="691"/>
      <c r="D33" s="754">
        <v>3.0085000000000002</v>
      </c>
      <c r="E33" s="754">
        <v>4.49742</v>
      </c>
      <c r="F33" s="754">
        <v>3.0085000000000002</v>
      </c>
      <c r="G33" s="692">
        <f t="shared" si="0"/>
        <v>-0.3310609193715508</v>
      </c>
      <c r="H33" s="211"/>
      <c r="I33" s="211"/>
      <c r="J33" s="211"/>
    </row>
    <row r="34" spans="1:10" s="603" customFormat="1" ht="15">
      <c r="A34" s="211"/>
      <c r="B34" s="693" t="s">
        <v>377</v>
      </c>
      <c r="C34" s="694" t="s">
        <v>692</v>
      </c>
      <c r="D34" s="755">
        <v>0</v>
      </c>
      <c r="E34" s="755">
        <v>0</v>
      </c>
      <c r="F34" s="755">
        <v>0</v>
      </c>
      <c r="G34" s="695" t="str">
        <f t="shared" si="0"/>
        <v/>
      </c>
      <c r="H34" s="211"/>
      <c r="I34" s="211"/>
      <c r="J34" s="211"/>
    </row>
    <row r="35" spans="1:10" s="603" customFormat="1" ht="15">
      <c r="A35" s="211"/>
      <c r="B35" s="691" t="s">
        <v>693</v>
      </c>
      <c r="C35" s="691"/>
      <c r="D35" s="754">
        <v>0</v>
      </c>
      <c r="E35" s="754">
        <v>0</v>
      </c>
      <c r="F35" s="754">
        <v>0</v>
      </c>
      <c r="G35" s="692" t="str">
        <f t="shared" si="0"/>
        <v/>
      </c>
      <c r="H35" s="211"/>
      <c r="I35" s="211"/>
      <c r="J35" s="211"/>
    </row>
    <row r="36" spans="1:10" s="603" customFormat="1" ht="15">
      <c r="A36" s="211"/>
      <c r="B36" s="693" t="s">
        <v>385</v>
      </c>
      <c r="C36" s="694" t="s">
        <v>386</v>
      </c>
      <c r="D36" s="755">
        <v>148.52844999999999</v>
      </c>
      <c r="E36" s="755"/>
      <c r="F36" s="755">
        <v>148.52844999999999</v>
      </c>
      <c r="G36" s="695" t="str">
        <f t="shared" si="0"/>
        <v/>
      </c>
      <c r="H36" s="211"/>
      <c r="I36" s="211"/>
      <c r="J36" s="211"/>
    </row>
    <row r="37" spans="1:10" s="603" customFormat="1" ht="15">
      <c r="A37" s="211"/>
      <c r="B37" s="691" t="s">
        <v>694</v>
      </c>
      <c r="C37" s="691"/>
      <c r="D37" s="754">
        <v>148.52844999999999</v>
      </c>
      <c r="E37" s="754"/>
      <c r="F37" s="754">
        <v>148.52844999999999</v>
      </c>
      <c r="G37" s="692" t="str">
        <f t="shared" si="0"/>
        <v/>
      </c>
      <c r="H37" s="211"/>
      <c r="I37" s="211"/>
      <c r="J37" s="211"/>
    </row>
    <row r="38" spans="1:10" s="603" customFormat="1" ht="15">
      <c r="A38" s="211"/>
      <c r="B38" s="693" t="s">
        <v>404</v>
      </c>
      <c r="C38" s="694" t="s">
        <v>695</v>
      </c>
      <c r="D38" s="755">
        <v>110.38236999999999</v>
      </c>
      <c r="E38" s="755">
        <v>111.51736</v>
      </c>
      <c r="F38" s="755">
        <v>110.38236999999999</v>
      </c>
      <c r="G38" s="695">
        <f t="shared" si="0"/>
        <v>-1.0177697893852589E-2</v>
      </c>
      <c r="H38" s="211"/>
      <c r="I38" s="211"/>
      <c r="J38" s="211"/>
    </row>
    <row r="39" spans="1:10" s="603" customFormat="1" ht="15">
      <c r="A39" s="211"/>
      <c r="B39" s="696"/>
      <c r="C39" s="694" t="s">
        <v>364</v>
      </c>
      <c r="D39" s="755">
        <v>0</v>
      </c>
      <c r="E39" s="755">
        <v>0</v>
      </c>
      <c r="F39" s="755">
        <v>0</v>
      </c>
      <c r="G39" s="695" t="str">
        <f t="shared" si="0"/>
        <v/>
      </c>
      <c r="H39" s="211"/>
      <c r="I39" s="211"/>
      <c r="J39" s="211"/>
    </row>
    <row r="40" spans="1:10" s="603" customFormat="1" ht="15">
      <c r="A40" s="211"/>
      <c r="B40" s="691" t="s">
        <v>696</v>
      </c>
      <c r="C40" s="691"/>
      <c r="D40" s="754">
        <v>110.38236999999999</v>
      </c>
      <c r="E40" s="754">
        <v>111.51736</v>
      </c>
      <c r="F40" s="754">
        <v>110.38236999999999</v>
      </c>
      <c r="G40" s="692">
        <f t="shared" si="0"/>
        <v>-1.0177697893852589E-2</v>
      </c>
      <c r="H40" s="211"/>
      <c r="I40" s="211"/>
      <c r="J40" s="211"/>
    </row>
    <row r="41" spans="1:10" s="603" customFormat="1" ht="15">
      <c r="A41" s="211"/>
      <c r="B41" s="693" t="s">
        <v>411</v>
      </c>
      <c r="C41" s="694" t="s">
        <v>697</v>
      </c>
      <c r="D41" s="755">
        <v>10.27887</v>
      </c>
      <c r="E41" s="755">
        <v>21.279520000000002</v>
      </c>
      <c r="F41" s="755">
        <v>10.27887</v>
      </c>
      <c r="G41" s="695">
        <f t="shared" si="0"/>
        <v>-0.51695949908644567</v>
      </c>
      <c r="H41" s="211"/>
      <c r="I41" s="211"/>
      <c r="J41" s="211"/>
    </row>
    <row r="42" spans="1:10" s="603" customFormat="1" ht="15">
      <c r="A42" s="211"/>
      <c r="B42" s="691" t="s">
        <v>712</v>
      </c>
      <c r="C42" s="691"/>
      <c r="D42" s="754">
        <v>10.27887</v>
      </c>
      <c r="E42" s="754">
        <v>21.279520000000002</v>
      </c>
      <c r="F42" s="754">
        <v>10.27887</v>
      </c>
      <c r="G42" s="692">
        <f t="shared" ref="G42:G69" si="1">+IF(E42=0,"",D42/E42-1)</f>
        <v>-0.51695949908644567</v>
      </c>
      <c r="H42" s="211"/>
      <c r="I42" s="211"/>
      <c r="J42" s="211"/>
    </row>
    <row r="43" spans="1:10" s="603" customFormat="1" ht="15">
      <c r="A43" s="211"/>
      <c r="B43" s="693" t="s">
        <v>366</v>
      </c>
      <c r="C43" s="694" t="s">
        <v>367</v>
      </c>
      <c r="D43" s="755">
        <v>26.434329999999999</v>
      </c>
      <c r="E43" s="755">
        <v>26.89406</v>
      </c>
      <c r="F43" s="755">
        <v>26.434329999999999</v>
      </c>
      <c r="G43" s="695">
        <f t="shared" si="1"/>
        <v>-1.7094109256839629E-2</v>
      </c>
      <c r="H43" s="211"/>
      <c r="I43" s="211"/>
      <c r="J43" s="211"/>
    </row>
    <row r="44" spans="1:10" s="603" customFormat="1" ht="15">
      <c r="A44" s="211"/>
      <c r="B44" s="691" t="s">
        <v>698</v>
      </c>
      <c r="C44" s="691"/>
      <c r="D44" s="754">
        <v>26.434329999999999</v>
      </c>
      <c r="E44" s="754">
        <v>26.89406</v>
      </c>
      <c r="F44" s="754">
        <v>26.434329999999999</v>
      </c>
      <c r="G44" s="692">
        <f t="shared" si="1"/>
        <v>-1.7094109256839629E-2</v>
      </c>
      <c r="H44" s="211"/>
      <c r="I44" s="211"/>
      <c r="J44" s="211"/>
    </row>
    <row r="45" spans="1:10" s="603" customFormat="1" ht="15">
      <c r="A45" s="211"/>
      <c r="B45" s="693" t="s">
        <v>182</v>
      </c>
      <c r="C45" s="694" t="s">
        <v>699</v>
      </c>
      <c r="D45" s="755">
        <v>0</v>
      </c>
      <c r="E45" s="755">
        <v>0</v>
      </c>
      <c r="F45" s="755">
        <v>0</v>
      </c>
      <c r="G45" s="695" t="str">
        <f t="shared" si="1"/>
        <v/>
      </c>
      <c r="H45" s="211"/>
      <c r="I45" s="211"/>
      <c r="J45" s="211"/>
    </row>
    <row r="46" spans="1:10" s="603" customFormat="1" ht="15">
      <c r="A46" s="211"/>
      <c r="B46" s="691" t="s">
        <v>700</v>
      </c>
      <c r="C46" s="691"/>
      <c r="D46" s="754">
        <v>0</v>
      </c>
      <c r="E46" s="754">
        <v>0</v>
      </c>
      <c r="F46" s="754">
        <v>0</v>
      </c>
      <c r="G46" s="692" t="str">
        <f t="shared" si="1"/>
        <v/>
      </c>
      <c r="H46" s="211"/>
      <c r="I46" s="211"/>
      <c r="J46" s="211"/>
    </row>
    <row r="47" spans="1:10" s="603" customFormat="1" ht="15">
      <c r="A47" s="211"/>
      <c r="B47" s="693" t="s">
        <v>403</v>
      </c>
      <c r="C47" s="694" t="s">
        <v>390</v>
      </c>
      <c r="D47" s="755">
        <v>20.339310000000001</v>
      </c>
      <c r="E47" s="755"/>
      <c r="F47" s="755">
        <v>20.339310000000001</v>
      </c>
      <c r="G47" s="695" t="str">
        <f t="shared" si="1"/>
        <v/>
      </c>
      <c r="H47" s="211"/>
      <c r="I47" s="211"/>
      <c r="J47" s="211"/>
    </row>
    <row r="48" spans="1:10" s="603" customFormat="1" ht="15">
      <c r="A48" s="211"/>
      <c r="B48" s="696"/>
      <c r="C48" s="694" t="s">
        <v>701</v>
      </c>
      <c r="D48" s="755">
        <v>3.8766400000000001</v>
      </c>
      <c r="E48" s="755">
        <v>2.8565399999999999</v>
      </c>
      <c r="F48" s="755">
        <v>3.8766400000000001</v>
      </c>
      <c r="G48" s="695">
        <f t="shared" si="1"/>
        <v>0.35711035028390992</v>
      </c>
      <c r="H48" s="211"/>
      <c r="I48" s="211"/>
      <c r="J48" s="211"/>
    </row>
    <row r="49" spans="1:10" s="603" customFormat="1" ht="15">
      <c r="A49" s="211"/>
      <c r="B49" s="691" t="s">
        <v>755</v>
      </c>
      <c r="C49" s="691"/>
      <c r="D49" s="754">
        <v>24.215949999999999</v>
      </c>
      <c r="E49" s="754">
        <v>2.8565399999999999</v>
      </c>
      <c r="F49" s="754">
        <v>24.215949999999999</v>
      </c>
      <c r="G49" s="692">
        <f t="shared" si="1"/>
        <v>7.4773712253285449</v>
      </c>
      <c r="H49" s="211"/>
      <c r="I49" s="211"/>
      <c r="J49" s="211"/>
    </row>
    <row r="50" spans="1:10" s="603" customFormat="1" ht="15">
      <c r="A50" s="211"/>
      <c r="B50" s="693" t="s">
        <v>325</v>
      </c>
      <c r="C50" s="694" t="s">
        <v>326</v>
      </c>
      <c r="D50" s="755">
        <v>0</v>
      </c>
      <c r="E50" s="755">
        <v>40.40775</v>
      </c>
      <c r="F50" s="755">
        <v>0</v>
      </c>
      <c r="G50" s="695">
        <f t="shared" si="1"/>
        <v>-1</v>
      </c>
      <c r="H50" s="211"/>
      <c r="I50" s="211"/>
      <c r="J50" s="211"/>
    </row>
    <row r="51" spans="1:10" s="603" customFormat="1" ht="15">
      <c r="A51" s="211"/>
      <c r="B51" s="696"/>
      <c r="C51" s="694" t="s">
        <v>379</v>
      </c>
      <c r="D51" s="755">
        <v>174.56800000000001</v>
      </c>
      <c r="E51" s="755">
        <v>100.5222</v>
      </c>
      <c r="F51" s="755">
        <v>174.56800000000001</v>
      </c>
      <c r="G51" s="695">
        <f t="shared" si="1"/>
        <v>0.7366114151898786</v>
      </c>
      <c r="H51" s="211"/>
      <c r="I51" s="211"/>
      <c r="J51" s="211"/>
    </row>
    <row r="52" spans="1:10" s="603" customFormat="1" ht="15">
      <c r="A52" s="211"/>
      <c r="B52" s="696"/>
      <c r="C52" s="694" t="s">
        <v>332</v>
      </c>
      <c r="D52" s="755">
        <v>26.404229999999998</v>
      </c>
      <c r="E52" s="755">
        <v>0</v>
      </c>
      <c r="F52" s="755">
        <v>26.404229999999998</v>
      </c>
      <c r="G52" s="695" t="str">
        <f t="shared" si="1"/>
        <v/>
      </c>
      <c r="H52" s="211"/>
      <c r="I52" s="211"/>
      <c r="J52" s="211"/>
    </row>
    <row r="53" spans="1:10" s="603" customFormat="1" ht="15">
      <c r="A53" s="211"/>
      <c r="B53" s="696"/>
      <c r="C53" s="694" t="s">
        <v>329</v>
      </c>
      <c r="D53" s="755">
        <v>0</v>
      </c>
      <c r="E53" s="755">
        <v>0</v>
      </c>
      <c r="F53" s="755">
        <v>0</v>
      </c>
      <c r="G53" s="695" t="str">
        <f t="shared" si="1"/>
        <v/>
      </c>
      <c r="H53" s="211"/>
      <c r="I53" s="211"/>
      <c r="J53" s="211"/>
    </row>
    <row r="54" spans="1:10" s="603" customFormat="1" ht="15">
      <c r="A54" s="211"/>
      <c r="B54" s="696"/>
      <c r="C54" s="694" t="s">
        <v>334</v>
      </c>
      <c r="D54" s="755">
        <v>22.009239999999998</v>
      </c>
      <c r="E54" s="755">
        <v>45.361969999999999</v>
      </c>
      <c r="F54" s="755">
        <v>22.009239999999998</v>
      </c>
      <c r="G54" s="695">
        <f t="shared" si="1"/>
        <v>-0.51480854998140524</v>
      </c>
      <c r="H54" s="211"/>
      <c r="I54" s="211"/>
      <c r="J54" s="211"/>
    </row>
    <row r="55" spans="1:10" s="603" customFormat="1" ht="15">
      <c r="A55" s="211"/>
      <c r="B55" s="696"/>
      <c r="C55" s="694" t="s">
        <v>328</v>
      </c>
      <c r="D55" s="755">
        <v>3.7612800000000002</v>
      </c>
      <c r="E55" s="755">
        <v>1.7884800000000001</v>
      </c>
      <c r="F55" s="755">
        <v>3.7612800000000002</v>
      </c>
      <c r="G55" s="695">
        <f t="shared" si="1"/>
        <v>1.1030595813204509</v>
      </c>
      <c r="H55" s="211"/>
      <c r="I55" s="211"/>
      <c r="J55" s="211"/>
    </row>
    <row r="56" spans="1:10" s="603" customFormat="1" ht="15">
      <c r="A56" s="211"/>
      <c r="B56" s="696"/>
      <c r="C56" s="694" t="s">
        <v>335</v>
      </c>
      <c r="D56" s="755">
        <v>5.3208000000000002</v>
      </c>
      <c r="E56" s="755">
        <v>7.36632</v>
      </c>
      <c r="F56" s="755">
        <v>5.3208000000000002</v>
      </c>
      <c r="G56" s="695">
        <f t="shared" si="1"/>
        <v>-0.2776854657413742</v>
      </c>
      <c r="H56" s="211"/>
      <c r="I56" s="211"/>
      <c r="J56" s="211"/>
    </row>
    <row r="57" spans="1:10" s="603" customFormat="1" ht="15">
      <c r="A57" s="211"/>
      <c r="B57" s="696"/>
      <c r="C57" s="694" t="s">
        <v>336</v>
      </c>
      <c r="D57" s="755">
        <v>0</v>
      </c>
      <c r="E57" s="755">
        <v>4.9459599999999995</v>
      </c>
      <c r="F57" s="755">
        <v>0</v>
      </c>
      <c r="G57" s="695">
        <f t="shared" si="1"/>
        <v>-1</v>
      </c>
      <c r="H57" s="211"/>
      <c r="I57" s="211"/>
      <c r="J57" s="211"/>
    </row>
    <row r="58" spans="1:10" s="603" customFormat="1" ht="15">
      <c r="A58" s="211"/>
      <c r="B58" s="696"/>
      <c r="C58" s="694" t="s">
        <v>327</v>
      </c>
      <c r="D58" s="755">
        <v>4.3647099999999996</v>
      </c>
      <c r="E58" s="755">
        <v>2.3028300000000002</v>
      </c>
      <c r="F58" s="755">
        <v>4.3647099999999996</v>
      </c>
      <c r="G58" s="695">
        <f t="shared" si="1"/>
        <v>0.89536787344267688</v>
      </c>
      <c r="H58" s="211"/>
      <c r="I58" s="211"/>
      <c r="J58" s="211"/>
    </row>
    <row r="59" spans="1:10" s="603" customFormat="1" ht="15">
      <c r="A59" s="211"/>
      <c r="B59" s="696"/>
      <c r="C59" s="694" t="s">
        <v>330</v>
      </c>
      <c r="D59" s="755">
        <v>0.55569000000000002</v>
      </c>
      <c r="E59" s="755">
        <v>0</v>
      </c>
      <c r="F59" s="755">
        <v>0.55569000000000002</v>
      </c>
      <c r="G59" s="695" t="str">
        <f t="shared" si="1"/>
        <v/>
      </c>
      <c r="H59" s="211"/>
      <c r="I59" s="211"/>
      <c r="J59" s="211"/>
    </row>
    <row r="60" spans="1:10" s="603" customFormat="1" ht="15">
      <c r="A60" s="211"/>
      <c r="B60" s="696"/>
      <c r="C60" s="694" t="s">
        <v>331</v>
      </c>
      <c r="D60" s="755">
        <v>0.33227000000000001</v>
      </c>
      <c r="E60" s="755">
        <v>0</v>
      </c>
      <c r="F60" s="755">
        <v>0.33227000000000001</v>
      </c>
      <c r="G60" s="695" t="str">
        <f t="shared" si="1"/>
        <v/>
      </c>
      <c r="H60" s="211"/>
      <c r="I60" s="211"/>
      <c r="J60" s="211"/>
    </row>
    <row r="61" spans="1:10" s="603" customFormat="1" ht="15">
      <c r="A61" s="211"/>
      <c r="B61" s="696"/>
      <c r="C61" s="694" t="s">
        <v>333</v>
      </c>
      <c r="D61" s="755">
        <v>99.591340000000002</v>
      </c>
      <c r="E61" s="755">
        <v>104.15092999999999</v>
      </c>
      <c r="F61" s="755">
        <v>99.591340000000002</v>
      </c>
      <c r="G61" s="695">
        <f t="shared" si="1"/>
        <v>-4.3778677732402294E-2</v>
      </c>
      <c r="H61" s="211"/>
      <c r="I61" s="211"/>
      <c r="J61" s="211"/>
    </row>
    <row r="62" spans="1:10" s="603" customFormat="1" ht="15">
      <c r="A62" s="211"/>
      <c r="B62" s="691" t="s">
        <v>702</v>
      </c>
      <c r="C62" s="691"/>
      <c r="D62" s="754">
        <v>336.90755999999999</v>
      </c>
      <c r="E62" s="754">
        <v>306.84643999999997</v>
      </c>
      <c r="F62" s="754">
        <v>336.90755999999999</v>
      </c>
      <c r="G62" s="692">
        <f t="shared" si="1"/>
        <v>9.7967960781946806E-2</v>
      </c>
      <c r="H62" s="211"/>
      <c r="I62" s="211"/>
      <c r="J62" s="211"/>
    </row>
    <row r="63" spans="1:10" s="603" customFormat="1" ht="15">
      <c r="A63" s="211"/>
      <c r="B63" s="693" t="s">
        <v>415</v>
      </c>
      <c r="C63" s="694" t="s">
        <v>703</v>
      </c>
      <c r="D63" s="755">
        <v>0</v>
      </c>
      <c r="E63" s="755">
        <v>0</v>
      </c>
      <c r="F63" s="755">
        <v>0</v>
      </c>
      <c r="G63" s="695" t="str">
        <f t="shared" si="1"/>
        <v/>
      </c>
      <c r="H63" s="211"/>
      <c r="I63" s="211"/>
      <c r="J63" s="211"/>
    </row>
    <row r="64" spans="1:10" s="603" customFormat="1" ht="15">
      <c r="A64" s="211"/>
      <c r="B64" s="691" t="s">
        <v>704</v>
      </c>
      <c r="C64" s="691"/>
      <c r="D64" s="754">
        <v>0</v>
      </c>
      <c r="E64" s="754">
        <v>0</v>
      </c>
      <c r="F64" s="754">
        <v>0</v>
      </c>
      <c r="G64" s="692" t="str">
        <f t="shared" si="1"/>
        <v/>
      </c>
      <c r="H64" s="211"/>
      <c r="I64" s="211"/>
      <c r="J64" s="211"/>
    </row>
    <row r="65" spans="1:10" s="603" customFormat="1" ht="15">
      <c r="A65" s="211"/>
      <c r="B65" s="693" t="s">
        <v>186</v>
      </c>
      <c r="C65" s="694" t="s">
        <v>705</v>
      </c>
      <c r="D65" s="755">
        <v>0</v>
      </c>
      <c r="E65" s="755">
        <v>193.87339</v>
      </c>
      <c r="F65" s="755">
        <v>0</v>
      </c>
      <c r="G65" s="695">
        <f t="shared" si="1"/>
        <v>-1</v>
      </c>
      <c r="H65" s="211"/>
      <c r="I65" s="211"/>
      <c r="J65" s="211"/>
    </row>
    <row r="66" spans="1:10" s="603" customFormat="1" ht="15">
      <c r="A66" s="211"/>
      <c r="B66" s="691" t="s">
        <v>706</v>
      </c>
      <c r="C66" s="691"/>
      <c r="D66" s="754">
        <v>0</v>
      </c>
      <c r="E66" s="754">
        <v>193.87339</v>
      </c>
      <c r="F66" s="754">
        <v>0</v>
      </c>
      <c r="G66" s="692">
        <f t="shared" si="1"/>
        <v>-1</v>
      </c>
      <c r="H66" s="211"/>
      <c r="I66" s="211"/>
      <c r="J66" s="211"/>
    </row>
    <row r="67" spans="1:10" s="603" customFormat="1" ht="15">
      <c r="A67" s="211"/>
      <c r="B67" s="693" t="s">
        <v>187</v>
      </c>
      <c r="C67" s="694" t="s">
        <v>323</v>
      </c>
      <c r="D67" s="755">
        <v>0</v>
      </c>
      <c r="E67" s="755">
        <v>61.544910000000002</v>
      </c>
      <c r="F67" s="755">
        <v>0</v>
      </c>
      <c r="G67" s="695">
        <f t="shared" si="1"/>
        <v>-1</v>
      </c>
      <c r="H67" s="211"/>
      <c r="I67" s="211"/>
      <c r="J67" s="211"/>
    </row>
    <row r="68" spans="1:10" s="603" customFormat="1" ht="15">
      <c r="A68" s="211"/>
      <c r="B68" s="691" t="s">
        <v>707</v>
      </c>
      <c r="C68" s="691"/>
      <c r="D68" s="754">
        <v>0</v>
      </c>
      <c r="E68" s="754">
        <v>61.544910000000002</v>
      </c>
      <c r="F68" s="754">
        <v>0</v>
      </c>
      <c r="G68" s="692">
        <f t="shared" si="1"/>
        <v>-1</v>
      </c>
      <c r="H68" s="211"/>
      <c r="I68" s="211"/>
      <c r="J68" s="211"/>
    </row>
    <row r="69" spans="1:10" s="603" customFormat="1" ht="15">
      <c r="A69" s="211"/>
      <c r="B69" s="686" t="s">
        <v>878</v>
      </c>
      <c r="C69" s="687"/>
      <c r="D69" s="757">
        <v>6573.2498499999974</v>
      </c>
      <c r="E69" s="757">
        <v>6300.9544399999986</v>
      </c>
      <c r="F69" s="757">
        <v>6573.2498499999974</v>
      </c>
      <c r="G69" s="685">
        <f t="shared" si="1"/>
        <v>4.3214946654970499E-2</v>
      </c>
      <c r="H69" s="211"/>
      <c r="I69" s="211"/>
      <c r="J69" s="211"/>
    </row>
    <row r="70" spans="1:10" s="603" customFormat="1" ht="15">
      <c r="A70" s="211"/>
      <c r="B70" s="686" t="s">
        <v>881</v>
      </c>
      <c r="C70" s="687"/>
      <c r="D70" s="757"/>
      <c r="E70" s="757"/>
      <c r="F70" s="757"/>
      <c r="G70" s="685"/>
      <c r="H70" s="211"/>
      <c r="I70" s="211"/>
      <c r="J70" s="211"/>
    </row>
    <row r="71" spans="1:10" s="603" customFormat="1" ht="15">
      <c r="A71" s="211"/>
      <c r="B71" s="686" t="s">
        <v>882</v>
      </c>
      <c r="C71" s="687"/>
      <c r="D71" s="757"/>
      <c r="E71" s="757">
        <v>53.981000000000002</v>
      </c>
      <c r="F71" s="757"/>
      <c r="G71" s="685"/>
      <c r="H71" s="211"/>
      <c r="I71" s="211"/>
      <c r="J71" s="211"/>
    </row>
    <row r="72" spans="1:10" s="603" customFormat="1" ht="15">
      <c r="A72" s="211"/>
      <c r="B72" s="686" t="s">
        <v>883</v>
      </c>
      <c r="C72" s="687"/>
      <c r="D72" s="757">
        <f>+D69+D70-D71</f>
        <v>6573.2498499999974</v>
      </c>
      <c r="E72" s="757">
        <f>+E69+E70-E71</f>
        <v>6246.9734399999988</v>
      </c>
      <c r="F72" s="757">
        <f>+F69+F70-F71</f>
        <v>6573.2498499999974</v>
      </c>
      <c r="G72" s="685">
        <f>+IF(E72=0,"",D72/E72-1)</f>
        <v>5.2229517723065388E-2</v>
      </c>
      <c r="H72" s="211"/>
      <c r="I72" s="211"/>
      <c r="J72" s="211"/>
    </row>
    <row r="73" spans="1:10" s="603" customFormat="1">
      <c r="A73" s="211"/>
      <c r="B73" s="211"/>
      <c r="C73" s="211"/>
      <c r="D73" s="764"/>
      <c r="E73" s="764"/>
      <c r="F73" s="764"/>
      <c r="G73" s="765"/>
      <c r="H73" s="211"/>
      <c r="I73" s="211"/>
      <c r="J73" s="211"/>
    </row>
    <row r="74" spans="1:10" ht="12">
      <c r="B74" s="702" t="s">
        <v>810</v>
      </c>
    </row>
    <row r="75" spans="1:10" ht="15" customHeight="1">
      <c r="B75" s="702" t="s">
        <v>912</v>
      </c>
    </row>
    <row r="78" spans="1:10" ht="15.75">
      <c r="B78" s="701" t="s">
        <v>914</v>
      </c>
    </row>
    <row r="80" spans="1:10" ht="12.75">
      <c r="B80" s="700" t="s">
        <v>870</v>
      </c>
      <c r="C80" s="758">
        <v>6573.2498500000002</v>
      </c>
    </row>
    <row r="81" spans="2:8" ht="12.75">
      <c r="B81" s="700" t="s">
        <v>871</v>
      </c>
      <c r="C81" s="700" t="s">
        <v>861</v>
      </c>
    </row>
    <row r="82" spans="2:8" ht="12.75">
      <c r="B82" s="700" t="s">
        <v>872</v>
      </c>
      <c r="C82" s="700" t="s">
        <v>851</v>
      </c>
    </row>
    <row r="84" spans="2:8" ht="12.75">
      <c r="B84" s="946" t="s">
        <v>427</v>
      </c>
      <c r="C84" s="949" t="s">
        <v>812</v>
      </c>
      <c r="D84" s="950"/>
      <c r="E84" s="951"/>
      <c r="F84" s="949" t="s">
        <v>813</v>
      </c>
      <c r="G84" s="950"/>
      <c r="H84" s="951"/>
    </row>
    <row r="85" spans="2:8" ht="12.75">
      <c r="B85" s="947"/>
      <c r="C85" s="789" t="s">
        <v>814</v>
      </c>
      <c r="D85" s="789" t="s">
        <v>111</v>
      </c>
      <c r="E85" s="789" t="s">
        <v>815</v>
      </c>
      <c r="F85" s="789" t="s">
        <v>814</v>
      </c>
      <c r="G85" s="789" t="s">
        <v>111</v>
      </c>
      <c r="H85" s="789" t="s">
        <v>815</v>
      </c>
    </row>
    <row r="86" spans="2:8" ht="12.75">
      <c r="B86" s="948"/>
      <c r="C86" s="762" t="s">
        <v>816</v>
      </c>
      <c r="D86" s="762" t="s">
        <v>817</v>
      </c>
      <c r="E86" s="762" t="s">
        <v>817</v>
      </c>
      <c r="F86" s="762" t="s">
        <v>816</v>
      </c>
      <c r="G86" s="762" t="s">
        <v>817</v>
      </c>
      <c r="H86" s="762" t="s">
        <v>817</v>
      </c>
    </row>
    <row r="87" spans="2:8" ht="15">
      <c r="B87" s="759" t="s">
        <v>818</v>
      </c>
      <c r="C87" s="760" t="s">
        <v>819</v>
      </c>
      <c r="D87" s="760">
        <v>5303.7248399999999</v>
      </c>
      <c r="E87" s="760">
        <v>5303.7248399999999</v>
      </c>
      <c r="F87" s="760" t="s">
        <v>820</v>
      </c>
      <c r="G87" s="760">
        <v>5555.4384700000001</v>
      </c>
      <c r="H87" s="760">
        <v>5555.4384700000001</v>
      </c>
    </row>
    <row r="88" spans="2:8" ht="15">
      <c r="B88" s="759" t="s">
        <v>821</v>
      </c>
      <c r="C88" s="760" t="s">
        <v>822</v>
      </c>
      <c r="D88" s="760">
        <v>5951.3720000000003</v>
      </c>
      <c r="E88" s="760">
        <v>5951.3720000000003</v>
      </c>
      <c r="F88" s="760" t="s">
        <v>823</v>
      </c>
      <c r="G88" s="760">
        <v>6115.4983899999997</v>
      </c>
      <c r="H88" s="760">
        <v>6115.4983899999997</v>
      </c>
    </row>
    <row r="89" spans="2:8" ht="15">
      <c r="B89" s="759" t="s">
        <v>824</v>
      </c>
      <c r="C89" s="760" t="s">
        <v>825</v>
      </c>
      <c r="D89" s="760">
        <v>6194.7671399999999</v>
      </c>
      <c r="E89" s="760">
        <v>6194.7671399999999</v>
      </c>
      <c r="F89" s="760" t="s">
        <v>826</v>
      </c>
      <c r="G89" s="760">
        <v>6224.1816399999998</v>
      </c>
      <c r="H89" s="760">
        <v>6224.1816399999998</v>
      </c>
    </row>
    <row r="90" spans="2:8" ht="15">
      <c r="B90" s="759" t="s">
        <v>827</v>
      </c>
      <c r="C90" s="760" t="s">
        <v>828</v>
      </c>
      <c r="D90" s="760">
        <v>6190.3474999999999</v>
      </c>
      <c r="E90" s="760">
        <v>6190.3474999999999</v>
      </c>
      <c r="F90" s="760" t="s">
        <v>826</v>
      </c>
      <c r="G90" s="760">
        <v>6170.7346600000001</v>
      </c>
      <c r="H90" s="760">
        <v>6170.7346600000001</v>
      </c>
    </row>
    <row r="91" spans="2:8" ht="15">
      <c r="B91" s="759" t="s">
        <v>829</v>
      </c>
      <c r="C91" s="760" t="s">
        <v>828</v>
      </c>
      <c r="D91" s="760">
        <v>6298.7134699999997</v>
      </c>
      <c r="E91" s="760">
        <v>6298.7134699999997</v>
      </c>
      <c r="F91" s="760" t="s">
        <v>826</v>
      </c>
      <c r="G91" s="760">
        <v>6362.0197200000002</v>
      </c>
      <c r="H91" s="760">
        <v>6362.0197200000002</v>
      </c>
    </row>
    <row r="92" spans="2:8" ht="15">
      <c r="B92" s="759" t="s">
        <v>830</v>
      </c>
      <c r="C92" s="760" t="s">
        <v>822</v>
      </c>
      <c r="D92" s="760">
        <v>6416.66327</v>
      </c>
      <c r="E92" s="760">
        <v>6416.66327</v>
      </c>
      <c r="F92" s="760" t="s">
        <v>831</v>
      </c>
      <c r="G92" s="760">
        <v>6438.78701</v>
      </c>
      <c r="H92" s="760">
        <v>6438.78701</v>
      </c>
    </row>
    <row r="93" spans="2:8" ht="15">
      <c r="B93" s="759" t="s">
        <v>832</v>
      </c>
      <c r="C93" s="760" t="s">
        <v>833</v>
      </c>
      <c r="D93" s="760">
        <v>6087.7988699999996</v>
      </c>
      <c r="E93" s="760">
        <v>6087.7988699999996</v>
      </c>
      <c r="F93" s="760" t="s">
        <v>834</v>
      </c>
      <c r="G93" s="760">
        <v>6330.3056999999999</v>
      </c>
      <c r="H93" s="760">
        <v>6330.3056999999999</v>
      </c>
    </row>
    <row r="94" spans="2:8" ht="15">
      <c r="B94" s="759" t="s">
        <v>835</v>
      </c>
      <c r="C94" s="760" t="s">
        <v>836</v>
      </c>
      <c r="D94" s="760">
        <v>5596.32197</v>
      </c>
      <c r="E94" s="760">
        <v>5596.32197</v>
      </c>
      <c r="F94" s="760" t="s">
        <v>834</v>
      </c>
      <c r="G94" s="760">
        <v>6072.4025899999997</v>
      </c>
      <c r="H94" s="760">
        <v>6072.4025899999997</v>
      </c>
    </row>
    <row r="95" spans="2:8" ht="15">
      <c r="B95" s="759" t="s">
        <v>837</v>
      </c>
      <c r="C95" s="760" t="s">
        <v>838</v>
      </c>
      <c r="D95" s="760">
        <v>6328.7881799999996</v>
      </c>
      <c r="E95" s="760">
        <v>6328.7881799999996</v>
      </c>
      <c r="F95" s="760" t="s">
        <v>826</v>
      </c>
      <c r="G95" s="760">
        <v>6363.6630599999999</v>
      </c>
      <c r="H95" s="760">
        <v>6363.6630599999999</v>
      </c>
    </row>
    <row r="96" spans="2:8" ht="15">
      <c r="B96" s="759" t="s">
        <v>839</v>
      </c>
      <c r="C96" s="760" t="s">
        <v>840</v>
      </c>
      <c r="D96" s="760">
        <v>6498.6427400000002</v>
      </c>
      <c r="E96" s="760">
        <v>6498.6427400000002</v>
      </c>
      <c r="F96" s="760" t="s">
        <v>841</v>
      </c>
      <c r="G96" s="760">
        <v>6436.43174</v>
      </c>
      <c r="H96" s="760">
        <v>6436.43174</v>
      </c>
    </row>
    <row r="97" spans="2:8" ht="15">
      <c r="B97" s="759" t="s">
        <v>842</v>
      </c>
      <c r="C97" s="760" t="s">
        <v>828</v>
      </c>
      <c r="D97" s="760">
        <v>6444.9441200000001</v>
      </c>
      <c r="E97" s="760">
        <v>6444.9441200000001</v>
      </c>
      <c r="F97" s="760" t="s">
        <v>826</v>
      </c>
      <c r="G97" s="760">
        <v>6419.4624199999998</v>
      </c>
      <c r="H97" s="760">
        <v>6419.4624199999998</v>
      </c>
    </row>
    <row r="98" spans="2:8" ht="15">
      <c r="B98" s="759" t="s">
        <v>843</v>
      </c>
      <c r="C98" s="760" t="s">
        <v>844</v>
      </c>
      <c r="D98" s="760">
        <v>6484.8022799999999</v>
      </c>
      <c r="E98" s="760">
        <v>6484.8022799999999</v>
      </c>
      <c r="F98" s="760" t="s">
        <v>841</v>
      </c>
      <c r="G98" s="760">
        <v>6345.7375899999997</v>
      </c>
      <c r="H98" s="760">
        <v>6345.7375899999997</v>
      </c>
    </row>
    <row r="99" spans="2:8" ht="15">
      <c r="B99" s="759" t="s">
        <v>845</v>
      </c>
      <c r="C99" s="760" t="s">
        <v>828</v>
      </c>
      <c r="D99" s="760">
        <v>6284.5676800000001</v>
      </c>
      <c r="E99" s="760">
        <v>6284.5676800000001</v>
      </c>
      <c r="F99" s="760" t="s">
        <v>820</v>
      </c>
      <c r="G99" s="760">
        <v>6391.7803400000003</v>
      </c>
      <c r="H99" s="760">
        <v>6391.7803400000003</v>
      </c>
    </row>
    <row r="100" spans="2:8" ht="15">
      <c r="B100" s="759" t="s">
        <v>846</v>
      </c>
      <c r="C100" s="760" t="s">
        <v>833</v>
      </c>
      <c r="D100" s="760">
        <v>6239.4660400000002</v>
      </c>
      <c r="E100" s="760">
        <v>6239.4660400000002</v>
      </c>
      <c r="F100" s="760" t="s">
        <v>820</v>
      </c>
      <c r="G100" s="760">
        <v>6324.9955600000003</v>
      </c>
      <c r="H100" s="760">
        <v>6324.9955600000003</v>
      </c>
    </row>
    <row r="101" spans="2:8" ht="15">
      <c r="B101" s="759" t="s">
        <v>847</v>
      </c>
      <c r="C101" s="760" t="s">
        <v>819</v>
      </c>
      <c r="D101" s="760">
        <v>5623.1331499999997</v>
      </c>
      <c r="E101" s="760">
        <v>5623.1331499999997</v>
      </c>
      <c r="F101" s="760" t="s">
        <v>820</v>
      </c>
      <c r="G101" s="760">
        <v>6234.0148499999996</v>
      </c>
      <c r="H101" s="760">
        <v>6234.0148499999996</v>
      </c>
    </row>
    <row r="102" spans="2:8" ht="15">
      <c r="B102" s="759" t="s">
        <v>848</v>
      </c>
      <c r="C102" s="760" t="s">
        <v>833</v>
      </c>
      <c r="D102" s="760">
        <v>6523.50432</v>
      </c>
      <c r="E102" s="760">
        <v>6523.50432</v>
      </c>
      <c r="F102" s="760" t="s">
        <v>831</v>
      </c>
      <c r="G102" s="760">
        <v>6473.6027700000004</v>
      </c>
      <c r="H102" s="760">
        <v>6473.6027700000004</v>
      </c>
    </row>
    <row r="103" spans="2:8" ht="15">
      <c r="B103" s="759" t="s">
        <v>849</v>
      </c>
      <c r="C103" s="760" t="s">
        <v>850</v>
      </c>
      <c r="D103" s="760">
        <v>6505.2662399999999</v>
      </c>
      <c r="E103" s="760">
        <v>6505.2662399999999</v>
      </c>
      <c r="F103" s="760" t="s">
        <v>851</v>
      </c>
      <c r="G103" s="760">
        <v>6459.8868300000004</v>
      </c>
      <c r="H103" s="760">
        <v>6459.8868300000004</v>
      </c>
    </row>
    <row r="104" spans="2:8" ht="15">
      <c r="B104" s="759" t="s">
        <v>852</v>
      </c>
      <c r="C104" s="760" t="s">
        <v>833</v>
      </c>
      <c r="D104" s="760">
        <v>6593.6827899999998</v>
      </c>
      <c r="E104" s="760">
        <v>6593.6827899999998</v>
      </c>
      <c r="F104" s="760" t="s">
        <v>841</v>
      </c>
      <c r="G104" s="760">
        <v>6506.5048200000001</v>
      </c>
      <c r="H104" s="760">
        <v>6506.5048200000001</v>
      </c>
    </row>
    <row r="105" spans="2:8" ht="15">
      <c r="B105" s="759" t="s">
        <v>853</v>
      </c>
      <c r="C105" s="760" t="s">
        <v>854</v>
      </c>
      <c r="D105" s="760">
        <v>6579.1644699999997</v>
      </c>
      <c r="E105" s="760">
        <v>6579.1644699999997</v>
      </c>
      <c r="F105" s="760" t="s">
        <v>841</v>
      </c>
      <c r="G105" s="760">
        <v>6491.7047000000002</v>
      </c>
      <c r="H105" s="760">
        <v>6491.7047000000002</v>
      </c>
    </row>
    <row r="106" spans="2:8" ht="15">
      <c r="B106" s="759" t="s">
        <v>855</v>
      </c>
      <c r="C106" s="760" t="s">
        <v>828</v>
      </c>
      <c r="D106" s="760">
        <v>6566.8012399999998</v>
      </c>
      <c r="E106" s="760">
        <v>6566.8012399999998</v>
      </c>
      <c r="F106" s="760" t="s">
        <v>841</v>
      </c>
      <c r="G106" s="760">
        <v>6417.97048</v>
      </c>
      <c r="H106" s="760">
        <v>6417.97048</v>
      </c>
    </row>
    <row r="107" spans="2:8" ht="15">
      <c r="B107" s="759" t="s">
        <v>856</v>
      </c>
      <c r="C107" s="760" t="s">
        <v>828</v>
      </c>
      <c r="D107" s="760">
        <v>6298.3840200000004</v>
      </c>
      <c r="E107" s="760">
        <v>6298.3840200000004</v>
      </c>
      <c r="F107" s="760" t="s">
        <v>857</v>
      </c>
      <c r="G107" s="760">
        <v>6442.9644600000001</v>
      </c>
      <c r="H107" s="760">
        <v>6442.9644600000001</v>
      </c>
    </row>
    <row r="108" spans="2:8" ht="15">
      <c r="B108" s="759" t="s">
        <v>858</v>
      </c>
      <c r="C108" s="760" t="s">
        <v>836</v>
      </c>
      <c r="D108" s="760">
        <v>5693.0442899999998</v>
      </c>
      <c r="E108" s="760">
        <v>5693.0442899999998</v>
      </c>
      <c r="F108" s="760" t="s">
        <v>834</v>
      </c>
      <c r="G108" s="760">
        <v>6263.9957700000004</v>
      </c>
      <c r="H108" s="760">
        <v>6263.9957700000004</v>
      </c>
    </row>
    <row r="109" spans="2:8" ht="15">
      <c r="B109" s="759" t="s">
        <v>859</v>
      </c>
      <c r="C109" s="760" t="s">
        <v>828</v>
      </c>
      <c r="D109" s="760">
        <v>6594.9453299999996</v>
      </c>
      <c r="E109" s="760">
        <v>6594.9453299999996</v>
      </c>
      <c r="F109" s="760" t="s">
        <v>826</v>
      </c>
      <c r="G109" s="760">
        <v>6500.4051600000003</v>
      </c>
      <c r="H109" s="760">
        <v>6500.4051600000003</v>
      </c>
    </row>
    <row r="110" spans="2:8" ht="15">
      <c r="B110" s="759" t="s">
        <v>860</v>
      </c>
      <c r="C110" s="760" t="s">
        <v>822</v>
      </c>
      <c r="D110" s="760">
        <v>6604.97649</v>
      </c>
      <c r="E110" s="760">
        <v>6604.97649</v>
      </c>
      <c r="F110" s="760" t="s">
        <v>831</v>
      </c>
      <c r="G110" s="760">
        <v>6453.3630000000003</v>
      </c>
      <c r="H110" s="760">
        <v>6453.3630000000003</v>
      </c>
    </row>
    <row r="111" spans="2:8" ht="15">
      <c r="B111" s="759" t="s">
        <v>861</v>
      </c>
      <c r="C111" s="763" t="s">
        <v>862</v>
      </c>
      <c r="D111" s="763">
        <v>6670.2186499999998</v>
      </c>
      <c r="E111" s="761">
        <v>6670.2186499999998</v>
      </c>
      <c r="F111" s="761" t="s">
        <v>851</v>
      </c>
      <c r="G111" s="761">
        <v>6573.2498500000002</v>
      </c>
      <c r="H111" s="761">
        <v>6573.2498500000002</v>
      </c>
    </row>
    <row r="112" spans="2:8" ht="15">
      <c r="B112" s="759" t="s">
        <v>863</v>
      </c>
      <c r="C112" s="760" t="s">
        <v>833</v>
      </c>
      <c r="D112" s="760">
        <v>6465.0549700000001</v>
      </c>
      <c r="E112" s="760">
        <v>6465.0549700000001</v>
      </c>
      <c r="F112" s="760" t="s">
        <v>851</v>
      </c>
      <c r="G112" s="760">
        <v>6212.1292100000001</v>
      </c>
      <c r="H112" s="760">
        <v>6212.1292100000001</v>
      </c>
    </row>
    <row r="113" spans="2:8" ht="15">
      <c r="B113" s="759" t="s">
        <v>864</v>
      </c>
      <c r="C113" s="760" t="s">
        <v>865</v>
      </c>
      <c r="D113" s="760">
        <v>6631.3472300000003</v>
      </c>
      <c r="E113" s="760">
        <v>6631.3472300000003</v>
      </c>
      <c r="F113" s="760" t="s">
        <v>826</v>
      </c>
      <c r="G113" s="760">
        <v>6492.8505400000004</v>
      </c>
      <c r="H113" s="760">
        <v>6492.8505400000004</v>
      </c>
    </row>
    <row r="114" spans="2:8" ht="15">
      <c r="B114" s="759" t="s">
        <v>866</v>
      </c>
      <c r="C114" s="760" t="s">
        <v>865</v>
      </c>
      <c r="D114" s="760">
        <v>6399.3093799999997</v>
      </c>
      <c r="E114" s="760">
        <v>6399.3093799999997</v>
      </c>
      <c r="F114" s="760" t="s">
        <v>820</v>
      </c>
      <c r="G114" s="760">
        <v>6408.4210199999998</v>
      </c>
      <c r="H114" s="760">
        <v>6408.4210199999998</v>
      </c>
    </row>
    <row r="115" spans="2:8" ht="15">
      <c r="B115" s="759" t="s">
        <v>867</v>
      </c>
      <c r="C115" s="760" t="s">
        <v>836</v>
      </c>
      <c r="D115" s="760">
        <v>5704.6673099999998</v>
      </c>
      <c r="E115" s="760">
        <v>5704.6673099999998</v>
      </c>
      <c r="F115" s="760" t="s">
        <v>820</v>
      </c>
      <c r="G115" s="760">
        <v>6143.42587</v>
      </c>
      <c r="H115" s="760">
        <v>6143.42587</v>
      </c>
    </row>
    <row r="116" spans="2:8" ht="15">
      <c r="B116" s="759" t="s">
        <v>868</v>
      </c>
      <c r="C116" s="760" t="s">
        <v>840</v>
      </c>
      <c r="D116" s="760">
        <v>6634.7676199999996</v>
      </c>
      <c r="E116" s="760">
        <v>6634.7676199999996</v>
      </c>
      <c r="F116" s="760" t="s">
        <v>826</v>
      </c>
      <c r="G116" s="760">
        <v>6524.4260000000004</v>
      </c>
      <c r="H116" s="760">
        <v>6524.4260000000004</v>
      </c>
    </row>
    <row r="117" spans="2:8" ht="15">
      <c r="B117" s="759" t="s">
        <v>869</v>
      </c>
      <c r="C117" s="760" t="s">
        <v>833</v>
      </c>
      <c r="D117" s="760">
        <v>6656.8965600000001</v>
      </c>
      <c r="E117" s="760">
        <v>6656.8965600000001</v>
      </c>
      <c r="F117" s="760" t="s">
        <v>826</v>
      </c>
      <c r="G117" s="760">
        <v>6516.5678099999996</v>
      </c>
      <c r="H117" s="760">
        <v>6516.5678099999996</v>
      </c>
    </row>
    <row r="119" spans="2:8">
      <c r="B119" s="211" t="s">
        <v>915</v>
      </c>
    </row>
  </sheetData>
  <mergeCells count="6">
    <mergeCell ref="B84:B86"/>
    <mergeCell ref="C84:E84"/>
    <mergeCell ref="F84:H84"/>
    <mergeCell ref="B8:B11"/>
    <mergeCell ref="C8:C11"/>
    <mergeCell ref="D8:G8"/>
  </mergeCells>
  <pageMargins left="0.51181102362204722" right="0.51181102362204722" top="0.69520833333333332" bottom="0.74803149606299213" header="0.31496062992125984" footer="0.31496062992125984"/>
  <pageSetup paperSize="9" scale="47" orientation="portrait" r:id="rId1"/>
  <headerFooter>
    <oddHeader>&amp;L&amp;"Calibri Light,Regular"&amp;10 &amp;C&amp;"Calibri Light,Regular"&amp;10 &amp;R&amp;"Tahoma,Negrita"&amp;10Informe de la Operación Mensual - Enero 2017
INFSGI-MES-01-2017
08/02/2017
Versión: 01</oddHeader>
    <oddFooter>&amp;L&amp;"Calibri Light,Regular"&amp;10COES SINAC, 2017&amp;C&amp;"Calibri Light,Regular"&amp;10 20&amp;R&amp;"Calibri Light,Regular"&amp;10Dirección Ejecutiva
Sub Dirección de Gestión de Información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J156"/>
  <sheetViews>
    <sheetView view="pageBreakPreview" zoomScale="40" zoomScaleNormal="100" zoomScaleSheetLayoutView="40" zoomScalePageLayoutView="40" workbookViewId="0"/>
  </sheetViews>
  <sheetFormatPr defaultRowHeight="11.25"/>
  <cols>
    <col min="1" max="1" width="70.33203125" style="610" customWidth="1"/>
    <col min="2" max="2" width="101.83203125" style="211" customWidth="1"/>
    <col min="3" max="3" width="37" style="211" customWidth="1"/>
    <col min="4" max="6" width="33.33203125" style="211" customWidth="1"/>
    <col min="7" max="7" width="78" style="211" customWidth="1"/>
    <col min="8" max="8" width="51.5" style="211" customWidth="1"/>
    <col min="9" max="9" width="48.33203125" style="211" customWidth="1"/>
    <col min="10" max="16384" width="9.33203125" style="211"/>
  </cols>
  <sheetData>
    <row r="1" spans="1:9" ht="14.1" customHeight="1">
      <c r="A1" s="607"/>
      <c r="B1" s="205"/>
      <c r="C1" s="205"/>
      <c r="D1" s="205"/>
      <c r="E1" s="205"/>
      <c r="F1" s="205"/>
      <c r="G1" s="206"/>
      <c r="H1" s="206"/>
      <c r="I1" s="207"/>
    </row>
    <row r="2" spans="1:9" ht="14.1" customHeight="1">
      <c r="A2" s="598"/>
      <c r="B2" s="209"/>
      <c r="C2" s="209"/>
      <c r="D2" s="209"/>
      <c r="E2" s="209"/>
      <c r="F2" s="209"/>
      <c r="G2" s="210"/>
      <c r="H2" s="210"/>
      <c r="I2" s="210"/>
    </row>
    <row r="3" spans="1:9" ht="14.1" customHeight="1">
      <c r="A3" s="598"/>
      <c r="B3" s="209"/>
      <c r="C3" s="209"/>
      <c r="D3" s="209"/>
      <c r="E3" s="209"/>
      <c r="F3" s="209"/>
      <c r="G3" s="210"/>
      <c r="H3" s="210"/>
      <c r="I3" s="210"/>
    </row>
    <row r="4" spans="1:9" ht="24" customHeight="1">
      <c r="A4" s="611" t="s">
        <v>319</v>
      </c>
      <c r="B4" s="538"/>
      <c r="C4" s="538"/>
      <c r="D4" s="538"/>
      <c r="E4" s="538"/>
      <c r="F4" s="538"/>
      <c r="G4" s="538"/>
      <c r="H4" s="538"/>
      <c r="I4" s="538"/>
    </row>
    <row r="5" spans="1:9" ht="15.95" customHeight="1">
      <c r="A5" s="608"/>
      <c r="B5" s="595"/>
      <c r="C5" s="596"/>
      <c r="D5" s="597"/>
      <c r="E5" s="597"/>
      <c r="F5" s="598"/>
      <c r="G5" s="216"/>
      <c r="H5" s="216"/>
      <c r="I5" s="217"/>
    </row>
    <row r="6" spans="1:9" ht="45.75" customHeight="1">
      <c r="A6" s="599"/>
      <c r="B6" s="599"/>
      <c r="C6" s="599"/>
      <c r="D6" s="599"/>
      <c r="E6" s="599"/>
      <c r="F6" s="599"/>
      <c r="G6" s="236"/>
      <c r="H6" s="236"/>
      <c r="I6" s="217"/>
    </row>
    <row r="7" spans="1:9" ht="61.5" customHeight="1">
      <c r="A7" s="767" t="s">
        <v>425</v>
      </c>
      <c r="B7" s="767" t="s">
        <v>426</v>
      </c>
      <c r="C7" s="767" t="s">
        <v>427</v>
      </c>
      <c r="D7" s="953" t="s">
        <v>428</v>
      </c>
      <c r="E7" s="953"/>
      <c r="F7" s="953"/>
      <c r="G7" s="953"/>
      <c r="H7" s="768" t="s">
        <v>429</v>
      </c>
      <c r="I7" s="768" t="s">
        <v>430</v>
      </c>
    </row>
    <row r="8" spans="1:9" ht="183" customHeight="1">
      <c r="A8" s="769" t="s">
        <v>431</v>
      </c>
      <c r="B8" s="769" t="s">
        <v>432</v>
      </c>
      <c r="C8" s="770">
        <v>42736.890972222223</v>
      </c>
      <c r="D8" s="954" t="s">
        <v>433</v>
      </c>
      <c r="E8" s="954"/>
      <c r="F8" s="954"/>
      <c r="G8" s="954"/>
      <c r="H8" s="771">
        <v>3.25</v>
      </c>
      <c r="I8" s="771"/>
    </row>
    <row r="9" spans="1:9" ht="173.25" customHeight="1">
      <c r="A9" s="772" t="s">
        <v>434</v>
      </c>
      <c r="B9" s="772" t="s">
        <v>435</v>
      </c>
      <c r="C9" s="773">
        <v>42737.212500000001</v>
      </c>
      <c r="D9" s="952" t="s">
        <v>436</v>
      </c>
      <c r="E9" s="952"/>
      <c r="F9" s="952"/>
      <c r="G9" s="952"/>
      <c r="H9" s="774">
        <v>4.9000000000000004</v>
      </c>
      <c r="I9" s="774"/>
    </row>
    <row r="10" spans="1:9" ht="180.75" customHeight="1">
      <c r="A10" s="772" t="s">
        <v>437</v>
      </c>
      <c r="B10" s="772" t="s">
        <v>438</v>
      </c>
      <c r="C10" s="773">
        <v>42737.285416666666</v>
      </c>
      <c r="D10" s="952" t="s">
        <v>439</v>
      </c>
      <c r="E10" s="952"/>
      <c r="F10" s="952"/>
      <c r="G10" s="952"/>
      <c r="H10" s="774">
        <v>13.84</v>
      </c>
      <c r="I10" s="774"/>
    </row>
    <row r="11" spans="1:9" ht="174" customHeight="1">
      <c r="A11" s="772" t="s">
        <v>437</v>
      </c>
      <c r="B11" s="772" t="s">
        <v>440</v>
      </c>
      <c r="C11" s="773">
        <v>42738.230555555558</v>
      </c>
      <c r="D11" s="952" t="s">
        <v>441</v>
      </c>
      <c r="E11" s="952"/>
      <c r="F11" s="952"/>
      <c r="G11" s="952"/>
      <c r="H11" s="774">
        <v>0.56999999999999995</v>
      </c>
      <c r="I11" s="774"/>
    </row>
    <row r="12" spans="1:9" ht="132" customHeight="1">
      <c r="A12" s="772" t="s">
        <v>431</v>
      </c>
      <c r="B12" s="772" t="s">
        <v>442</v>
      </c>
      <c r="C12" s="773">
        <v>42738.510416666664</v>
      </c>
      <c r="D12" s="952" t="s">
        <v>443</v>
      </c>
      <c r="E12" s="952"/>
      <c r="F12" s="952"/>
      <c r="G12" s="952"/>
      <c r="H12" s="774">
        <v>0.9</v>
      </c>
      <c r="I12" s="774"/>
    </row>
    <row r="13" spans="1:9" ht="130.5" customHeight="1">
      <c r="A13" s="772" t="s">
        <v>431</v>
      </c>
      <c r="B13" s="772" t="s">
        <v>442</v>
      </c>
      <c r="C13" s="773">
        <v>42738.549305555556</v>
      </c>
      <c r="D13" s="952" t="s">
        <v>444</v>
      </c>
      <c r="E13" s="952"/>
      <c r="F13" s="952"/>
      <c r="G13" s="952"/>
      <c r="H13" s="774">
        <v>0.68</v>
      </c>
      <c r="I13" s="774"/>
    </row>
    <row r="14" spans="1:9" ht="183.75" customHeight="1">
      <c r="A14" s="772" t="s">
        <v>437</v>
      </c>
      <c r="B14" s="772" t="s">
        <v>445</v>
      </c>
      <c r="C14" s="773">
        <v>42738.638194444444</v>
      </c>
      <c r="D14" s="952" t="s">
        <v>446</v>
      </c>
      <c r="E14" s="952"/>
      <c r="F14" s="952"/>
      <c r="G14" s="952"/>
      <c r="H14" s="774">
        <v>6.67</v>
      </c>
      <c r="I14" s="774"/>
    </row>
    <row r="15" spans="1:9" ht="124.5" customHeight="1">
      <c r="A15" s="772" t="s">
        <v>447</v>
      </c>
      <c r="B15" s="772" t="s">
        <v>448</v>
      </c>
      <c r="C15" s="773">
        <v>42738.724999999999</v>
      </c>
      <c r="D15" s="952" t="s">
        <v>449</v>
      </c>
      <c r="E15" s="952"/>
      <c r="F15" s="952"/>
      <c r="G15" s="952"/>
      <c r="H15" s="774">
        <v>0.65</v>
      </c>
      <c r="I15" s="774"/>
    </row>
    <row r="16" spans="1:9" ht="267" customHeight="1">
      <c r="A16" s="955" t="s">
        <v>450</v>
      </c>
      <c r="B16" s="955" t="s">
        <v>451</v>
      </c>
      <c r="C16" s="957">
        <v>42739.286805555559</v>
      </c>
      <c r="D16" s="952" t="s">
        <v>452</v>
      </c>
      <c r="E16" s="952"/>
      <c r="F16" s="952"/>
      <c r="G16" s="952"/>
      <c r="H16" s="956">
        <v>67.05</v>
      </c>
      <c r="I16" s="956"/>
    </row>
    <row r="17" spans="1:10" ht="193.5" customHeight="1">
      <c r="A17" s="955"/>
      <c r="B17" s="955"/>
      <c r="C17" s="957"/>
      <c r="D17" s="952"/>
      <c r="E17" s="952"/>
      <c r="F17" s="952"/>
      <c r="G17" s="952"/>
      <c r="H17" s="956"/>
      <c r="I17" s="956"/>
    </row>
    <row r="18" spans="1:10" ht="145.5" customHeight="1">
      <c r="A18" s="772" t="s">
        <v>453</v>
      </c>
      <c r="B18" s="772" t="s">
        <v>454</v>
      </c>
      <c r="C18" s="773">
        <v>42739.567361111112</v>
      </c>
      <c r="D18" s="952" t="s">
        <v>455</v>
      </c>
      <c r="E18" s="952"/>
      <c r="F18" s="952"/>
      <c r="G18" s="952"/>
      <c r="H18" s="774"/>
      <c r="I18" s="774">
        <v>89</v>
      </c>
    </row>
    <row r="19" spans="1:10" ht="145.5" customHeight="1">
      <c r="A19" s="772" t="s">
        <v>456</v>
      </c>
      <c r="B19" s="772" t="s">
        <v>457</v>
      </c>
      <c r="C19" s="773">
        <v>42739.697916666664</v>
      </c>
      <c r="D19" s="952" t="s">
        <v>458</v>
      </c>
      <c r="E19" s="952"/>
      <c r="F19" s="952"/>
      <c r="G19" s="952"/>
      <c r="H19" s="774"/>
      <c r="I19" s="774">
        <v>56.95</v>
      </c>
    </row>
    <row r="20" spans="1:10" ht="188.25" customHeight="1">
      <c r="A20" s="772" t="s">
        <v>459</v>
      </c>
      <c r="B20" s="772" t="s">
        <v>460</v>
      </c>
      <c r="C20" s="773">
        <v>42739.718055555553</v>
      </c>
      <c r="D20" s="952" t="s">
        <v>461</v>
      </c>
      <c r="E20" s="952"/>
      <c r="F20" s="952"/>
      <c r="G20" s="952"/>
      <c r="H20" s="774">
        <v>23.18</v>
      </c>
      <c r="I20" s="774"/>
    </row>
    <row r="21" spans="1:10" s="266" customFormat="1" ht="160.5" customHeight="1">
      <c r="A21" s="772" t="s">
        <v>152</v>
      </c>
      <c r="B21" s="772" t="s">
        <v>462</v>
      </c>
      <c r="C21" s="773">
        <v>42739.75277777778</v>
      </c>
      <c r="D21" s="952" t="s">
        <v>463</v>
      </c>
      <c r="E21" s="952"/>
      <c r="F21" s="952"/>
      <c r="G21" s="952"/>
      <c r="H21" s="774">
        <v>5</v>
      </c>
      <c r="I21" s="774"/>
      <c r="J21" s="266" t="s">
        <v>793</v>
      </c>
    </row>
    <row r="22" spans="1:10" s="266" customFormat="1" ht="148.5" customHeight="1">
      <c r="A22" s="772" t="s">
        <v>464</v>
      </c>
      <c r="B22" s="772" t="s">
        <v>465</v>
      </c>
      <c r="C22" s="773">
        <v>42740.279166666667</v>
      </c>
      <c r="D22" s="952" t="s">
        <v>466</v>
      </c>
      <c r="E22" s="952"/>
      <c r="F22" s="952"/>
      <c r="G22" s="952"/>
      <c r="H22" s="774">
        <v>8.4700000000000006</v>
      </c>
      <c r="I22" s="774"/>
    </row>
    <row r="23" spans="1:10" s="266" customFormat="1" ht="288.75" customHeight="1">
      <c r="A23" s="772" t="s">
        <v>437</v>
      </c>
      <c r="B23" s="772" t="s">
        <v>467</v>
      </c>
      <c r="C23" s="773">
        <v>42740.606249999997</v>
      </c>
      <c r="D23" s="952" t="s">
        <v>468</v>
      </c>
      <c r="E23" s="952"/>
      <c r="F23" s="952"/>
      <c r="G23" s="952"/>
      <c r="H23" s="774">
        <v>25.16</v>
      </c>
      <c r="I23" s="774"/>
    </row>
    <row r="24" spans="1:10" s="266" customFormat="1" ht="174" customHeight="1">
      <c r="A24" s="772" t="s">
        <v>431</v>
      </c>
      <c r="B24" s="772" t="s">
        <v>442</v>
      </c>
      <c r="C24" s="773">
        <v>42740.684027777781</v>
      </c>
      <c r="D24" s="952" t="s">
        <v>469</v>
      </c>
      <c r="E24" s="952"/>
      <c r="F24" s="952"/>
      <c r="G24" s="952"/>
      <c r="H24" s="774">
        <v>0.81</v>
      </c>
      <c r="I24" s="774"/>
    </row>
    <row r="25" spans="1:10" s="266" customFormat="1" ht="175.5" customHeight="1">
      <c r="A25" s="772" t="s">
        <v>434</v>
      </c>
      <c r="B25" s="772" t="s">
        <v>435</v>
      </c>
      <c r="C25" s="773">
        <v>42741.271527777775</v>
      </c>
      <c r="D25" s="952" t="s">
        <v>470</v>
      </c>
      <c r="E25" s="952"/>
      <c r="F25" s="952"/>
      <c r="G25" s="952"/>
      <c r="H25" s="774">
        <v>4.67</v>
      </c>
      <c r="I25" s="774"/>
    </row>
    <row r="26" spans="1:10" s="603" customFormat="1">
      <c r="A26" s="610"/>
      <c r="B26" s="211"/>
      <c r="C26" s="211"/>
      <c r="D26" s="211"/>
      <c r="E26" s="211"/>
      <c r="F26" s="211"/>
      <c r="G26" s="211"/>
      <c r="H26" s="211"/>
      <c r="I26" s="211"/>
    </row>
    <row r="27" spans="1:10" s="603" customFormat="1">
      <c r="A27" s="610"/>
      <c r="B27" s="211"/>
      <c r="C27" s="211"/>
      <c r="D27" s="211"/>
      <c r="E27" s="211"/>
      <c r="F27" s="211"/>
      <c r="G27" s="211"/>
      <c r="H27" s="211"/>
      <c r="I27" s="211"/>
    </row>
    <row r="28" spans="1:10" s="603" customFormat="1">
      <c r="A28" s="610"/>
      <c r="B28" s="211"/>
      <c r="C28" s="211"/>
      <c r="D28" s="211"/>
      <c r="E28" s="211"/>
      <c r="F28" s="211"/>
      <c r="G28" s="211"/>
      <c r="H28" s="211"/>
      <c r="I28" s="211"/>
    </row>
    <row r="29" spans="1:10" s="603" customFormat="1">
      <c r="A29" s="610"/>
      <c r="B29" s="211"/>
      <c r="C29" s="211"/>
      <c r="D29" s="211"/>
      <c r="E29" s="211"/>
      <c r="F29" s="211"/>
      <c r="G29" s="211"/>
      <c r="H29" s="211"/>
      <c r="I29" s="211"/>
    </row>
    <row r="30" spans="1:10" s="603" customFormat="1">
      <c r="A30" s="610"/>
      <c r="B30" s="211"/>
      <c r="C30" s="211"/>
      <c r="D30" s="211"/>
      <c r="E30" s="211"/>
      <c r="F30" s="211"/>
      <c r="G30" s="211"/>
      <c r="H30" s="211"/>
      <c r="I30" s="211"/>
    </row>
    <row r="31" spans="1:10" s="603" customFormat="1">
      <c r="A31" s="610"/>
      <c r="B31" s="211"/>
      <c r="C31" s="211"/>
      <c r="D31" s="211"/>
      <c r="E31" s="211"/>
      <c r="F31" s="211"/>
      <c r="G31" s="211"/>
      <c r="H31" s="211"/>
      <c r="I31" s="211"/>
    </row>
    <row r="32" spans="1:10" s="603" customFormat="1">
      <c r="A32" s="610"/>
      <c r="B32" s="211"/>
      <c r="C32" s="211"/>
      <c r="D32" s="211"/>
      <c r="E32" s="211"/>
      <c r="F32" s="211"/>
      <c r="G32" s="211"/>
      <c r="H32" s="211"/>
      <c r="I32" s="211"/>
    </row>
    <row r="33" spans="1:9" s="603" customFormat="1">
      <c r="A33" s="610"/>
      <c r="B33" s="211"/>
      <c r="C33" s="211"/>
      <c r="D33" s="211"/>
      <c r="E33" s="211"/>
      <c r="F33" s="211"/>
      <c r="G33" s="211"/>
      <c r="H33" s="211"/>
      <c r="I33" s="211"/>
    </row>
    <row r="34" spans="1:9" s="603" customFormat="1">
      <c r="A34" s="610"/>
      <c r="B34" s="211"/>
      <c r="C34" s="211"/>
      <c r="D34" s="211"/>
      <c r="E34" s="211"/>
      <c r="F34" s="211"/>
      <c r="G34" s="211"/>
      <c r="H34" s="211"/>
      <c r="I34" s="211"/>
    </row>
    <row r="35" spans="1:9" s="603" customFormat="1">
      <c r="A35" s="610"/>
      <c r="B35" s="211"/>
      <c r="C35" s="211"/>
      <c r="D35" s="211"/>
      <c r="E35" s="211"/>
      <c r="F35" s="211"/>
      <c r="G35" s="211"/>
      <c r="H35" s="211"/>
      <c r="I35" s="211"/>
    </row>
    <row r="36" spans="1:9" s="603" customFormat="1">
      <c r="A36" s="610"/>
      <c r="B36" s="211"/>
      <c r="C36" s="211"/>
      <c r="D36" s="211"/>
      <c r="E36" s="211"/>
      <c r="F36" s="211"/>
      <c r="G36" s="211"/>
      <c r="H36" s="211"/>
      <c r="I36" s="211"/>
    </row>
    <row r="37" spans="1:9" s="603" customFormat="1">
      <c r="A37" s="610"/>
      <c r="B37" s="211"/>
      <c r="C37" s="211"/>
      <c r="D37" s="211"/>
      <c r="E37" s="211"/>
      <c r="F37" s="211"/>
      <c r="G37" s="211"/>
      <c r="H37" s="211"/>
      <c r="I37" s="211"/>
    </row>
    <row r="38" spans="1:9" s="603" customFormat="1">
      <c r="A38" s="610"/>
      <c r="B38" s="211"/>
      <c r="C38" s="211"/>
      <c r="D38" s="211"/>
      <c r="E38" s="211"/>
      <c r="F38" s="211"/>
      <c r="G38" s="211"/>
      <c r="H38" s="211"/>
      <c r="I38" s="211"/>
    </row>
    <row r="39" spans="1:9" s="603" customFormat="1">
      <c r="A39" s="610"/>
      <c r="B39" s="211"/>
      <c r="C39" s="211"/>
      <c r="D39" s="211"/>
      <c r="E39" s="211"/>
      <c r="F39" s="211"/>
      <c r="G39" s="211"/>
      <c r="H39" s="211"/>
      <c r="I39" s="211"/>
    </row>
    <row r="40" spans="1:9" s="603" customFormat="1">
      <c r="A40" s="610"/>
      <c r="B40" s="211"/>
      <c r="C40" s="211"/>
      <c r="D40" s="211"/>
      <c r="E40" s="211"/>
      <c r="F40" s="211"/>
      <c r="G40" s="211"/>
      <c r="H40" s="211"/>
      <c r="I40" s="211"/>
    </row>
    <row r="41" spans="1:9" s="603" customFormat="1">
      <c r="A41" s="610"/>
      <c r="B41" s="211"/>
      <c r="C41" s="211"/>
      <c r="D41" s="211"/>
      <c r="E41" s="211"/>
      <c r="F41" s="211"/>
      <c r="G41" s="211"/>
      <c r="H41" s="211"/>
      <c r="I41" s="211"/>
    </row>
    <row r="42" spans="1:9" s="603" customFormat="1">
      <c r="A42" s="610"/>
      <c r="B42" s="211"/>
      <c r="C42" s="211"/>
      <c r="D42" s="211"/>
      <c r="E42" s="211"/>
      <c r="F42" s="211"/>
      <c r="G42" s="211"/>
      <c r="H42" s="211"/>
      <c r="I42" s="211"/>
    </row>
    <row r="43" spans="1:9" s="603" customFormat="1">
      <c r="A43" s="610"/>
      <c r="B43" s="211"/>
      <c r="C43" s="211"/>
      <c r="D43" s="211"/>
      <c r="E43" s="211"/>
      <c r="F43" s="211"/>
      <c r="G43" s="211"/>
      <c r="H43" s="211"/>
      <c r="I43" s="211"/>
    </row>
    <row r="44" spans="1:9" s="603" customFormat="1">
      <c r="A44" s="610"/>
      <c r="B44" s="211"/>
      <c r="C44" s="211"/>
      <c r="D44" s="211"/>
      <c r="E44" s="211"/>
      <c r="F44" s="211"/>
      <c r="G44" s="211"/>
      <c r="H44" s="211"/>
      <c r="I44" s="211"/>
    </row>
    <row r="45" spans="1:9" s="603" customFormat="1">
      <c r="A45" s="610"/>
      <c r="B45" s="211"/>
      <c r="C45" s="211"/>
      <c r="D45" s="211"/>
      <c r="E45" s="211"/>
      <c r="F45" s="211"/>
      <c r="G45" s="211"/>
      <c r="H45" s="211"/>
      <c r="I45" s="211"/>
    </row>
    <row r="46" spans="1:9" s="603" customFormat="1">
      <c r="A46" s="610"/>
      <c r="B46" s="211"/>
      <c r="C46" s="211"/>
      <c r="D46" s="211"/>
      <c r="E46" s="211"/>
      <c r="F46" s="211"/>
      <c r="G46" s="211"/>
      <c r="H46" s="211"/>
      <c r="I46" s="211"/>
    </row>
    <row r="47" spans="1:9" s="603" customFormat="1">
      <c r="A47" s="610"/>
      <c r="B47" s="211"/>
      <c r="C47" s="211"/>
      <c r="D47" s="211"/>
      <c r="E47" s="211"/>
      <c r="F47" s="211"/>
      <c r="G47" s="211"/>
      <c r="H47" s="211"/>
      <c r="I47" s="211"/>
    </row>
    <row r="48" spans="1:9" s="603" customFormat="1">
      <c r="A48" s="610"/>
      <c r="B48" s="211"/>
      <c r="C48" s="211"/>
      <c r="D48" s="211"/>
      <c r="E48" s="211"/>
      <c r="F48" s="211"/>
      <c r="G48" s="211"/>
      <c r="H48" s="211"/>
      <c r="I48" s="211"/>
    </row>
    <row r="49" spans="1:9" s="603" customFormat="1">
      <c r="A49" s="610"/>
      <c r="B49" s="211"/>
      <c r="C49" s="211"/>
      <c r="D49" s="211"/>
      <c r="E49" s="211"/>
      <c r="F49" s="211"/>
      <c r="G49" s="211"/>
      <c r="H49" s="211"/>
      <c r="I49" s="211"/>
    </row>
    <row r="50" spans="1:9" s="603" customFormat="1">
      <c r="A50" s="610"/>
      <c r="B50" s="211"/>
      <c r="C50" s="211"/>
      <c r="D50" s="211"/>
      <c r="E50" s="211"/>
      <c r="F50" s="211"/>
      <c r="G50" s="211"/>
      <c r="H50" s="211"/>
      <c r="I50" s="211"/>
    </row>
    <row r="51" spans="1:9" s="603" customFormat="1">
      <c r="A51" s="610"/>
      <c r="B51" s="211"/>
      <c r="C51" s="211"/>
      <c r="D51" s="211"/>
      <c r="E51" s="211"/>
      <c r="F51" s="211"/>
      <c r="G51" s="211"/>
      <c r="H51" s="211"/>
      <c r="I51" s="211"/>
    </row>
    <row r="52" spans="1:9" s="603" customFormat="1">
      <c r="A52" s="610"/>
      <c r="B52" s="211"/>
      <c r="C52" s="211"/>
      <c r="D52" s="211"/>
      <c r="E52" s="211"/>
      <c r="F52" s="211"/>
      <c r="G52" s="211"/>
      <c r="H52" s="211"/>
      <c r="I52" s="211"/>
    </row>
    <row r="53" spans="1:9" s="603" customFormat="1">
      <c r="A53" s="610"/>
      <c r="B53" s="211"/>
      <c r="C53" s="211"/>
      <c r="D53" s="211"/>
      <c r="E53" s="211"/>
      <c r="F53" s="211"/>
      <c r="G53" s="211"/>
      <c r="H53" s="211"/>
      <c r="I53" s="211"/>
    </row>
    <row r="54" spans="1:9" s="603" customFormat="1">
      <c r="A54" s="610"/>
      <c r="B54" s="211"/>
      <c r="C54" s="211"/>
      <c r="D54" s="211"/>
      <c r="E54" s="211"/>
      <c r="F54" s="211"/>
      <c r="G54" s="211"/>
      <c r="H54" s="211"/>
      <c r="I54" s="211"/>
    </row>
    <row r="55" spans="1:9" s="603" customFormat="1">
      <c r="A55" s="610"/>
      <c r="B55" s="211"/>
      <c r="C55" s="211"/>
      <c r="D55" s="211"/>
      <c r="E55" s="211"/>
      <c r="F55" s="211"/>
      <c r="G55" s="211"/>
      <c r="H55" s="211"/>
      <c r="I55" s="211"/>
    </row>
    <row r="56" spans="1:9" s="603" customFormat="1">
      <c r="A56" s="610"/>
      <c r="B56" s="211"/>
      <c r="C56" s="211"/>
      <c r="D56" s="211"/>
      <c r="E56" s="211"/>
      <c r="F56" s="211"/>
      <c r="G56" s="211"/>
      <c r="H56" s="211"/>
      <c r="I56" s="211"/>
    </row>
    <row r="57" spans="1:9" s="603" customFormat="1">
      <c r="A57" s="610"/>
      <c r="B57" s="211"/>
      <c r="C57" s="211"/>
      <c r="D57" s="211"/>
      <c r="E57" s="211"/>
      <c r="F57" s="211"/>
      <c r="G57" s="211"/>
      <c r="H57" s="211"/>
      <c r="I57" s="211"/>
    </row>
    <row r="58" spans="1:9" s="603" customFormat="1">
      <c r="A58" s="610"/>
      <c r="B58" s="211"/>
      <c r="C58" s="211"/>
      <c r="D58" s="211"/>
      <c r="E58" s="211"/>
      <c r="F58" s="211"/>
      <c r="G58" s="211"/>
      <c r="H58" s="211"/>
      <c r="I58" s="211"/>
    </row>
    <row r="59" spans="1:9" s="603" customFormat="1">
      <c r="A59" s="610"/>
      <c r="B59" s="211"/>
      <c r="C59" s="211"/>
      <c r="D59" s="211"/>
      <c r="E59" s="211"/>
      <c r="F59" s="211"/>
      <c r="G59" s="211"/>
      <c r="H59" s="211"/>
      <c r="I59" s="211"/>
    </row>
    <row r="60" spans="1:9" s="603" customFormat="1">
      <c r="A60" s="610"/>
      <c r="B60" s="211"/>
      <c r="C60" s="211"/>
      <c r="D60" s="211"/>
      <c r="E60" s="211"/>
      <c r="F60" s="211"/>
      <c r="G60" s="211"/>
      <c r="H60" s="211"/>
      <c r="I60" s="211"/>
    </row>
    <row r="61" spans="1:9" s="603" customFormat="1">
      <c r="A61" s="610"/>
      <c r="B61" s="211"/>
      <c r="C61" s="211"/>
      <c r="D61" s="211"/>
      <c r="E61" s="211"/>
      <c r="F61" s="211"/>
      <c r="G61" s="211"/>
      <c r="H61" s="211"/>
      <c r="I61" s="211"/>
    </row>
    <row r="62" spans="1:9" s="603" customFormat="1">
      <c r="A62" s="610"/>
      <c r="B62" s="211"/>
      <c r="C62" s="211"/>
      <c r="D62" s="211"/>
      <c r="E62" s="211"/>
      <c r="F62" s="211"/>
      <c r="G62" s="211"/>
      <c r="H62" s="211"/>
      <c r="I62" s="211"/>
    </row>
    <row r="63" spans="1:9" s="603" customFormat="1">
      <c r="A63" s="610"/>
      <c r="B63" s="211"/>
      <c r="C63" s="211"/>
      <c r="D63" s="211"/>
      <c r="E63" s="211"/>
      <c r="F63" s="211"/>
      <c r="G63" s="211"/>
      <c r="H63" s="211"/>
      <c r="I63" s="211"/>
    </row>
    <row r="64" spans="1:9" s="603" customFormat="1">
      <c r="A64" s="610"/>
      <c r="B64" s="211"/>
      <c r="C64" s="211"/>
      <c r="D64" s="211"/>
      <c r="E64" s="211"/>
      <c r="F64" s="211"/>
      <c r="G64" s="211"/>
      <c r="H64" s="211"/>
      <c r="I64" s="211"/>
    </row>
    <row r="65" spans="1:9" s="603" customFormat="1">
      <c r="A65" s="610"/>
      <c r="B65" s="211"/>
      <c r="C65" s="211"/>
      <c r="D65" s="211"/>
      <c r="E65" s="211"/>
      <c r="F65" s="211"/>
      <c r="G65" s="211"/>
      <c r="H65" s="211"/>
      <c r="I65" s="211"/>
    </row>
    <row r="66" spans="1:9" s="603" customFormat="1">
      <c r="A66" s="610"/>
      <c r="B66" s="211"/>
      <c r="C66" s="211"/>
      <c r="D66" s="211"/>
      <c r="E66" s="211"/>
      <c r="F66" s="211"/>
      <c r="G66" s="211"/>
      <c r="H66" s="211"/>
      <c r="I66" s="211"/>
    </row>
    <row r="67" spans="1:9" s="603" customFormat="1">
      <c r="A67" s="610"/>
      <c r="B67" s="211"/>
      <c r="C67" s="211"/>
      <c r="D67" s="211"/>
      <c r="E67" s="211"/>
      <c r="F67" s="211"/>
      <c r="G67" s="211"/>
      <c r="H67" s="211"/>
      <c r="I67" s="211"/>
    </row>
    <row r="68" spans="1:9" s="603" customFormat="1">
      <c r="A68" s="610"/>
      <c r="B68" s="211"/>
      <c r="C68" s="211"/>
      <c r="D68" s="211"/>
      <c r="E68" s="211"/>
      <c r="F68" s="211"/>
      <c r="G68" s="211"/>
      <c r="H68" s="211"/>
      <c r="I68" s="211"/>
    </row>
    <row r="69" spans="1:9" s="603" customFormat="1">
      <c r="A69" s="610"/>
      <c r="B69" s="211"/>
      <c r="C69" s="211"/>
      <c r="D69" s="211"/>
      <c r="E69" s="211"/>
      <c r="F69" s="211"/>
      <c r="G69" s="211"/>
      <c r="H69" s="211"/>
      <c r="I69" s="211"/>
    </row>
    <row r="70" spans="1:9" s="603" customFormat="1">
      <c r="A70" s="610"/>
      <c r="B70" s="211"/>
      <c r="C70" s="211"/>
      <c r="D70" s="211"/>
      <c r="E70" s="211"/>
      <c r="F70" s="211"/>
      <c r="G70" s="211"/>
      <c r="H70" s="211"/>
      <c r="I70" s="211"/>
    </row>
    <row r="71" spans="1:9" s="603" customFormat="1">
      <c r="A71" s="610"/>
      <c r="B71" s="211"/>
      <c r="C71" s="211"/>
      <c r="D71" s="211"/>
      <c r="E71" s="211"/>
      <c r="F71" s="211"/>
      <c r="G71" s="211"/>
      <c r="H71" s="211"/>
      <c r="I71" s="211"/>
    </row>
    <row r="72" spans="1:9" s="603" customFormat="1">
      <c r="A72" s="610"/>
      <c r="B72" s="211"/>
      <c r="C72" s="211"/>
      <c r="D72" s="211"/>
      <c r="E72" s="211"/>
      <c r="F72" s="211"/>
      <c r="G72" s="211"/>
      <c r="H72" s="211"/>
      <c r="I72" s="211"/>
    </row>
    <row r="73" spans="1:9" s="603" customFormat="1">
      <c r="A73" s="610"/>
      <c r="B73" s="211"/>
      <c r="C73" s="211"/>
      <c r="D73" s="211"/>
      <c r="E73" s="211"/>
      <c r="F73" s="211"/>
      <c r="G73" s="211"/>
      <c r="H73" s="211"/>
      <c r="I73" s="211"/>
    </row>
    <row r="74" spans="1:9" s="603" customFormat="1">
      <c r="A74" s="610"/>
      <c r="B74" s="211"/>
      <c r="C74" s="211"/>
      <c r="D74" s="211"/>
      <c r="E74" s="211"/>
      <c r="F74" s="211"/>
      <c r="G74" s="211"/>
      <c r="H74" s="211"/>
      <c r="I74" s="211"/>
    </row>
    <row r="75" spans="1:9" s="603" customFormat="1">
      <c r="A75" s="610"/>
      <c r="B75" s="211"/>
      <c r="C75" s="211"/>
      <c r="D75" s="211"/>
      <c r="E75" s="211"/>
      <c r="F75" s="211"/>
      <c r="G75" s="211"/>
      <c r="H75" s="211"/>
      <c r="I75" s="211"/>
    </row>
    <row r="76" spans="1:9" s="603" customFormat="1">
      <c r="A76" s="610"/>
      <c r="B76" s="211"/>
      <c r="C76" s="211"/>
      <c r="D76" s="211"/>
      <c r="E76" s="211"/>
      <c r="F76" s="211"/>
      <c r="G76" s="211"/>
      <c r="H76" s="211"/>
      <c r="I76" s="211"/>
    </row>
    <row r="77" spans="1:9" s="603" customFormat="1">
      <c r="A77" s="610"/>
      <c r="B77" s="211"/>
      <c r="C77" s="211"/>
      <c r="D77" s="211"/>
      <c r="E77" s="211"/>
      <c r="F77" s="211"/>
      <c r="G77" s="211"/>
      <c r="H77" s="211"/>
      <c r="I77" s="211"/>
    </row>
    <row r="78" spans="1:9" s="603" customFormat="1">
      <c r="A78" s="610"/>
      <c r="B78" s="211"/>
      <c r="C78" s="211"/>
      <c r="D78" s="211"/>
      <c r="E78" s="211"/>
      <c r="F78" s="211"/>
      <c r="G78" s="211"/>
      <c r="H78" s="211"/>
      <c r="I78" s="211"/>
    </row>
    <row r="79" spans="1:9" s="603" customFormat="1">
      <c r="A79" s="610"/>
      <c r="B79" s="211"/>
      <c r="C79" s="211"/>
      <c r="D79" s="211"/>
      <c r="E79" s="211"/>
      <c r="F79" s="211"/>
      <c r="G79" s="211"/>
      <c r="H79" s="211"/>
      <c r="I79" s="211"/>
    </row>
    <row r="80" spans="1:9" s="603" customFormat="1">
      <c r="A80" s="610"/>
      <c r="B80" s="211"/>
      <c r="C80" s="211"/>
      <c r="D80" s="211"/>
      <c r="E80" s="211"/>
      <c r="F80" s="211"/>
      <c r="G80" s="211"/>
      <c r="H80" s="211"/>
      <c r="I80" s="211"/>
    </row>
    <row r="81" spans="1:9" s="603" customFormat="1">
      <c r="A81" s="610"/>
      <c r="B81" s="211"/>
      <c r="C81" s="211"/>
      <c r="D81" s="211"/>
      <c r="E81" s="211"/>
      <c r="F81" s="211"/>
      <c r="G81" s="211"/>
      <c r="H81" s="211"/>
      <c r="I81" s="211"/>
    </row>
    <row r="82" spans="1:9" s="603" customFormat="1">
      <c r="A82" s="610"/>
      <c r="B82" s="211"/>
      <c r="C82" s="211"/>
      <c r="D82" s="211"/>
      <c r="E82" s="211"/>
      <c r="F82" s="211"/>
      <c r="G82" s="211"/>
      <c r="H82" s="211"/>
      <c r="I82" s="211"/>
    </row>
    <row r="83" spans="1:9" s="603" customFormat="1">
      <c r="A83" s="610"/>
      <c r="B83" s="211"/>
      <c r="C83" s="211"/>
      <c r="D83" s="211"/>
      <c r="E83" s="211"/>
      <c r="F83" s="211"/>
      <c r="G83" s="211"/>
      <c r="H83" s="211"/>
      <c r="I83" s="211"/>
    </row>
    <row r="84" spans="1:9" s="603" customFormat="1">
      <c r="A84" s="610"/>
      <c r="B84" s="211"/>
      <c r="C84" s="211"/>
      <c r="D84" s="211"/>
      <c r="E84" s="211"/>
      <c r="F84" s="211"/>
      <c r="G84" s="211"/>
      <c r="H84" s="211"/>
      <c r="I84" s="211"/>
    </row>
    <row r="85" spans="1:9" s="603" customFormat="1">
      <c r="A85" s="610"/>
      <c r="B85" s="211"/>
      <c r="C85" s="211"/>
      <c r="D85" s="211"/>
      <c r="E85" s="211"/>
      <c r="F85" s="211"/>
      <c r="G85" s="211"/>
      <c r="H85" s="211"/>
      <c r="I85" s="211"/>
    </row>
    <row r="86" spans="1:9" s="603" customFormat="1">
      <c r="A86" s="610"/>
      <c r="B86" s="211"/>
      <c r="C86" s="211"/>
      <c r="D86" s="211"/>
      <c r="E86" s="211"/>
      <c r="F86" s="211"/>
      <c r="G86" s="211"/>
      <c r="H86" s="211"/>
      <c r="I86" s="211"/>
    </row>
    <row r="87" spans="1:9" s="603" customFormat="1">
      <c r="A87" s="610"/>
      <c r="B87" s="211"/>
      <c r="C87" s="211"/>
      <c r="D87" s="211"/>
      <c r="E87" s="211"/>
      <c r="F87" s="211"/>
      <c r="G87" s="211"/>
      <c r="H87" s="211"/>
      <c r="I87" s="211"/>
    </row>
    <row r="88" spans="1:9" s="603" customFormat="1">
      <c r="A88" s="610"/>
      <c r="B88" s="211"/>
      <c r="C88" s="211"/>
      <c r="D88" s="211"/>
      <c r="E88" s="211"/>
      <c r="F88" s="211"/>
      <c r="G88" s="211"/>
      <c r="H88" s="211"/>
      <c r="I88" s="211"/>
    </row>
    <row r="89" spans="1:9" s="603" customFormat="1">
      <c r="A89" s="610"/>
      <c r="B89" s="211"/>
      <c r="C89" s="211"/>
      <c r="D89" s="211"/>
      <c r="E89" s="211"/>
      <c r="F89" s="211"/>
      <c r="G89" s="211"/>
      <c r="H89" s="211"/>
      <c r="I89" s="211"/>
    </row>
    <row r="90" spans="1:9" s="603" customFormat="1">
      <c r="A90" s="610"/>
      <c r="B90" s="211"/>
      <c r="C90" s="211"/>
      <c r="D90" s="211"/>
      <c r="E90" s="211"/>
      <c r="F90" s="211"/>
      <c r="G90" s="211"/>
      <c r="H90" s="211"/>
      <c r="I90" s="211"/>
    </row>
    <row r="91" spans="1:9" s="603" customFormat="1">
      <c r="A91" s="610"/>
      <c r="B91" s="211"/>
      <c r="C91" s="211"/>
      <c r="D91" s="211"/>
      <c r="E91" s="211"/>
      <c r="F91" s="211"/>
      <c r="G91" s="211"/>
      <c r="H91" s="211"/>
      <c r="I91" s="211"/>
    </row>
    <row r="92" spans="1:9" s="603" customFormat="1">
      <c r="A92" s="610"/>
      <c r="B92" s="211"/>
      <c r="C92" s="211"/>
      <c r="D92" s="211"/>
      <c r="E92" s="211"/>
      <c r="F92" s="211"/>
      <c r="G92" s="211"/>
      <c r="H92" s="211"/>
      <c r="I92" s="211"/>
    </row>
    <row r="93" spans="1:9" s="603" customFormat="1">
      <c r="A93" s="610"/>
      <c r="B93" s="211"/>
      <c r="C93" s="211"/>
      <c r="D93" s="211"/>
      <c r="E93" s="211"/>
      <c r="F93" s="211"/>
      <c r="G93" s="211"/>
      <c r="H93" s="211"/>
      <c r="I93" s="211"/>
    </row>
    <row r="94" spans="1:9" s="603" customFormat="1">
      <c r="A94" s="610"/>
      <c r="B94" s="211"/>
      <c r="C94" s="211"/>
      <c r="D94" s="211"/>
      <c r="E94" s="211"/>
      <c r="F94" s="211"/>
      <c r="G94" s="211"/>
      <c r="H94" s="211"/>
      <c r="I94" s="211"/>
    </row>
    <row r="95" spans="1:9" s="603" customFormat="1">
      <c r="A95" s="610"/>
      <c r="B95" s="211"/>
      <c r="C95" s="211"/>
      <c r="D95" s="211"/>
      <c r="E95" s="211"/>
      <c r="F95" s="211"/>
      <c r="G95" s="211"/>
      <c r="H95" s="211"/>
      <c r="I95" s="211"/>
    </row>
    <row r="96" spans="1:9" s="603" customFormat="1">
      <c r="A96" s="610"/>
      <c r="B96" s="211"/>
      <c r="C96" s="211"/>
      <c r="D96" s="211"/>
      <c r="E96" s="211"/>
      <c r="F96" s="211"/>
      <c r="G96" s="211"/>
      <c r="H96" s="211"/>
      <c r="I96" s="211"/>
    </row>
    <row r="97" spans="1:9" s="603" customFormat="1">
      <c r="A97" s="610"/>
      <c r="B97" s="211"/>
      <c r="C97" s="211"/>
      <c r="D97" s="211"/>
      <c r="E97" s="211"/>
      <c r="F97" s="211"/>
      <c r="G97" s="211"/>
      <c r="H97" s="211"/>
      <c r="I97" s="211"/>
    </row>
    <row r="98" spans="1:9" s="603" customFormat="1">
      <c r="A98" s="610"/>
      <c r="B98" s="211"/>
      <c r="C98" s="211"/>
      <c r="D98" s="211"/>
      <c r="E98" s="211"/>
      <c r="F98" s="211"/>
      <c r="G98" s="211"/>
      <c r="H98" s="211"/>
      <c r="I98" s="211"/>
    </row>
    <row r="99" spans="1:9" s="603" customFormat="1">
      <c r="A99" s="610"/>
      <c r="B99" s="211"/>
      <c r="C99" s="211"/>
      <c r="D99" s="211"/>
      <c r="E99" s="211"/>
      <c r="F99" s="211"/>
      <c r="G99" s="211"/>
      <c r="H99" s="211"/>
      <c r="I99" s="211"/>
    </row>
    <row r="100" spans="1:9" s="603" customFormat="1">
      <c r="A100" s="610"/>
      <c r="B100" s="211"/>
      <c r="C100" s="211"/>
      <c r="D100" s="211"/>
      <c r="E100" s="211"/>
      <c r="F100" s="211"/>
      <c r="G100" s="211"/>
      <c r="H100" s="211"/>
      <c r="I100" s="211"/>
    </row>
    <row r="101" spans="1:9" s="603" customFormat="1">
      <c r="A101" s="610"/>
      <c r="B101" s="211"/>
      <c r="C101" s="211"/>
      <c r="D101" s="211"/>
      <c r="E101" s="211"/>
      <c r="F101" s="211"/>
      <c r="G101" s="211"/>
      <c r="H101" s="211"/>
      <c r="I101" s="211"/>
    </row>
    <row r="102" spans="1:9" s="603" customFormat="1">
      <c r="A102" s="610"/>
      <c r="B102" s="211"/>
      <c r="C102" s="211"/>
      <c r="D102" s="211"/>
      <c r="E102" s="211"/>
      <c r="F102" s="211"/>
      <c r="G102" s="211"/>
      <c r="H102" s="211"/>
      <c r="I102" s="211"/>
    </row>
    <row r="103" spans="1:9" s="603" customFormat="1">
      <c r="A103" s="610"/>
      <c r="B103" s="211"/>
      <c r="C103" s="211"/>
      <c r="D103" s="211"/>
      <c r="E103" s="211"/>
      <c r="F103" s="211"/>
      <c r="G103" s="211"/>
      <c r="H103" s="211"/>
      <c r="I103" s="211"/>
    </row>
    <row r="104" spans="1:9" s="603" customFormat="1">
      <c r="A104" s="610"/>
      <c r="B104" s="211"/>
      <c r="C104" s="211"/>
      <c r="D104" s="211"/>
      <c r="E104" s="211"/>
      <c r="F104" s="211"/>
      <c r="G104" s="211"/>
      <c r="H104" s="211"/>
      <c r="I104" s="211"/>
    </row>
    <row r="105" spans="1:9" s="603" customFormat="1">
      <c r="A105" s="610"/>
      <c r="B105" s="211"/>
      <c r="C105" s="211"/>
      <c r="D105" s="211"/>
      <c r="E105" s="211"/>
      <c r="F105" s="211"/>
      <c r="G105" s="211"/>
      <c r="H105" s="211"/>
      <c r="I105" s="211"/>
    </row>
    <row r="106" spans="1:9" s="603" customFormat="1">
      <c r="A106" s="610"/>
      <c r="B106" s="211"/>
      <c r="C106" s="211"/>
      <c r="D106" s="211"/>
      <c r="E106" s="211"/>
      <c r="F106" s="211"/>
      <c r="G106" s="211"/>
      <c r="H106" s="211"/>
      <c r="I106" s="211"/>
    </row>
    <row r="107" spans="1:9" s="603" customFormat="1">
      <c r="A107" s="610"/>
      <c r="B107" s="211"/>
      <c r="C107" s="211"/>
      <c r="D107" s="211"/>
      <c r="E107" s="211"/>
      <c r="F107" s="211"/>
      <c r="G107" s="211"/>
      <c r="H107" s="211"/>
      <c r="I107" s="211"/>
    </row>
    <row r="108" spans="1:9" s="603" customFormat="1">
      <c r="A108" s="610"/>
      <c r="B108" s="211"/>
      <c r="C108" s="211"/>
      <c r="D108" s="211"/>
      <c r="E108" s="211"/>
      <c r="F108" s="211"/>
      <c r="G108" s="211"/>
      <c r="H108" s="211"/>
      <c r="I108" s="211"/>
    </row>
    <row r="109" spans="1:9" s="603" customFormat="1">
      <c r="A109" s="610"/>
      <c r="B109" s="211"/>
      <c r="C109" s="211"/>
      <c r="D109" s="211"/>
      <c r="E109" s="211"/>
      <c r="F109" s="211"/>
      <c r="G109" s="211"/>
      <c r="H109" s="211"/>
      <c r="I109" s="211"/>
    </row>
    <row r="110" spans="1:9" s="603" customFormat="1">
      <c r="A110" s="610"/>
      <c r="B110" s="211"/>
      <c r="C110" s="211"/>
      <c r="D110" s="211"/>
      <c r="E110" s="211"/>
      <c r="F110" s="211"/>
      <c r="G110" s="211"/>
      <c r="H110" s="211"/>
      <c r="I110" s="211"/>
    </row>
    <row r="111" spans="1:9" s="603" customFormat="1">
      <c r="A111" s="610"/>
      <c r="B111" s="211"/>
      <c r="C111" s="211"/>
      <c r="D111" s="211"/>
      <c r="E111" s="211"/>
      <c r="F111" s="211"/>
      <c r="G111" s="211"/>
      <c r="H111" s="211"/>
      <c r="I111" s="211"/>
    </row>
    <row r="112" spans="1:9" s="603" customFormat="1">
      <c r="A112" s="610"/>
      <c r="B112" s="211"/>
      <c r="C112" s="211"/>
      <c r="D112" s="211"/>
      <c r="E112" s="211"/>
      <c r="F112" s="211"/>
      <c r="G112" s="211"/>
      <c r="H112" s="211"/>
      <c r="I112" s="211"/>
    </row>
    <row r="113" spans="1:9" s="603" customFormat="1">
      <c r="A113" s="610"/>
      <c r="B113" s="211"/>
      <c r="C113" s="211"/>
      <c r="D113" s="211"/>
      <c r="E113" s="211"/>
      <c r="F113" s="211"/>
      <c r="G113" s="211"/>
      <c r="H113" s="211"/>
      <c r="I113" s="211"/>
    </row>
    <row r="114" spans="1:9" s="603" customFormat="1">
      <c r="A114" s="610"/>
      <c r="B114" s="211"/>
      <c r="C114" s="211"/>
      <c r="D114" s="211"/>
      <c r="E114" s="211"/>
      <c r="F114" s="211"/>
      <c r="G114" s="211"/>
      <c r="H114" s="211"/>
      <c r="I114" s="211"/>
    </row>
    <row r="115" spans="1:9" s="603" customFormat="1">
      <c r="A115" s="610"/>
      <c r="B115" s="211"/>
      <c r="C115" s="211"/>
      <c r="D115" s="211"/>
      <c r="E115" s="211"/>
      <c r="F115" s="211"/>
      <c r="G115" s="211"/>
      <c r="H115" s="211"/>
      <c r="I115" s="211"/>
    </row>
    <row r="116" spans="1:9" s="603" customFormat="1">
      <c r="A116" s="610"/>
      <c r="B116" s="211"/>
      <c r="C116" s="211"/>
      <c r="D116" s="211"/>
      <c r="E116" s="211"/>
      <c r="F116" s="211"/>
      <c r="G116" s="211"/>
      <c r="H116" s="211"/>
      <c r="I116" s="211"/>
    </row>
    <row r="117" spans="1:9" s="603" customFormat="1">
      <c r="A117" s="610"/>
      <c r="B117" s="211"/>
      <c r="C117" s="211"/>
      <c r="D117" s="211"/>
      <c r="E117" s="211"/>
      <c r="F117" s="211"/>
      <c r="G117" s="211"/>
      <c r="H117" s="211"/>
      <c r="I117" s="211"/>
    </row>
    <row r="118" spans="1:9" s="603" customFormat="1">
      <c r="A118" s="610"/>
      <c r="B118" s="211"/>
      <c r="C118" s="211"/>
      <c r="D118" s="211"/>
      <c r="E118" s="211"/>
      <c r="F118" s="211"/>
      <c r="G118" s="211"/>
      <c r="H118" s="211"/>
      <c r="I118" s="211"/>
    </row>
    <row r="119" spans="1:9" s="603" customFormat="1">
      <c r="A119" s="610"/>
      <c r="B119" s="211"/>
      <c r="C119" s="211"/>
      <c r="D119" s="211"/>
      <c r="E119" s="211"/>
      <c r="F119" s="211"/>
      <c r="G119" s="211"/>
      <c r="H119" s="211"/>
      <c r="I119" s="211"/>
    </row>
    <row r="120" spans="1:9" s="603" customFormat="1">
      <c r="A120" s="610"/>
      <c r="B120" s="211"/>
      <c r="C120" s="211"/>
      <c r="D120" s="211"/>
      <c r="E120" s="211"/>
      <c r="F120" s="211"/>
      <c r="G120" s="211"/>
      <c r="H120" s="211"/>
      <c r="I120" s="211"/>
    </row>
    <row r="121" spans="1:9" s="603" customFormat="1">
      <c r="A121" s="610"/>
      <c r="B121" s="211"/>
      <c r="C121" s="211"/>
      <c r="D121" s="211"/>
      <c r="E121" s="211"/>
      <c r="F121" s="211"/>
      <c r="G121" s="211"/>
      <c r="H121" s="211"/>
      <c r="I121" s="211"/>
    </row>
    <row r="122" spans="1:9" s="603" customFormat="1">
      <c r="A122" s="610"/>
      <c r="B122" s="211"/>
      <c r="C122" s="211"/>
      <c r="D122" s="211"/>
      <c r="E122" s="211"/>
      <c r="F122" s="211"/>
      <c r="G122" s="211"/>
      <c r="H122" s="211"/>
      <c r="I122" s="211"/>
    </row>
    <row r="123" spans="1:9" s="603" customFormat="1">
      <c r="A123" s="610"/>
      <c r="B123" s="211"/>
      <c r="C123" s="211"/>
      <c r="D123" s="211"/>
      <c r="E123" s="211"/>
      <c r="F123" s="211"/>
      <c r="G123" s="211"/>
      <c r="H123" s="211"/>
      <c r="I123" s="211"/>
    </row>
    <row r="124" spans="1:9" s="603" customFormat="1">
      <c r="A124" s="610"/>
      <c r="B124" s="211"/>
      <c r="C124" s="211"/>
      <c r="D124" s="211"/>
      <c r="E124" s="211"/>
      <c r="F124" s="211"/>
      <c r="G124" s="211"/>
      <c r="H124" s="211"/>
      <c r="I124" s="211"/>
    </row>
    <row r="125" spans="1:9" s="603" customFormat="1">
      <c r="A125" s="610"/>
      <c r="B125" s="211"/>
      <c r="C125" s="211"/>
      <c r="D125" s="211"/>
      <c r="E125" s="211"/>
      <c r="F125" s="211"/>
      <c r="G125" s="211"/>
      <c r="H125" s="211"/>
      <c r="I125" s="211"/>
    </row>
    <row r="126" spans="1:9" s="603" customFormat="1">
      <c r="A126" s="610"/>
      <c r="B126" s="211"/>
      <c r="C126" s="211"/>
      <c r="D126" s="211"/>
      <c r="E126" s="211"/>
      <c r="F126" s="211"/>
      <c r="G126" s="211"/>
      <c r="H126" s="211"/>
      <c r="I126" s="211"/>
    </row>
    <row r="127" spans="1:9" s="603" customFormat="1">
      <c r="A127" s="610"/>
      <c r="B127" s="211"/>
      <c r="C127" s="211"/>
      <c r="D127" s="211"/>
      <c r="E127" s="211"/>
      <c r="F127" s="211"/>
      <c r="G127" s="211"/>
      <c r="H127" s="211"/>
      <c r="I127" s="211"/>
    </row>
    <row r="128" spans="1:9" s="603" customFormat="1">
      <c r="A128" s="610"/>
      <c r="B128" s="211"/>
      <c r="C128" s="211"/>
      <c r="D128" s="211"/>
      <c r="E128" s="211"/>
      <c r="F128" s="211"/>
      <c r="G128" s="211"/>
      <c r="H128" s="211"/>
      <c r="I128" s="211"/>
    </row>
    <row r="129" spans="1:9" s="603" customFormat="1">
      <c r="A129" s="610"/>
      <c r="B129" s="211"/>
      <c r="C129" s="211"/>
      <c r="D129" s="211"/>
      <c r="E129" s="211"/>
      <c r="F129" s="211"/>
      <c r="G129" s="211"/>
      <c r="H129" s="211"/>
      <c r="I129" s="211"/>
    </row>
    <row r="130" spans="1:9" s="603" customFormat="1">
      <c r="A130" s="610"/>
      <c r="B130" s="211"/>
      <c r="C130" s="211"/>
      <c r="D130" s="211"/>
      <c r="E130" s="211"/>
      <c r="F130" s="211"/>
      <c r="G130" s="211"/>
      <c r="H130" s="211"/>
      <c r="I130" s="211"/>
    </row>
    <row r="131" spans="1:9" s="603" customFormat="1">
      <c r="A131" s="610"/>
      <c r="B131" s="211"/>
      <c r="C131" s="211"/>
      <c r="D131" s="211"/>
      <c r="E131" s="211"/>
      <c r="F131" s="211"/>
      <c r="G131" s="211"/>
      <c r="H131" s="211"/>
      <c r="I131" s="211"/>
    </row>
    <row r="132" spans="1:9" s="603" customFormat="1">
      <c r="A132" s="610"/>
      <c r="B132" s="211"/>
      <c r="C132" s="211"/>
      <c r="D132" s="211"/>
      <c r="E132" s="211"/>
      <c r="F132" s="211"/>
      <c r="G132" s="211"/>
      <c r="H132" s="211"/>
      <c r="I132" s="211"/>
    </row>
    <row r="133" spans="1:9" s="603" customFormat="1">
      <c r="A133" s="610"/>
      <c r="B133" s="211"/>
      <c r="C133" s="211"/>
      <c r="D133" s="211"/>
      <c r="E133" s="211"/>
      <c r="F133" s="211"/>
      <c r="G133" s="211"/>
      <c r="H133" s="211"/>
      <c r="I133" s="211"/>
    </row>
    <row r="134" spans="1:9" s="603" customFormat="1">
      <c r="A134" s="610"/>
      <c r="B134" s="211"/>
      <c r="C134" s="211"/>
      <c r="D134" s="211"/>
      <c r="E134" s="211"/>
      <c r="F134" s="211"/>
      <c r="G134" s="211"/>
      <c r="H134" s="211"/>
      <c r="I134" s="211"/>
    </row>
    <row r="135" spans="1:9" s="603" customFormat="1">
      <c r="A135" s="610"/>
      <c r="B135" s="211"/>
      <c r="C135" s="211"/>
      <c r="D135" s="211"/>
      <c r="E135" s="211"/>
      <c r="F135" s="211"/>
      <c r="G135" s="211"/>
      <c r="H135" s="211"/>
      <c r="I135" s="211"/>
    </row>
    <row r="136" spans="1:9" s="603" customFormat="1">
      <c r="A136" s="610"/>
      <c r="B136" s="211"/>
      <c r="C136" s="211"/>
      <c r="D136" s="211"/>
      <c r="E136" s="211"/>
      <c r="F136" s="211"/>
      <c r="G136" s="211"/>
      <c r="H136" s="211"/>
      <c r="I136" s="211"/>
    </row>
    <row r="137" spans="1:9" s="603" customFormat="1">
      <c r="A137" s="610"/>
      <c r="B137" s="211"/>
      <c r="C137" s="211"/>
      <c r="D137" s="211"/>
      <c r="E137" s="211"/>
      <c r="F137" s="211"/>
      <c r="G137" s="211"/>
      <c r="H137" s="211"/>
      <c r="I137" s="211"/>
    </row>
    <row r="138" spans="1:9" s="603" customFormat="1">
      <c r="A138" s="610"/>
      <c r="B138" s="211"/>
      <c r="C138" s="211"/>
      <c r="D138" s="211"/>
      <c r="E138" s="211"/>
      <c r="F138" s="211"/>
      <c r="G138" s="211"/>
      <c r="H138" s="211"/>
      <c r="I138" s="211"/>
    </row>
    <row r="139" spans="1:9" s="603" customFormat="1">
      <c r="A139" s="610"/>
      <c r="B139" s="211"/>
      <c r="C139" s="211"/>
      <c r="D139" s="211"/>
      <c r="E139" s="211"/>
      <c r="F139" s="211"/>
      <c r="G139" s="211"/>
      <c r="H139" s="211"/>
      <c r="I139" s="211"/>
    </row>
    <row r="140" spans="1:9" s="603" customFormat="1">
      <c r="A140" s="610"/>
      <c r="B140" s="211"/>
      <c r="C140" s="211"/>
      <c r="D140" s="211"/>
      <c r="E140" s="211"/>
      <c r="F140" s="211"/>
      <c r="G140" s="211"/>
      <c r="H140" s="211"/>
      <c r="I140" s="211"/>
    </row>
    <row r="141" spans="1:9" s="603" customFormat="1">
      <c r="A141" s="610"/>
      <c r="B141" s="211"/>
      <c r="C141" s="211"/>
      <c r="D141" s="211"/>
      <c r="E141" s="211"/>
      <c r="F141" s="211"/>
      <c r="G141" s="211"/>
      <c r="H141" s="211"/>
      <c r="I141" s="211"/>
    </row>
    <row r="142" spans="1:9" s="603" customFormat="1">
      <c r="A142" s="610"/>
      <c r="B142" s="211"/>
      <c r="C142" s="211"/>
      <c r="D142" s="211"/>
      <c r="E142" s="211"/>
      <c r="F142" s="211"/>
      <c r="G142" s="211"/>
      <c r="H142" s="211"/>
      <c r="I142" s="211"/>
    </row>
    <row r="143" spans="1:9" s="603" customFormat="1">
      <c r="A143" s="610"/>
      <c r="B143" s="211"/>
      <c r="C143" s="211"/>
      <c r="D143" s="211"/>
      <c r="E143" s="211"/>
      <c r="F143" s="211"/>
      <c r="G143" s="211"/>
      <c r="H143" s="211"/>
      <c r="I143" s="211"/>
    </row>
    <row r="144" spans="1:9" s="603" customFormat="1">
      <c r="A144" s="610"/>
      <c r="B144" s="211"/>
      <c r="C144" s="211"/>
      <c r="D144" s="211"/>
      <c r="E144" s="211"/>
      <c r="F144" s="211"/>
      <c r="G144" s="211"/>
      <c r="H144" s="211"/>
      <c r="I144" s="211"/>
    </row>
    <row r="145" spans="1:9" s="603" customFormat="1">
      <c r="A145" s="610"/>
      <c r="B145" s="211"/>
      <c r="C145" s="211"/>
      <c r="D145" s="211"/>
      <c r="E145" s="211"/>
      <c r="F145" s="211"/>
      <c r="G145" s="211"/>
      <c r="H145" s="211"/>
      <c r="I145" s="211"/>
    </row>
    <row r="146" spans="1:9" s="603" customFormat="1">
      <c r="A146" s="610"/>
      <c r="B146" s="211"/>
      <c r="C146" s="211"/>
      <c r="D146" s="211"/>
      <c r="E146" s="211"/>
      <c r="F146" s="211"/>
      <c r="G146" s="211"/>
      <c r="H146" s="211"/>
      <c r="I146" s="211"/>
    </row>
    <row r="147" spans="1:9" s="603" customFormat="1">
      <c r="A147" s="610"/>
      <c r="B147" s="211"/>
      <c r="C147" s="211"/>
      <c r="D147" s="211"/>
      <c r="E147" s="211"/>
      <c r="F147" s="211"/>
      <c r="G147" s="211"/>
      <c r="H147" s="211"/>
      <c r="I147" s="211"/>
    </row>
    <row r="148" spans="1:9" s="603" customFormat="1">
      <c r="A148" s="610"/>
      <c r="B148" s="211"/>
      <c r="C148" s="211"/>
      <c r="D148" s="211"/>
      <c r="E148" s="211"/>
      <c r="F148" s="211"/>
      <c r="G148" s="211"/>
      <c r="H148" s="211"/>
      <c r="I148" s="211"/>
    </row>
    <row r="149" spans="1:9" s="603" customFormat="1">
      <c r="A149" s="610"/>
      <c r="B149" s="211"/>
      <c r="C149" s="211"/>
      <c r="D149" s="211"/>
      <c r="E149" s="211"/>
      <c r="F149" s="211"/>
      <c r="G149" s="211"/>
      <c r="H149" s="211"/>
      <c r="I149" s="211"/>
    </row>
    <row r="150" spans="1:9" s="603" customFormat="1">
      <c r="A150" s="610"/>
      <c r="B150" s="211"/>
      <c r="C150" s="211"/>
      <c r="D150" s="211"/>
      <c r="E150" s="211"/>
      <c r="F150" s="211"/>
      <c r="G150" s="211"/>
      <c r="H150" s="211"/>
      <c r="I150" s="211"/>
    </row>
    <row r="151" spans="1:9" s="603" customFormat="1">
      <c r="A151" s="610"/>
      <c r="B151" s="211"/>
      <c r="C151" s="211"/>
      <c r="D151" s="211"/>
      <c r="E151" s="211"/>
      <c r="F151" s="211"/>
      <c r="G151" s="211"/>
      <c r="H151" s="211"/>
      <c r="I151" s="211"/>
    </row>
    <row r="152" spans="1:9" s="603" customFormat="1">
      <c r="A152" s="610"/>
      <c r="B152" s="211"/>
      <c r="C152" s="211"/>
      <c r="D152" s="211"/>
      <c r="E152" s="211"/>
      <c r="F152" s="211"/>
      <c r="G152" s="211"/>
      <c r="H152" s="211"/>
      <c r="I152" s="211"/>
    </row>
    <row r="153" spans="1:9" s="603" customFormat="1">
      <c r="A153" s="610"/>
      <c r="B153" s="211"/>
      <c r="C153" s="211"/>
      <c r="D153" s="211"/>
      <c r="E153" s="211"/>
      <c r="F153" s="211"/>
      <c r="G153" s="211"/>
      <c r="H153" s="211"/>
      <c r="I153" s="211"/>
    </row>
    <row r="154" spans="1:9" s="603" customFormat="1">
      <c r="A154" s="610"/>
      <c r="B154" s="211"/>
      <c r="C154" s="211"/>
      <c r="D154" s="211"/>
      <c r="E154" s="211"/>
      <c r="F154" s="211"/>
      <c r="G154" s="211"/>
      <c r="H154" s="211"/>
      <c r="I154" s="211"/>
    </row>
    <row r="155" spans="1:9" s="603" customFormat="1">
      <c r="A155" s="610"/>
      <c r="B155" s="211"/>
      <c r="C155" s="211"/>
      <c r="D155" s="211"/>
      <c r="E155" s="211"/>
      <c r="F155" s="211"/>
      <c r="G155" s="211"/>
      <c r="H155" s="211"/>
      <c r="I155" s="211"/>
    </row>
    <row r="156" spans="1:9" s="603" customFormat="1">
      <c r="A156" s="610"/>
      <c r="B156" s="211"/>
      <c r="C156" s="211"/>
      <c r="D156" s="211"/>
      <c r="E156" s="211"/>
      <c r="F156" s="211"/>
      <c r="G156" s="211"/>
      <c r="H156" s="211"/>
      <c r="I156" s="211"/>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23">
    <mergeCell ref="D24:G24"/>
    <mergeCell ref="D25:G25"/>
    <mergeCell ref="A16:A17"/>
    <mergeCell ref="I16:I17"/>
    <mergeCell ref="H16:H17"/>
    <mergeCell ref="D16:G17"/>
    <mergeCell ref="C16:C17"/>
    <mergeCell ref="B16:B17"/>
    <mergeCell ref="D12:G12"/>
    <mergeCell ref="D20:G20"/>
    <mergeCell ref="D21:G21"/>
    <mergeCell ref="D22:G22"/>
    <mergeCell ref="D23:G23"/>
    <mergeCell ref="D7:G7"/>
    <mergeCell ref="D8:G8"/>
    <mergeCell ref="D9:G9"/>
    <mergeCell ref="D10:G10"/>
    <mergeCell ref="D11:G11"/>
    <mergeCell ref="D13:G13"/>
    <mergeCell ref="D14:G14"/>
    <mergeCell ref="D15:G15"/>
    <mergeCell ref="D18:G18"/>
    <mergeCell ref="D19:G19"/>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&amp;R&amp;"Tahoma,Negrita"&amp;12Informe de la Operación Mensual - Enero 2017
INFSGI-MES-01-2017
08/02/2017
Versión: 01</oddHeader>
    <oddFooter>&amp;L&amp;"Calibri Light,Regular"&amp;10COES SINAC, 2017&amp;C&amp;"Calibri Light,Regular"&amp;10 21&amp;R&amp;"Calibri Light,Regular"&amp;10Dirección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82"/>
  <sheetViews>
    <sheetView view="pageBreakPreview" zoomScale="40" zoomScaleNormal="100" zoomScaleSheetLayoutView="40" zoomScalePageLayoutView="70" workbookViewId="0"/>
  </sheetViews>
  <sheetFormatPr defaultRowHeight="11.25"/>
  <cols>
    <col min="1" max="1" width="70.33203125" style="610" customWidth="1"/>
    <col min="2" max="2" width="101.83203125" style="211" customWidth="1"/>
    <col min="3" max="3" width="37" style="211" customWidth="1"/>
    <col min="4" max="6" width="33.33203125" style="211" customWidth="1"/>
    <col min="7" max="7" width="78" style="211" customWidth="1"/>
    <col min="8" max="8" width="51.5" style="211" customWidth="1"/>
    <col min="9" max="9" width="48.33203125" style="211" customWidth="1"/>
    <col min="10" max="16384" width="9.33203125" style="211"/>
  </cols>
  <sheetData>
    <row r="1" spans="1:9" ht="14.1" customHeight="1">
      <c r="A1" s="607"/>
      <c r="B1" s="205"/>
      <c r="C1" s="205"/>
      <c r="D1" s="205"/>
      <c r="E1" s="205"/>
      <c r="F1" s="205"/>
      <c r="G1" s="206"/>
      <c r="H1" s="206"/>
      <c r="I1" s="207"/>
    </row>
    <row r="2" spans="1:9" ht="14.1" customHeight="1">
      <c r="A2" s="598"/>
      <c r="B2" s="209"/>
      <c r="C2" s="209"/>
      <c r="D2" s="209"/>
      <c r="E2" s="209"/>
      <c r="F2" s="209"/>
      <c r="G2" s="210"/>
      <c r="H2" s="210"/>
      <c r="I2" s="210"/>
    </row>
    <row r="3" spans="1:9" ht="14.1" customHeight="1">
      <c r="A3" s="598"/>
      <c r="B3" s="209"/>
      <c r="C3" s="209"/>
      <c r="D3" s="209"/>
      <c r="E3" s="209"/>
      <c r="F3" s="209"/>
      <c r="G3" s="210"/>
      <c r="H3" s="210"/>
      <c r="I3" s="210"/>
    </row>
    <row r="4" spans="1:9" ht="24" customHeight="1">
      <c r="A4" s="611" t="s">
        <v>319</v>
      </c>
      <c r="B4" s="538"/>
      <c r="C4" s="538"/>
      <c r="D4" s="538"/>
      <c r="E4" s="538"/>
      <c r="F4" s="538"/>
      <c r="G4" s="538"/>
      <c r="H4" s="538"/>
      <c r="I4" s="538"/>
    </row>
    <row r="5" spans="1:9" ht="15.95" customHeight="1">
      <c r="A5" s="608"/>
      <c r="B5" s="595"/>
      <c r="C5" s="596"/>
      <c r="D5" s="597"/>
      <c r="E5" s="597"/>
      <c r="F5" s="598"/>
      <c r="G5" s="216"/>
      <c r="H5" s="216"/>
      <c r="I5" s="217"/>
    </row>
    <row r="6" spans="1:9" ht="45.75" customHeight="1">
      <c r="A6" s="599"/>
      <c r="B6" s="599"/>
      <c r="C6" s="599"/>
      <c r="D6" s="599"/>
      <c r="E6" s="599"/>
      <c r="F6" s="599"/>
      <c r="G6" s="236"/>
      <c r="H6" s="236"/>
      <c r="I6" s="217"/>
    </row>
    <row r="7" spans="1:9" s="266" customFormat="1" ht="73.5" customHeight="1">
      <c r="A7" s="767" t="s">
        <v>425</v>
      </c>
      <c r="B7" s="767" t="s">
        <v>426</v>
      </c>
      <c r="C7" s="767" t="s">
        <v>427</v>
      </c>
      <c r="D7" s="953" t="s">
        <v>428</v>
      </c>
      <c r="E7" s="953"/>
      <c r="F7" s="953"/>
      <c r="G7" s="953"/>
      <c r="H7" s="768" t="s">
        <v>429</v>
      </c>
      <c r="I7" s="768" t="s">
        <v>430</v>
      </c>
    </row>
    <row r="8" spans="1:9" s="266" customFormat="1" ht="197.25" customHeight="1">
      <c r="A8" s="791" t="s">
        <v>434</v>
      </c>
      <c r="B8" s="791" t="s">
        <v>435</v>
      </c>
      <c r="C8" s="793">
        <v>42741.27847222222</v>
      </c>
      <c r="D8" s="952" t="s">
        <v>471</v>
      </c>
      <c r="E8" s="952"/>
      <c r="F8" s="952"/>
      <c r="G8" s="952"/>
      <c r="H8" s="792">
        <v>4.67</v>
      </c>
      <c r="I8" s="792"/>
    </row>
    <row r="9" spans="1:9" s="266" customFormat="1" ht="317.25" customHeight="1">
      <c r="A9" s="791" t="s">
        <v>404</v>
      </c>
      <c r="B9" s="791" t="s">
        <v>472</v>
      </c>
      <c r="C9" s="793">
        <v>42742.270833333336</v>
      </c>
      <c r="D9" s="952" t="s">
        <v>473</v>
      </c>
      <c r="E9" s="952"/>
      <c r="F9" s="952"/>
      <c r="G9" s="952"/>
      <c r="H9" s="792"/>
      <c r="I9" s="792">
        <v>1.56</v>
      </c>
    </row>
    <row r="10" spans="1:9" s="266" customFormat="1" ht="133.5" customHeight="1">
      <c r="A10" s="791" t="s">
        <v>431</v>
      </c>
      <c r="B10" s="791" t="s">
        <v>442</v>
      </c>
      <c r="C10" s="793">
        <v>42742.277083333334</v>
      </c>
      <c r="D10" s="952" t="s">
        <v>474</v>
      </c>
      <c r="E10" s="952"/>
      <c r="F10" s="952"/>
      <c r="G10" s="952"/>
      <c r="H10" s="792">
        <v>0.64</v>
      </c>
      <c r="I10" s="792"/>
    </row>
    <row r="11" spans="1:9" s="266" customFormat="1" ht="310.5" customHeight="1">
      <c r="A11" s="791" t="s">
        <v>475</v>
      </c>
      <c r="B11" s="791" t="s">
        <v>476</v>
      </c>
      <c r="C11" s="793">
        <v>42742.287499999999</v>
      </c>
      <c r="D11" s="952" t="s">
        <v>477</v>
      </c>
      <c r="E11" s="952"/>
      <c r="F11" s="952"/>
      <c r="G11" s="952"/>
      <c r="H11" s="792">
        <v>31.79</v>
      </c>
      <c r="I11" s="792"/>
    </row>
    <row r="12" spans="1:9" s="266" customFormat="1" ht="177" customHeight="1">
      <c r="A12" s="791" t="s">
        <v>478</v>
      </c>
      <c r="B12" s="791" t="s">
        <v>479</v>
      </c>
      <c r="C12" s="793">
        <v>42743.520833333336</v>
      </c>
      <c r="D12" s="952" t="s">
        <v>480</v>
      </c>
      <c r="E12" s="952"/>
      <c r="F12" s="952"/>
      <c r="G12" s="952"/>
      <c r="H12" s="792">
        <v>4.67</v>
      </c>
      <c r="I12" s="792"/>
    </row>
    <row r="13" spans="1:9" s="266" customFormat="1" ht="156.75" customHeight="1">
      <c r="A13" s="791" t="s">
        <v>434</v>
      </c>
      <c r="B13" s="791" t="s">
        <v>435</v>
      </c>
      <c r="C13" s="793">
        <v>42743.61041666667</v>
      </c>
      <c r="D13" s="952" t="s">
        <v>481</v>
      </c>
      <c r="E13" s="952"/>
      <c r="F13" s="952"/>
      <c r="G13" s="952"/>
      <c r="H13" s="792">
        <v>4.68</v>
      </c>
      <c r="I13" s="792"/>
    </row>
    <row r="14" spans="1:9" s="266" customFormat="1" ht="243" customHeight="1">
      <c r="A14" s="791" t="s">
        <v>482</v>
      </c>
      <c r="B14" s="791" t="s">
        <v>483</v>
      </c>
      <c r="C14" s="793">
        <v>42743.645138888889</v>
      </c>
      <c r="D14" s="952" t="s">
        <v>484</v>
      </c>
      <c r="E14" s="952"/>
      <c r="F14" s="952"/>
      <c r="G14" s="952"/>
      <c r="H14" s="792"/>
      <c r="I14" s="792">
        <v>1.8</v>
      </c>
    </row>
    <row r="15" spans="1:9" s="266" customFormat="1" ht="108" customHeight="1">
      <c r="A15" s="791" t="s">
        <v>434</v>
      </c>
      <c r="B15" s="791" t="s">
        <v>435</v>
      </c>
      <c r="C15" s="793">
        <v>42743.743750000001</v>
      </c>
      <c r="D15" s="952" t="s">
        <v>485</v>
      </c>
      <c r="E15" s="952"/>
      <c r="F15" s="952"/>
      <c r="G15" s="952"/>
      <c r="H15" s="792">
        <v>4.7699999999999996</v>
      </c>
      <c r="I15" s="792"/>
    </row>
    <row r="16" spans="1:9" s="266" customFormat="1" ht="120" customHeight="1">
      <c r="A16" s="791" t="s">
        <v>447</v>
      </c>
      <c r="B16" s="791" t="s">
        <v>448</v>
      </c>
      <c r="C16" s="793">
        <v>42743.752083333333</v>
      </c>
      <c r="D16" s="952" t="s">
        <v>486</v>
      </c>
      <c r="E16" s="952"/>
      <c r="F16" s="952"/>
      <c r="G16" s="952"/>
      <c r="H16" s="792">
        <v>0.52</v>
      </c>
      <c r="I16" s="792"/>
    </row>
    <row r="17" spans="1:9" s="266" customFormat="1" ht="110.25" customHeight="1">
      <c r="A17" s="791" t="s">
        <v>434</v>
      </c>
      <c r="B17" s="791" t="s">
        <v>435</v>
      </c>
      <c r="C17" s="793">
        <v>42743.769444444442</v>
      </c>
      <c r="D17" s="952" t="s">
        <v>487</v>
      </c>
      <c r="E17" s="952"/>
      <c r="F17" s="952"/>
      <c r="G17" s="952"/>
      <c r="H17" s="792">
        <v>4.5599999999999996</v>
      </c>
      <c r="I17" s="792"/>
    </row>
    <row r="18" spans="1:9" s="266" customFormat="1" ht="130.5" customHeight="1">
      <c r="A18" s="791" t="s">
        <v>447</v>
      </c>
      <c r="B18" s="791" t="s">
        <v>448</v>
      </c>
      <c r="C18" s="793">
        <v>42743.777083333334</v>
      </c>
      <c r="D18" s="952" t="s">
        <v>488</v>
      </c>
      <c r="E18" s="952"/>
      <c r="F18" s="952"/>
      <c r="G18" s="952"/>
      <c r="H18" s="792">
        <v>0.81</v>
      </c>
      <c r="I18" s="792"/>
    </row>
    <row r="19" spans="1:9" s="266" customFormat="1" ht="292.5" customHeight="1">
      <c r="A19" s="791" t="s">
        <v>423</v>
      </c>
      <c r="B19" s="791" t="s">
        <v>489</v>
      </c>
      <c r="C19" s="793">
        <v>42744.427083333336</v>
      </c>
      <c r="D19" s="952" t="s">
        <v>490</v>
      </c>
      <c r="E19" s="952"/>
      <c r="F19" s="952"/>
      <c r="G19" s="952"/>
      <c r="H19" s="792">
        <v>124</v>
      </c>
      <c r="I19" s="792"/>
    </row>
    <row r="20" spans="1:9" s="266" customFormat="1" ht="149.25" customHeight="1">
      <c r="A20" s="791" t="s">
        <v>491</v>
      </c>
      <c r="B20" s="791" t="s">
        <v>492</v>
      </c>
      <c r="C20" s="793">
        <v>42744.602083333331</v>
      </c>
      <c r="D20" s="952" t="s">
        <v>493</v>
      </c>
      <c r="E20" s="952"/>
      <c r="F20" s="952"/>
      <c r="G20" s="952"/>
      <c r="H20" s="792"/>
      <c r="I20" s="792">
        <v>110</v>
      </c>
    </row>
    <row r="21" spans="1:9" s="266" customFormat="1" ht="134.25" customHeight="1">
      <c r="A21" s="791" t="s">
        <v>437</v>
      </c>
      <c r="B21" s="791" t="s">
        <v>445</v>
      </c>
      <c r="C21" s="793">
        <v>42744.659722222219</v>
      </c>
      <c r="D21" s="952" t="s">
        <v>494</v>
      </c>
      <c r="E21" s="952"/>
      <c r="F21" s="952"/>
      <c r="G21" s="952"/>
      <c r="H21" s="792">
        <v>7.43</v>
      </c>
      <c r="I21" s="792"/>
    </row>
    <row r="22" spans="1:9" s="266" customFormat="1" ht="205.5" customHeight="1">
      <c r="A22" s="791" t="s">
        <v>495</v>
      </c>
      <c r="B22" s="791" t="s">
        <v>496</v>
      </c>
      <c r="C22" s="793">
        <v>42744.984027777777</v>
      </c>
      <c r="D22" s="952" t="s">
        <v>497</v>
      </c>
      <c r="E22" s="952"/>
      <c r="F22" s="952"/>
      <c r="G22" s="952"/>
      <c r="H22" s="792">
        <v>42</v>
      </c>
      <c r="I22" s="792"/>
    </row>
    <row r="23" spans="1:9" s="603" customFormat="1" ht="194.25" customHeight="1">
      <c r="A23" s="791" t="s">
        <v>498</v>
      </c>
      <c r="B23" s="791" t="s">
        <v>499</v>
      </c>
      <c r="C23" s="793">
        <v>42745.120138888888</v>
      </c>
      <c r="D23" s="952" t="s">
        <v>500</v>
      </c>
      <c r="E23" s="952"/>
      <c r="F23" s="952"/>
      <c r="G23" s="952"/>
      <c r="H23" s="792"/>
      <c r="I23" s="792">
        <v>140</v>
      </c>
    </row>
    <row r="24" spans="1:9" s="603" customFormat="1" ht="159" customHeight="1">
      <c r="A24" s="791" t="s">
        <v>501</v>
      </c>
      <c r="B24" s="791" t="s">
        <v>502</v>
      </c>
      <c r="C24" s="793">
        <v>42745.317361111112</v>
      </c>
      <c r="D24" s="952" t="s">
        <v>503</v>
      </c>
      <c r="E24" s="952"/>
      <c r="F24" s="952"/>
      <c r="G24" s="952"/>
      <c r="H24" s="792">
        <v>60.06</v>
      </c>
      <c r="I24" s="792"/>
    </row>
    <row r="25" spans="1:9" s="603" customFormat="1">
      <c r="A25" s="610"/>
      <c r="B25" s="211"/>
      <c r="C25" s="211"/>
      <c r="D25" s="211"/>
      <c r="E25" s="211"/>
      <c r="F25" s="211"/>
      <c r="G25" s="211"/>
      <c r="H25" s="211"/>
      <c r="I25" s="211"/>
    </row>
    <row r="26" spans="1:9" s="603" customFormat="1">
      <c r="A26" s="610"/>
      <c r="B26" s="211"/>
      <c r="C26" s="211"/>
      <c r="D26" s="211"/>
      <c r="E26" s="211"/>
      <c r="F26" s="211"/>
      <c r="G26" s="211"/>
      <c r="H26" s="211"/>
      <c r="I26" s="211"/>
    </row>
    <row r="27" spans="1:9" s="603" customFormat="1">
      <c r="A27" s="610"/>
      <c r="B27" s="211"/>
      <c r="C27" s="211"/>
      <c r="D27" s="211"/>
      <c r="E27" s="211"/>
      <c r="F27" s="211"/>
      <c r="G27" s="211"/>
      <c r="H27" s="211"/>
      <c r="I27" s="211"/>
    </row>
    <row r="28" spans="1:9" s="603" customFormat="1">
      <c r="A28" s="610"/>
      <c r="B28" s="211"/>
      <c r="C28" s="211"/>
      <c r="D28" s="211"/>
      <c r="E28" s="211"/>
      <c r="F28" s="211"/>
      <c r="G28" s="211"/>
      <c r="H28" s="211"/>
      <c r="I28" s="211"/>
    </row>
    <row r="29" spans="1:9" s="603" customFormat="1">
      <c r="A29" s="610"/>
      <c r="B29" s="211"/>
      <c r="C29" s="211"/>
      <c r="D29" s="211"/>
      <c r="E29" s="211"/>
      <c r="F29" s="211"/>
      <c r="G29" s="211"/>
      <c r="H29" s="211"/>
      <c r="I29" s="211"/>
    </row>
    <row r="30" spans="1:9" s="603" customFormat="1">
      <c r="A30" s="610"/>
      <c r="B30" s="211"/>
      <c r="C30" s="211"/>
      <c r="D30" s="211"/>
      <c r="E30" s="211"/>
      <c r="F30" s="211"/>
      <c r="G30" s="211"/>
      <c r="H30" s="211"/>
      <c r="I30" s="211"/>
    </row>
    <row r="31" spans="1:9" s="603" customFormat="1">
      <c r="A31" s="610"/>
      <c r="B31" s="211"/>
      <c r="C31" s="211"/>
      <c r="D31" s="211"/>
      <c r="E31" s="211"/>
      <c r="F31" s="211"/>
      <c r="G31" s="211"/>
      <c r="H31" s="211"/>
      <c r="I31" s="211"/>
    </row>
    <row r="32" spans="1:9" s="603" customFormat="1">
      <c r="A32" s="610"/>
      <c r="B32" s="211"/>
      <c r="C32" s="211"/>
      <c r="D32" s="211"/>
      <c r="E32" s="211"/>
      <c r="F32" s="211"/>
      <c r="G32" s="211"/>
      <c r="H32" s="211"/>
      <c r="I32" s="211"/>
    </row>
    <row r="33" spans="1:9" s="603" customFormat="1">
      <c r="A33" s="610"/>
      <c r="B33" s="211"/>
      <c r="C33" s="211"/>
      <c r="D33" s="211"/>
      <c r="E33" s="211"/>
      <c r="F33" s="211"/>
      <c r="G33" s="211"/>
      <c r="H33" s="211"/>
      <c r="I33" s="211"/>
    </row>
    <row r="34" spans="1:9" s="603" customFormat="1">
      <c r="A34" s="610"/>
      <c r="B34" s="211"/>
      <c r="C34" s="211"/>
      <c r="D34" s="211"/>
      <c r="E34" s="211"/>
      <c r="F34" s="211"/>
      <c r="G34" s="211"/>
      <c r="H34" s="211"/>
      <c r="I34" s="211"/>
    </row>
    <row r="35" spans="1:9" s="603" customFormat="1">
      <c r="A35" s="610"/>
      <c r="B35" s="211"/>
      <c r="C35" s="211"/>
      <c r="D35" s="211"/>
      <c r="E35" s="211"/>
      <c r="F35" s="211"/>
      <c r="G35" s="211"/>
      <c r="H35" s="211"/>
      <c r="I35" s="211"/>
    </row>
    <row r="36" spans="1:9" s="603" customFormat="1">
      <c r="A36" s="610"/>
      <c r="B36" s="211"/>
      <c r="C36" s="211"/>
      <c r="D36" s="211"/>
      <c r="E36" s="211"/>
      <c r="F36" s="211"/>
      <c r="G36" s="211"/>
      <c r="H36" s="211"/>
      <c r="I36" s="211"/>
    </row>
    <row r="37" spans="1:9" s="603" customFormat="1">
      <c r="A37" s="610"/>
      <c r="B37" s="211"/>
      <c r="C37" s="211"/>
      <c r="D37" s="211"/>
      <c r="E37" s="211"/>
      <c r="F37" s="211"/>
      <c r="G37" s="211"/>
      <c r="H37" s="211"/>
      <c r="I37" s="211"/>
    </row>
    <row r="38" spans="1:9" s="603" customFormat="1">
      <c r="A38" s="610"/>
      <c r="B38" s="211"/>
      <c r="C38" s="211"/>
      <c r="D38" s="211"/>
      <c r="E38" s="211"/>
      <c r="F38" s="211"/>
      <c r="G38" s="211"/>
      <c r="H38" s="211"/>
      <c r="I38" s="211"/>
    </row>
    <row r="39" spans="1:9" s="603" customFormat="1">
      <c r="A39" s="610"/>
      <c r="B39" s="211"/>
      <c r="C39" s="211"/>
      <c r="D39" s="211"/>
      <c r="E39" s="211"/>
      <c r="F39" s="211"/>
      <c r="G39" s="211"/>
      <c r="H39" s="211"/>
      <c r="I39" s="211"/>
    </row>
    <row r="40" spans="1:9" s="603" customFormat="1">
      <c r="A40" s="610"/>
      <c r="B40" s="211"/>
      <c r="C40" s="211"/>
      <c r="D40" s="211"/>
      <c r="E40" s="211"/>
      <c r="F40" s="211"/>
      <c r="G40" s="211"/>
      <c r="H40" s="211"/>
      <c r="I40" s="211"/>
    </row>
    <row r="41" spans="1:9" s="603" customFormat="1">
      <c r="A41" s="610"/>
      <c r="B41" s="211"/>
      <c r="C41" s="211"/>
      <c r="D41" s="211"/>
      <c r="E41" s="211"/>
      <c r="F41" s="211"/>
      <c r="G41" s="211"/>
      <c r="H41" s="211"/>
      <c r="I41" s="211"/>
    </row>
    <row r="42" spans="1:9" s="603" customFormat="1">
      <c r="A42" s="610"/>
      <c r="B42" s="211"/>
      <c r="C42" s="211"/>
      <c r="D42" s="211"/>
      <c r="E42" s="211"/>
      <c r="F42" s="211"/>
      <c r="G42" s="211"/>
      <c r="H42" s="211"/>
      <c r="I42" s="211"/>
    </row>
    <row r="43" spans="1:9" s="603" customFormat="1">
      <c r="A43" s="610"/>
      <c r="B43" s="211"/>
      <c r="C43" s="211"/>
      <c r="D43" s="211"/>
      <c r="E43" s="211"/>
      <c r="F43" s="211"/>
      <c r="G43" s="211"/>
      <c r="H43" s="211"/>
      <c r="I43" s="211"/>
    </row>
    <row r="44" spans="1:9" s="603" customFormat="1">
      <c r="A44" s="610"/>
      <c r="B44" s="211"/>
      <c r="C44" s="211"/>
      <c r="D44" s="211"/>
      <c r="E44" s="211"/>
      <c r="F44" s="211"/>
      <c r="G44" s="211"/>
      <c r="H44" s="211"/>
      <c r="I44" s="211"/>
    </row>
    <row r="45" spans="1:9" s="603" customFormat="1">
      <c r="A45" s="610"/>
      <c r="B45" s="211"/>
      <c r="C45" s="211"/>
      <c r="D45" s="211"/>
      <c r="E45" s="211"/>
      <c r="F45" s="211"/>
      <c r="G45" s="211"/>
      <c r="H45" s="211"/>
      <c r="I45" s="211"/>
    </row>
    <row r="46" spans="1:9" s="603" customFormat="1">
      <c r="A46" s="610"/>
      <c r="B46" s="211"/>
      <c r="C46" s="211"/>
      <c r="D46" s="211"/>
      <c r="E46" s="211"/>
      <c r="F46" s="211"/>
      <c r="G46" s="211"/>
      <c r="H46" s="211"/>
      <c r="I46" s="211"/>
    </row>
    <row r="47" spans="1:9" s="603" customFormat="1">
      <c r="A47" s="610"/>
      <c r="B47" s="211"/>
      <c r="C47" s="211"/>
      <c r="D47" s="211"/>
      <c r="E47" s="211"/>
      <c r="F47" s="211"/>
      <c r="G47" s="211"/>
      <c r="H47" s="211"/>
      <c r="I47" s="211"/>
    </row>
    <row r="48" spans="1:9" s="603" customFormat="1">
      <c r="A48" s="610"/>
      <c r="B48" s="211"/>
      <c r="C48" s="211"/>
      <c r="D48" s="211"/>
      <c r="E48" s="211"/>
      <c r="F48" s="211"/>
      <c r="G48" s="211"/>
      <c r="H48" s="211"/>
      <c r="I48" s="211"/>
    </row>
    <row r="49" spans="1:9" s="603" customFormat="1">
      <c r="A49" s="610"/>
      <c r="B49" s="211"/>
      <c r="C49" s="211"/>
      <c r="D49" s="211"/>
      <c r="E49" s="211"/>
      <c r="F49" s="211"/>
      <c r="G49" s="211"/>
      <c r="H49" s="211"/>
      <c r="I49" s="211"/>
    </row>
    <row r="50" spans="1:9" s="603" customFormat="1">
      <c r="A50" s="610"/>
      <c r="B50" s="211"/>
      <c r="C50" s="211"/>
      <c r="D50" s="211"/>
      <c r="E50" s="211"/>
      <c r="F50" s="211"/>
      <c r="G50" s="211"/>
      <c r="H50" s="211"/>
      <c r="I50" s="211"/>
    </row>
    <row r="51" spans="1:9" s="603" customFormat="1">
      <c r="A51" s="610"/>
      <c r="B51" s="211"/>
      <c r="C51" s="211"/>
      <c r="D51" s="211"/>
      <c r="E51" s="211"/>
      <c r="F51" s="211"/>
      <c r="G51" s="211"/>
      <c r="H51" s="211"/>
      <c r="I51" s="211"/>
    </row>
    <row r="52" spans="1:9" s="603" customFormat="1">
      <c r="A52" s="610"/>
      <c r="B52" s="211"/>
      <c r="C52" s="211"/>
      <c r="D52" s="211"/>
      <c r="E52" s="211"/>
      <c r="F52" s="211"/>
      <c r="G52" s="211"/>
      <c r="H52" s="211"/>
      <c r="I52" s="211"/>
    </row>
    <row r="53" spans="1:9" s="603" customFormat="1">
      <c r="A53" s="610"/>
      <c r="B53" s="211"/>
      <c r="C53" s="211"/>
      <c r="D53" s="211"/>
      <c r="E53" s="211"/>
      <c r="F53" s="211"/>
      <c r="G53" s="211"/>
      <c r="H53" s="211"/>
      <c r="I53" s="211"/>
    </row>
    <row r="54" spans="1:9" s="603" customFormat="1">
      <c r="A54" s="610"/>
      <c r="B54" s="211"/>
      <c r="C54" s="211"/>
      <c r="D54" s="211"/>
      <c r="E54" s="211"/>
      <c r="F54" s="211"/>
      <c r="G54" s="211"/>
      <c r="H54" s="211"/>
      <c r="I54" s="211"/>
    </row>
    <row r="55" spans="1:9" s="603" customFormat="1">
      <c r="A55" s="610"/>
      <c r="B55" s="211"/>
      <c r="C55" s="211"/>
      <c r="D55" s="211"/>
      <c r="E55" s="211"/>
      <c r="F55" s="211"/>
      <c r="G55" s="211"/>
      <c r="H55" s="211"/>
      <c r="I55" s="211"/>
    </row>
    <row r="56" spans="1:9" s="603" customFormat="1">
      <c r="A56" s="610"/>
      <c r="B56" s="211"/>
      <c r="C56" s="211"/>
      <c r="D56" s="211"/>
      <c r="E56" s="211"/>
      <c r="F56" s="211"/>
      <c r="G56" s="211"/>
      <c r="H56" s="211"/>
      <c r="I56" s="211"/>
    </row>
    <row r="57" spans="1:9" s="603" customFormat="1">
      <c r="A57" s="610"/>
      <c r="B57" s="211"/>
      <c r="C57" s="211"/>
      <c r="D57" s="211"/>
      <c r="E57" s="211"/>
      <c r="F57" s="211"/>
      <c r="G57" s="211"/>
      <c r="H57" s="211"/>
      <c r="I57" s="211"/>
    </row>
    <row r="58" spans="1:9" s="603" customFormat="1">
      <c r="A58" s="610"/>
      <c r="B58" s="211"/>
      <c r="C58" s="211"/>
      <c r="D58" s="211"/>
      <c r="E58" s="211"/>
      <c r="F58" s="211"/>
      <c r="G58" s="211"/>
      <c r="H58" s="211"/>
      <c r="I58" s="211"/>
    </row>
    <row r="59" spans="1:9" s="603" customFormat="1">
      <c r="A59" s="610"/>
      <c r="B59" s="211"/>
      <c r="C59" s="211"/>
      <c r="D59" s="211"/>
      <c r="E59" s="211"/>
      <c r="F59" s="211"/>
      <c r="G59" s="211"/>
      <c r="H59" s="211"/>
      <c r="I59" s="211"/>
    </row>
    <row r="60" spans="1:9" s="603" customFormat="1">
      <c r="A60" s="610"/>
      <c r="B60" s="211"/>
      <c r="C60" s="211"/>
      <c r="D60" s="211"/>
      <c r="E60" s="211"/>
      <c r="F60" s="211"/>
      <c r="G60" s="211"/>
      <c r="H60" s="211"/>
      <c r="I60" s="211"/>
    </row>
    <row r="61" spans="1:9" s="603" customFormat="1">
      <c r="A61" s="610"/>
      <c r="B61" s="211"/>
      <c r="C61" s="211"/>
      <c r="D61" s="211"/>
      <c r="E61" s="211"/>
      <c r="F61" s="211"/>
      <c r="G61" s="211"/>
      <c r="H61" s="211"/>
      <c r="I61" s="211"/>
    </row>
    <row r="62" spans="1:9" s="603" customFormat="1">
      <c r="A62" s="610"/>
      <c r="B62" s="211"/>
      <c r="C62" s="211"/>
      <c r="D62" s="211"/>
      <c r="E62" s="211"/>
      <c r="F62" s="211"/>
      <c r="G62" s="211"/>
      <c r="H62" s="211"/>
      <c r="I62" s="211"/>
    </row>
    <row r="63" spans="1:9" s="603" customFormat="1">
      <c r="A63" s="610"/>
      <c r="B63" s="211"/>
      <c r="C63" s="211"/>
      <c r="D63" s="211"/>
      <c r="E63" s="211"/>
      <c r="F63" s="211"/>
      <c r="G63" s="211"/>
      <c r="H63" s="211"/>
      <c r="I63" s="211"/>
    </row>
    <row r="64" spans="1:9" s="603" customFormat="1">
      <c r="A64" s="610"/>
      <c r="B64" s="211"/>
      <c r="C64" s="211"/>
      <c r="D64" s="211"/>
      <c r="E64" s="211"/>
      <c r="F64" s="211"/>
      <c r="G64" s="211"/>
      <c r="H64" s="211"/>
      <c r="I64" s="211"/>
    </row>
    <row r="65" spans="1:9" s="603" customFormat="1">
      <c r="A65" s="610"/>
      <c r="B65" s="211"/>
      <c r="C65" s="211"/>
      <c r="D65" s="211"/>
      <c r="E65" s="211"/>
      <c r="F65" s="211"/>
      <c r="G65" s="211"/>
      <c r="H65" s="211"/>
      <c r="I65" s="211"/>
    </row>
    <row r="66" spans="1:9" s="603" customFormat="1">
      <c r="A66" s="610"/>
      <c r="B66" s="211"/>
      <c r="C66" s="211"/>
      <c r="D66" s="211"/>
      <c r="E66" s="211"/>
      <c r="F66" s="211"/>
      <c r="G66" s="211"/>
      <c r="H66" s="211"/>
      <c r="I66" s="211"/>
    </row>
    <row r="67" spans="1:9" s="603" customFormat="1">
      <c r="A67" s="610"/>
      <c r="B67" s="211"/>
      <c r="C67" s="211"/>
      <c r="D67" s="211"/>
      <c r="E67" s="211"/>
      <c r="F67" s="211"/>
      <c r="G67" s="211"/>
      <c r="H67" s="211"/>
      <c r="I67" s="211"/>
    </row>
    <row r="68" spans="1:9" s="603" customFormat="1">
      <c r="A68" s="610"/>
      <c r="B68" s="211"/>
      <c r="C68" s="211"/>
      <c r="D68" s="211"/>
      <c r="E68" s="211"/>
      <c r="F68" s="211"/>
      <c r="G68" s="211"/>
      <c r="H68" s="211"/>
      <c r="I68" s="211"/>
    </row>
    <row r="69" spans="1:9" s="603" customFormat="1">
      <c r="A69" s="610"/>
      <c r="B69" s="211"/>
      <c r="C69" s="211"/>
      <c r="D69" s="211"/>
      <c r="E69" s="211"/>
      <c r="F69" s="211"/>
      <c r="G69" s="211"/>
      <c r="H69" s="211"/>
      <c r="I69" s="211"/>
    </row>
    <row r="70" spans="1:9" s="603" customFormat="1">
      <c r="A70" s="610"/>
      <c r="B70" s="211"/>
      <c r="C70" s="211"/>
      <c r="D70" s="211"/>
      <c r="E70" s="211"/>
      <c r="F70" s="211"/>
      <c r="G70" s="211"/>
      <c r="H70" s="211"/>
      <c r="I70" s="211"/>
    </row>
    <row r="71" spans="1:9" s="603" customFormat="1">
      <c r="A71" s="610"/>
      <c r="B71" s="211"/>
      <c r="C71" s="211"/>
      <c r="D71" s="211"/>
      <c r="E71" s="211"/>
      <c r="F71" s="211"/>
      <c r="G71" s="211"/>
      <c r="H71" s="211"/>
      <c r="I71" s="211"/>
    </row>
    <row r="72" spans="1:9" s="603" customFormat="1">
      <c r="A72" s="610"/>
      <c r="B72" s="211"/>
      <c r="C72" s="211"/>
      <c r="D72" s="211"/>
      <c r="E72" s="211"/>
      <c r="F72" s="211"/>
      <c r="G72" s="211"/>
      <c r="H72" s="211"/>
      <c r="I72" s="211"/>
    </row>
    <row r="73" spans="1:9" s="603" customFormat="1">
      <c r="A73" s="610"/>
      <c r="B73" s="211"/>
      <c r="C73" s="211"/>
      <c r="D73" s="211"/>
      <c r="E73" s="211"/>
      <c r="F73" s="211"/>
      <c r="G73" s="211"/>
      <c r="H73" s="211"/>
      <c r="I73" s="211"/>
    </row>
    <row r="74" spans="1:9" s="603" customFormat="1">
      <c r="A74" s="610"/>
      <c r="B74" s="211"/>
      <c r="C74" s="211"/>
      <c r="D74" s="211"/>
      <c r="E74" s="211"/>
      <c r="F74" s="211"/>
      <c r="G74" s="211"/>
      <c r="H74" s="211"/>
      <c r="I74" s="211"/>
    </row>
    <row r="75" spans="1:9" s="603" customFormat="1">
      <c r="A75" s="610"/>
      <c r="B75" s="211"/>
      <c r="C75" s="211"/>
      <c r="D75" s="211"/>
      <c r="E75" s="211"/>
      <c r="F75" s="211"/>
      <c r="G75" s="211"/>
      <c r="H75" s="211"/>
      <c r="I75" s="211"/>
    </row>
    <row r="76" spans="1:9" s="603" customFormat="1">
      <c r="A76" s="610"/>
      <c r="B76" s="211"/>
      <c r="C76" s="211"/>
      <c r="D76" s="211"/>
      <c r="E76" s="211"/>
      <c r="F76" s="211"/>
      <c r="G76" s="211"/>
      <c r="H76" s="211"/>
      <c r="I76" s="211"/>
    </row>
    <row r="77" spans="1:9" s="603" customFormat="1">
      <c r="A77" s="610"/>
      <c r="B77" s="211"/>
      <c r="C77" s="211"/>
      <c r="D77" s="211"/>
      <c r="E77" s="211"/>
      <c r="F77" s="211"/>
      <c r="G77" s="211"/>
      <c r="H77" s="211"/>
      <c r="I77" s="211"/>
    </row>
    <row r="78" spans="1:9" s="603" customFormat="1">
      <c r="A78" s="610"/>
      <c r="B78" s="211"/>
      <c r="C78" s="211"/>
      <c r="D78" s="211"/>
      <c r="E78" s="211"/>
      <c r="F78" s="211"/>
      <c r="G78" s="211"/>
      <c r="H78" s="211"/>
      <c r="I78" s="211"/>
    </row>
    <row r="79" spans="1:9" s="603" customFormat="1">
      <c r="A79" s="610"/>
      <c r="B79" s="211"/>
      <c r="C79" s="211"/>
      <c r="D79" s="211"/>
      <c r="E79" s="211"/>
      <c r="F79" s="211"/>
      <c r="G79" s="211"/>
      <c r="H79" s="211"/>
      <c r="I79" s="211"/>
    </row>
    <row r="80" spans="1:9" s="603" customFormat="1">
      <c r="A80" s="610"/>
      <c r="B80" s="211"/>
      <c r="C80" s="211"/>
      <c r="D80" s="211"/>
      <c r="E80" s="211"/>
      <c r="F80" s="211"/>
      <c r="G80" s="211"/>
      <c r="H80" s="211"/>
      <c r="I80" s="211"/>
    </row>
    <row r="81" spans="1:9" s="603" customFormat="1">
      <c r="A81" s="610"/>
      <c r="B81" s="211"/>
      <c r="C81" s="211"/>
      <c r="D81" s="211"/>
      <c r="E81" s="211"/>
      <c r="F81" s="211"/>
      <c r="G81" s="211"/>
      <c r="H81" s="211"/>
      <c r="I81" s="211"/>
    </row>
    <row r="82" spans="1:9" s="603" customFormat="1">
      <c r="A82" s="610"/>
      <c r="B82" s="211"/>
      <c r="C82" s="211"/>
      <c r="D82" s="211"/>
      <c r="E82" s="211"/>
      <c r="F82" s="211"/>
      <c r="G82" s="211"/>
      <c r="H82" s="211"/>
      <c r="I82" s="211"/>
    </row>
    <row r="83" spans="1:9" s="603" customFormat="1">
      <c r="A83" s="610"/>
      <c r="B83" s="211"/>
      <c r="C83" s="211"/>
      <c r="D83" s="211"/>
      <c r="E83" s="211"/>
      <c r="F83" s="211"/>
      <c r="G83" s="211"/>
      <c r="H83" s="211"/>
      <c r="I83" s="211"/>
    </row>
    <row r="84" spans="1:9" s="603" customFormat="1">
      <c r="A84" s="610"/>
      <c r="B84" s="211"/>
      <c r="C84" s="211"/>
      <c r="D84" s="211"/>
      <c r="E84" s="211"/>
      <c r="F84" s="211"/>
      <c r="G84" s="211"/>
      <c r="H84" s="211"/>
      <c r="I84" s="211"/>
    </row>
    <row r="85" spans="1:9" s="603" customFormat="1">
      <c r="A85" s="610"/>
      <c r="B85" s="211"/>
      <c r="C85" s="211"/>
      <c r="D85" s="211"/>
      <c r="E85" s="211"/>
      <c r="F85" s="211"/>
      <c r="G85" s="211"/>
      <c r="H85" s="211"/>
      <c r="I85" s="211"/>
    </row>
    <row r="86" spans="1:9" s="603" customFormat="1">
      <c r="A86" s="610"/>
      <c r="B86" s="211"/>
      <c r="C86" s="211"/>
      <c r="D86" s="211"/>
      <c r="E86" s="211"/>
      <c r="F86" s="211"/>
      <c r="G86" s="211"/>
      <c r="H86" s="211"/>
      <c r="I86" s="211"/>
    </row>
    <row r="87" spans="1:9" s="603" customFormat="1">
      <c r="A87" s="610"/>
      <c r="B87" s="211"/>
      <c r="C87" s="211"/>
      <c r="D87" s="211"/>
      <c r="E87" s="211"/>
      <c r="F87" s="211"/>
      <c r="G87" s="211"/>
      <c r="H87" s="211"/>
      <c r="I87" s="211"/>
    </row>
    <row r="88" spans="1:9" s="603" customFormat="1">
      <c r="A88" s="610"/>
      <c r="B88" s="211"/>
      <c r="C88" s="211"/>
      <c r="D88" s="211"/>
      <c r="E88" s="211"/>
      <c r="F88" s="211"/>
      <c r="G88" s="211"/>
      <c r="H88" s="211"/>
      <c r="I88" s="211"/>
    </row>
    <row r="89" spans="1:9" s="603" customFormat="1">
      <c r="A89" s="610"/>
      <c r="B89" s="211"/>
      <c r="C89" s="211"/>
      <c r="D89" s="211"/>
      <c r="E89" s="211"/>
      <c r="F89" s="211"/>
      <c r="G89" s="211"/>
      <c r="H89" s="211"/>
      <c r="I89" s="211"/>
    </row>
    <row r="90" spans="1:9" s="603" customFormat="1">
      <c r="A90" s="610"/>
      <c r="B90" s="211"/>
      <c r="C90" s="211"/>
      <c r="D90" s="211"/>
      <c r="E90" s="211"/>
      <c r="F90" s="211"/>
      <c r="G90" s="211"/>
      <c r="H90" s="211"/>
      <c r="I90" s="211"/>
    </row>
    <row r="91" spans="1:9" s="603" customFormat="1">
      <c r="A91" s="610"/>
      <c r="B91" s="211"/>
      <c r="C91" s="211"/>
      <c r="D91" s="211"/>
      <c r="E91" s="211"/>
      <c r="F91" s="211"/>
      <c r="G91" s="211"/>
      <c r="H91" s="211"/>
      <c r="I91" s="211"/>
    </row>
    <row r="92" spans="1:9" s="603" customFormat="1">
      <c r="A92" s="610"/>
      <c r="B92" s="211"/>
      <c r="C92" s="211"/>
      <c r="D92" s="211"/>
      <c r="E92" s="211"/>
      <c r="F92" s="211"/>
      <c r="G92" s="211"/>
      <c r="H92" s="211"/>
      <c r="I92" s="211"/>
    </row>
    <row r="93" spans="1:9" s="603" customFormat="1">
      <c r="A93" s="610"/>
      <c r="B93" s="211"/>
      <c r="C93" s="211"/>
      <c r="D93" s="211"/>
      <c r="E93" s="211"/>
      <c r="F93" s="211"/>
      <c r="G93" s="211"/>
      <c r="H93" s="211"/>
      <c r="I93" s="211"/>
    </row>
    <row r="94" spans="1:9" s="603" customFormat="1">
      <c r="A94" s="610"/>
      <c r="B94" s="211"/>
      <c r="C94" s="211"/>
      <c r="D94" s="211"/>
      <c r="E94" s="211"/>
      <c r="F94" s="211"/>
      <c r="G94" s="211"/>
      <c r="H94" s="211"/>
      <c r="I94" s="211"/>
    </row>
    <row r="95" spans="1:9" s="603" customFormat="1">
      <c r="A95" s="610"/>
      <c r="B95" s="211"/>
      <c r="C95" s="211"/>
      <c r="D95" s="211"/>
      <c r="E95" s="211"/>
      <c r="F95" s="211"/>
      <c r="G95" s="211"/>
      <c r="H95" s="211"/>
      <c r="I95" s="211"/>
    </row>
    <row r="96" spans="1:9" s="603" customFormat="1">
      <c r="A96" s="610"/>
      <c r="B96" s="211"/>
      <c r="C96" s="211"/>
      <c r="D96" s="211"/>
      <c r="E96" s="211"/>
      <c r="F96" s="211"/>
      <c r="G96" s="211"/>
      <c r="H96" s="211"/>
      <c r="I96" s="211"/>
    </row>
    <row r="97" spans="1:9" s="603" customFormat="1">
      <c r="A97" s="610"/>
      <c r="B97" s="211"/>
      <c r="C97" s="211"/>
      <c r="D97" s="211"/>
      <c r="E97" s="211"/>
      <c r="F97" s="211"/>
      <c r="G97" s="211"/>
      <c r="H97" s="211"/>
      <c r="I97" s="211"/>
    </row>
    <row r="98" spans="1:9" s="603" customFormat="1">
      <c r="A98" s="610"/>
      <c r="B98" s="211"/>
      <c r="C98" s="211"/>
      <c r="D98" s="211"/>
      <c r="E98" s="211"/>
      <c r="F98" s="211"/>
      <c r="G98" s="211"/>
      <c r="H98" s="211"/>
      <c r="I98" s="211"/>
    </row>
    <row r="99" spans="1:9" s="603" customFormat="1">
      <c r="A99" s="610"/>
      <c r="B99" s="211"/>
      <c r="C99" s="211"/>
      <c r="D99" s="211"/>
      <c r="E99" s="211"/>
      <c r="F99" s="211"/>
      <c r="G99" s="211"/>
      <c r="H99" s="211"/>
      <c r="I99" s="211"/>
    </row>
    <row r="100" spans="1:9" s="603" customFormat="1">
      <c r="A100" s="610"/>
      <c r="B100" s="211"/>
      <c r="C100" s="211"/>
      <c r="D100" s="211"/>
      <c r="E100" s="211"/>
      <c r="F100" s="211"/>
      <c r="G100" s="211"/>
      <c r="H100" s="211"/>
      <c r="I100" s="211"/>
    </row>
    <row r="101" spans="1:9" s="603" customFormat="1">
      <c r="A101" s="610"/>
      <c r="B101" s="211"/>
      <c r="C101" s="211"/>
      <c r="D101" s="211"/>
      <c r="E101" s="211"/>
      <c r="F101" s="211"/>
      <c r="G101" s="211"/>
      <c r="H101" s="211"/>
      <c r="I101" s="211"/>
    </row>
    <row r="102" spans="1:9" s="603" customFormat="1">
      <c r="A102" s="610"/>
      <c r="B102" s="211"/>
      <c r="C102" s="211"/>
      <c r="D102" s="211"/>
      <c r="E102" s="211"/>
      <c r="F102" s="211"/>
      <c r="G102" s="211"/>
      <c r="H102" s="211"/>
      <c r="I102" s="211"/>
    </row>
    <row r="103" spans="1:9" s="603" customFormat="1">
      <c r="A103" s="610"/>
      <c r="B103" s="211"/>
      <c r="C103" s="211"/>
      <c r="D103" s="211"/>
      <c r="E103" s="211"/>
      <c r="F103" s="211"/>
      <c r="G103" s="211"/>
      <c r="H103" s="211"/>
      <c r="I103" s="211"/>
    </row>
    <row r="104" spans="1:9" s="603" customFormat="1">
      <c r="A104" s="610"/>
      <c r="B104" s="211"/>
      <c r="C104" s="211"/>
      <c r="D104" s="211"/>
      <c r="E104" s="211"/>
      <c r="F104" s="211"/>
      <c r="G104" s="211"/>
      <c r="H104" s="211"/>
      <c r="I104" s="211"/>
    </row>
    <row r="105" spans="1:9" s="603" customFormat="1">
      <c r="A105" s="610"/>
      <c r="B105" s="211"/>
      <c r="C105" s="211"/>
      <c r="D105" s="211"/>
      <c r="E105" s="211"/>
      <c r="F105" s="211"/>
      <c r="G105" s="211"/>
      <c r="H105" s="211"/>
      <c r="I105" s="211"/>
    </row>
    <row r="106" spans="1:9" s="603" customFormat="1">
      <c r="A106" s="610"/>
      <c r="B106" s="211"/>
      <c r="C106" s="211"/>
      <c r="D106" s="211"/>
      <c r="E106" s="211"/>
      <c r="F106" s="211"/>
      <c r="G106" s="211"/>
      <c r="H106" s="211"/>
      <c r="I106" s="211"/>
    </row>
    <row r="107" spans="1:9" s="603" customFormat="1">
      <c r="A107" s="610"/>
      <c r="B107" s="211"/>
      <c r="C107" s="211"/>
      <c r="D107" s="211"/>
      <c r="E107" s="211"/>
      <c r="F107" s="211"/>
      <c r="G107" s="211"/>
      <c r="H107" s="211"/>
      <c r="I107" s="211"/>
    </row>
    <row r="108" spans="1:9" s="603" customFormat="1">
      <c r="A108" s="610"/>
      <c r="B108" s="211"/>
      <c r="C108" s="211"/>
      <c r="D108" s="211"/>
      <c r="E108" s="211"/>
      <c r="F108" s="211"/>
      <c r="G108" s="211"/>
      <c r="H108" s="211"/>
      <c r="I108" s="211"/>
    </row>
    <row r="109" spans="1:9" s="603" customFormat="1">
      <c r="A109" s="610"/>
      <c r="B109" s="211"/>
      <c r="C109" s="211"/>
      <c r="D109" s="211"/>
      <c r="E109" s="211"/>
      <c r="F109" s="211"/>
      <c r="G109" s="211"/>
      <c r="H109" s="211"/>
      <c r="I109" s="211"/>
    </row>
    <row r="110" spans="1:9" s="603" customFormat="1">
      <c r="A110" s="610"/>
      <c r="B110" s="211"/>
      <c r="C110" s="211"/>
      <c r="D110" s="211"/>
      <c r="E110" s="211"/>
      <c r="F110" s="211"/>
      <c r="G110" s="211"/>
      <c r="H110" s="211"/>
      <c r="I110" s="211"/>
    </row>
    <row r="111" spans="1:9" s="603" customFormat="1">
      <c r="A111" s="610"/>
      <c r="B111" s="211"/>
      <c r="C111" s="211"/>
      <c r="D111" s="211"/>
      <c r="E111" s="211"/>
      <c r="F111" s="211"/>
      <c r="G111" s="211"/>
      <c r="H111" s="211"/>
      <c r="I111" s="211"/>
    </row>
    <row r="112" spans="1:9" s="603" customFormat="1">
      <c r="A112" s="610"/>
      <c r="B112" s="211"/>
      <c r="C112" s="211"/>
      <c r="D112" s="211"/>
      <c r="E112" s="211"/>
      <c r="F112" s="211"/>
      <c r="G112" s="211"/>
      <c r="H112" s="211"/>
      <c r="I112" s="211"/>
    </row>
    <row r="113" spans="1:9" s="603" customFormat="1">
      <c r="A113" s="610"/>
      <c r="B113" s="211"/>
      <c r="C113" s="211"/>
      <c r="D113" s="211"/>
      <c r="E113" s="211"/>
      <c r="F113" s="211"/>
      <c r="G113" s="211"/>
      <c r="H113" s="211"/>
      <c r="I113" s="211"/>
    </row>
    <row r="114" spans="1:9" s="603" customFormat="1">
      <c r="A114" s="610"/>
      <c r="B114" s="211"/>
      <c r="C114" s="211"/>
      <c r="D114" s="211"/>
      <c r="E114" s="211"/>
      <c r="F114" s="211"/>
      <c r="G114" s="211"/>
      <c r="H114" s="211"/>
      <c r="I114" s="211"/>
    </row>
    <row r="115" spans="1:9" s="603" customFormat="1">
      <c r="A115" s="610"/>
      <c r="B115" s="211"/>
      <c r="C115" s="211"/>
      <c r="D115" s="211"/>
      <c r="E115" s="211"/>
      <c r="F115" s="211"/>
      <c r="G115" s="211"/>
      <c r="H115" s="211"/>
      <c r="I115" s="211"/>
    </row>
    <row r="116" spans="1:9" s="603" customFormat="1">
      <c r="A116" s="610"/>
      <c r="B116" s="211"/>
      <c r="C116" s="211"/>
      <c r="D116" s="211"/>
      <c r="E116" s="211"/>
      <c r="F116" s="211"/>
      <c r="G116" s="211"/>
      <c r="H116" s="211"/>
      <c r="I116" s="211"/>
    </row>
    <row r="117" spans="1:9" s="603" customFormat="1">
      <c r="A117" s="610"/>
      <c r="B117" s="211"/>
      <c r="C117" s="211"/>
      <c r="D117" s="211"/>
      <c r="E117" s="211"/>
      <c r="F117" s="211"/>
      <c r="G117" s="211"/>
      <c r="H117" s="211"/>
      <c r="I117" s="211"/>
    </row>
    <row r="118" spans="1:9" s="603" customFormat="1">
      <c r="A118" s="610"/>
      <c r="B118" s="211"/>
      <c r="C118" s="211"/>
      <c r="D118" s="211"/>
      <c r="E118" s="211"/>
      <c r="F118" s="211"/>
      <c r="G118" s="211"/>
      <c r="H118" s="211"/>
      <c r="I118" s="211"/>
    </row>
    <row r="119" spans="1:9" s="603" customFormat="1">
      <c r="A119" s="610"/>
      <c r="B119" s="211"/>
      <c r="C119" s="211"/>
      <c r="D119" s="211"/>
      <c r="E119" s="211"/>
      <c r="F119" s="211"/>
      <c r="G119" s="211"/>
      <c r="H119" s="211"/>
      <c r="I119" s="211"/>
    </row>
    <row r="120" spans="1:9" s="603" customFormat="1">
      <c r="A120" s="610"/>
      <c r="B120" s="211"/>
      <c r="C120" s="211"/>
      <c r="D120" s="211"/>
      <c r="E120" s="211"/>
      <c r="F120" s="211"/>
      <c r="G120" s="211"/>
      <c r="H120" s="211"/>
      <c r="I120" s="211"/>
    </row>
    <row r="121" spans="1:9" s="603" customFormat="1">
      <c r="A121" s="610"/>
      <c r="B121" s="211"/>
      <c r="C121" s="211"/>
      <c r="D121" s="211"/>
      <c r="E121" s="211"/>
      <c r="F121" s="211"/>
      <c r="G121" s="211"/>
      <c r="H121" s="211"/>
      <c r="I121" s="211"/>
    </row>
    <row r="122" spans="1:9" s="603" customFormat="1">
      <c r="A122" s="610"/>
      <c r="B122" s="211"/>
      <c r="C122" s="211"/>
      <c r="D122" s="211"/>
      <c r="E122" s="211"/>
      <c r="F122" s="211"/>
      <c r="G122" s="211"/>
      <c r="H122" s="211"/>
      <c r="I122" s="211"/>
    </row>
    <row r="123" spans="1:9" s="603" customFormat="1">
      <c r="A123" s="610"/>
      <c r="B123" s="211"/>
      <c r="C123" s="211"/>
      <c r="D123" s="211"/>
      <c r="E123" s="211"/>
      <c r="F123" s="211"/>
      <c r="G123" s="211"/>
      <c r="H123" s="211"/>
      <c r="I123" s="211"/>
    </row>
    <row r="124" spans="1:9" s="603" customFormat="1">
      <c r="A124" s="610"/>
      <c r="B124" s="211"/>
      <c r="C124" s="211"/>
      <c r="D124" s="211"/>
      <c r="E124" s="211"/>
      <c r="F124" s="211"/>
      <c r="G124" s="211"/>
      <c r="H124" s="211"/>
      <c r="I124" s="211"/>
    </row>
    <row r="125" spans="1:9" s="603" customFormat="1">
      <c r="A125" s="610"/>
      <c r="B125" s="211"/>
      <c r="C125" s="211"/>
      <c r="D125" s="211"/>
      <c r="E125" s="211"/>
      <c r="F125" s="211"/>
      <c r="G125" s="211"/>
      <c r="H125" s="211"/>
      <c r="I125" s="211"/>
    </row>
    <row r="126" spans="1:9" s="603" customFormat="1">
      <c r="A126" s="610"/>
      <c r="B126" s="211"/>
      <c r="C126" s="211"/>
      <c r="D126" s="211"/>
      <c r="E126" s="211"/>
      <c r="F126" s="211"/>
      <c r="G126" s="211"/>
      <c r="H126" s="211"/>
      <c r="I126" s="211"/>
    </row>
    <row r="127" spans="1:9" s="603" customFormat="1">
      <c r="A127" s="610"/>
      <c r="B127" s="211"/>
      <c r="C127" s="211"/>
      <c r="D127" s="211"/>
      <c r="E127" s="211"/>
      <c r="F127" s="211"/>
      <c r="G127" s="211"/>
      <c r="H127" s="211"/>
      <c r="I127" s="211"/>
    </row>
    <row r="128" spans="1:9" s="603" customFormat="1">
      <c r="A128" s="610"/>
      <c r="B128" s="211"/>
      <c r="C128" s="211"/>
      <c r="D128" s="211"/>
      <c r="E128" s="211"/>
      <c r="F128" s="211"/>
      <c r="G128" s="211"/>
      <c r="H128" s="211"/>
      <c r="I128" s="211"/>
    </row>
    <row r="129" spans="1:9" s="603" customFormat="1">
      <c r="A129" s="610"/>
      <c r="B129" s="211"/>
      <c r="C129" s="211"/>
      <c r="D129" s="211"/>
      <c r="E129" s="211"/>
      <c r="F129" s="211"/>
      <c r="G129" s="211"/>
      <c r="H129" s="211"/>
      <c r="I129" s="211"/>
    </row>
    <row r="130" spans="1:9" s="603" customFormat="1">
      <c r="A130" s="610"/>
      <c r="B130" s="211"/>
      <c r="C130" s="211"/>
      <c r="D130" s="211"/>
      <c r="E130" s="211"/>
      <c r="F130" s="211"/>
      <c r="G130" s="211"/>
      <c r="H130" s="211"/>
      <c r="I130" s="211"/>
    </row>
    <row r="131" spans="1:9" s="603" customFormat="1">
      <c r="A131" s="610"/>
      <c r="B131" s="211"/>
      <c r="C131" s="211"/>
      <c r="D131" s="211"/>
      <c r="E131" s="211"/>
      <c r="F131" s="211"/>
      <c r="G131" s="211"/>
      <c r="H131" s="211"/>
      <c r="I131" s="211"/>
    </row>
    <row r="132" spans="1:9" s="603" customFormat="1">
      <c r="A132" s="610"/>
      <c r="B132" s="211"/>
      <c r="C132" s="211"/>
      <c r="D132" s="211"/>
      <c r="E132" s="211"/>
      <c r="F132" s="211"/>
      <c r="G132" s="211"/>
      <c r="H132" s="211"/>
      <c r="I132" s="211"/>
    </row>
    <row r="133" spans="1:9" s="603" customFormat="1">
      <c r="A133" s="610"/>
      <c r="B133" s="211"/>
      <c r="C133" s="211"/>
      <c r="D133" s="211"/>
      <c r="E133" s="211"/>
      <c r="F133" s="211"/>
      <c r="G133" s="211"/>
      <c r="H133" s="211"/>
      <c r="I133" s="211"/>
    </row>
    <row r="134" spans="1:9" s="603" customFormat="1">
      <c r="A134" s="610"/>
      <c r="B134" s="211"/>
      <c r="C134" s="211"/>
      <c r="D134" s="211"/>
      <c r="E134" s="211"/>
      <c r="F134" s="211"/>
      <c r="G134" s="211"/>
      <c r="H134" s="211"/>
      <c r="I134" s="211"/>
    </row>
    <row r="135" spans="1:9" s="603" customFormat="1">
      <c r="A135" s="610"/>
      <c r="B135" s="211"/>
      <c r="C135" s="211"/>
      <c r="D135" s="211"/>
      <c r="E135" s="211"/>
      <c r="F135" s="211"/>
      <c r="G135" s="211"/>
      <c r="H135" s="211"/>
      <c r="I135" s="211"/>
    </row>
    <row r="136" spans="1:9" s="603" customFormat="1">
      <c r="A136" s="610"/>
      <c r="B136" s="211"/>
      <c r="C136" s="211"/>
      <c r="D136" s="211"/>
      <c r="E136" s="211"/>
      <c r="F136" s="211"/>
      <c r="G136" s="211"/>
      <c r="H136" s="211"/>
      <c r="I136" s="211"/>
    </row>
    <row r="137" spans="1:9" s="603" customFormat="1">
      <c r="A137" s="610"/>
      <c r="B137" s="211"/>
      <c r="C137" s="211"/>
      <c r="D137" s="211"/>
      <c r="E137" s="211"/>
      <c r="F137" s="211"/>
      <c r="G137" s="211"/>
      <c r="H137" s="211"/>
      <c r="I137" s="211"/>
    </row>
    <row r="138" spans="1:9" s="603" customFormat="1">
      <c r="A138" s="610"/>
      <c r="B138" s="211"/>
      <c r="C138" s="211"/>
      <c r="D138" s="211"/>
      <c r="E138" s="211"/>
      <c r="F138" s="211"/>
      <c r="G138" s="211"/>
      <c r="H138" s="211"/>
      <c r="I138" s="211"/>
    </row>
    <row r="139" spans="1:9" s="603" customFormat="1">
      <c r="A139" s="610"/>
      <c r="B139" s="211"/>
      <c r="C139" s="211"/>
      <c r="D139" s="211"/>
      <c r="E139" s="211"/>
      <c r="F139" s="211"/>
      <c r="G139" s="211"/>
      <c r="H139" s="211"/>
      <c r="I139" s="211"/>
    </row>
    <row r="140" spans="1:9" s="603" customFormat="1">
      <c r="A140" s="610"/>
      <c r="B140" s="211"/>
      <c r="C140" s="211"/>
      <c r="D140" s="211"/>
      <c r="E140" s="211"/>
      <c r="F140" s="211"/>
      <c r="G140" s="211"/>
      <c r="H140" s="211"/>
      <c r="I140" s="211"/>
    </row>
    <row r="141" spans="1:9" s="603" customFormat="1">
      <c r="A141" s="610"/>
      <c r="B141" s="211"/>
      <c r="C141" s="211"/>
      <c r="D141" s="211"/>
      <c r="E141" s="211"/>
      <c r="F141" s="211"/>
      <c r="G141" s="211"/>
      <c r="H141" s="211"/>
      <c r="I141" s="211"/>
    </row>
    <row r="142" spans="1:9" s="603" customFormat="1">
      <c r="A142" s="610"/>
      <c r="B142" s="211"/>
      <c r="C142" s="211"/>
      <c r="D142" s="211"/>
      <c r="E142" s="211"/>
      <c r="F142" s="211"/>
      <c r="G142" s="211"/>
      <c r="H142" s="211"/>
      <c r="I142" s="211"/>
    </row>
    <row r="143" spans="1:9" s="603" customFormat="1">
      <c r="A143" s="610"/>
      <c r="B143" s="211"/>
      <c r="C143" s="211"/>
      <c r="D143" s="211"/>
      <c r="E143" s="211"/>
      <c r="F143" s="211"/>
      <c r="G143" s="211"/>
      <c r="H143" s="211"/>
      <c r="I143" s="211"/>
    </row>
    <row r="144" spans="1:9" s="603" customFormat="1">
      <c r="A144" s="610"/>
      <c r="B144" s="211"/>
      <c r="C144" s="211"/>
      <c r="D144" s="211"/>
      <c r="E144" s="211"/>
      <c r="F144" s="211"/>
      <c r="G144" s="211"/>
      <c r="H144" s="211"/>
      <c r="I144" s="211"/>
    </row>
    <row r="145" spans="1:9" s="603" customFormat="1">
      <c r="A145" s="610"/>
      <c r="B145" s="211"/>
      <c r="C145" s="211"/>
      <c r="D145" s="211"/>
      <c r="E145" s="211"/>
      <c r="F145" s="211"/>
      <c r="G145" s="211"/>
      <c r="H145" s="211"/>
      <c r="I145" s="211"/>
    </row>
    <row r="146" spans="1:9" s="603" customFormat="1">
      <c r="A146" s="610"/>
      <c r="B146" s="211"/>
      <c r="C146" s="211"/>
      <c r="D146" s="211"/>
      <c r="E146" s="211"/>
      <c r="F146" s="211"/>
      <c r="G146" s="211"/>
      <c r="H146" s="211"/>
      <c r="I146" s="211"/>
    </row>
    <row r="147" spans="1:9" s="603" customFormat="1">
      <c r="A147" s="610"/>
      <c r="B147" s="211"/>
      <c r="C147" s="211"/>
      <c r="D147" s="211"/>
      <c r="E147" s="211"/>
      <c r="F147" s="211"/>
      <c r="G147" s="211"/>
      <c r="H147" s="211"/>
      <c r="I147" s="211"/>
    </row>
    <row r="148" spans="1:9" s="603" customFormat="1">
      <c r="A148" s="610"/>
      <c r="B148" s="211"/>
      <c r="C148" s="211"/>
      <c r="D148" s="211"/>
      <c r="E148" s="211"/>
      <c r="F148" s="211"/>
      <c r="G148" s="211"/>
      <c r="H148" s="211"/>
      <c r="I148" s="211"/>
    </row>
    <row r="149" spans="1:9" s="603" customFormat="1">
      <c r="A149" s="610"/>
      <c r="B149" s="211"/>
      <c r="C149" s="211"/>
      <c r="D149" s="211"/>
      <c r="E149" s="211"/>
      <c r="F149" s="211"/>
      <c r="G149" s="211"/>
      <c r="H149" s="211"/>
      <c r="I149" s="211"/>
    </row>
    <row r="150" spans="1:9" s="603" customFormat="1">
      <c r="A150" s="610"/>
      <c r="B150" s="211"/>
      <c r="C150" s="211"/>
      <c r="D150" s="211"/>
      <c r="E150" s="211"/>
      <c r="F150" s="211"/>
      <c r="G150" s="211"/>
      <c r="H150" s="211"/>
      <c r="I150" s="211"/>
    </row>
    <row r="151" spans="1:9" s="603" customFormat="1">
      <c r="A151" s="610"/>
      <c r="B151" s="211"/>
      <c r="C151" s="211"/>
      <c r="D151" s="211"/>
      <c r="E151" s="211"/>
      <c r="F151" s="211"/>
      <c r="G151" s="211"/>
      <c r="H151" s="211"/>
      <c r="I151" s="211"/>
    </row>
    <row r="152" spans="1:9" s="603" customFormat="1">
      <c r="A152" s="610"/>
      <c r="B152" s="211"/>
      <c r="C152" s="211"/>
      <c r="D152" s="211"/>
      <c r="E152" s="211"/>
      <c r="F152" s="211"/>
      <c r="G152" s="211"/>
      <c r="H152" s="211"/>
      <c r="I152" s="211"/>
    </row>
    <row r="153" spans="1:9" s="603" customFormat="1">
      <c r="A153" s="610"/>
      <c r="B153" s="211"/>
      <c r="C153" s="211"/>
      <c r="D153" s="211"/>
      <c r="E153" s="211"/>
      <c r="F153" s="211"/>
      <c r="G153" s="211"/>
      <c r="H153" s="211"/>
      <c r="I153" s="211"/>
    </row>
    <row r="154" spans="1:9" s="603" customFormat="1">
      <c r="A154" s="610"/>
      <c r="B154" s="211"/>
      <c r="C154" s="211"/>
      <c r="D154" s="211"/>
      <c r="E154" s="211"/>
      <c r="F154" s="211"/>
      <c r="G154" s="211"/>
      <c r="H154" s="211"/>
      <c r="I154" s="211"/>
    </row>
    <row r="155" spans="1:9" s="603" customFormat="1">
      <c r="A155" s="610"/>
      <c r="B155" s="211"/>
      <c r="C155" s="211"/>
      <c r="D155" s="211"/>
      <c r="E155" s="211"/>
      <c r="F155" s="211"/>
      <c r="G155" s="211"/>
      <c r="H155" s="211"/>
      <c r="I155" s="211"/>
    </row>
    <row r="156" spans="1:9" s="603" customFormat="1">
      <c r="A156" s="610"/>
      <c r="B156" s="211"/>
      <c r="C156" s="211"/>
      <c r="D156" s="211"/>
      <c r="E156" s="211"/>
      <c r="F156" s="211"/>
      <c r="G156" s="211"/>
      <c r="H156" s="211"/>
      <c r="I156" s="211"/>
    </row>
    <row r="157" spans="1:9" s="603" customFormat="1">
      <c r="A157" s="610"/>
      <c r="B157" s="211"/>
      <c r="C157" s="211"/>
      <c r="D157" s="211"/>
      <c r="E157" s="211"/>
      <c r="F157" s="211"/>
      <c r="G157" s="211"/>
      <c r="H157" s="211"/>
      <c r="I157" s="211"/>
    </row>
    <row r="158" spans="1:9" s="603" customFormat="1">
      <c r="A158" s="610"/>
      <c r="B158" s="211"/>
      <c r="C158" s="211"/>
      <c r="D158" s="211"/>
      <c r="E158" s="211"/>
      <c r="F158" s="211"/>
      <c r="G158" s="211"/>
      <c r="H158" s="211"/>
      <c r="I158" s="211"/>
    </row>
    <row r="159" spans="1:9" s="603" customFormat="1">
      <c r="A159" s="610"/>
      <c r="B159" s="211"/>
      <c r="C159" s="211"/>
      <c r="D159" s="211"/>
      <c r="E159" s="211"/>
      <c r="F159" s="211"/>
      <c r="G159" s="211"/>
      <c r="H159" s="211"/>
      <c r="I159" s="211"/>
    </row>
    <row r="160" spans="1:9" s="603" customFormat="1">
      <c r="A160" s="610"/>
      <c r="B160" s="211"/>
      <c r="C160" s="211"/>
      <c r="D160" s="211"/>
      <c r="E160" s="211"/>
      <c r="F160" s="211"/>
      <c r="G160" s="211"/>
      <c r="H160" s="211"/>
      <c r="I160" s="211"/>
    </row>
    <row r="161" spans="1:9" s="603" customFormat="1">
      <c r="A161" s="610"/>
      <c r="B161" s="211"/>
      <c r="C161" s="211"/>
      <c r="D161" s="211"/>
      <c r="E161" s="211"/>
      <c r="F161" s="211"/>
      <c r="G161" s="211"/>
      <c r="H161" s="211"/>
      <c r="I161" s="211"/>
    </row>
    <row r="162" spans="1:9" s="603" customFormat="1">
      <c r="A162" s="610"/>
      <c r="B162" s="211"/>
      <c r="C162" s="211"/>
      <c r="D162" s="211"/>
      <c r="E162" s="211"/>
      <c r="F162" s="211"/>
      <c r="G162" s="211"/>
      <c r="H162" s="211"/>
      <c r="I162" s="211"/>
    </row>
    <row r="163" spans="1:9" s="603" customFormat="1">
      <c r="A163" s="610"/>
      <c r="B163" s="211"/>
      <c r="C163" s="211"/>
      <c r="D163" s="211"/>
      <c r="E163" s="211"/>
      <c r="F163" s="211"/>
      <c r="G163" s="211"/>
      <c r="H163" s="211"/>
      <c r="I163" s="211"/>
    </row>
    <row r="164" spans="1:9" s="603" customFormat="1">
      <c r="A164" s="610"/>
      <c r="B164" s="211"/>
      <c r="C164" s="211"/>
      <c r="D164" s="211"/>
      <c r="E164" s="211"/>
      <c r="F164" s="211"/>
      <c r="G164" s="211"/>
      <c r="H164" s="211"/>
      <c r="I164" s="211"/>
    </row>
    <row r="165" spans="1:9" s="603" customFormat="1">
      <c r="A165" s="610"/>
      <c r="B165" s="211"/>
      <c r="C165" s="211"/>
      <c r="D165" s="211"/>
      <c r="E165" s="211"/>
      <c r="F165" s="211"/>
      <c r="G165" s="211"/>
      <c r="H165" s="211"/>
      <c r="I165" s="211"/>
    </row>
    <row r="166" spans="1:9" s="603" customFormat="1">
      <c r="A166" s="610"/>
      <c r="B166" s="211"/>
      <c r="C166" s="211"/>
      <c r="D166" s="211"/>
      <c r="E166" s="211"/>
      <c r="F166" s="211"/>
      <c r="G166" s="211"/>
      <c r="H166" s="211"/>
      <c r="I166" s="211"/>
    </row>
    <row r="167" spans="1:9" s="603" customFormat="1">
      <c r="A167" s="610"/>
      <c r="B167" s="211"/>
      <c r="C167" s="211"/>
      <c r="D167" s="211"/>
      <c r="E167" s="211"/>
      <c r="F167" s="211"/>
      <c r="G167" s="211"/>
      <c r="H167" s="211"/>
      <c r="I167" s="211"/>
    </row>
    <row r="168" spans="1:9" s="603" customFormat="1">
      <c r="A168" s="610"/>
      <c r="B168" s="211"/>
      <c r="C168" s="211"/>
      <c r="D168" s="211"/>
      <c r="E168" s="211"/>
      <c r="F168" s="211"/>
      <c r="G168" s="211"/>
      <c r="H168" s="211"/>
      <c r="I168" s="211"/>
    </row>
    <row r="169" spans="1:9" s="603" customFormat="1">
      <c r="A169" s="610"/>
      <c r="B169" s="211"/>
      <c r="C169" s="211"/>
      <c r="D169" s="211"/>
      <c r="E169" s="211"/>
      <c r="F169" s="211"/>
      <c r="G169" s="211"/>
      <c r="H169" s="211"/>
      <c r="I169" s="211"/>
    </row>
    <row r="170" spans="1:9" s="603" customFormat="1">
      <c r="A170" s="610"/>
      <c r="B170" s="211"/>
      <c r="C170" s="211"/>
      <c r="D170" s="211"/>
      <c r="E170" s="211"/>
      <c r="F170" s="211"/>
      <c r="G170" s="211"/>
      <c r="H170" s="211"/>
      <c r="I170" s="211"/>
    </row>
    <row r="171" spans="1:9" s="603" customFormat="1">
      <c r="A171" s="610"/>
      <c r="B171" s="211"/>
      <c r="C171" s="211"/>
      <c r="D171" s="211"/>
      <c r="E171" s="211"/>
      <c r="F171" s="211"/>
      <c r="G171" s="211"/>
      <c r="H171" s="211"/>
      <c r="I171" s="211"/>
    </row>
    <row r="172" spans="1:9" s="603" customFormat="1">
      <c r="A172" s="610"/>
      <c r="B172" s="211"/>
      <c r="C172" s="211"/>
      <c r="D172" s="211"/>
      <c r="E172" s="211"/>
      <c r="F172" s="211"/>
      <c r="G172" s="211"/>
      <c r="H172" s="211"/>
      <c r="I172" s="211"/>
    </row>
    <row r="173" spans="1:9" s="603" customFormat="1">
      <c r="A173" s="610"/>
      <c r="B173" s="211"/>
      <c r="C173" s="211"/>
      <c r="D173" s="211"/>
      <c r="E173" s="211"/>
      <c r="F173" s="211"/>
      <c r="G173" s="211"/>
      <c r="H173" s="211"/>
      <c r="I173" s="211"/>
    </row>
    <row r="174" spans="1:9" s="603" customFormat="1">
      <c r="A174" s="610"/>
      <c r="B174" s="211"/>
      <c r="C174" s="211"/>
      <c r="D174" s="211"/>
      <c r="E174" s="211"/>
      <c r="F174" s="211"/>
      <c r="G174" s="211"/>
      <c r="H174" s="211"/>
      <c r="I174" s="211"/>
    </row>
    <row r="175" spans="1:9" s="603" customFormat="1">
      <c r="A175" s="610"/>
      <c r="B175" s="211"/>
      <c r="C175" s="211"/>
      <c r="D175" s="211"/>
      <c r="E175" s="211"/>
      <c r="F175" s="211"/>
      <c r="G175" s="211"/>
      <c r="H175" s="211"/>
      <c r="I175" s="211"/>
    </row>
    <row r="176" spans="1:9" s="603" customFormat="1">
      <c r="A176" s="610"/>
      <c r="B176" s="211"/>
      <c r="C176" s="211"/>
      <c r="D176" s="211"/>
      <c r="E176" s="211"/>
      <c r="F176" s="211"/>
      <c r="G176" s="211"/>
      <c r="H176" s="211"/>
      <c r="I176" s="211"/>
    </row>
    <row r="177" spans="1:9" s="603" customFormat="1">
      <c r="A177" s="610"/>
      <c r="B177" s="211"/>
      <c r="C177" s="211"/>
      <c r="D177" s="211"/>
      <c r="E177" s="211"/>
      <c r="F177" s="211"/>
      <c r="G177" s="211"/>
      <c r="H177" s="211"/>
      <c r="I177" s="211"/>
    </row>
    <row r="178" spans="1:9" s="603" customFormat="1">
      <c r="A178" s="610"/>
      <c r="B178" s="211"/>
      <c r="C178" s="211"/>
      <c r="D178" s="211"/>
      <c r="E178" s="211"/>
      <c r="F178" s="211"/>
      <c r="G178" s="211"/>
      <c r="H178" s="211"/>
      <c r="I178" s="211"/>
    </row>
    <row r="179" spans="1:9" s="603" customFormat="1">
      <c r="A179" s="610"/>
      <c r="B179" s="211"/>
      <c r="C179" s="211"/>
      <c r="D179" s="211"/>
      <c r="E179" s="211"/>
      <c r="F179" s="211"/>
      <c r="G179" s="211"/>
      <c r="H179" s="211"/>
      <c r="I179" s="211"/>
    </row>
    <row r="180" spans="1:9" s="603" customFormat="1">
      <c r="A180" s="610"/>
      <c r="B180" s="211"/>
      <c r="C180" s="211"/>
      <c r="D180" s="211"/>
      <c r="E180" s="211"/>
      <c r="F180" s="211"/>
      <c r="G180" s="211"/>
      <c r="H180" s="211"/>
      <c r="I180" s="211"/>
    </row>
    <row r="181" spans="1:9" s="603" customFormat="1">
      <c r="A181" s="610"/>
      <c r="B181" s="211"/>
      <c r="C181" s="211"/>
      <c r="D181" s="211"/>
      <c r="E181" s="211"/>
      <c r="F181" s="211"/>
      <c r="G181" s="211"/>
      <c r="H181" s="211"/>
      <c r="I181" s="211"/>
    </row>
    <row r="182" spans="1:9" s="603" customFormat="1">
      <c r="A182" s="610"/>
      <c r="B182" s="211"/>
      <c r="C182" s="211"/>
      <c r="D182" s="211"/>
      <c r="E182" s="211"/>
      <c r="F182" s="211"/>
      <c r="G182" s="211"/>
      <c r="H182" s="211"/>
      <c r="I182" s="211"/>
    </row>
  </sheetData>
  <mergeCells count="18">
    <mergeCell ref="D21:G21"/>
    <mergeCell ref="D22:G22"/>
    <mergeCell ref="D23:G23"/>
    <mergeCell ref="D24:G24"/>
    <mergeCell ref="D18:G18"/>
    <mergeCell ref="D19:G19"/>
    <mergeCell ref="D20:G20"/>
    <mergeCell ref="D9:G9"/>
    <mergeCell ref="D10:G10"/>
    <mergeCell ref="D11:G11"/>
    <mergeCell ref="D12:G12"/>
    <mergeCell ref="D13:G13"/>
    <mergeCell ref="D14:G14"/>
    <mergeCell ref="D7:G7"/>
    <mergeCell ref="D8:G8"/>
    <mergeCell ref="D15:G15"/>
    <mergeCell ref="D16:G16"/>
    <mergeCell ref="D17:G17"/>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Enero 2017
INFSGI-MES-01-2017
08/02/2017
Versión: 01</oddHeader>
    <oddFooter>&amp;L&amp;"Calibri Light,Regular"&amp;10COES SINAC, 2017&amp;C&amp;"Calibri Light,Regular"&amp;10 22&amp;R&amp;"Calibri Light,Regular"&amp;10Dirección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24"/>
  <sheetViews>
    <sheetView view="pageBreakPreview" zoomScale="40" zoomScaleNormal="100" zoomScaleSheetLayoutView="40" zoomScalePageLayoutView="25" workbookViewId="0"/>
  </sheetViews>
  <sheetFormatPr defaultRowHeight="11.25"/>
  <cols>
    <col min="1" max="1" width="70.33203125" style="610" customWidth="1"/>
    <col min="2" max="2" width="101.83203125" style="211" customWidth="1"/>
    <col min="3" max="3" width="37" style="211" customWidth="1"/>
    <col min="4" max="6" width="33.33203125" style="211" customWidth="1"/>
    <col min="7" max="7" width="78" style="211" customWidth="1"/>
    <col min="8" max="8" width="51.5" style="211" customWidth="1"/>
    <col min="9" max="9" width="48.33203125" style="211" customWidth="1"/>
    <col min="10" max="16384" width="9.33203125" style="211"/>
  </cols>
  <sheetData>
    <row r="1" spans="1:9" ht="14.1" customHeight="1">
      <c r="A1" s="607"/>
      <c r="B1" s="205"/>
      <c r="C1" s="205"/>
      <c r="D1" s="205"/>
      <c r="E1" s="205"/>
      <c r="F1" s="205"/>
      <c r="G1" s="206"/>
      <c r="H1" s="206"/>
      <c r="I1" s="207"/>
    </row>
    <row r="2" spans="1:9" ht="14.1" customHeight="1">
      <c r="A2" s="598"/>
      <c r="B2" s="209"/>
      <c r="C2" s="209"/>
      <c r="D2" s="209"/>
      <c r="E2" s="209"/>
      <c r="F2" s="209"/>
      <c r="G2" s="210"/>
      <c r="H2" s="210"/>
      <c r="I2" s="210"/>
    </row>
    <row r="3" spans="1:9" ht="14.1" customHeight="1">
      <c r="A3" s="598"/>
      <c r="B3" s="209"/>
      <c r="C3" s="209"/>
      <c r="D3" s="209"/>
      <c r="E3" s="209"/>
      <c r="F3" s="209"/>
      <c r="G3" s="210"/>
      <c r="H3" s="210"/>
      <c r="I3" s="210"/>
    </row>
    <row r="4" spans="1:9" ht="24" customHeight="1">
      <c r="A4" s="611" t="s">
        <v>319</v>
      </c>
      <c r="B4" s="538"/>
      <c r="C4" s="538"/>
      <c r="D4" s="538"/>
      <c r="E4" s="538"/>
      <c r="F4" s="538"/>
      <c r="G4" s="538"/>
      <c r="H4" s="538"/>
      <c r="I4" s="538"/>
    </row>
    <row r="5" spans="1:9" ht="15.95" customHeight="1">
      <c r="A5" s="608"/>
      <c r="B5" s="595"/>
      <c r="C5" s="596"/>
      <c r="D5" s="597"/>
      <c r="E5" s="597"/>
      <c r="F5" s="598"/>
      <c r="G5" s="216"/>
      <c r="H5" s="216"/>
      <c r="I5" s="217"/>
    </row>
    <row r="6" spans="1:9" ht="45.75" customHeight="1">
      <c r="A6" s="599"/>
      <c r="B6" s="599"/>
      <c r="C6" s="599"/>
      <c r="D6" s="599"/>
      <c r="E6" s="599"/>
      <c r="F6" s="599"/>
      <c r="G6" s="236"/>
      <c r="H6" s="236"/>
      <c r="I6" s="217"/>
    </row>
    <row r="7" spans="1:9" s="603" customFormat="1" ht="105" customHeight="1">
      <c r="A7" s="767" t="s">
        <v>425</v>
      </c>
      <c r="B7" s="767" t="s">
        <v>426</v>
      </c>
      <c r="C7" s="767" t="s">
        <v>427</v>
      </c>
      <c r="D7" s="953" t="s">
        <v>428</v>
      </c>
      <c r="E7" s="953"/>
      <c r="F7" s="953"/>
      <c r="G7" s="953"/>
      <c r="H7" s="768" t="s">
        <v>429</v>
      </c>
      <c r="I7" s="768" t="s">
        <v>430</v>
      </c>
    </row>
    <row r="8" spans="1:9" s="603" customFormat="1" ht="141.75" customHeight="1">
      <c r="A8" s="791" t="s">
        <v>459</v>
      </c>
      <c r="B8" s="791" t="s">
        <v>504</v>
      </c>
      <c r="C8" s="793">
        <v>42745.363888888889</v>
      </c>
      <c r="D8" s="952" t="s">
        <v>505</v>
      </c>
      <c r="E8" s="952"/>
      <c r="F8" s="952"/>
      <c r="G8" s="952"/>
      <c r="H8" s="792">
        <v>19.329999999999998</v>
      </c>
      <c r="I8" s="792"/>
    </row>
    <row r="9" spans="1:9" s="603" customFormat="1" ht="187.5" customHeight="1">
      <c r="A9" s="791" t="s">
        <v>495</v>
      </c>
      <c r="B9" s="791" t="s">
        <v>506</v>
      </c>
      <c r="C9" s="793">
        <v>42746.502083333333</v>
      </c>
      <c r="D9" s="952" t="s">
        <v>507</v>
      </c>
      <c r="E9" s="952"/>
      <c r="F9" s="952"/>
      <c r="G9" s="952"/>
      <c r="H9" s="792">
        <v>8.09</v>
      </c>
      <c r="I9" s="792"/>
    </row>
    <row r="10" spans="1:9" s="603" customFormat="1" ht="164.25" customHeight="1">
      <c r="A10" s="791" t="s">
        <v>431</v>
      </c>
      <c r="B10" s="791" t="s">
        <v>442</v>
      </c>
      <c r="C10" s="793">
        <v>42746.679861111108</v>
      </c>
      <c r="D10" s="952" t="s">
        <v>508</v>
      </c>
      <c r="E10" s="952"/>
      <c r="F10" s="952"/>
      <c r="G10" s="952"/>
      <c r="H10" s="792">
        <v>0.77</v>
      </c>
      <c r="I10" s="792"/>
    </row>
    <row r="11" spans="1:9" s="603" customFormat="1" ht="279" customHeight="1">
      <c r="A11" s="791" t="s">
        <v>459</v>
      </c>
      <c r="B11" s="791" t="s">
        <v>509</v>
      </c>
      <c r="C11" s="793">
        <v>42747.097916666666</v>
      </c>
      <c r="D11" s="952" t="s">
        <v>510</v>
      </c>
      <c r="E11" s="952"/>
      <c r="F11" s="952"/>
      <c r="G11" s="952"/>
      <c r="H11" s="792">
        <v>4.2</v>
      </c>
      <c r="I11" s="792">
        <v>7.29</v>
      </c>
    </row>
    <row r="12" spans="1:9" s="603" customFormat="1" ht="181.5" customHeight="1">
      <c r="A12" s="791" t="s">
        <v>495</v>
      </c>
      <c r="B12" s="791" t="s">
        <v>506</v>
      </c>
      <c r="C12" s="793">
        <v>42747.441666666666</v>
      </c>
      <c r="D12" s="952" t="s">
        <v>511</v>
      </c>
      <c r="E12" s="952"/>
      <c r="F12" s="952"/>
      <c r="G12" s="952"/>
      <c r="H12" s="792">
        <v>3.06</v>
      </c>
      <c r="I12" s="792"/>
    </row>
    <row r="13" spans="1:9" s="603" customFormat="1" ht="226.5" customHeight="1">
      <c r="A13" s="791" t="s">
        <v>501</v>
      </c>
      <c r="B13" s="791" t="s">
        <v>502</v>
      </c>
      <c r="C13" s="793">
        <v>42747.76666666667</v>
      </c>
      <c r="D13" s="952" t="s">
        <v>512</v>
      </c>
      <c r="E13" s="952"/>
      <c r="F13" s="952"/>
      <c r="G13" s="952"/>
      <c r="H13" s="792">
        <v>58.66</v>
      </c>
      <c r="I13" s="792"/>
    </row>
    <row r="14" spans="1:9" s="603" customFormat="1" ht="151.5" customHeight="1">
      <c r="A14" s="791" t="s">
        <v>167</v>
      </c>
      <c r="B14" s="791" t="s">
        <v>513</v>
      </c>
      <c r="C14" s="793">
        <v>42747.880555555559</v>
      </c>
      <c r="D14" s="952" t="s">
        <v>514</v>
      </c>
      <c r="E14" s="952"/>
      <c r="F14" s="952"/>
      <c r="G14" s="952"/>
      <c r="H14" s="792">
        <v>15.42</v>
      </c>
      <c r="I14" s="792"/>
    </row>
    <row r="15" spans="1:9" s="603" customFormat="1" ht="136.5" customHeight="1">
      <c r="A15" s="791" t="s">
        <v>398</v>
      </c>
      <c r="B15" s="791" t="s">
        <v>515</v>
      </c>
      <c r="C15" s="793">
        <v>42747.990972222222</v>
      </c>
      <c r="D15" s="952" t="s">
        <v>516</v>
      </c>
      <c r="E15" s="952"/>
      <c r="F15" s="952"/>
      <c r="G15" s="952"/>
      <c r="H15" s="792">
        <v>5.81</v>
      </c>
      <c r="I15" s="792"/>
    </row>
    <row r="16" spans="1:9" s="603" customFormat="1" ht="216.75" customHeight="1">
      <c r="A16" s="791" t="s">
        <v>459</v>
      </c>
      <c r="B16" s="791" t="s">
        <v>517</v>
      </c>
      <c r="C16" s="793">
        <v>42748.033333333333</v>
      </c>
      <c r="D16" s="952" t="s">
        <v>518</v>
      </c>
      <c r="E16" s="952"/>
      <c r="F16" s="952"/>
      <c r="G16" s="952"/>
      <c r="H16" s="792">
        <v>4.99</v>
      </c>
      <c r="I16" s="792">
        <v>13.61</v>
      </c>
    </row>
    <row r="17" spans="1:9" s="603" customFormat="1" ht="162" customHeight="1">
      <c r="A17" s="791" t="s">
        <v>325</v>
      </c>
      <c r="B17" s="791" t="s">
        <v>519</v>
      </c>
      <c r="C17" s="793">
        <v>42748.193749999999</v>
      </c>
      <c r="D17" s="952" t="s">
        <v>520</v>
      </c>
      <c r="E17" s="952"/>
      <c r="F17" s="952"/>
      <c r="G17" s="952"/>
      <c r="H17" s="792">
        <v>3.05</v>
      </c>
      <c r="I17" s="792"/>
    </row>
    <row r="18" spans="1:9" s="603" customFormat="1" ht="162.75" customHeight="1">
      <c r="A18" s="791" t="s">
        <v>459</v>
      </c>
      <c r="B18" s="791" t="s">
        <v>521</v>
      </c>
      <c r="C18" s="793">
        <v>42748.2</v>
      </c>
      <c r="D18" s="952" t="s">
        <v>522</v>
      </c>
      <c r="E18" s="952"/>
      <c r="F18" s="952"/>
      <c r="G18" s="952"/>
      <c r="H18" s="792">
        <v>4.45</v>
      </c>
      <c r="I18" s="792"/>
    </row>
    <row r="19" spans="1:9" s="603" customFormat="1" ht="156.75" customHeight="1">
      <c r="A19" s="791" t="s">
        <v>325</v>
      </c>
      <c r="B19" s="791" t="s">
        <v>519</v>
      </c>
      <c r="C19" s="793">
        <v>42748.268055555556</v>
      </c>
      <c r="D19" s="952" t="s">
        <v>523</v>
      </c>
      <c r="E19" s="952"/>
      <c r="F19" s="952"/>
      <c r="G19" s="952"/>
      <c r="H19" s="792">
        <v>2.8</v>
      </c>
      <c r="I19" s="792"/>
    </row>
    <row r="20" spans="1:9" s="603" customFormat="1" ht="196.5" customHeight="1">
      <c r="A20" s="791" t="s">
        <v>495</v>
      </c>
      <c r="B20" s="791" t="s">
        <v>506</v>
      </c>
      <c r="C20" s="793">
        <v>42748.48333333333</v>
      </c>
      <c r="D20" s="952" t="s">
        <v>524</v>
      </c>
      <c r="E20" s="952"/>
      <c r="F20" s="952"/>
      <c r="G20" s="952"/>
      <c r="H20" s="792">
        <v>3.31</v>
      </c>
      <c r="I20" s="792"/>
    </row>
    <row r="21" spans="1:9" s="603" customFormat="1" ht="156.75" customHeight="1">
      <c r="A21" s="791" t="s">
        <v>525</v>
      </c>
      <c r="B21" s="791" t="s">
        <v>526</v>
      </c>
      <c r="C21" s="793">
        <v>42748.627083333333</v>
      </c>
      <c r="D21" s="952" t="s">
        <v>527</v>
      </c>
      <c r="E21" s="952"/>
      <c r="F21" s="952"/>
      <c r="G21" s="952"/>
      <c r="H21" s="792">
        <v>2.2000000000000002</v>
      </c>
      <c r="I21" s="792"/>
    </row>
    <row r="22" spans="1:9" s="603" customFormat="1" ht="142.5" customHeight="1">
      <c r="A22" s="791" t="s">
        <v>431</v>
      </c>
      <c r="B22" s="791" t="s">
        <v>432</v>
      </c>
      <c r="C22" s="793">
        <v>42749.037499999999</v>
      </c>
      <c r="D22" s="952" t="s">
        <v>528</v>
      </c>
      <c r="E22" s="952"/>
      <c r="F22" s="952"/>
      <c r="G22" s="952"/>
      <c r="H22" s="792">
        <v>2.85</v>
      </c>
      <c r="I22" s="792"/>
    </row>
    <row r="23" spans="1:9" s="603" customFormat="1" ht="181.5" customHeight="1">
      <c r="A23" s="791" t="s">
        <v>464</v>
      </c>
      <c r="B23" s="791" t="s">
        <v>465</v>
      </c>
      <c r="C23" s="793">
        <v>42749.670138888891</v>
      </c>
      <c r="D23" s="952" t="s">
        <v>529</v>
      </c>
      <c r="E23" s="952"/>
      <c r="F23" s="952"/>
      <c r="G23" s="952"/>
      <c r="H23" s="792">
        <v>9.1</v>
      </c>
      <c r="I23" s="792"/>
    </row>
    <row r="24" spans="1:9" s="603" customFormat="1" ht="196.5" customHeight="1">
      <c r="A24" s="791" t="s">
        <v>491</v>
      </c>
      <c r="B24" s="791" t="s">
        <v>530</v>
      </c>
      <c r="C24" s="793">
        <v>42749.673611111109</v>
      </c>
      <c r="D24" s="952" t="s">
        <v>531</v>
      </c>
      <c r="E24" s="952"/>
      <c r="F24" s="952"/>
      <c r="G24" s="952"/>
      <c r="H24" s="792">
        <v>97</v>
      </c>
      <c r="I24" s="792">
        <v>79</v>
      </c>
    </row>
  </sheetData>
  <mergeCells count="18">
    <mergeCell ref="D23:G23"/>
    <mergeCell ref="D24:G24"/>
    <mergeCell ref="D15:G15"/>
    <mergeCell ref="D16:G16"/>
    <mergeCell ref="D17:G17"/>
    <mergeCell ref="D18:G18"/>
    <mergeCell ref="D19:G19"/>
    <mergeCell ref="D20:G20"/>
    <mergeCell ref="D14:G14"/>
    <mergeCell ref="D7:G7"/>
    <mergeCell ref="D8:G8"/>
    <mergeCell ref="D21:G21"/>
    <mergeCell ref="D22:G22"/>
    <mergeCell ref="D9:G9"/>
    <mergeCell ref="D10:G10"/>
    <mergeCell ref="D11:G11"/>
    <mergeCell ref="D12:G12"/>
    <mergeCell ref="D13:G1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Enero 2017
INFSGI-MES-01-2017
08/02/2017
Versión: 01</oddHeader>
    <oddFooter>&amp;L&amp;"Calibri Light,Regular"&amp;10COES SINAC, 2017&amp;C&amp;"Calibri Light,Regular"&amp;10 23&amp;R&amp;"Calibri Light,Regular"&amp;10Dirección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84"/>
  <sheetViews>
    <sheetView view="pageBreakPreview" zoomScale="40" zoomScaleNormal="100" zoomScaleSheetLayoutView="40" zoomScalePageLayoutView="10" workbookViewId="0"/>
  </sheetViews>
  <sheetFormatPr defaultRowHeight="11.25"/>
  <cols>
    <col min="1" max="1" width="70.33203125" style="610" customWidth="1"/>
    <col min="2" max="2" width="101.83203125" style="211" customWidth="1"/>
    <col min="3" max="3" width="37" style="211" customWidth="1"/>
    <col min="4" max="6" width="33.33203125" style="211" customWidth="1"/>
    <col min="7" max="7" width="78" style="211" customWidth="1"/>
    <col min="8" max="8" width="51.5" style="211" customWidth="1"/>
    <col min="9" max="9" width="48.33203125" style="211" customWidth="1"/>
    <col min="10" max="16384" width="9.33203125" style="211"/>
  </cols>
  <sheetData>
    <row r="1" spans="1:9" ht="14.1" customHeight="1">
      <c r="A1" s="607"/>
      <c r="B1" s="205"/>
      <c r="C1" s="205"/>
      <c r="D1" s="205"/>
      <c r="E1" s="205"/>
      <c r="F1" s="205"/>
      <c r="G1" s="206"/>
      <c r="H1" s="206"/>
      <c r="I1" s="207"/>
    </row>
    <row r="2" spans="1:9" ht="14.1" customHeight="1">
      <c r="A2" s="598"/>
      <c r="B2" s="209"/>
      <c r="C2" s="209"/>
      <c r="D2" s="209"/>
      <c r="E2" s="209"/>
      <c r="F2" s="209"/>
      <c r="G2" s="210"/>
      <c r="H2" s="210"/>
      <c r="I2" s="210"/>
    </row>
    <row r="3" spans="1:9" ht="14.1" customHeight="1">
      <c r="A3" s="598"/>
      <c r="B3" s="209"/>
      <c r="C3" s="209"/>
      <c r="D3" s="209"/>
      <c r="E3" s="209"/>
      <c r="F3" s="209"/>
      <c r="G3" s="210"/>
      <c r="H3" s="210"/>
      <c r="I3" s="210"/>
    </row>
    <row r="4" spans="1:9" ht="24" customHeight="1">
      <c r="A4" s="611" t="s">
        <v>319</v>
      </c>
      <c r="B4" s="538"/>
      <c r="C4" s="538"/>
      <c r="D4" s="538"/>
      <c r="E4" s="538"/>
      <c r="F4" s="538"/>
      <c r="G4" s="538"/>
      <c r="H4" s="538"/>
      <c r="I4" s="538"/>
    </row>
    <row r="5" spans="1:9" ht="15.95" customHeight="1">
      <c r="A5" s="608"/>
      <c r="B5" s="595"/>
      <c r="C5" s="596"/>
      <c r="D5" s="597"/>
      <c r="E5" s="597"/>
      <c r="F5" s="598"/>
      <c r="G5" s="216"/>
      <c r="H5" s="216"/>
      <c r="I5" s="217"/>
    </row>
    <row r="6" spans="1:9" ht="45.75" customHeight="1">
      <c r="A6" s="599"/>
      <c r="B6" s="599"/>
      <c r="C6" s="599"/>
      <c r="D6" s="599"/>
      <c r="E6" s="599"/>
      <c r="F6" s="599"/>
      <c r="G6" s="236"/>
      <c r="H6" s="236"/>
      <c r="I6" s="217"/>
    </row>
    <row r="7" spans="1:9" s="603" customFormat="1" ht="103.5" customHeight="1">
      <c r="A7" s="767" t="s">
        <v>425</v>
      </c>
      <c r="B7" s="767" t="s">
        <v>426</v>
      </c>
      <c r="C7" s="767" t="s">
        <v>427</v>
      </c>
      <c r="D7" s="953" t="s">
        <v>428</v>
      </c>
      <c r="E7" s="953"/>
      <c r="F7" s="953"/>
      <c r="G7" s="953"/>
      <c r="H7" s="768" t="s">
        <v>429</v>
      </c>
      <c r="I7" s="768" t="s">
        <v>430</v>
      </c>
    </row>
    <row r="8" spans="1:9" s="603" customFormat="1" ht="141.75" customHeight="1">
      <c r="A8" s="791" t="s">
        <v>431</v>
      </c>
      <c r="B8" s="791" t="s">
        <v>532</v>
      </c>
      <c r="C8" s="793">
        <v>42749.944444444445</v>
      </c>
      <c r="D8" s="952" t="s">
        <v>533</v>
      </c>
      <c r="E8" s="952"/>
      <c r="F8" s="952"/>
      <c r="G8" s="952"/>
      <c r="H8" s="792">
        <v>7.27</v>
      </c>
      <c r="I8" s="792"/>
    </row>
    <row r="9" spans="1:9" s="603" customFormat="1" ht="164.25" customHeight="1">
      <c r="A9" s="791" t="s">
        <v>491</v>
      </c>
      <c r="B9" s="791" t="s">
        <v>534</v>
      </c>
      <c r="C9" s="793">
        <v>42750.779861111114</v>
      </c>
      <c r="D9" s="952" t="s">
        <v>535</v>
      </c>
      <c r="E9" s="952"/>
      <c r="F9" s="952"/>
      <c r="G9" s="952"/>
      <c r="H9" s="792"/>
      <c r="I9" s="792">
        <v>100</v>
      </c>
    </row>
    <row r="10" spans="1:9" s="603" customFormat="1" ht="333.75" customHeight="1">
      <c r="A10" s="791" t="s">
        <v>491</v>
      </c>
      <c r="B10" s="791" t="s">
        <v>536</v>
      </c>
      <c r="C10" s="793">
        <v>42750.866666666669</v>
      </c>
      <c r="D10" s="952" t="s">
        <v>537</v>
      </c>
      <c r="E10" s="952"/>
      <c r="F10" s="952"/>
      <c r="G10" s="952"/>
      <c r="H10" s="792"/>
      <c r="I10" s="792">
        <v>358.12</v>
      </c>
    </row>
    <row r="11" spans="1:9" s="603" customFormat="1" ht="157.5" customHeight="1">
      <c r="A11" s="791" t="s">
        <v>437</v>
      </c>
      <c r="B11" s="791" t="s">
        <v>440</v>
      </c>
      <c r="C11" s="793">
        <v>42751.060416666667</v>
      </c>
      <c r="D11" s="952" t="s">
        <v>538</v>
      </c>
      <c r="E11" s="952"/>
      <c r="F11" s="952"/>
      <c r="G11" s="952"/>
      <c r="H11" s="792">
        <v>0.55000000000000004</v>
      </c>
      <c r="I11" s="792"/>
    </row>
    <row r="12" spans="1:9" s="603" customFormat="1" ht="134.25" customHeight="1">
      <c r="A12" s="791" t="s">
        <v>437</v>
      </c>
      <c r="B12" s="791" t="s">
        <v>440</v>
      </c>
      <c r="C12" s="793">
        <v>42751.154861111114</v>
      </c>
      <c r="D12" s="952" t="s">
        <v>539</v>
      </c>
      <c r="E12" s="952"/>
      <c r="F12" s="952"/>
      <c r="G12" s="952"/>
      <c r="H12" s="792">
        <v>0.53</v>
      </c>
      <c r="I12" s="792"/>
    </row>
    <row r="13" spans="1:9" s="603" customFormat="1" ht="153.75" customHeight="1">
      <c r="A13" s="791" t="s">
        <v>437</v>
      </c>
      <c r="B13" s="791" t="s">
        <v>440</v>
      </c>
      <c r="C13" s="793">
        <v>42751.275694444441</v>
      </c>
      <c r="D13" s="952" t="s">
        <v>540</v>
      </c>
      <c r="E13" s="952"/>
      <c r="F13" s="952"/>
      <c r="G13" s="952"/>
      <c r="H13" s="792">
        <v>0.25</v>
      </c>
      <c r="I13" s="792"/>
    </row>
    <row r="14" spans="1:9" s="603" customFormat="1" ht="132.75" customHeight="1">
      <c r="A14" s="791" t="s">
        <v>437</v>
      </c>
      <c r="B14" s="791" t="s">
        <v>440</v>
      </c>
      <c r="C14" s="793">
        <v>42751.293055555558</v>
      </c>
      <c r="D14" s="952" t="s">
        <v>541</v>
      </c>
      <c r="E14" s="952"/>
      <c r="F14" s="952"/>
      <c r="G14" s="952"/>
      <c r="H14" s="792">
        <v>0.06</v>
      </c>
      <c r="I14" s="792"/>
    </row>
    <row r="15" spans="1:9" s="603" customFormat="1" ht="132.75" customHeight="1">
      <c r="A15" s="791" t="s">
        <v>542</v>
      </c>
      <c r="B15" s="791" t="s">
        <v>543</v>
      </c>
      <c r="C15" s="793">
        <v>42752.463888888888</v>
      </c>
      <c r="D15" s="952" t="s">
        <v>544</v>
      </c>
      <c r="E15" s="952"/>
      <c r="F15" s="952"/>
      <c r="G15" s="952"/>
      <c r="H15" s="792">
        <v>11.27</v>
      </c>
      <c r="I15" s="792"/>
    </row>
    <row r="16" spans="1:9" s="603" customFormat="1" ht="267.75" customHeight="1">
      <c r="A16" s="791" t="s">
        <v>397</v>
      </c>
      <c r="B16" s="791" t="s">
        <v>545</v>
      </c>
      <c r="C16" s="793">
        <v>42752.612500000003</v>
      </c>
      <c r="D16" s="952" t="s">
        <v>546</v>
      </c>
      <c r="E16" s="952"/>
      <c r="F16" s="952"/>
      <c r="G16" s="952"/>
      <c r="H16" s="792">
        <v>19</v>
      </c>
      <c r="I16" s="792">
        <v>66.400000000000006</v>
      </c>
    </row>
    <row r="17" spans="1:9" s="603" customFormat="1" ht="171.75" customHeight="1">
      <c r="A17" s="791" t="s">
        <v>542</v>
      </c>
      <c r="B17" s="791" t="s">
        <v>547</v>
      </c>
      <c r="C17" s="793">
        <v>42753.45</v>
      </c>
      <c r="D17" s="952" t="s">
        <v>548</v>
      </c>
      <c r="E17" s="952"/>
      <c r="F17" s="952"/>
      <c r="G17" s="952"/>
      <c r="H17" s="792">
        <v>24.07</v>
      </c>
      <c r="I17" s="792"/>
    </row>
    <row r="18" spans="1:9" s="603" customFormat="1" ht="194.25" customHeight="1">
      <c r="A18" s="791" t="s">
        <v>325</v>
      </c>
      <c r="B18" s="791" t="s">
        <v>549</v>
      </c>
      <c r="C18" s="793">
        <v>42753.769444444442</v>
      </c>
      <c r="D18" s="952" t="s">
        <v>550</v>
      </c>
      <c r="E18" s="952"/>
      <c r="F18" s="952"/>
      <c r="G18" s="952"/>
      <c r="H18" s="792">
        <v>24.58</v>
      </c>
      <c r="I18" s="792"/>
    </row>
    <row r="19" spans="1:9" s="603" customFormat="1" ht="129" customHeight="1">
      <c r="A19" s="791" t="s">
        <v>325</v>
      </c>
      <c r="B19" s="791" t="s">
        <v>549</v>
      </c>
      <c r="C19" s="793">
        <v>42753.986111111109</v>
      </c>
      <c r="D19" s="952" t="s">
        <v>551</v>
      </c>
      <c r="E19" s="952"/>
      <c r="F19" s="952"/>
      <c r="G19" s="952"/>
      <c r="H19" s="792">
        <v>0.75</v>
      </c>
      <c r="I19" s="792"/>
    </row>
    <row r="20" spans="1:9" s="603" customFormat="1" ht="200.25" customHeight="1">
      <c r="A20" s="791" t="s">
        <v>495</v>
      </c>
      <c r="B20" s="791" t="s">
        <v>552</v>
      </c>
      <c r="C20" s="793">
        <v>42754.503472222219</v>
      </c>
      <c r="D20" s="952" t="s">
        <v>553</v>
      </c>
      <c r="E20" s="952"/>
      <c r="F20" s="952"/>
      <c r="G20" s="952"/>
      <c r="H20" s="792">
        <v>58.16</v>
      </c>
      <c r="I20" s="792"/>
    </row>
    <row r="21" spans="1:9" s="603" customFormat="1" ht="144" customHeight="1">
      <c r="A21" s="791" t="s">
        <v>431</v>
      </c>
      <c r="B21" s="791" t="s">
        <v>442</v>
      </c>
      <c r="C21" s="793">
        <v>42754.648611111108</v>
      </c>
      <c r="D21" s="952" t="s">
        <v>554</v>
      </c>
      <c r="E21" s="952"/>
      <c r="F21" s="952"/>
      <c r="G21" s="952"/>
      <c r="H21" s="792">
        <v>0.79</v>
      </c>
      <c r="I21" s="792"/>
    </row>
    <row r="22" spans="1:9" s="603" customFormat="1" ht="232.5" customHeight="1">
      <c r="A22" s="791" t="s">
        <v>459</v>
      </c>
      <c r="B22" s="791" t="s">
        <v>460</v>
      </c>
      <c r="C22" s="793">
        <v>42754.750694444447</v>
      </c>
      <c r="D22" s="952" t="s">
        <v>555</v>
      </c>
      <c r="E22" s="952"/>
      <c r="F22" s="952"/>
      <c r="G22" s="952"/>
      <c r="H22" s="792">
        <v>28.41</v>
      </c>
      <c r="I22" s="792"/>
    </row>
    <row r="23" spans="1:9" s="603" customFormat="1" ht="141.75" customHeight="1">
      <c r="A23" s="791" t="s">
        <v>325</v>
      </c>
      <c r="B23" s="791" t="s">
        <v>519</v>
      </c>
      <c r="C23" s="793">
        <v>42755.092361111114</v>
      </c>
      <c r="D23" s="952" t="s">
        <v>556</v>
      </c>
      <c r="E23" s="952"/>
      <c r="F23" s="952"/>
      <c r="G23" s="952"/>
      <c r="H23" s="792">
        <v>3.9</v>
      </c>
      <c r="I23" s="792"/>
    </row>
    <row r="24" spans="1:9" s="603" customFormat="1" ht="213.75" customHeight="1">
      <c r="A24" s="791" t="s">
        <v>557</v>
      </c>
      <c r="B24" s="791" t="s">
        <v>558</v>
      </c>
      <c r="C24" s="793">
        <v>42755.509027777778</v>
      </c>
      <c r="D24" s="952" t="s">
        <v>559</v>
      </c>
      <c r="E24" s="952"/>
      <c r="F24" s="952"/>
      <c r="G24" s="952"/>
      <c r="H24" s="792">
        <v>38.5</v>
      </c>
      <c r="I24" s="792"/>
    </row>
    <row r="25" spans="1:9" s="603" customFormat="1">
      <c r="A25" s="610"/>
      <c r="B25" s="211"/>
      <c r="C25" s="211"/>
      <c r="D25" s="211"/>
      <c r="E25" s="211"/>
      <c r="F25" s="211"/>
      <c r="G25" s="211"/>
      <c r="H25" s="211"/>
      <c r="I25" s="211"/>
    </row>
    <row r="26" spans="1:9" s="603" customFormat="1">
      <c r="A26" s="610"/>
      <c r="B26" s="211"/>
      <c r="C26" s="211"/>
      <c r="D26" s="211"/>
      <c r="E26" s="211"/>
      <c r="F26" s="211"/>
      <c r="G26" s="211"/>
      <c r="H26" s="211"/>
      <c r="I26" s="211"/>
    </row>
    <row r="27" spans="1:9" s="603" customFormat="1">
      <c r="A27" s="610"/>
      <c r="B27" s="211"/>
      <c r="C27" s="211"/>
      <c r="D27" s="211"/>
      <c r="E27" s="211"/>
      <c r="F27" s="211"/>
      <c r="G27" s="211"/>
      <c r="H27" s="211"/>
      <c r="I27" s="211"/>
    </row>
    <row r="28" spans="1:9" s="603" customFormat="1">
      <c r="A28" s="610"/>
      <c r="B28" s="211"/>
      <c r="C28" s="211"/>
      <c r="D28" s="211"/>
      <c r="E28" s="211"/>
      <c r="F28" s="211"/>
      <c r="G28" s="211"/>
      <c r="H28" s="211"/>
      <c r="I28" s="211"/>
    </row>
    <row r="29" spans="1:9" s="603" customFormat="1">
      <c r="A29" s="610"/>
      <c r="B29" s="211"/>
      <c r="C29" s="211"/>
      <c r="D29" s="211"/>
      <c r="E29" s="211"/>
      <c r="F29" s="211"/>
      <c r="G29" s="211"/>
      <c r="H29" s="211"/>
      <c r="I29" s="211"/>
    </row>
    <row r="30" spans="1:9" s="603" customFormat="1">
      <c r="A30" s="610"/>
      <c r="B30" s="211"/>
      <c r="C30" s="211"/>
      <c r="D30" s="211"/>
      <c r="E30" s="211"/>
      <c r="F30" s="211"/>
      <c r="G30" s="211"/>
      <c r="H30" s="211"/>
      <c r="I30" s="211"/>
    </row>
    <row r="31" spans="1:9" s="603" customFormat="1">
      <c r="A31" s="610"/>
      <c r="B31" s="211"/>
      <c r="C31" s="211"/>
      <c r="D31" s="211"/>
      <c r="E31" s="211"/>
      <c r="F31" s="211"/>
      <c r="G31" s="211"/>
      <c r="H31" s="211"/>
      <c r="I31" s="211"/>
    </row>
    <row r="32" spans="1:9" s="603" customFormat="1">
      <c r="A32" s="610"/>
      <c r="B32" s="211"/>
      <c r="C32" s="211"/>
      <c r="D32" s="211"/>
      <c r="E32" s="211"/>
      <c r="F32" s="211"/>
      <c r="G32" s="211"/>
      <c r="H32" s="211"/>
      <c r="I32" s="211"/>
    </row>
    <row r="33" spans="1:9" s="603" customFormat="1">
      <c r="A33" s="610"/>
      <c r="B33" s="211"/>
      <c r="C33" s="211"/>
      <c r="D33" s="211"/>
      <c r="E33" s="211"/>
      <c r="F33" s="211"/>
      <c r="G33" s="211"/>
      <c r="H33" s="211"/>
      <c r="I33" s="211"/>
    </row>
    <row r="34" spans="1:9" s="603" customFormat="1">
      <c r="A34" s="610"/>
      <c r="B34" s="211"/>
      <c r="C34" s="211"/>
      <c r="D34" s="211"/>
      <c r="E34" s="211"/>
      <c r="F34" s="211"/>
      <c r="G34" s="211"/>
      <c r="H34" s="211"/>
      <c r="I34" s="211"/>
    </row>
    <row r="35" spans="1:9" s="603" customFormat="1">
      <c r="A35" s="610"/>
      <c r="B35" s="211"/>
      <c r="C35" s="211"/>
      <c r="D35" s="211"/>
      <c r="E35" s="211"/>
      <c r="F35" s="211"/>
      <c r="G35" s="211"/>
      <c r="H35" s="211"/>
      <c r="I35" s="211"/>
    </row>
    <row r="36" spans="1:9" s="603" customFormat="1">
      <c r="A36" s="610"/>
      <c r="B36" s="211"/>
      <c r="C36" s="211"/>
      <c r="D36" s="211"/>
      <c r="E36" s="211"/>
      <c r="F36" s="211"/>
      <c r="G36" s="211"/>
      <c r="H36" s="211"/>
      <c r="I36" s="211"/>
    </row>
    <row r="37" spans="1:9" s="603" customFormat="1">
      <c r="A37" s="610"/>
      <c r="B37" s="211"/>
      <c r="C37" s="211"/>
      <c r="D37" s="211"/>
      <c r="E37" s="211"/>
      <c r="F37" s="211"/>
      <c r="G37" s="211"/>
      <c r="H37" s="211"/>
      <c r="I37" s="211"/>
    </row>
    <row r="38" spans="1:9" s="603" customFormat="1">
      <c r="A38" s="610"/>
      <c r="B38" s="211"/>
      <c r="C38" s="211"/>
      <c r="D38" s="211"/>
      <c r="E38" s="211"/>
      <c r="F38" s="211"/>
      <c r="G38" s="211"/>
      <c r="H38" s="211"/>
      <c r="I38" s="211"/>
    </row>
    <row r="39" spans="1:9" s="603" customFormat="1">
      <c r="A39" s="610"/>
      <c r="B39" s="211"/>
      <c r="C39" s="211"/>
      <c r="D39" s="211"/>
      <c r="E39" s="211"/>
      <c r="F39" s="211"/>
      <c r="G39" s="211"/>
      <c r="H39" s="211"/>
      <c r="I39" s="211"/>
    </row>
    <row r="40" spans="1:9" s="603" customFormat="1">
      <c r="A40" s="610"/>
      <c r="B40" s="211"/>
      <c r="C40" s="211"/>
      <c r="D40" s="211"/>
      <c r="E40" s="211"/>
      <c r="F40" s="211"/>
      <c r="G40" s="211"/>
      <c r="H40" s="211"/>
      <c r="I40" s="211"/>
    </row>
    <row r="41" spans="1:9" s="603" customFormat="1">
      <c r="A41" s="610"/>
      <c r="B41" s="211"/>
      <c r="C41" s="211"/>
      <c r="D41" s="211"/>
      <c r="E41" s="211"/>
      <c r="F41" s="211"/>
      <c r="G41" s="211"/>
      <c r="H41" s="211"/>
      <c r="I41" s="211"/>
    </row>
    <row r="42" spans="1:9" s="603" customFormat="1">
      <c r="A42" s="610"/>
      <c r="B42" s="211"/>
      <c r="C42" s="211"/>
      <c r="D42" s="211"/>
      <c r="E42" s="211"/>
      <c r="F42" s="211"/>
      <c r="G42" s="211"/>
      <c r="H42" s="211"/>
      <c r="I42" s="211"/>
    </row>
    <row r="43" spans="1:9" s="603" customFormat="1">
      <c r="A43" s="610"/>
      <c r="B43" s="211"/>
      <c r="C43" s="211"/>
      <c r="D43" s="211"/>
      <c r="E43" s="211"/>
      <c r="F43" s="211"/>
      <c r="G43" s="211"/>
      <c r="H43" s="211"/>
      <c r="I43" s="211"/>
    </row>
    <row r="44" spans="1:9" s="603" customFormat="1">
      <c r="A44" s="610"/>
      <c r="B44" s="211"/>
      <c r="C44" s="211"/>
      <c r="D44" s="211"/>
      <c r="E44" s="211"/>
      <c r="F44" s="211"/>
      <c r="G44" s="211"/>
      <c r="H44" s="211"/>
      <c r="I44" s="211"/>
    </row>
    <row r="45" spans="1:9" s="603" customFormat="1">
      <c r="A45" s="610"/>
      <c r="B45" s="211"/>
      <c r="C45" s="211"/>
      <c r="D45" s="211"/>
      <c r="E45" s="211"/>
      <c r="F45" s="211"/>
      <c r="G45" s="211"/>
      <c r="H45" s="211"/>
      <c r="I45" s="211"/>
    </row>
    <row r="46" spans="1:9" s="603" customFormat="1">
      <c r="A46" s="610"/>
      <c r="B46" s="211"/>
      <c r="C46" s="211"/>
      <c r="D46" s="211"/>
      <c r="E46" s="211"/>
      <c r="F46" s="211"/>
      <c r="G46" s="211"/>
      <c r="H46" s="211"/>
      <c r="I46" s="211"/>
    </row>
    <row r="47" spans="1:9" s="603" customFormat="1">
      <c r="A47" s="610"/>
      <c r="B47" s="211"/>
      <c r="C47" s="211"/>
      <c r="D47" s="211"/>
      <c r="E47" s="211"/>
      <c r="F47" s="211"/>
      <c r="G47" s="211"/>
      <c r="H47" s="211"/>
      <c r="I47" s="211"/>
    </row>
    <row r="48" spans="1:9" s="603" customFormat="1">
      <c r="A48" s="610"/>
      <c r="B48" s="211"/>
      <c r="C48" s="211"/>
      <c r="D48" s="211"/>
      <c r="E48" s="211"/>
      <c r="F48" s="211"/>
      <c r="G48" s="211"/>
      <c r="H48" s="211"/>
      <c r="I48" s="211"/>
    </row>
    <row r="49" spans="1:9" s="603" customFormat="1">
      <c r="A49" s="610"/>
      <c r="B49" s="211"/>
      <c r="C49" s="211"/>
      <c r="D49" s="211"/>
      <c r="E49" s="211"/>
      <c r="F49" s="211"/>
      <c r="G49" s="211"/>
      <c r="H49" s="211"/>
      <c r="I49" s="211"/>
    </row>
    <row r="50" spans="1:9" s="603" customFormat="1">
      <c r="A50" s="610"/>
      <c r="B50" s="211"/>
      <c r="C50" s="211"/>
      <c r="D50" s="211"/>
      <c r="E50" s="211"/>
      <c r="F50" s="211"/>
      <c r="G50" s="211"/>
      <c r="H50" s="211"/>
      <c r="I50" s="211"/>
    </row>
    <row r="51" spans="1:9" s="603" customFormat="1">
      <c r="A51" s="610"/>
      <c r="B51" s="211"/>
      <c r="C51" s="211"/>
      <c r="D51" s="211"/>
      <c r="E51" s="211"/>
      <c r="F51" s="211"/>
      <c r="G51" s="211"/>
      <c r="H51" s="211"/>
      <c r="I51" s="211"/>
    </row>
    <row r="52" spans="1:9" s="603" customFormat="1">
      <c r="A52" s="610"/>
      <c r="B52" s="211"/>
      <c r="C52" s="211"/>
      <c r="D52" s="211"/>
      <c r="E52" s="211"/>
      <c r="F52" s="211"/>
      <c r="G52" s="211"/>
      <c r="H52" s="211"/>
      <c r="I52" s="211"/>
    </row>
    <row r="53" spans="1:9" s="603" customFormat="1">
      <c r="A53" s="610"/>
      <c r="B53" s="211"/>
      <c r="C53" s="211"/>
      <c r="D53" s="211"/>
      <c r="E53" s="211"/>
      <c r="F53" s="211"/>
      <c r="G53" s="211"/>
      <c r="H53" s="211"/>
      <c r="I53" s="211"/>
    </row>
    <row r="54" spans="1:9" s="603" customFormat="1">
      <c r="A54" s="610"/>
      <c r="B54" s="211"/>
      <c r="C54" s="211"/>
      <c r="D54" s="211"/>
      <c r="E54" s="211"/>
      <c r="F54" s="211"/>
      <c r="G54" s="211"/>
      <c r="H54" s="211"/>
      <c r="I54" s="211"/>
    </row>
    <row r="55" spans="1:9" s="603" customFormat="1">
      <c r="A55" s="610"/>
      <c r="B55" s="211"/>
      <c r="C55" s="211"/>
      <c r="D55" s="211"/>
      <c r="E55" s="211"/>
      <c r="F55" s="211"/>
      <c r="G55" s="211"/>
      <c r="H55" s="211"/>
      <c r="I55" s="211"/>
    </row>
    <row r="56" spans="1:9" s="603" customFormat="1">
      <c r="A56" s="610"/>
      <c r="B56" s="211"/>
      <c r="C56" s="211"/>
      <c r="D56" s="211"/>
      <c r="E56" s="211"/>
      <c r="F56" s="211"/>
      <c r="G56" s="211"/>
      <c r="H56" s="211"/>
      <c r="I56" s="211"/>
    </row>
    <row r="57" spans="1:9" s="603" customFormat="1">
      <c r="A57" s="610"/>
      <c r="B57" s="211"/>
      <c r="C57" s="211"/>
      <c r="D57" s="211"/>
      <c r="E57" s="211"/>
      <c r="F57" s="211"/>
      <c r="G57" s="211"/>
      <c r="H57" s="211"/>
      <c r="I57" s="211"/>
    </row>
    <row r="58" spans="1:9" s="603" customFormat="1">
      <c r="A58" s="610"/>
      <c r="B58" s="211"/>
      <c r="C58" s="211"/>
      <c r="D58" s="211"/>
      <c r="E58" s="211"/>
      <c r="F58" s="211"/>
      <c r="G58" s="211"/>
      <c r="H58" s="211"/>
      <c r="I58" s="211"/>
    </row>
    <row r="59" spans="1:9" s="603" customFormat="1">
      <c r="A59" s="610"/>
      <c r="B59" s="211"/>
      <c r="C59" s="211"/>
      <c r="D59" s="211"/>
      <c r="E59" s="211"/>
      <c r="F59" s="211"/>
      <c r="G59" s="211"/>
      <c r="H59" s="211"/>
      <c r="I59" s="211"/>
    </row>
    <row r="60" spans="1:9" s="603" customFormat="1">
      <c r="A60" s="610"/>
      <c r="B60" s="211"/>
      <c r="C60" s="211"/>
      <c r="D60" s="211"/>
      <c r="E60" s="211"/>
      <c r="F60" s="211"/>
      <c r="G60" s="211"/>
      <c r="H60" s="211"/>
      <c r="I60" s="211"/>
    </row>
    <row r="61" spans="1:9" s="603" customFormat="1">
      <c r="A61" s="610"/>
      <c r="B61" s="211"/>
      <c r="C61" s="211"/>
      <c r="D61" s="211"/>
      <c r="E61" s="211"/>
      <c r="F61" s="211"/>
      <c r="G61" s="211"/>
      <c r="H61" s="211"/>
      <c r="I61" s="211"/>
    </row>
    <row r="62" spans="1:9" s="603" customFormat="1">
      <c r="A62" s="610"/>
      <c r="B62" s="211"/>
      <c r="C62" s="211"/>
      <c r="D62" s="211"/>
      <c r="E62" s="211"/>
      <c r="F62" s="211"/>
      <c r="G62" s="211"/>
      <c r="H62" s="211"/>
      <c r="I62" s="211"/>
    </row>
    <row r="63" spans="1:9" s="603" customFormat="1">
      <c r="A63" s="610"/>
      <c r="B63" s="211"/>
      <c r="C63" s="211"/>
      <c r="D63" s="211"/>
      <c r="E63" s="211"/>
      <c r="F63" s="211"/>
      <c r="G63" s="211"/>
      <c r="H63" s="211"/>
      <c r="I63" s="211"/>
    </row>
    <row r="64" spans="1:9" s="603" customFormat="1">
      <c r="A64" s="610"/>
      <c r="B64" s="211"/>
      <c r="C64" s="211"/>
      <c r="D64" s="211"/>
      <c r="E64" s="211"/>
      <c r="F64" s="211"/>
      <c r="G64" s="211"/>
      <c r="H64" s="211"/>
      <c r="I64" s="211"/>
    </row>
    <row r="65" spans="1:9" s="603" customFormat="1">
      <c r="A65" s="610"/>
      <c r="B65" s="211"/>
      <c r="C65" s="211"/>
      <c r="D65" s="211"/>
      <c r="E65" s="211"/>
      <c r="F65" s="211"/>
      <c r="G65" s="211"/>
      <c r="H65" s="211"/>
      <c r="I65" s="211"/>
    </row>
    <row r="66" spans="1:9" s="603" customFormat="1">
      <c r="A66" s="610"/>
      <c r="B66" s="211"/>
      <c r="C66" s="211"/>
      <c r="D66" s="211"/>
      <c r="E66" s="211"/>
      <c r="F66" s="211"/>
      <c r="G66" s="211"/>
      <c r="H66" s="211"/>
      <c r="I66" s="211"/>
    </row>
    <row r="67" spans="1:9" s="603" customFormat="1">
      <c r="A67" s="610"/>
      <c r="B67" s="211"/>
      <c r="C67" s="211"/>
      <c r="D67" s="211"/>
      <c r="E67" s="211"/>
      <c r="F67" s="211"/>
      <c r="G67" s="211"/>
      <c r="H67" s="211"/>
      <c r="I67" s="211"/>
    </row>
    <row r="68" spans="1:9" s="603" customFormat="1">
      <c r="A68" s="610"/>
      <c r="B68" s="211"/>
      <c r="C68" s="211"/>
      <c r="D68" s="211"/>
      <c r="E68" s="211"/>
      <c r="F68" s="211"/>
      <c r="G68" s="211"/>
      <c r="H68" s="211"/>
      <c r="I68" s="211"/>
    </row>
    <row r="69" spans="1:9" s="603" customFormat="1">
      <c r="A69" s="610"/>
      <c r="B69" s="211"/>
      <c r="C69" s="211"/>
      <c r="D69" s="211"/>
      <c r="E69" s="211"/>
      <c r="F69" s="211"/>
      <c r="G69" s="211"/>
      <c r="H69" s="211"/>
      <c r="I69" s="211"/>
    </row>
    <row r="70" spans="1:9" s="603" customFormat="1">
      <c r="A70" s="610"/>
      <c r="B70" s="211"/>
      <c r="C70" s="211"/>
      <c r="D70" s="211"/>
      <c r="E70" s="211"/>
      <c r="F70" s="211"/>
      <c r="G70" s="211"/>
      <c r="H70" s="211"/>
      <c r="I70" s="211"/>
    </row>
    <row r="71" spans="1:9" s="603" customFormat="1">
      <c r="A71" s="610"/>
      <c r="B71" s="211"/>
      <c r="C71" s="211"/>
      <c r="D71" s="211"/>
      <c r="E71" s="211"/>
      <c r="F71" s="211"/>
      <c r="G71" s="211"/>
      <c r="H71" s="211"/>
      <c r="I71" s="211"/>
    </row>
    <row r="72" spans="1:9" s="603" customFormat="1">
      <c r="A72" s="610"/>
      <c r="B72" s="211"/>
      <c r="C72" s="211"/>
      <c r="D72" s="211"/>
      <c r="E72" s="211"/>
      <c r="F72" s="211"/>
      <c r="G72" s="211"/>
      <c r="H72" s="211"/>
      <c r="I72" s="211"/>
    </row>
    <row r="73" spans="1:9" s="603" customFormat="1">
      <c r="A73" s="610"/>
      <c r="B73" s="211"/>
      <c r="C73" s="211"/>
      <c r="D73" s="211"/>
      <c r="E73" s="211"/>
      <c r="F73" s="211"/>
      <c r="G73" s="211"/>
      <c r="H73" s="211"/>
      <c r="I73" s="211"/>
    </row>
    <row r="74" spans="1:9" s="603" customFormat="1">
      <c r="A74" s="610"/>
      <c r="B74" s="211"/>
      <c r="C74" s="211"/>
      <c r="D74" s="211"/>
      <c r="E74" s="211"/>
      <c r="F74" s="211"/>
      <c r="G74" s="211"/>
      <c r="H74" s="211"/>
      <c r="I74" s="211"/>
    </row>
    <row r="75" spans="1:9" s="603" customFormat="1">
      <c r="A75" s="610"/>
      <c r="B75" s="211"/>
      <c r="C75" s="211"/>
      <c r="D75" s="211"/>
      <c r="E75" s="211"/>
      <c r="F75" s="211"/>
      <c r="G75" s="211"/>
      <c r="H75" s="211"/>
      <c r="I75" s="211"/>
    </row>
    <row r="76" spans="1:9" s="603" customFormat="1">
      <c r="A76" s="610"/>
      <c r="B76" s="211"/>
      <c r="C76" s="211"/>
      <c r="D76" s="211"/>
      <c r="E76" s="211"/>
      <c r="F76" s="211"/>
      <c r="G76" s="211"/>
      <c r="H76" s="211"/>
      <c r="I76" s="211"/>
    </row>
    <row r="77" spans="1:9" s="603" customFormat="1">
      <c r="A77" s="610"/>
      <c r="B77" s="211"/>
      <c r="C77" s="211"/>
      <c r="D77" s="211"/>
      <c r="E77" s="211"/>
      <c r="F77" s="211"/>
      <c r="G77" s="211"/>
      <c r="H77" s="211"/>
      <c r="I77" s="211"/>
    </row>
    <row r="78" spans="1:9" s="603" customFormat="1">
      <c r="A78" s="610"/>
      <c r="B78" s="211"/>
      <c r="C78" s="211"/>
      <c r="D78" s="211"/>
      <c r="E78" s="211"/>
      <c r="F78" s="211"/>
      <c r="G78" s="211"/>
      <c r="H78" s="211"/>
      <c r="I78" s="211"/>
    </row>
    <row r="79" spans="1:9" s="603" customFormat="1">
      <c r="A79" s="610"/>
      <c r="B79" s="211"/>
      <c r="C79" s="211"/>
      <c r="D79" s="211"/>
      <c r="E79" s="211"/>
      <c r="F79" s="211"/>
      <c r="G79" s="211"/>
      <c r="H79" s="211"/>
      <c r="I79" s="211"/>
    </row>
    <row r="80" spans="1:9" s="603" customFormat="1">
      <c r="A80" s="610"/>
      <c r="B80" s="211"/>
      <c r="C80" s="211"/>
      <c r="D80" s="211"/>
      <c r="E80" s="211"/>
      <c r="F80" s="211"/>
      <c r="G80" s="211"/>
      <c r="H80" s="211"/>
      <c r="I80" s="211"/>
    </row>
    <row r="81" spans="1:9" s="603" customFormat="1">
      <c r="A81" s="610"/>
      <c r="B81" s="211"/>
      <c r="C81" s="211"/>
      <c r="D81" s="211"/>
      <c r="E81" s="211"/>
      <c r="F81" s="211"/>
      <c r="G81" s="211"/>
      <c r="H81" s="211"/>
      <c r="I81" s="211"/>
    </row>
    <row r="82" spans="1:9" s="603" customFormat="1">
      <c r="A82" s="610"/>
      <c r="B82" s="211"/>
      <c r="C82" s="211"/>
      <c r="D82" s="211"/>
      <c r="E82" s="211"/>
      <c r="F82" s="211"/>
      <c r="G82" s="211"/>
      <c r="H82" s="211"/>
      <c r="I82" s="211"/>
    </row>
    <row r="83" spans="1:9" s="603" customFormat="1">
      <c r="A83" s="610"/>
      <c r="B83" s="211"/>
      <c r="C83" s="211"/>
      <c r="D83" s="211"/>
      <c r="E83" s="211"/>
      <c r="F83" s="211"/>
      <c r="G83" s="211"/>
      <c r="H83" s="211"/>
      <c r="I83" s="211"/>
    </row>
    <row r="84" spans="1:9" s="603" customFormat="1">
      <c r="A84" s="610"/>
      <c r="B84" s="211"/>
      <c r="C84" s="211"/>
      <c r="D84" s="211"/>
      <c r="E84" s="211"/>
      <c r="F84" s="211"/>
      <c r="G84" s="211"/>
      <c r="H84" s="211"/>
      <c r="I84" s="211"/>
    </row>
  </sheetData>
  <mergeCells count="18">
    <mergeCell ref="D21:G21"/>
    <mergeCell ref="D22:G22"/>
    <mergeCell ref="D23:G23"/>
    <mergeCell ref="D24:G24"/>
    <mergeCell ref="D18:G18"/>
    <mergeCell ref="D19:G19"/>
    <mergeCell ref="D20:G20"/>
    <mergeCell ref="D9:G9"/>
    <mergeCell ref="D10:G10"/>
    <mergeCell ref="D11:G11"/>
    <mergeCell ref="D12:G12"/>
    <mergeCell ref="D13:G13"/>
    <mergeCell ref="D14:G14"/>
    <mergeCell ref="D7:G7"/>
    <mergeCell ref="D8:G8"/>
    <mergeCell ref="D15:G15"/>
    <mergeCell ref="D16:G16"/>
    <mergeCell ref="D17:G17"/>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Enero 2017
INFSGI-MES-01-2017
08/02/2017
Versión: 01</oddHeader>
    <oddFooter>&amp;L&amp;"Calibri Light,Regular"&amp;10COES SINAC, 2017&amp;C&amp;"Calibri Light,Regular"&amp;10 24&amp;R&amp;"Calibri Light,Regular"&amp;10Dirección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29"/>
  <sheetViews>
    <sheetView view="pageBreakPreview" zoomScale="40" zoomScaleNormal="100" zoomScaleSheetLayoutView="40" zoomScalePageLayoutView="10" workbookViewId="0"/>
  </sheetViews>
  <sheetFormatPr defaultRowHeight="11.25"/>
  <cols>
    <col min="1" max="1" width="70.33203125" style="610" customWidth="1"/>
    <col min="2" max="2" width="101.83203125" style="211" customWidth="1"/>
    <col min="3" max="3" width="37" style="211" customWidth="1"/>
    <col min="4" max="6" width="33.33203125" style="211" customWidth="1"/>
    <col min="7" max="7" width="78" style="211" customWidth="1"/>
    <col min="8" max="8" width="51.5" style="211" customWidth="1"/>
    <col min="9" max="9" width="48.33203125" style="211" customWidth="1"/>
    <col min="10" max="16384" width="9.33203125" style="211"/>
  </cols>
  <sheetData>
    <row r="1" spans="1:9" ht="14.1" customHeight="1">
      <c r="A1" s="607"/>
      <c r="B1" s="205"/>
      <c r="C1" s="205"/>
      <c r="D1" s="205"/>
      <c r="E1" s="205"/>
      <c r="F1" s="205"/>
      <c r="G1" s="206"/>
      <c r="H1" s="206"/>
      <c r="I1" s="207"/>
    </row>
    <row r="2" spans="1:9" ht="14.1" customHeight="1">
      <c r="A2" s="598"/>
      <c r="B2" s="209"/>
      <c r="C2" s="209"/>
      <c r="D2" s="209"/>
      <c r="E2" s="209"/>
      <c r="F2" s="209"/>
      <c r="G2" s="210"/>
      <c r="H2" s="210"/>
      <c r="I2" s="210"/>
    </row>
    <row r="3" spans="1:9" ht="14.1" customHeight="1">
      <c r="A3" s="598"/>
      <c r="B3" s="209"/>
      <c r="C3" s="209"/>
      <c r="D3" s="209"/>
      <c r="E3" s="209"/>
      <c r="F3" s="209"/>
      <c r="G3" s="210"/>
      <c r="H3" s="210"/>
      <c r="I3" s="210"/>
    </row>
    <row r="4" spans="1:9" ht="24" customHeight="1">
      <c r="A4" s="611" t="s">
        <v>319</v>
      </c>
      <c r="B4" s="538"/>
      <c r="C4" s="538"/>
      <c r="D4" s="538"/>
      <c r="E4" s="538"/>
      <c r="F4" s="538"/>
      <c r="G4" s="538"/>
      <c r="H4" s="538"/>
      <c r="I4" s="538"/>
    </row>
    <row r="5" spans="1:9" ht="15.95" customHeight="1">
      <c r="A5" s="608"/>
      <c r="B5" s="595"/>
      <c r="C5" s="596"/>
      <c r="D5" s="597"/>
      <c r="E5" s="597"/>
      <c r="F5" s="598"/>
      <c r="G5" s="216"/>
      <c r="H5" s="216"/>
      <c r="I5" s="217"/>
    </row>
    <row r="6" spans="1:9" ht="45.75" customHeight="1">
      <c r="A6" s="599"/>
      <c r="B6" s="599"/>
      <c r="C6" s="599"/>
      <c r="D6" s="599"/>
      <c r="E6" s="599"/>
      <c r="F6" s="599"/>
      <c r="G6" s="236"/>
      <c r="H6" s="236"/>
      <c r="I6" s="217"/>
    </row>
    <row r="7" spans="1:9" s="603" customFormat="1" ht="87.75" customHeight="1">
      <c r="A7" s="767" t="s">
        <v>425</v>
      </c>
      <c r="B7" s="767" t="s">
        <v>426</v>
      </c>
      <c r="C7" s="767" t="s">
        <v>427</v>
      </c>
      <c r="D7" s="961" t="s">
        <v>428</v>
      </c>
      <c r="E7" s="962"/>
      <c r="F7" s="962"/>
      <c r="G7" s="963"/>
      <c r="H7" s="768" t="s">
        <v>429</v>
      </c>
      <c r="I7" s="768" t="s">
        <v>430</v>
      </c>
    </row>
    <row r="8" spans="1:9" s="603" customFormat="1" ht="211.5" customHeight="1">
      <c r="A8" s="791" t="s">
        <v>325</v>
      </c>
      <c r="B8" s="791" t="s">
        <v>560</v>
      </c>
      <c r="C8" s="793">
        <v>42756.381249999999</v>
      </c>
      <c r="D8" s="964" t="s">
        <v>561</v>
      </c>
      <c r="E8" s="965"/>
      <c r="F8" s="965"/>
      <c r="G8" s="966"/>
      <c r="H8" s="792">
        <v>5.5</v>
      </c>
      <c r="I8" s="792"/>
    </row>
    <row r="9" spans="1:9" s="603" customFormat="1" ht="271.5" customHeight="1">
      <c r="A9" s="791" t="s">
        <v>562</v>
      </c>
      <c r="B9" s="791" t="s">
        <v>563</v>
      </c>
      <c r="C9" s="793">
        <v>42757.009027777778</v>
      </c>
      <c r="D9" s="958" t="s">
        <v>564</v>
      </c>
      <c r="E9" s="959"/>
      <c r="F9" s="959"/>
      <c r="G9" s="960"/>
      <c r="H9" s="792">
        <v>10</v>
      </c>
      <c r="I9" s="792"/>
    </row>
    <row r="10" spans="1:9" s="603" customFormat="1" ht="151.5" customHeight="1">
      <c r="A10" s="791" t="s">
        <v>437</v>
      </c>
      <c r="B10" s="791" t="s">
        <v>440</v>
      </c>
      <c r="C10" s="793">
        <v>42758.354166666664</v>
      </c>
      <c r="D10" s="958" t="s">
        <v>565</v>
      </c>
      <c r="E10" s="959"/>
      <c r="F10" s="959"/>
      <c r="G10" s="960"/>
      <c r="H10" s="792">
        <v>0.41</v>
      </c>
      <c r="I10" s="792"/>
    </row>
    <row r="11" spans="1:9" s="603" customFormat="1" ht="222.75" customHeight="1">
      <c r="A11" s="791" t="s">
        <v>491</v>
      </c>
      <c r="B11" s="791" t="s">
        <v>566</v>
      </c>
      <c r="C11" s="793">
        <v>42758.635416666664</v>
      </c>
      <c r="D11" s="958" t="s">
        <v>567</v>
      </c>
      <c r="E11" s="959"/>
      <c r="F11" s="959"/>
      <c r="G11" s="960"/>
      <c r="H11" s="792"/>
      <c r="I11" s="792">
        <v>155.6</v>
      </c>
    </row>
    <row r="12" spans="1:9" s="603" customFormat="1" ht="384.75" customHeight="1">
      <c r="A12" s="791" t="s">
        <v>491</v>
      </c>
      <c r="B12" s="791" t="s">
        <v>530</v>
      </c>
      <c r="C12" s="793">
        <v>42758.655555555553</v>
      </c>
      <c r="D12" s="958" t="s">
        <v>568</v>
      </c>
      <c r="E12" s="959"/>
      <c r="F12" s="959"/>
      <c r="G12" s="960"/>
      <c r="H12" s="792"/>
      <c r="I12" s="792">
        <v>93.5</v>
      </c>
    </row>
    <row r="13" spans="1:9" s="603" customFormat="1" ht="174" customHeight="1">
      <c r="A13" s="791" t="s">
        <v>325</v>
      </c>
      <c r="B13" s="791" t="s">
        <v>569</v>
      </c>
      <c r="C13" s="793">
        <v>42758.661111111112</v>
      </c>
      <c r="D13" s="958" t="s">
        <v>570</v>
      </c>
      <c r="E13" s="959"/>
      <c r="F13" s="959"/>
      <c r="G13" s="960"/>
      <c r="H13" s="792">
        <v>11.4</v>
      </c>
      <c r="I13" s="792"/>
    </row>
    <row r="14" spans="1:9" s="603" customFormat="1" ht="153" customHeight="1">
      <c r="A14" s="791" t="s">
        <v>431</v>
      </c>
      <c r="B14" s="791" t="s">
        <v>442</v>
      </c>
      <c r="C14" s="793">
        <v>42758.787499999999</v>
      </c>
      <c r="D14" s="958" t="s">
        <v>571</v>
      </c>
      <c r="E14" s="959"/>
      <c r="F14" s="959"/>
      <c r="G14" s="960"/>
      <c r="H14" s="792">
        <v>1.44</v>
      </c>
      <c r="I14" s="792"/>
    </row>
    <row r="15" spans="1:9" s="603" customFormat="1" ht="236.25" customHeight="1">
      <c r="A15" s="791" t="s">
        <v>495</v>
      </c>
      <c r="B15" s="791" t="s">
        <v>572</v>
      </c>
      <c r="C15" s="793">
        <v>42759.036805555559</v>
      </c>
      <c r="D15" s="958" t="s">
        <v>573</v>
      </c>
      <c r="E15" s="959"/>
      <c r="F15" s="959"/>
      <c r="G15" s="960"/>
      <c r="H15" s="792">
        <v>13.26</v>
      </c>
      <c r="I15" s="792"/>
    </row>
    <row r="16" spans="1:9" s="603" customFormat="1" ht="132.75" customHeight="1">
      <c r="A16" s="791" t="s">
        <v>434</v>
      </c>
      <c r="B16" s="791" t="s">
        <v>435</v>
      </c>
      <c r="C16" s="793">
        <v>42759.727083333331</v>
      </c>
      <c r="D16" s="958" t="s">
        <v>574</v>
      </c>
      <c r="E16" s="959"/>
      <c r="F16" s="959"/>
      <c r="G16" s="960"/>
      <c r="H16" s="792">
        <v>4.62</v>
      </c>
      <c r="I16" s="792"/>
    </row>
    <row r="17" spans="1:9" s="603" customFormat="1" ht="155.25" customHeight="1">
      <c r="A17" s="791" t="s">
        <v>431</v>
      </c>
      <c r="B17" s="791" t="s">
        <v>532</v>
      </c>
      <c r="C17" s="793">
        <v>42759.745833333334</v>
      </c>
      <c r="D17" s="958" t="s">
        <v>575</v>
      </c>
      <c r="E17" s="959"/>
      <c r="F17" s="959"/>
      <c r="G17" s="960"/>
      <c r="H17" s="792">
        <v>11.15</v>
      </c>
      <c r="I17" s="792"/>
    </row>
    <row r="18" spans="1:9" s="603" customFormat="1" ht="160.5" customHeight="1">
      <c r="A18" s="791" t="s">
        <v>576</v>
      </c>
      <c r="B18" s="791" t="s">
        <v>577</v>
      </c>
      <c r="C18" s="793">
        <v>42760.429166666669</v>
      </c>
      <c r="D18" s="958" t="s">
        <v>578</v>
      </c>
      <c r="E18" s="959"/>
      <c r="F18" s="959"/>
      <c r="G18" s="960"/>
      <c r="H18" s="792">
        <v>4.99</v>
      </c>
      <c r="I18" s="792"/>
    </row>
    <row r="19" spans="1:9" s="603" customFormat="1" ht="125.25" customHeight="1">
      <c r="A19" s="791" t="s">
        <v>434</v>
      </c>
      <c r="B19" s="791" t="s">
        <v>435</v>
      </c>
      <c r="C19" s="793">
        <v>42760.616666666669</v>
      </c>
      <c r="D19" s="958" t="s">
        <v>579</v>
      </c>
      <c r="E19" s="959"/>
      <c r="F19" s="959"/>
      <c r="G19" s="960"/>
      <c r="H19" s="792">
        <v>5.0199999999999996</v>
      </c>
      <c r="I19" s="792"/>
    </row>
    <row r="20" spans="1:9" s="603" customFormat="1" ht="151.5" customHeight="1">
      <c r="A20" s="791" t="s">
        <v>325</v>
      </c>
      <c r="B20" s="791" t="s">
        <v>519</v>
      </c>
      <c r="C20" s="793">
        <v>42760.838194444441</v>
      </c>
      <c r="D20" s="958" t="s">
        <v>580</v>
      </c>
      <c r="E20" s="959"/>
      <c r="F20" s="959"/>
      <c r="G20" s="960"/>
      <c r="H20" s="792">
        <v>3.6</v>
      </c>
      <c r="I20" s="792"/>
    </row>
    <row r="21" spans="1:9" s="603" customFormat="1" ht="132.75" customHeight="1">
      <c r="A21" s="791" t="s">
        <v>325</v>
      </c>
      <c r="B21" s="791" t="s">
        <v>519</v>
      </c>
      <c r="C21" s="793">
        <v>42760.947222222225</v>
      </c>
      <c r="D21" s="958" t="s">
        <v>581</v>
      </c>
      <c r="E21" s="959"/>
      <c r="F21" s="959"/>
      <c r="G21" s="960"/>
      <c r="H21" s="792">
        <v>3.6</v>
      </c>
      <c r="I21" s="792"/>
    </row>
    <row r="22" spans="1:9" s="603" customFormat="1" ht="189" customHeight="1">
      <c r="A22" s="791" t="s">
        <v>459</v>
      </c>
      <c r="B22" s="791" t="s">
        <v>582</v>
      </c>
      <c r="C22" s="793">
        <v>42761.1</v>
      </c>
      <c r="D22" s="958" t="s">
        <v>583</v>
      </c>
      <c r="E22" s="959"/>
      <c r="F22" s="959"/>
      <c r="G22" s="960"/>
      <c r="H22" s="792">
        <v>4.5</v>
      </c>
      <c r="I22" s="792"/>
    </row>
    <row r="23" spans="1:9" s="603" customFormat="1" ht="138" customHeight="1">
      <c r="A23" s="791" t="s">
        <v>437</v>
      </c>
      <c r="B23" s="791" t="s">
        <v>440</v>
      </c>
      <c r="C23" s="793">
        <v>42761.166666666664</v>
      </c>
      <c r="D23" s="958" t="s">
        <v>584</v>
      </c>
      <c r="E23" s="959"/>
      <c r="F23" s="959"/>
      <c r="G23" s="960"/>
      <c r="H23" s="794">
        <v>0.45</v>
      </c>
      <c r="I23" s="794"/>
    </row>
    <row r="24" spans="1:9" s="603" customFormat="1">
      <c r="A24" s="610"/>
      <c r="B24" s="211"/>
      <c r="C24" s="211"/>
      <c r="D24" s="211"/>
      <c r="E24" s="211"/>
      <c r="F24" s="211"/>
      <c r="G24" s="211"/>
      <c r="H24" s="211"/>
      <c r="I24" s="211"/>
    </row>
    <row r="25" spans="1:9" s="603" customFormat="1">
      <c r="A25" s="610"/>
      <c r="B25" s="211"/>
      <c r="C25" s="211"/>
      <c r="D25" s="211"/>
      <c r="E25" s="211"/>
      <c r="F25" s="211"/>
      <c r="G25" s="211"/>
      <c r="H25" s="211"/>
      <c r="I25" s="211"/>
    </row>
    <row r="26" spans="1:9" s="603" customFormat="1">
      <c r="A26" s="610"/>
      <c r="B26" s="211"/>
      <c r="C26" s="211"/>
      <c r="D26" s="211"/>
      <c r="E26" s="211"/>
      <c r="F26" s="211"/>
      <c r="G26" s="211"/>
      <c r="H26" s="211"/>
      <c r="I26" s="211"/>
    </row>
    <row r="27" spans="1:9" s="603" customFormat="1">
      <c r="A27" s="610"/>
      <c r="B27" s="211"/>
      <c r="C27" s="211"/>
      <c r="D27" s="211"/>
      <c r="E27" s="211"/>
      <c r="F27" s="211"/>
      <c r="G27" s="211"/>
      <c r="H27" s="211"/>
      <c r="I27" s="211"/>
    </row>
    <row r="28" spans="1:9" s="603" customFormat="1">
      <c r="A28" s="610"/>
      <c r="B28" s="211"/>
      <c r="C28" s="211"/>
      <c r="D28" s="211"/>
      <c r="E28" s="211"/>
      <c r="F28" s="211"/>
      <c r="G28" s="211"/>
      <c r="H28" s="211"/>
      <c r="I28" s="211"/>
    </row>
    <row r="29" spans="1:9" s="603" customFormat="1">
      <c r="A29" s="610"/>
      <c r="B29" s="211"/>
      <c r="C29" s="211"/>
      <c r="D29" s="211"/>
      <c r="E29" s="211"/>
      <c r="F29" s="211"/>
      <c r="G29" s="211"/>
      <c r="H29" s="211"/>
      <c r="I29" s="211"/>
    </row>
  </sheetData>
  <mergeCells count="17">
    <mergeCell ref="D23:G23"/>
    <mergeCell ref="D15:G15"/>
    <mergeCell ref="D16:G16"/>
    <mergeCell ref="D17:G17"/>
    <mergeCell ref="D18:G18"/>
    <mergeCell ref="D19:G19"/>
    <mergeCell ref="D20:G20"/>
    <mergeCell ref="D14:G14"/>
    <mergeCell ref="D7:G7"/>
    <mergeCell ref="D8:G8"/>
    <mergeCell ref="D21:G21"/>
    <mergeCell ref="D22:G22"/>
    <mergeCell ref="D9:G9"/>
    <mergeCell ref="D10:G10"/>
    <mergeCell ref="D11:G11"/>
    <mergeCell ref="D12:G12"/>
    <mergeCell ref="D13:G13"/>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Enero 2017
INFSGI-MES-01-2017
08/02/2017
Versión: 01</oddHeader>
    <oddFooter>&amp;L&amp;"Calibri Light,Regular"&amp;10COES SINAC, 2017&amp;C&amp;"Calibri Light,Regular"&amp;10 25&amp;R&amp;"Calibri Light,Regular"&amp;10Dirección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J179"/>
  <sheetViews>
    <sheetView view="pageBreakPreview" zoomScale="40" zoomScaleNormal="100" zoomScaleSheetLayoutView="40" zoomScalePageLayoutView="70" workbookViewId="0"/>
  </sheetViews>
  <sheetFormatPr defaultRowHeight="11.25"/>
  <cols>
    <col min="1" max="1" width="70.33203125" style="610" customWidth="1"/>
    <col min="2" max="2" width="101.83203125" style="211" customWidth="1"/>
    <col min="3" max="3" width="37" style="211" customWidth="1"/>
    <col min="4" max="6" width="33.33203125" style="211" customWidth="1"/>
    <col min="7" max="7" width="78" style="211" customWidth="1"/>
    <col min="8" max="8" width="51.5" style="211" customWidth="1"/>
    <col min="9" max="9" width="48.33203125" style="211" customWidth="1"/>
    <col min="10" max="16384" width="9.33203125" style="211"/>
  </cols>
  <sheetData>
    <row r="1" spans="1:10" ht="14.1" customHeight="1">
      <c r="A1" s="607"/>
      <c r="B1" s="205"/>
      <c r="C1" s="205"/>
      <c r="D1" s="205"/>
      <c r="E1" s="205"/>
      <c r="F1" s="205"/>
      <c r="G1" s="206"/>
      <c r="H1" s="206"/>
      <c r="I1" s="207"/>
    </row>
    <row r="2" spans="1:10" ht="14.1" customHeight="1">
      <c r="A2" s="598"/>
      <c r="B2" s="209"/>
      <c r="C2" s="209"/>
      <c r="D2" s="209"/>
      <c r="E2" s="209"/>
      <c r="F2" s="209"/>
      <c r="G2" s="210"/>
      <c r="H2" s="210"/>
      <c r="I2" s="210"/>
    </row>
    <row r="3" spans="1:10" ht="14.1" customHeight="1">
      <c r="A3" s="598"/>
      <c r="B3" s="209"/>
      <c r="C3" s="209"/>
      <c r="D3" s="209"/>
      <c r="E3" s="209"/>
      <c r="F3" s="209"/>
      <c r="G3" s="210"/>
      <c r="H3" s="210"/>
      <c r="I3" s="210"/>
    </row>
    <row r="4" spans="1:10" ht="24" customHeight="1">
      <c r="A4" s="611" t="s">
        <v>319</v>
      </c>
      <c r="B4" s="538"/>
      <c r="C4" s="538"/>
      <c r="D4" s="538"/>
      <c r="E4" s="538"/>
      <c r="F4" s="538"/>
      <c r="G4" s="538"/>
      <c r="H4" s="538"/>
      <c r="I4" s="538"/>
    </row>
    <row r="5" spans="1:10" ht="15.95" customHeight="1">
      <c r="A5" s="608"/>
      <c r="B5" s="595"/>
      <c r="C5" s="596"/>
      <c r="D5" s="597"/>
      <c r="E5" s="597"/>
      <c r="F5" s="598"/>
      <c r="G5" s="216"/>
      <c r="H5" s="216"/>
      <c r="I5" s="217"/>
    </row>
    <row r="6" spans="1:10" ht="45.75" customHeight="1">
      <c r="A6" s="599"/>
      <c r="B6" s="599"/>
      <c r="C6" s="599"/>
      <c r="D6" s="599"/>
      <c r="E6" s="599"/>
      <c r="F6" s="599"/>
      <c r="G6" s="236"/>
      <c r="H6" s="236"/>
      <c r="I6" s="217"/>
    </row>
    <row r="7" spans="1:10" s="603" customFormat="1" ht="99" customHeight="1">
      <c r="A7" s="767" t="s">
        <v>425</v>
      </c>
      <c r="B7" s="767" t="s">
        <v>426</v>
      </c>
      <c r="C7" s="767" t="s">
        <v>427</v>
      </c>
      <c r="D7" s="953" t="s">
        <v>428</v>
      </c>
      <c r="E7" s="953"/>
      <c r="F7" s="953"/>
      <c r="G7" s="953"/>
      <c r="H7" s="768" t="s">
        <v>429</v>
      </c>
      <c r="I7" s="768" t="s">
        <v>430</v>
      </c>
    </row>
    <row r="8" spans="1:10" s="603" customFormat="1" ht="160.5" customHeight="1">
      <c r="A8" s="791" t="s">
        <v>431</v>
      </c>
      <c r="B8" s="791" t="s">
        <v>585</v>
      </c>
      <c r="C8" s="793">
        <v>42761.255555555559</v>
      </c>
      <c r="D8" s="952" t="s">
        <v>586</v>
      </c>
      <c r="E8" s="952"/>
      <c r="F8" s="952"/>
      <c r="G8" s="952"/>
      <c r="H8" s="792">
        <v>6.36</v>
      </c>
      <c r="I8" s="792"/>
    </row>
    <row r="9" spans="1:10" s="603" customFormat="1" ht="211.5" customHeight="1">
      <c r="A9" s="791" t="s">
        <v>167</v>
      </c>
      <c r="B9" s="791" t="s">
        <v>587</v>
      </c>
      <c r="C9" s="793">
        <v>42761.46597222222</v>
      </c>
      <c r="D9" s="952" t="s">
        <v>588</v>
      </c>
      <c r="E9" s="952"/>
      <c r="F9" s="952"/>
      <c r="G9" s="952"/>
      <c r="H9" s="792">
        <v>15</v>
      </c>
      <c r="I9" s="792"/>
    </row>
    <row r="10" spans="1:10" s="603" customFormat="1" ht="237.75" customHeight="1">
      <c r="A10" s="791" t="s">
        <v>589</v>
      </c>
      <c r="B10" s="791" t="s">
        <v>590</v>
      </c>
      <c r="C10" s="793">
        <v>42761.649305555555</v>
      </c>
      <c r="D10" s="952" t="s">
        <v>591</v>
      </c>
      <c r="E10" s="952"/>
      <c r="F10" s="952"/>
      <c r="G10" s="952"/>
      <c r="H10" s="792">
        <v>131.1</v>
      </c>
      <c r="I10" s="792">
        <v>321.63</v>
      </c>
    </row>
    <row r="11" spans="1:10" s="603" customFormat="1" ht="147" customHeight="1">
      <c r="A11" s="791" t="s">
        <v>459</v>
      </c>
      <c r="B11" s="791" t="s">
        <v>592</v>
      </c>
      <c r="C11" s="793">
        <v>42761.65625</v>
      </c>
      <c r="D11" s="952" t="s">
        <v>593</v>
      </c>
      <c r="E11" s="952"/>
      <c r="F11" s="952"/>
      <c r="G11" s="952"/>
      <c r="H11" s="792">
        <v>7.8</v>
      </c>
      <c r="I11" s="792"/>
    </row>
    <row r="12" spans="1:10" s="603" customFormat="1" ht="240" customHeight="1">
      <c r="A12" s="791" t="s">
        <v>495</v>
      </c>
      <c r="B12" s="791" t="s">
        <v>594</v>
      </c>
      <c r="C12" s="793">
        <v>42761.819444444445</v>
      </c>
      <c r="D12" s="952" t="s">
        <v>595</v>
      </c>
      <c r="E12" s="952"/>
      <c r="F12" s="952"/>
      <c r="G12" s="952"/>
      <c r="H12" s="792">
        <v>38</v>
      </c>
      <c r="I12" s="792"/>
    </row>
    <row r="13" spans="1:10" s="603" customFormat="1" ht="222" customHeight="1">
      <c r="A13" s="791" t="s">
        <v>495</v>
      </c>
      <c r="B13" s="791" t="s">
        <v>506</v>
      </c>
      <c r="C13" s="793">
        <v>42762.436805555553</v>
      </c>
      <c r="D13" s="952" t="s">
        <v>596</v>
      </c>
      <c r="E13" s="952"/>
      <c r="F13" s="952"/>
      <c r="G13" s="952"/>
      <c r="H13" s="792">
        <v>5.0199999999999996</v>
      </c>
      <c r="I13" s="792"/>
      <c r="J13" s="603" t="s">
        <v>793</v>
      </c>
    </row>
    <row r="14" spans="1:10" s="603" customFormat="1" ht="211.5" customHeight="1">
      <c r="A14" s="791" t="s">
        <v>388</v>
      </c>
      <c r="B14" s="791" t="s">
        <v>597</v>
      </c>
      <c r="C14" s="793">
        <v>42762.543055555558</v>
      </c>
      <c r="D14" s="952" t="s">
        <v>598</v>
      </c>
      <c r="E14" s="952"/>
      <c r="F14" s="952"/>
      <c r="G14" s="952"/>
      <c r="H14" s="792">
        <v>60.07</v>
      </c>
      <c r="I14" s="792"/>
    </row>
    <row r="15" spans="1:10" s="603" customFormat="1" ht="185.25" customHeight="1">
      <c r="A15" s="791" t="s">
        <v>475</v>
      </c>
      <c r="B15" s="791" t="s">
        <v>599</v>
      </c>
      <c r="C15" s="793">
        <v>42763.074305555558</v>
      </c>
      <c r="D15" s="952" t="s">
        <v>600</v>
      </c>
      <c r="E15" s="952"/>
      <c r="F15" s="952"/>
      <c r="G15" s="952"/>
      <c r="H15" s="792">
        <v>6.35</v>
      </c>
      <c r="I15" s="792"/>
    </row>
    <row r="16" spans="1:10" s="603" customFormat="1" ht="117" customHeight="1">
      <c r="A16" s="791" t="s">
        <v>478</v>
      </c>
      <c r="B16" s="791" t="s">
        <v>601</v>
      </c>
      <c r="C16" s="793">
        <v>42764.118055555555</v>
      </c>
      <c r="D16" s="952" t="s">
        <v>602</v>
      </c>
      <c r="E16" s="952"/>
      <c r="F16" s="952"/>
      <c r="G16" s="952"/>
      <c r="H16" s="792">
        <v>1.44</v>
      </c>
      <c r="I16" s="792"/>
    </row>
    <row r="17" spans="1:9" s="603" customFormat="1" ht="258.75" customHeight="1">
      <c r="A17" s="791" t="s">
        <v>423</v>
      </c>
      <c r="B17" s="791" t="s">
        <v>603</v>
      </c>
      <c r="C17" s="793">
        <v>42764.738888888889</v>
      </c>
      <c r="D17" s="952" t="s">
        <v>604</v>
      </c>
      <c r="E17" s="952"/>
      <c r="F17" s="952"/>
      <c r="G17" s="952"/>
      <c r="H17" s="792"/>
      <c r="I17" s="792">
        <v>193.49</v>
      </c>
    </row>
    <row r="18" spans="1:9" s="603" customFormat="1" ht="166.5" customHeight="1">
      <c r="A18" s="791" t="s">
        <v>491</v>
      </c>
      <c r="B18" s="791" t="s">
        <v>566</v>
      </c>
      <c r="C18" s="793">
        <v>42766.720138888886</v>
      </c>
      <c r="D18" s="952" t="s">
        <v>605</v>
      </c>
      <c r="E18" s="952"/>
      <c r="F18" s="952"/>
      <c r="G18" s="952"/>
      <c r="H18" s="792"/>
      <c r="I18" s="792">
        <v>103</v>
      </c>
    </row>
    <row r="19" spans="1:9" s="603" customFormat="1" ht="140.25" customHeight="1">
      <c r="A19" s="791" t="s">
        <v>501</v>
      </c>
      <c r="B19" s="791" t="s">
        <v>606</v>
      </c>
      <c r="C19" s="793">
        <v>42766.726388888892</v>
      </c>
      <c r="D19" s="952" t="s">
        <v>607</v>
      </c>
      <c r="E19" s="952"/>
      <c r="F19" s="952"/>
      <c r="G19" s="952"/>
      <c r="H19" s="792">
        <v>6.78</v>
      </c>
      <c r="I19" s="792"/>
    </row>
    <row r="20" spans="1:9" s="603" customFormat="1" ht="12.75">
      <c r="A20" s="609"/>
      <c r="B20" s="606"/>
      <c r="C20" s="606"/>
      <c r="D20" s="606"/>
      <c r="E20" s="606"/>
      <c r="F20" s="606"/>
      <c r="G20" s="606"/>
      <c r="H20" s="606"/>
      <c r="I20" s="606"/>
    </row>
    <row r="21" spans="1:9" s="603" customFormat="1">
      <c r="A21" s="610"/>
      <c r="B21" s="211"/>
      <c r="C21" s="211"/>
      <c r="D21" s="211"/>
      <c r="E21" s="211"/>
      <c r="F21" s="211"/>
      <c r="G21" s="211"/>
      <c r="H21" s="211"/>
      <c r="I21" s="211"/>
    </row>
    <row r="22" spans="1:9" s="603" customFormat="1">
      <c r="A22" s="610"/>
      <c r="B22" s="211"/>
      <c r="C22" s="211"/>
      <c r="D22" s="211"/>
      <c r="E22" s="211"/>
      <c r="F22" s="211"/>
      <c r="G22" s="211"/>
      <c r="H22" s="211"/>
      <c r="I22" s="211"/>
    </row>
    <row r="23" spans="1:9" s="603" customFormat="1">
      <c r="A23" s="610"/>
      <c r="B23" s="211"/>
      <c r="C23" s="211"/>
      <c r="D23" s="211"/>
      <c r="E23" s="211"/>
      <c r="F23" s="211"/>
      <c r="G23" s="211"/>
      <c r="H23" s="211"/>
      <c r="I23" s="211"/>
    </row>
    <row r="24" spans="1:9" s="603" customFormat="1">
      <c r="A24" s="610"/>
      <c r="B24" s="211"/>
      <c r="C24" s="211"/>
      <c r="D24" s="211"/>
      <c r="E24" s="211"/>
      <c r="F24" s="211"/>
      <c r="G24" s="211"/>
      <c r="H24" s="211"/>
      <c r="I24" s="211"/>
    </row>
    <row r="25" spans="1:9" s="603" customFormat="1">
      <c r="A25" s="610"/>
      <c r="B25" s="211"/>
      <c r="C25" s="211"/>
      <c r="D25" s="211"/>
      <c r="E25" s="211"/>
      <c r="F25" s="211"/>
      <c r="G25" s="211"/>
      <c r="H25" s="211"/>
      <c r="I25" s="211"/>
    </row>
    <row r="26" spans="1:9" s="603" customFormat="1">
      <c r="A26" s="610"/>
      <c r="B26" s="211"/>
      <c r="C26" s="211"/>
      <c r="D26" s="211"/>
      <c r="E26" s="211"/>
      <c r="F26" s="211"/>
      <c r="G26" s="211"/>
      <c r="H26" s="211"/>
      <c r="I26" s="211"/>
    </row>
    <row r="27" spans="1:9" s="603" customFormat="1">
      <c r="A27" s="610"/>
      <c r="B27" s="211"/>
      <c r="C27" s="211"/>
      <c r="D27" s="211"/>
      <c r="E27" s="211"/>
      <c r="F27" s="211"/>
      <c r="G27" s="211"/>
      <c r="H27" s="211"/>
      <c r="I27" s="211"/>
    </row>
    <row r="28" spans="1:9" s="603" customFormat="1">
      <c r="A28" s="610"/>
      <c r="B28" s="211"/>
      <c r="C28" s="211"/>
      <c r="D28" s="211"/>
      <c r="E28" s="211"/>
      <c r="F28" s="211"/>
      <c r="G28" s="211"/>
      <c r="H28" s="211"/>
      <c r="I28" s="211"/>
    </row>
    <row r="29" spans="1:9" s="603" customFormat="1">
      <c r="A29" s="610"/>
      <c r="B29" s="211"/>
      <c r="C29" s="211"/>
      <c r="D29" s="211"/>
      <c r="E29" s="211"/>
      <c r="F29" s="211"/>
      <c r="G29" s="211"/>
      <c r="H29" s="211"/>
      <c r="I29" s="211"/>
    </row>
    <row r="30" spans="1:9" s="603" customFormat="1">
      <c r="A30" s="610"/>
      <c r="B30" s="211"/>
      <c r="C30" s="211"/>
      <c r="D30" s="211"/>
      <c r="E30" s="211"/>
      <c r="F30" s="211"/>
      <c r="G30" s="211"/>
      <c r="H30" s="211"/>
      <c r="I30" s="211"/>
    </row>
    <row r="31" spans="1:9" s="603" customFormat="1">
      <c r="A31" s="610"/>
      <c r="B31" s="211"/>
      <c r="C31" s="211"/>
      <c r="D31" s="211"/>
      <c r="E31" s="211"/>
      <c r="F31" s="211"/>
      <c r="G31" s="211"/>
      <c r="H31" s="211"/>
      <c r="I31" s="211"/>
    </row>
    <row r="32" spans="1:9" s="603" customFormat="1">
      <c r="A32" s="610"/>
      <c r="B32" s="211"/>
      <c r="C32" s="211"/>
      <c r="D32" s="211"/>
      <c r="E32" s="211"/>
      <c r="F32" s="211"/>
      <c r="G32" s="211"/>
      <c r="H32" s="211"/>
      <c r="I32" s="211"/>
    </row>
    <row r="33" spans="1:9" s="603" customFormat="1">
      <c r="A33" s="610"/>
      <c r="B33" s="211"/>
      <c r="C33" s="211"/>
      <c r="D33" s="211"/>
      <c r="E33" s="211"/>
      <c r="F33" s="211"/>
      <c r="G33" s="211"/>
      <c r="H33" s="211"/>
      <c r="I33" s="211"/>
    </row>
    <row r="34" spans="1:9" s="603" customFormat="1">
      <c r="A34" s="610"/>
      <c r="B34" s="211"/>
      <c r="C34" s="211"/>
      <c r="D34" s="211"/>
      <c r="E34" s="211"/>
      <c r="F34" s="211"/>
      <c r="G34" s="211"/>
      <c r="H34" s="211"/>
      <c r="I34" s="211"/>
    </row>
    <row r="35" spans="1:9" s="603" customFormat="1">
      <c r="A35" s="610"/>
      <c r="B35" s="211"/>
      <c r="C35" s="211"/>
      <c r="D35" s="211"/>
      <c r="E35" s="211"/>
      <c r="F35" s="211"/>
      <c r="G35" s="211"/>
      <c r="H35" s="211"/>
      <c r="I35" s="211"/>
    </row>
    <row r="36" spans="1:9" s="603" customFormat="1">
      <c r="A36" s="610"/>
      <c r="B36" s="211"/>
      <c r="C36" s="211"/>
      <c r="D36" s="211"/>
      <c r="E36" s="211"/>
      <c r="F36" s="211"/>
      <c r="G36" s="211"/>
      <c r="H36" s="211"/>
      <c r="I36" s="211"/>
    </row>
    <row r="37" spans="1:9" s="603" customFormat="1">
      <c r="A37" s="610"/>
      <c r="B37" s="211"/>
      <c r="C37" s="211"/>
      <c r="D37" s="211"/>
      <c r="E37" s="211"/>
      <c r="F37" s="211"/>
      <c r="G37" s="211"/>
      <c r="H37" s="211"/>
      <c r="I37" s="211"/>
    </row>
    <row r="38" spans="1:9" s="603" customFormat="1">
      <c r="A38" s="610"/>
      <c r="B38" s="211"/>
      <c r="C38" s="211"/>
      <c r="D38" s="211"/>
      <c r="E38" s="211"/>
      <c r="F38" s="211"/>
      <c r="G38" s="211"/>
      <c r="H38" s="211"/>
      <c r="I38" s="211"/>
    </row>
    <row r="39" spans="1:9" s="603" customFormat="1">
      <c r="A39" s="610"/>
      <c r="B39" s="211"/>
      <c r="C39" s="211"/>
      <c r="D39" s="211"/>
      <c r="E39" s="211"/>
      <c r="F39" s="211"/>
      <c r="G39" s="211"/>
      <c r="H39" s="211"/>
      <c r="I39" s="211"/>
    </row>
    <row r="40" spans="1:9" s="603" customFormat="1">
      <c r="A40" s="610"/>
      <c r="B40" s="211"/>
      <c r="C40" s="211"/>
      <c r="D40" s="211"/>
      <c r="E40" s="211"/>
      <c r="F40" s="211"/>
      <c r="G40" s="211"/>
      <c r="H40" s="211"/>
      <c r="I40" s="211"/>
    </row>
    <row r="41" spans="1:9" s="603" customFormat="1">
      <c r="A41" s="610"/>
      <c r="B41" s="211"/>
      <c r="C41" s="211"/>
      <c r="D41" s="211"/>
      <c r="E41" s="211"/>
      <c r="F41" s="211"/>
      <c r="G41" s="211"/>
      <c r="H41" s="211"/>
      <c r="I41" s="211"/>
    </row>
    <row r="42" spans="1:9" s="603" customFormat="1">
      <c r="A42" s="610"/>
      <c r="B42" s="211"/>
      <c r="C42" s="211"/>
      <c r="D42" s="211"/>
      <c r="E42" s="211"/>
      <c r="F42" s="211"/>
      <c r="G42" s="211"/>
      <c r="H42" s="211"/>
      <c r="I42" s="211"/>
    </row>
    <row r="43" spans="1:9" s="603" customFormat="1">
      <c r="A43" s="610"/>
      <c r="B43" s="211"/>
      <c r="C43" s="211"/>
      <c r="D43" s="211"/>
      <c r="E43" s="211"/>
      <c r="F43" s="211"/>
      <c r="G43" s="211"/>
      <c r="H43" s="211"/>
      <c r="I43" s="211"/>
    </row>
    <row r="44" spans="1:9" s="603" customFormat="1">
      <c r="A44" s="610"/>
      <c r="B44" s="211"/>
      <c r="C44" s="211"/>
      <c r="D44" s="211"/>
      <c r="E44" s="211"/>
      <c r="F44" s="211"/>
      <c r="G44" s="211"/>
      <c r="H44" s="211"/>
      <c r="I44" s="211"/>
    </row>
    <row r="45" spans="1:9" s="603" customFormat="1">
      <c r="A45" s="610"/>
      <c r="B45" s="211"/>
      <c r="C45" s="211"/>
      <c r="D45" s="211"/>
      <c r="E45" s="211"/>
      <c r="F45" s="211"/>
      <c r="G45" s="211"/>
      <c r="H45" s="211"/>
      <c r="I45" s="211"/>
    </row>
    <row r="46" spans="1:9" s="603" customFormat="1">
      <c r="A46" s="610"/>
      <c r="B46" s="211"/>
      <c r="C46" s="211"/>
      <c r="D46" s="211"/>
      <c r="E46" s="211"/>
      <c r="F46" s="211"/>
      <c r="G46" s="211"/>
      <c r="H46" s="211"/>
      <c r="I46" s="211"/>
    </row>
    <row r="47" spans="1:9" s="603" customFormat="1">
      <c r="A47" s="610"/>
      <c r="B47" s="211"/>
      <c r="C47" s="211"/>
      <c r="D47" s="211"/>
      <c r="E47" s="211"/>
      <c r="F47" s="211"/>
      <c r="G47" s="211"/>
      <c r="H47" s="211"/>
      <c r="I47" s="211"/>
    </row>
    <row r="48" spans="1:9" s="603" customFormat="1">
      <c r="A48" s="610"/>
      <c r="B48" s="211"/>
      <c r="C48" s="211"/>
      <c r="D48" s="211"/>
      <c r="E48" s="211"/>
      <c r="F48" s="211"/>
      <c r="G48" s="211"/>
      <c r="H48" s="211"/>
      <c r="I48" s="211"/>
    </row>
    <row r="49" spans="1:9" s="603" customFormat="1">
      <c r="A49" s="610"/>
      <c r="B49" s="211"/>
      <c r="C49" s="211"/>
      <c r="D49" s="211"/>
      <c r="E49" s="211"/>
      <c r="F49" s="211"/>
      <c r="G49" s="211"/>
      <c r="H49" s="211"/>
      <c r="I49" s="211"/>
    </row>
    <row r="50" spans="1:9" s="603" customFormat="1">
      <c r="A50" s="610"/>
      <c r="B50" s="211"/>
      <c r="C50" s="211"/>
      <c r="D50" s="211"/>
      <c r="E50" s="211"/>
      <c r="F50" s="211"/>
      <c r="G50" s="211"/>
      <c r="H50" s="211"/>
      <c r="I50" s="211"/>
    </row>
    <row r="51" spans="1:9" s="603" customFormat="1">
      <c r="A51" s="610"/>
      <c r="B51" s="211"/>
      <c r="C51" s="211"/>
      <c r="D51" s="211"/>
      <c r="E51" s="211"/>
      <c r="F51" s="211"/>
      <c r="G51" s="211"/>
      <c r="H51" s="211"/>
      <c r="I51" s="211"/>
    </row>
    <row r="52" spans="1:9" s="603" customFormat="1">
      <c r="A52" s="610"/>
      <c r="B52" s="211"/>
      <c r="C52" s="211"/>
      <c r="D52" s="211"/>
      <c r="E52" s="211"/>
      <c r="F52" s="211"/>
      <c r="G52" s="211"/>
      <c r="H52" s="211"/>
      <c r="I52" s="211"/>
    </row>
    <row r="53" spans="1:9" s="603" customFormat="1">
      <c r="A53" s="610"/>
      <c r="B53" s="211"/>
      <c r="C53" s="211"/>
      <c r="D53" s="211"/>
      <c r="E53" s="211"/>
      <c r="F53" s="211"/>
      <c r="G53" s="211"/>
      <c r="H53" s="211"/>
      <c r="I53" s="211"/>
    </row>
    <row r="54" spans="1:9" s="603" customFormat="1">
      <c r="A54" s="610"/>
      <c r="B54" s="211"/>
      <c r="C54" s="211"/>
      <c r="D54" s="211"/>
      <c r="E54" s="211"/>
      <c r="F54" s="211"/>
      <c r="G54" s="211"/>
      <c r="H54" s="211"/>
      <c r="I54" s="211"/>
    </row>
    <row r="55" spans="1:9" s="603" customFormat="1">
      <c r="A55" s="610"/>
      <c r="B55" s="211"/>
      <c r="C55" s="211"/>
      <c r="D55" s="211"/>
      <c r="E55" s="211"/>
      <c r="F55" s="211"/>
      <c r="G55" s="211"/>
      <c r="H55" s="211"/>
      <c r="I55" s="211"/>
    </row>
    <row r="56" spans="1:9" s="603" customFormat="1">
      <c r="A56" s="610"/>
      <c r="B56" s="211"/>
      <c r="C56" s="211"/>
      <c r="D56" s="211"/>
      <c r="E56" s="211"/>
      <c r="F56" s="211"/>
      <c r="G56" s="211"/>
      <c r="H56" s="211"/>
      <c r="I56" s="211"/>
    </row>
    <row r="57" spans="1:9" s="603" customFormat="1">
      <c r="A57" s="610"/>
      <c r="B57" s="211"/>
      <c r="C57" s="211"/>
      <c r="D57" s="211"/>
      <c r="E57" s="211"/>
      <c r="F57" s="211"/>
      <c r="G57" s="211"/>
      <c r="H57" s="211"/>
      <c r="I57" s="211"/>
    </row>
    <row r="58" spans="1:9" s="603" customFormat="1">
      <c r="A58" s="610"/>
      <c r="B58" s="211"/>
      <c r="C58" s="211"/>
      <c r="D58" s="211"/>
      <c r="E58" s="211"/>
      <c r="F58" s="211"/>
      <c r="G58" s="211"/>
      <c r="H58" s="211"/>
      <c r="I58" s="211"/>
    </row>
    <row r="59" spans="1:9" s="603" customFormat="1">
      <c r="A59" s="610"/>
      <c r="B59" s="211"/>
      <c r="C59" s="211"/>
      <c r="D59" s="211"/>
      <c r="E59" s="211"/>
      <c r="F59" s="211"/>
      <c r="G59" s="211"/>
      <c r="H59" s="211"/>
      <c r="I59" s="211"/>
    </row>
    <row r="60" spans="1:9" s="603" customFormat="1">
      <c r="A60" s="610"/>
      <c r="B60" s="211"/>
      <c r="C60" s="211"/>
      <c r="D60" s="211"/>
      <c r="E60" s="211"/>
      <c r="F60" s="211"/>
      <c r="G60" s="211"/>
      <c r="H60" s="211"/>
      <c r="I60" s="211"/>
    </row>
    <row r="61" spans="1:9" s="603" customFormat="1">
      <c r="A61" s="610"/>
      <c r="B61" s="211"/>
      <c r="C61" s="211"/>
      <c r="D61" s="211"/>
      <c r="E61" s="211"/>
      <c r="F61" s="211"/>
      <c r="G61" s="211"/>
      <c r="H61" s="211"/>
      <c r="I61" s="211"/>
    </row>
    <row r="62" spans="1:9" s="603" customFormat="1">
      <c r="A62" s="610"/>
      <c r="B62" s="211"/>
      <c r="C62" s="211"/>
      <c r="D62" s="211"/>
      <c r="E62" s="211"/>
      <c r="F62" s="211"/>
      <c r="G62" s="211"/>
      <c r="H62" s="211"/>
      <c r="I62" s="211"/>
    </row>
    <row r="63" spans="1:9" s="603" customFormat="1">
      <c r="A63" s="610"/>
      <c r="B63" s="211"/>
      <c r="C63" s="211"/>
      <c r="D63" s="211"/>
      <c r="E63" s="211"/>
      <c r="F63" s="211"/>
      <c r="G63" s="211"/>
      <c r="H63" s="211"/>
      <c r="I63" s="211"/>
    </row>
    <row r="64" spans="1:9" s="603" customFormat="1">
      <c r="A64" s="610"/>
      <c r="B64" s="211"/>
      <c r="C64" s="211"/>
      <c r="D64" s="211"/>
      <c r="E64" s="211"/>
      <c r="F64" s="211"/>
      <c r="G64" s="211"/>
      <c r="H64" s="211"/>
      <c r="I64" s="211"/>
    </row>
    <row r="65" spans="1:9" s="603" customFormat="1">
      <c r="A65" s="610"/>
      <c r="B65" s="211"/>
      <c r="C65" s="211"/>
      <c r="D65" s="211"/>
      <c r="E65" s="211"/>
      <c r="F65" s="211"/>
      <c r="G65" s="211"/>
      <c r="H65" s="211"/>
      <c r="I65" s="211"/>
    </row>
    <row r="66" spans="1:9" s="603" customFormat="1">
      <c r="A66" s="610"/>
      <c r="B66" s="211"/>
      <c r="C66" s="211"/>
      <c r="D66" s="211"/>
      <c r="E66" s="211"/>
      <c r="F66" s="211"/>
      <c r="G66" s="211"/>
      <c r="H66" s="211"/>
      <c r="I66" s="211"/>
    </row>
    <row r="67" spans="1:9" s="603" customFormat="1">
      <c r="A67" s="610"/>
      <c r="B67" s="211"/>
      <c r="C67" s="211"/>
      <c r="D67" s="211"/>
      <c r="E67" s="211"/>
      <c r="F67" s="211"/>
      <c r="G67" s="211"/>
      <c r="H67" s="211"/>
      <c r="I67" s="211"/>
    </row>
    <row r="68" spans="1:9" s="603" customFormat="1">
      <c r="A68" s="610"/>
      <c r="B68" s="211"/>
      <c r="C68" s="211"/>
      <c r="D68" s="211"/>
      <c r="E68" s="211"/>
      <c r="F68" s="211"/>
      <c r="G68" s="211"/>
      <c r="H68" s="211"/>
      <c r="I68" s="211"/>
    </row>
    <row r="69" spans="1:9" s="603" customFormat="1">
      <c r="A69" s="610"/>
      <c r="B69" s="211"/>
      <c r="C69" s="211"/>
      <c r="D69" s="211"/>
      <c r="E69" s="211"/>
      <c r="F69" s="211"/>
      <c r="G69" s="211"/>
      <c r="H69" s="211"/>
      <c r="I69" s="211"/>
    </row>
    <row r="70" spans="1:9" s="603" customFormat="1">
      <c r="A70" s="610"/>
      <c r="B70" s="211"/>
      <c r="C70" s="211"/>
      <c r="D70" s="211"/>
      <c r="E70" s="211"/>
      <c r="F70" s="211"/>
      <c r="G70" s="211"/>
      <c r="H70" s="211"/>
      <c r="I70" s="211"/>
    </row>
    <row r="71" spans="1:9" s="603" customFormat="1">
      <c r="A71" s="610"/>
      <c r="B71" s="211"/>
      <c r="C71" s="211"/>
      <c r="D71" s="211"/>
      <c r="E71" s="211"/>
      <c r="F71" s="211"/>
      <c r="G71" s="211"/>
      <c r="H71" s="211"/>
      <c r="I71" s="211"/>
    </row>
    <row r="72" spans="1:9" s="603" customFormat="1">
      <c r="A72" s="610"/>
      <c r="B72" s="211"/>
      <c r="C72" s="211"/>
      <c r="D72" s="211"/>
      <c r="E72" s="211"/>
      <c r="F72" s="211"/>
      <c r="G72" s="211"/>
      <c r="H72" s="211"/>
      <c r="I72" s="211"/>
    </row>
    <row r="73" spans="1:9" s="603" customFormat="1">
      <c r="A73" s="610"/>
      <c r="B73" s="211"/>
      <c r="C73" s="211"/>
      <c r="D73" s="211"/>
      <c r="E73" s="211"/>
      <c r="F73" s="211"/>
      <c r="G73" s="211"/>
      <c r="H73" s="211"/>
      <c r="I73" s="211"/>
    </row>
    <row r="74" spans="1:9" s="603" customFormat="1">
      <c r="A74" s="610"/>
      <c r="B74" s="211"/>
      <c r="C74" s="211"/>
      <c r="D74" s="211"/>
      <c r="E74" s="211"/>
      <c r="F74" s="211"/>
      <c r="G74" s="211"/>
      <c r="H74" s="211"/>
      <c r="I74" s="211"/>
    </row>
    <row r="75" spans="1:9" s="603" customFormat="1">
      <c r="A75" s="610"/>
      <c r="B75" s="211"/>
      <c r="C75" s="211"/>
      <c r="D75" s="211"/>
      <c r="E75" s="211"/>
      <c r="F75" s="211"/>
      <c r="G75" s="211"/>
      <c r="H75" s="211"/>
      <c r="I75" s="211"/>
    </row>
    <row r="76" spans="1:9" s="603" customFormat="1">
      <c r="A76" s="610"/>
      <c r="B76" s="211"/>
      <c r="C76" s="211"/>
      <c r="D76" s="211"/>
      <c r="E76" s="211"/>
      <c r="F76" s="211"/>
      <c r="G76" s="211"/>
      <c r="H76" s="211"/>
      <c r="I76" s="211"/>
    </row>
    <row r="77" spans="1:9" s="603" customFormat="1">
      <c r="A77" s="610"/>
      <c r="B77" s="211"/>
      <c r="C77" s="211"/>
      <c r="D77" s="211"/>
      <c r="E77" s="211"/>
      <c r="F77" s="211"/>
      <c r="G77" s="211"/>
      <c r="H77" s="211"/>
      <c r="I77" s="211"/>
    </row>
    <row r="78" spans="1:9" s="603" customFormat="1">
      <c r="A78" s="610"/>
      <c r="B78" s="211"/>
      <c r="C78" s="211"/>
      <c r="D78" s="211"/>
      <c r="E78" s="211"/>
      <c r="F78" s="211"/>
      <c r="G78" s="211"/>
      <c r="H78" s="211"/>
      <c r="I78" s="211"/>
    </row>
    <row r="79" spans="1:9" s="603" customFormat="1">
      <c r="A79" s="610"/>
      <c r="B79" s="211"/>
      <c r="C79" s="211"/>
      <c r="D79" s="211"/>
      <c r="E79" s="211"/>
      <c r="F79" s="211"/>
      <c r="G79" s="211"/>
      <c r="H79" s="211"/>
      <c r="I79" s="211"/>
    </row>
    <row r="80" spans="1:9" s="603" customFormat="1">
      <c r="A80" s="610"/>
      <c r="B80" s="211"/>
      <c r="C80" s="211"/>
      <c r="D80" s="211"/>
      <c r="E80" s="211"/>
      <c r="F80" s="211"/>
      <c r="G80" s="211"/>
      <c r="H80" s="211"/>
      <c r="I80" s="211"/>
    </row>
    <row r="81" spans="1:9" s="603" customFormat="1">
      <c r="A81" s="610"/>
      <c r="B81" s="211"/>
      <c r="C81" s="211"/>
      <c r="D81" s="211"/>
      <c r="E81" s="211"/>
      <c r="F81" s="211"/>
      <c r="G81" s="211"/>
      <c r="H81" s="211"/>
      <c r="I81" s="211"/>
    </row>
    <row r="82" spans="1:9" s="603" customFormat="1">
      <c r="A82" s="610"/>
      <c r="B82" s="211"/>
      <c r="C82" s="211"/>
      <c r="D82" s="211"/>
      <c r="E82" s="211"/>
      <c r="F82" s="211"/>
      <c r="G82" s="211"/>
      <c r="H82" s="211"/>
      <c r="I82" s="211"/>
    </row>
    <row r="83" spans="1:9" s="603" customFormat="1">
      <c r="A83" s="610"/>
      <c r="B83" s="211"/>
      <c r="C83" s="211"/>
      <c r="D83" s="211"/>
      <c r="E83" s="211"/>
      <c r="F83" s="211"/>
      <c r="G83" s="211"/>
      <c r="H83" s="211"/>
      <c r="I83" s="211"/>
    </row>
    <row r="84" spans="1:9" s="603" customFormat="1">
      <c r="A84" s="610"/>
      <c r="B84" s="211"/>
      <c r="C84" s="211"/>
      <c r="D84" s="211"/>
      <c r="E84" s="211"/>
      <c r="F84" s="211"/>
      <c r="G84" s="211"/>
      <c r="H84" s="211"/>
      <c r="I84" s="211"/>
    </row>
    <row r="85" spans="1:9" s="603" customFormat="1">
      <c r="A85" s="610"/>
      <c r="B85" s="211"/>
      <c r="C85" s="211"/>
      <c r="D85" s="211"/>
      <c r="E85" s="211"/>
      <c r="F85" s="211"/>
      <c r="G85" s="211"/>
      <c r="H85" s="211"/>
      <c r="I85" s="211"/>
    </row>
    <row r="86" spans="1:9" s="603" customFormat="1">
      <c r="A86" s="610"/>
      <c r="B86" s="211"/>
      <c r="C86" s="211"/>
      <c r="D86" s="211"/>
      <c r="E86" s="211"/>
      <c r="F86" s="211"/>
      <c r="G86" s="211"/>
      <c r="H86" s="211"/>
      <c r="I86" s="211"/>
    </row>
    <row r="87" spans="1:9" s="603" customFormat="1">
      <c r="A87" s="610"/>
      <c r="B87" s="211"/>
      <c r="C87" s="211"/>
      <c r="D87" s="211"/>
      <c r="E87" s="211"/>
      <c r="F87" s="211"/>
      <c r="G87" s="211"/>
      <c r="H87" s="211"/>
      <c r="I87" s="211"/>
    </row>
    <row r="88" spans="1:9" s="603" customFormat="1">
      <c r="A88" s="610"/>
      <c r="B88" s="211"/>
      <c r="C88" s="211"/>
      <c r="D88" s="211"/>
      <c r="E88" s="211"/>
      <c r="F88" s="211"/>
      <c r="G88" s="211"/>
      <c r="H88" s="211"/>
      <c r="I88" s="211"/>
    </row>
    <row r="89" spans="1:9" s="603" customFormat="1">
      <c r="A89" s="610"/>
      <c r="B89" s="211"/>
      <c r="C89" s="211"/>
      <c r="D89" s="211"/>
      <c r="E89" s="211"/>
      <c r="F89" s="211"/>
      <c r="G89" s="211"/>
      <c r="H89" s="211"/>
      <c r="I89" s="211"/>
    </row>
    <row r="90" spans="1:9" s="603" customFormat="1">
      <c r="A90" s="610"/>
      <c r="B90" s="211"/>
      <c r="C90" s="211"/>
      <c r="D90" s="211"/>
      <c r="E90" s="211"/>
      <c r="F90" s="211"/>
      <c r="G90" s="211"/>
      <c r="H90" s="211"/>
      <c r="I90" s="211"/>
    </row>
    <row r="91" spans="1:9" s="603" customFormat="1">
      <c r="A91" s="610"/>
      <c r="B91" s="211"/>
      <c r="C91" s="211"/>
      <c r="D91" s="211"/>
      <c r="E91" s="211"/>
      <c r="F91" s="211"/>
      <c r="G91" s="211"/>
      <c r="H91" s="211"/>
      <c r="I91" s="211"/>
    </row>
    <row r="92" spans="1:9" s="603" customFormat="1">
      <c r="A92" s="610"/>
      <c r="B92" s="211"/>
      <c r="C92" s="211"/>
      <c r="D92" s="211"/>
      <c r="E92" s="211"/>
      <c r="F92" s="211"/>
      <c r="G92" s="211"/>
      <c r="H92" s="211"/>
      <c r="I92" s="211"/>
    </row>
    <row r="93" spans="1:9" s="603" customFormat="1">
      <c r="A93" s="610"/>
      <c r="B93" s="211"/>
      <c r="C93" s="211"/>
      <c r="D93" s="211"/>
      <c r="E93" s="211"/>
      <c r="F93" s="211"/>
      <c r="G93" s="211"/>
      <c r="H93" s="211"/>
      <c r="I93" s="211"/>
    </row>
    <row r="94" spans="1:9" s="603" customFormat="1">
      <c r="A94" s="610"/>
      <c r="B94" s="211"/>
      <c r="C94" s="211"/>
      <c r="D94" s="211"/>
      <c r="E94" s="211"/>
      <c r="F94" s="211"/>
      <c r="G94" s="211"/>
      <c r="H94" s="211"/>
      <c r="I94" s="211"/>
    </row>
    <row r="95" spans="1:9" s="603" customFormat="1">
      <c r="A95" s="610"/>
      <c r="B95" s="211"/>
      <c r="C95" s="211"/>
      <c r="D95" s="211"/>
      <c r="E95" s="211"/>
      <c r="F95" s="211"/>
      <c r="G95" s="211"/>
      <c r="H95" s="211"/>
      <c r="I95" s="211"/>
    </row>
    <row r="96" spans="1:9" s="603" customFormat="1">
      <c r="A96" s="610"/>
      <c r="B96" s="211"/>
      <c r="C96" s="211"/>
      <c r="D96" s="211"/>
      <c r="E96" s="211"/>
      <c r="F96" s="211"/>
      <c r="G96" s="211"/>
      <c r="H96" s="211"/>
      <c r="I96" s="211"/>
    </row>
    <row r="97" spans="1:9" s="603" customFormat="1">
      <c r="A97" s="610"/>
      <c r="B97" s="211"/>
      <c r="C97" s="211"/>
      <c r="D97" s="211"/>
      <c r="E97" s="211"/>
      <c r="F97" s="211"/>
      <c r="G97" s="211"/>
      <c r="H97" s="211"/>
      <c r="I97" s="211"/>
    </row>
    <row r="98" spans="1:9" s="603" customFormat="1">
      <c r="A98" s="610"/>
      <c r="B98" s="211"/>
      <c r="C98" s="211"/>
      <c r="D98" s="211"/>
      <c r="E98" s="211"/>
      <c r="F98" s="211"/>
      <c r="G98" s="211"/>
      <c r="H98" s="211"/>
      <c r="I98" s="211"/>
    </row>
    <row r="99" spans="1:9" s="603" customFormat="1">
      <c r="A99" s="610"/>
      <c r="B99" s="211"/>
      <c r="C99" s="211"/>
      <c r="D99" s="211"/>
      <c r="E99" s="211"/>
      <c r="F99" s="211"/>
      <c r="G99" s="211"/>
      <c r="H99" s="211"/>
      <c r="I99" s="211"/>
    </row>
    <row r="100" spans="1:9" s="603" customFormat="1">
      <c r="A100" s="610"/>
      <c r="B100" s="211"/>
      <c r="C100" s="211"/>
      <c r="D100" s="211"/>
      <c r="E100" s="211"/>
      <c r="F100" s="211"/>
      <c r="G100" s="211"/>
      <c r="H100" s="211"/>
      <c r="I100" s="211"/>
    </row>
    <row r="101" spans="1:9" s="603" customFormat="1">
      <c r="A101" s="610"/>
      <c r="B101" s="211"/>
      <c r="C101" s="211"/>
      <c r="D101" s="211"/>
      <c r="E101" s="211"/>
      <c r="F101" s="211"/>
      <c r="G101" s="211"/>
      <c r="H101" s="211"/>
      <c r="I101" s="211"/>
    </row>
    <row r="102" spans="1:9" s="603" customFormat="1">
      <c r="A102" s="610"/>
      <c r="B102" s="211"/>
      <c r="C102" s="211"/>
      <c r="D102" s="211"/>
      <c r="E102" s="211"/>
      <c r="F102" s="211"/>
      <c r="G102" s="211"/>
      <c r="H102" s="211"/>
      <c r="I102" s="211"/>
    </row>
    <row r="103" spans="1:9" s="603" customFormat="1">
      <c r="A103" s="610"/>
      <c r="B103" s="211"/>
      <c r="C103" s="211"/>
      <c r="D103" s="211"/>
      <c r="E103" s="211"/>
      <c r="F103" s="211"/>
      <c r="G103" s="211"/>
      <c r="H103" s="211"/>
      <c r="I103" s="211"/>
    </row>
    <row r="104" spans="1:9" s="603" customFormat="1">
      <c r="A104" s="610"/>
      <c r="B104" s="211"/>
      <c r="C104" s="211"/>
      <c r="D104" s="211"/>
      <c r="E104" s="211"/>
      <c r="F104" s="211"/>
      <c r="G104" s="211"/>
      <c r="H104" s="211"/>
      <c r="I104" s="211"/>
    </row>
    <row r="105" spans="1:9" s="603" customFormat="1">
      <c r="A105" s="610"/>
      <c r="B105" s="211"/>
      <c r="C105" s="211"/>
      <c r="D105" s="211"/>
      <c r="E105" s="211"/>
      <c r="F105" s="211"/>
      <c r="G105" s="211"/>
      <c r="H105" s="211"/>
      <c r="I105" s="211"/>
    </row>
    <row r="106" spans="1:9" s="603" customFormat="1">
      <c r="A106" s="610"/>
      <c r="B106" s="211"/>
      <c r="C106" s="211"/>
      <c r="D106" s="211"/>
      <c r="E106" s="211"/>
      <c r="F106" s="211"/>
      <c r="G106" s="211"/>
      <c r="H106" s="211"/>
      <c r="I106" s="211"/>
    </row>
    <row r="107" spans="1:9" s="603" customFormat="1">
      <c r="A107" s="610"/>
      <c r="B107" s="211"/>
      <c r="C107" s="211"/>
      <c r="D107" s="211"/>
      <c r="E107" s="211"/>
      <c r="F107" s="211"/>
      <c r="G107" s="211"/>
      <c r="H107" s="211"/>
      <c r="I107" s="211"/>
    </row>
    <row r="108" spans="1:9" s="603" customFormat="1">
      <c r="A108" s="610"/>
      <c r="B108" s="211"/>
      <c r="C108" s="211"/>
      <c r="D108" s="211"/>
      <c r="E108" s="211"/>
      <c r="F108" s="211"/>
      <c r="G108" s="211"/>
      <c r="H108" s="211"/>
      <c r="I108" s="211"/>
    </row>
    <row r="109" spans="1:9" s="603" customFormat="1">
      <c r="A109" s="610"/>
      <c r="B109" s="211"/>
      <c r="C109" s="211"/>
      <c r="D109" s="211"/>
      <c r="E109" s="211"/>
      <c r="F109" s="211"/>
      <c r="G109" s="211"/>
      <c r="H109" s="211"/>
      <c r="I109" s="211"/>
    </row>
    <row r="110" spans="1:9" s="603" customFormat="1">
      <c r="A110" s="610"/>
      <c r="B110" s="211"/>
      <c r="C110" s="211"/>
      <c r="D110" s="211"/>
      <c r="E110" s="211"/>
      <c r="F110" s="211"/>
      <c r="G110" s="211"/>
      <c r="H110" s="211"/>
      <c r="I110" s="211"/>
    </row>
    <row r="111" spans="1:9" s="603" customFormat="1">
      <c r="A111" s="610"/>
      <c r="B111" s="211"/>
      <c r="C111" s="211"/>
      <c r="D111" s="211"/>
      <c r="E111" s="211"/>
      <c r="F111" s="211"/>
      <c r="G111" s="211"/>
      <c r="H111" s="211"/>
      <c r="I111" s="211"/>
    </row>
    <row r="112" spans="1:9" s="603" customFormat="1">
      <c r="A112" s="610"/>
      <c r="B112" s="211"/>
      <c r="C112" s="211"/>
      <c r="D112" s="211"/>
      <c r="E112" s="211"/>
      <c r="F112" s="211"/>
      <c r="G112" s="211"/>
      <c r="H112" s="211"/>
      <c r="I112" s="211"/>
    </row>
    <row r="113" spans="1:9" s="603" customFormat="1">
      <c r="A113" s="610"/>
      <c r="B113" s="211"/>
      <c r="C113" s="211"/>
      <c r="D113" s="211"/>
      <c r="E113" s="211"/>
      <c r="F113" s="211"/>
      <c r="G113" s="211"/>
      <c r="H113" s="211"/>
      <c r="I113" s="211"/>
    </row>
    <row r="114" spans="1:9" s="603" customFormat="1">
      <c r="A114" s="610"/>
      <c r="B114" s="211"/>
      <c r="C114" s="211"/>
      <c r="D114" s="211"/>
      <c r="E114" s="211"/>
      <c r="F114" s="211"/>
      <c r="G114" s="211"/>
      <c r="H114" s="211"/>
      <c r="I114" s="211"/>
    </row>
    <row r="115" spans="1:9" s="603" customFormat="1">
      <c r="A115" s="610"/>
      <c r="B115" s="211"/>
      <c r="C115" s="211"/>
      <c r="D115" s="211"/>
      <c r="E115" s="211"/>
      <c r="F115" s="211"/>
      <c r="G115" s="211"/>
      <c r="H115" s="211"/>
      <c r="I115" s="211"/>
    </row>
    <row r="116" spans="1:9" s="603" customFormat="1">
      <c r="A116" s="610"/>
      <c r="B116" s="211"/>
      <c r="C116" s="211"/>
      <c r="D116" s="211"/>
      <c r="E116" s="211"/>
      <c r="F116" s="211"/>
      <c r="G116" s="211"/>
      <c r="H116" s="211"/>
      <c r="I116" s="211"/>
    </row>
    <row r="117" spans="1:9" s="603" customFormat="1">
      <c r="A117" s="610"/>
      <c r="B117" s="211"/>
      <c r="C117" s="211"/>
      <c r="D117" s="211"/>
      <c r="E117" s="211"/>
      <c r="F117" s="211"/>
      <c r="G117" s="211"/>
      <c r="H117" s="211"/>
      <c r="I117" s="211"/>
    </row>
    <row r="118" spans="1:9" s="603" customFormat="1">
      <c r="A118" s="610"/>
      <c r="B118" s="211"/>
      <c r="C118" s="211"/>
      <c r="D118" s="211"/>
      <c r="E118" s="211"/>
      <c r="F118" s="211"/>
      <c r="G118" s="211"/>
      <c r="H118" s="211"/>
      <c r="I118" s="211"/>
    </row>
    <row r="119" spans="1:9" s="603" customFormat="1">
      <c r="A119" s="610"/>
      <c r="B119" s="211"/>
      <c r="C119" s="211"/>
      <c r="D119" s="211"/>
      <c r="E119" s="211"/>
      <c r="F119" s="211"/>
      <c r="G119" s="211"/>
      <c r="H119" s="211"/>
      <c r="I119" s="211"/>
    </row>
    <row r="120" spans="1:9" s="603" customFormat="1">
      <c r="A120" s="610"/>
      <c r="B120" s="211"/>
      <c r="C120" s="211"/>
      <c r="D120" s="211"/>
      <c r="E120" s="211"/>
      <c r="F120" s="211"/>
      <c r="G120" s="211"/>
      <c r="H120" s="211"/>
      <c r="I120" s="211"/>
    </row>
    <row r="121" spans="1:9" s="603" customFormat="1">
      <c r="A121" s="610"/>
      <c r="B121" s="211"/>
      <c r="C121" s="211"/>
      <c r="D121" s="211"/>
      <c r="E121" s="211"/>
      <c r="F121" s="211"/>
      <c r="G121" s="211"/>
      <c r="H121" s="211"/>
      <c r="I121" s="211"/>
    </row>
    <row r="122" spans="1:9" s="603" customFormat="1">
      <c r="A122" s="610"/>
      <c r="B122" s="211"/>
      <c r="C122" s="211"/>
      <c r="D122" s="211"/>
      <c r="E122" s="211"/>
      <c r="F122" s="211"/>
      <c r="G122" s="211"/>
      <c r="H122" s="211"/>
      <c r="I122" s="211"/>
    </row>
    <row r="123" spans="1:9" s="603" customFormat="1">
      <c r="A123" s="610"/>
      <c r="B123" s="211"/>
      <c r="C123" s="211"/>
      <c r="D123" s="211"/>
      <c r="E123" s="211"/>
      <c r="F123" s="211"/>
      <c r="G123" s="211"/>
      <c r="H123" s="211"/>
      <c r="I123" s="211"/>
    </row>
    <row r="124" spans="1:9" s="603" customFormat="1">
      <c r="A124" s="610"/>
      <c r="B124" s="211"/>
      <c r="C124" s="211"/>
      <c r="D124" s="211"/>
      <c r="E124" s="211"/>
      <c r="F124" s="211"/>
      <c r="G124" s="211"/>
      <c r="H124" s="211"/>
      <c r="I124" s="211"/>
    </row>
    <row r="125" spans="1:9" s="603" customFormat="1">
      <c r="A125" s="610"/>
      <c r="B125" s="211"/>
      <c r="C125" s="211"/>
      <c r="D125" s="211"/>
      <c r="E125" s="211"/>
      <c r="F125" s="211"/>
      <c r="G125" s="211"/>
      <c r="H125" s="211"/>
      <c r="I125" s="211"/>
    </row>
    <row r="126" spans="1:9" s="603" customFormat="1">
      <c r="A126" s="610"/>
      <c r="B126" s="211"/>
      <c r="C126" s="211"/>
      <c r="D126" s="211"/>
      <c r="E126" s="211"/>
      <c r="F126" s="211"/>
      <c r="G126" s="211"/>
      <c r="H126" s="211"/>
      <c r="I126" s="211"/>
    </row>
    <row r="127" spans="1:9" s="603" customFormat="1">
      <c r="A127" s="610"/>
      <c r="B127" s="211"/>
      <c r="C127" s="211"/>
      <c r="D127" s="211"/>
      <c r="E127" s="211"/>
      <c r="F127" s="211"/>
      <c r="G127" s="211"/>
      <c r="H127" s="211"/>
      <c r="I127" s="211"/>
    </row>
    <row r="128" spans="1:9" s="603" customFormat="1">
      <c r="A128" s="610"/>
      <c r="B128" s="211"/>
      <c r="C128" s="211"/>
      <c r="D128" s="211"/>
      <c r="E128" s="211"/>
      <c r="F128" s="211"/>
      <c r="G128" s="211"/>
      <c r="H128" s="211"/>
      <c r="I128" s="211"/>
    </row>
    <row r="129" spans="1:9" s="603" customFormat="1">
      <c r="A129" s="610"/>
      <c r="B129" s="211"/>
      <c r="C129" s="211"/>
      <c r="D129" s="211"/>
      <c r="E129" s="211"/>
      <c r="F129" s="211"/>
      <c r="G129" s="211"/>
      <c r="H129" s="211"/>
      <c r="I129" s="211"/>
    </row>
    <row r="130" spans="1:9" s="603" customFormat="1">
      <c r="A130" s="610"/>
      <c r="B130" s="211"/>
      <c r="C130" s="211"/>
      <c r="D130" s="211"/>
      <c r="E130" s="211"/>
      <c r="F130" s="211"/>
      <c r="G130" s="211"/>
      <c r="H130" s="211"/>
      <c r="I130" s="211"/>
    </row>
    <row r="131" spans="1:9" s="603" customFormat="1">
      <c r="A131" s="610"/>
      <c r="B131" s="211"/>
      <c r="C131" s="211"/>
      <c r="D131" s="211"/>
      <c r="E131" s="211"/>
      <c r="F131" s="211"/>
      <c r="G131" s="211"/>
      <c r="H131" s="211"/>
      <c r="I131" s="211"/>
    </row>
    <row r="132" spans="1:9" s="603" customFormat="1">
      <c r="A132" s="610"/>
      <c r="B132" s="211"/>
      <c r="C132" s="211"/>
      <c r="D132" s="211"/>
      <c r="E132" s="211"/>
      <c r="F132" s="211"/>
      <c r="G132" s="211"/>
      <c r="H132" s="211"/>
      <c r="I132" s="211"/>
    </row>
    <row r="133" spans="1:9" s="603" customFormat="1">
      <c r="A133" s="610"/>
      <c r="B133" s="211"/>
      <c r="C133" s="211"/>
      <c r="D133" s="211"/>
      <c r="E133" s="211"/>
      <c r="F133" s="211"/>
      <c r="G133" s="211"/>
      <c r="H133" s="211"/>
      <c r="I133" s="211"/>
    </row>
    <row r="134" spans="1:9" s="603" customFormat="1">
      <c r="A134" s="610"/>
      <c r="B134" s="211"/>
      <c r="C134" s="211"/>
      <c r="D134" s="211"/>
      <c r="E134" s="211"/>
      <c r="F134" s="211"/>
      <c r="G134" s="211"/>
      <c r="H134" s="211"/>
      <c r="I134" s="211"/>
    </row>
    <row r="135" spans="1:9" s="603" customFormat="1">
      <c r="A135" s="610"/>
      <c r="B135" s="211"/>
      <c r="C135" s="211"/>
      <c r="D135" s="211"/>
      <c r="E135" s="211"/>
      <c r="F135" s="211"/>
      <c r="G135" s="211"/>
      <c r="H135" s="211"/>
      <c r="I135" s="211"/>
    </row>
    <row r="136" spans="1:9" s="603" customFormat="1">
      <c r="A136" s="610"/>
      <c r="B136" s="211"/>
      <c r="C136" s="211"/>
      <c r="D136" s="211"/>
      <c r="E136" s="211"/>
      <c r="F136" s="211"/>
      <c r="G136" s="211"/>
      <c r="H136" s="211"/>
      <c r="I136" s="211"/>
    </row>
    <row r="137" spans="1:9" s="603" customFormat="1">
      <c r="A137" s="610"/>
      <c r="B137" s="211"/>
      <c r="C137" s="211"/>
      <c r="D137" s="211"/>
      <c r="E137" s="211"/>
      <c r="F137" s="211"/>
      <c r="G137" s="211"/>
      <c r="H137" s="211"/>
      <c r="I137" s="211"/>
    </row>
    <row r="138" spans="1:9" s="603" customFormat="1">
      <c r="A138" s="610"/>
      <c r="B138" s="211"/>
      <c r="C138" s="211"/>
      <c r="D138" s="211"/>
      <c r="E138" s="211"/>
      <c r="F138" s="211"/>
      <c r="G138" s="211"/>
      <c r="H138" s="211"/>
      <c r="I138" s="211"/>
    </row>
    <row r="139" spans="1:9" s="603" customFormat="1">
      <c r="A139" s="610"/>
      <c r="B139" s="211"/>
      <c r="C139" s="211"/>
      <c r="D139" s="211"/>
      <c r="E139" s="211"/>
      <c r="F139" s="211"/>
      <c r="G139" s="211"/>
      <c r="H139" s="211"/>
      <c r="I139" s="211"/>
    </row>
    <row r="140" spans="1:9" s="603" customFormat="1">
      <c r="A140" s="610"/>
      <c r="B140" s="211"/>
      <c r="C140" s="211"/>
      <c r="D140" s="211"/>
      <c r="E140" s="211"/>
      <c r="F140" s="211"/>
      <c r="G140" s="211"/>
      <c r="H140" s="211"/>
      <c r="I140" s="211"/>
    </row>
    <row r="141" spans="1:9" s="603" customFormat="1">
      <c r="A141" s="610"/>
      <c r="B141" s="211"/>
      <c r="C141" s="211"/>
      <c r="D141" s="211"/>
      <c r="E141" s="211"/>
      <c r="F141" s="211"/>
      <c r="G141" s="211"/>
      <c r="H141" s="211"/>
      <c r="I141" s="211"/>
    </row>
    <row r="142" spans="1:9" s="603" customFormat="1">
      <c r="A142" s="610"/>
      <c r="B142" s="211"/>
      <c r="C142" s="211"/>
      <c r="D142" s="211"/>
      <c r="E142" s="211"/>
      <c r="F142" s="211"/>
      <c r="G142" s="211"/>
      <c r="H142" s="211"/>
      <c r="I142" s="211"/>
    </row>
    <row r="143" spans="1:9" s="603" customFormat="1">
      <c r="A143" s="610"/>
      <c r="B143" s="211"/>
      <c r="C143" s="211"/>
      <c r="D143" s="211"/>
      <c r="E143" s="211"/>
      <c r="F143" s="211"/>
      <c r="G143" s="211"/>
      <c r="H143" s="211"/>
      <c r="I143" s="211"/>
    </row>
    <row r="144" spans="1:9" s="603" customFormat="1">
      <c r="A144" s="610"/>
      <c r="B144" s="211"/>
      <c r="C144" s="211"/>
      <c r="D144" s="211"/>
      <c r="E144" s="211"/>
      <c r="F144" s="211"/>
      <c r="G144" s="211"/>
      <c r="H144" s="211"/>
      <c r="I144" s="211"/>
    </row>
    <row r="145" spans="1:9" s="603" customFormat="1">
      <c r="A145" s="610"/>
      <c r="B145" s="211"/>
      <c r="C145" s="211"/>
      <c r="D145" s="211"/>
      <c r="E145" s="211"/>
      <c r="F145" s="211"/>
      <c r="G145" s="211"/>
      <c r="H145" s="211"/>
      <c r="I145" s="211"/>
    </row>
    <row r="146" spans="1:9" s="603" customFormat="1">
      <c r="A146" s="610"/>
      <c r="B146" s="211"/>
      <c r="C146" s="211"/>
      <c r="D146" s="211"/>
      <c r="E146" s="211"/>
      <c r="F146" s="211"/>
      <c r="G146" s="211"/>
      <c r="H146" s="211"/>
      <c r="I146" s="211"/>
    </row>
    <row r="147" spans="1:9" s="603" customFormat="1">
      <c r="A147" s="610"/>
      <c r="B147" s="211"/>
      <c r="C147" s="211"/>
      <c r="D147" s="211"/>
      <c r="E147" s="211"/>
      <c r="F147" s="211"/>
      <c r="G147" s="211"/>
      <c r="H147" s="211"/>
      <c r="I147" s="211"/>
    </row>
    <row r="148" spans="1:9" s="603" customFormat="1">
      <c r="A148" s="610"/>
      <c r="B148" s="211"/>
      <c r="C148" s="211"/>
      <c r="D148" s="211"/>
      <c r="E148" s="211"/>
      <c r="F148" s="211"/>
      <c r="G148" s="211"/>
      <c r="H148" s="211"/>
      <c r="I148" s="211"/>
    </row>
    <row r="149" spans="1:9" s="603" customFormat="1">
      <c r="A149" s="610"/>
      <c r="B149" s="211"/>
      <c r="C149" s="211"/>
      <c r="D149" s="211"/>
      <c r="E149" s="211"/>
      <c r="F149" s="211"/>
      <c r="G149" s="211"/>
      <c r="H149" s="211"/>
      <c r="I149" s="211"/>
    </row>
    <row r="150" spans="1:9" s="603" customFormat="1">
      <c r="A150" s="610"/>
      <c r="B150" s="211"/>
      <c r="C150" s="211"/>
      <c r="D150" s="211"/>
      <c r="E150" s="211"/>
      <c r="F150" s="211"/>
      <c r="G150" s="211"/>
      <c r="H150" s="211"/>
      <c r="I150" s="211"/>
    </row>
    <row r="151" spans="1:9" s="603" customFormat="1">
      <c r="A151" s="610"/>
      <c r="B151" s="211"/>
      <c r="C151" s="211"/>
      <c r="D151" s="211"/>
      <c r="E151" s="211"/>
      <c r="F151" s="211"/>
      <c r="G151" s="211"/>
      <c r="H151" s="211"/>
      <c r="I151" s="211"/>
    </row>
    <row r="152" spans="1:9" s="603" customFormat="1">
      <c r="A152" s="610"/>
      <c r="B152" s="211"/>
      <c r="C152" s="211"/>
      <c r="D152" s="211"/>
      <c r="E152" s="211"/>
      <c r="F152" s="211"/>
      <c r="G152" s="211"/>
      <c r="H152" s="211"/>
      <c r="I152" s="211"/>
    </row>
    <row r="153" spans="1:9" s="603" customFormat="1">
      <c r="A153" s="610"/>
      <c r="B153" s="211"/>
      <c r="C153" s="211"/>
      <c r="D153" s="211"/>
      <c r="E153" s="211"/>
      <c r="F153" s="211"/>
      <c r="G153" s="211"/>
      <c r="H153" s="211"/>
      <c r="I153" s="211"/>
    </row>
    <row r="154" spans="1:9" s="603" customFormat="1">
      <c r="A154" s="610"/>
      <c r="B154" s="211"/>
      <c r="C154" s="211"/>
      <c r="D154" s="211"/>
      <c r="E154" s="211"/>
      <c r="F154" s="211"/>
      <c r="G154" s="211"/>
      <c r="H154" s="211"/>
      <c r="I154" s="211"/>
    </row>
    <row r="155" spans="1:9" s="603" customFormat="1">
      <c r="A155" s="610"/>
      <c r="B155" s="211"/>
      <c r="C155" s="211"/>
      <c r="D155" s="211"/>
      <c r="E155" s="211"/>
      <c r="F155" s="211"/>
      <c r="G155" s="211"/>
      <c r="H155" s="211"/>
      <c r="I155" s="211"/>
    </row>
    <row r="156" spans="1:9" s="603" customFormat="1">
      <c r="A156" s="610"/>
      <c r="B156" s="211"/>
      <c r="C156" s="211"/>
      <c r="D156" s="211"/>
      <c r="E156" s="211"/>
      <c r="F156" s="211"/>
      <c r="G156" s="211"/>
      <c r="H156" s="211"/>
      <c r="I156" s="211"/>
    </row>
    <row r="157" spans="1:9" s="603" customFormat="1">
      <c r="A157" s="610"/>
      <c r="B157" s="211"/>
      <c r="C157" s="211"/>
      <c r="D157" s="211"/>
      <c r="E157" s="211"/>
      <c r="F157" s="211"/>
      <c r="G157" s="211"/>
      <c r="H157" s="211"/>
      <c r="I157" s="211"/>
    </row>
    <row r="158" spans="1:9" s="603" customFormat="1">
      <c r="A158" s="610"/>
      <c r="B158" s="211"/>
      <c r="C158" s="211"/>
      <c r="D158" s="211"/>
      <c r="E158" s="211"/>
      <c r="F158" s="211"/>
      <c r="G158" s="211"/>
      <c r="H158" s="211"/>
      <c r="I158" s="211"/>
    </row>
    <row r="159" spans="1:9" s="603" customFormat="1">
      <c r="A159" s="610"/>
      <c r="B159" s="211"/>
      <c r="C159" s="211"/>
      <c r="D159" s="211"/>
      <c r="E159" s="211"/>
      <c r="F159" s="211"/>
      <c r="G159" s="211"/>
      <c r="H159" s="211"/>
      <c r="I159" s="211"/>
    </row>
    <row r="160" spans="1:9" s="603" customFormat="1">
      <c r="A160" s="610"/>
      <c r="B160" s="211"/>
      <c r="C160" s="211"/>
      <c r="D160" s="211"/>
      <c r="E160" s="211"/>
      <c r="F160" s="211"/>
      <c r="G160" s="211"/>
      <c r="H160" s="211"/>
      <c r="I160" s="211"/>
    </row>
    <row r="161" spans="1:9" s="603" customFormat="1">
      <c r="A161" s="610"/>
      <c r="B161" s="211"/>
      <c r="C161" s="211"/>
      <c r="D161" s="211"/>
      <c r="E161" s="211"/>
      <c r="F161" s="211"/>
      <c r="G161" s="211"/>
      <c r="H161" s="211"/>
      <c r="I161" s="211"/>
    </row>
    <row r="162" spans="1:9" s="603" customFormat="1">
      <c r="A162" s="610"/>
      <c r="B162" s="211"/>
      <c r="C162" s="211"/>
      <c r="D162" s="211"/>
      <c r="E162" s="211"/>
      <c r="F162" s="211"/>
      <c r="G162" s="211"/>
      <c r="H162" s="211"/>
      <c r="I162" s="211"/>
    </row>
    <row r="163" spans="1:9" s="603" customFormat="1">
      <c r="A163" s="610"/>
      <c r="B163" s="211"/>
      <c r="C163" s="211"/>
      <c r="D163" s="211"/>
      <c r="E163" s="211"/>
      <c r="F163" s="211"/>
      <c r="G163" s="211"/>
      <c r="H163" s="211"/>
      <c r="I163" s="211"/>
    </row>
    <row r="164" spans="1:9" s="603" customFormat="1">
      <c r="A164" s="610"/>
      <c r="B164" s="211"/>
      <c r="C164" s="211"/>
      <c r="D164" s="211"/>
      <c r="E164" s="211"/>
      <c r="F164" s="211"/>
      <c r="G164" s="211"/>
      <c r="H164" s="211"/>
      <c r="I164" s="211"/>
    </row>
    <row r="165" spans="1:9" s="603" customFormat="1">
      <c r="A165" s="610"/>
      <c r="B165" s="211"/>
      <c r="C165" s="211"/>
      <c r="D165" s="211"/>
      <c r="E165" s="211"/>
      <c r="F165" s="211"/>
      <c r="G165" s="211"/>
      <c r="H165" s="211"/>
      <c r="I165" s="211"/>
    </row>
    <row r="166" spans="1:9" s="603" customFormat="1">
      <c r="A166" s="610"/>
      <c r="B166" s="211"/>
      <c r="C166" s="211"/>
      <c r="D166" s="211"/>
      <c r="E166" s="211"/>
      <c r="F166" s="211"/>
      <c r="G166" s="211"/>
      <c r="H166" s="211"/>
      <c r="I166" s="211"/>
    </row>
    <row r="167" spans="1:9" s="603" customFormat="1">
      <c r="A167" s="610"/>
      <c r="B167" s="211"/>
      <c r="C167" s="211"/>
      <c r="D167" s="211"/>
      <c r="E167" s="211"/>
      <c r="F167" s="211"/>
      <c r="G167" s="211"/>
      <c r="H167" s="211"/>
      <c r="I167" s="211"/>
    </row>
    <row r="168" spans="1:9" s="603" customFormat="1">
      <c r="A168" s="610"/>
      <c r="B168" s="211"/>
      <c r="C168" s="211"/>
      <c r="D168" s="211"/>
      <c r="E168" s="211"/>
      <c r="F168" s="211"/>
      <c r="G168" s="211"/>
      <c r="H168" s="211"/>
      <c r="I168" s="211"/>
    </row>
    <row r="169" spans="1:9" s="603" customFormat="1">
      <c r="A169" s="610"/>
      <c r="B169" s="211"/>
      <c r="C169" s="211"/>
      <c r="D169" s="211"/>
      <c r="E169" s="211"/>
      <c r="F169" s="211"/>
      <c r="G169" s="211"/>
      <c r="H169" s="211"/>
      <c r="I169" s="211"/>
    </row>
    <row r="170" spans="1:9" s="603" customFormat="1">
      <c r="A170" s="610"/>
      <c r="B170" s="211"/>
      <c r="C170" s="211"/>
      <c r="D170" s="211"/>
      <c r="E170" s="211"/>
      <c r="F170" s="211"/>
      <c r="G170" s="211"/>
      <c r="H170" s="211"/>
      <c r="I170" s="211"/>
    </row>
    <row r="171" spans="1:9" s="603" customFormat="1">
      <c r="A171" s="610"/>
      <c r="B171" s="211"/>
      <c r="C171" s="211"/>
      <c r="D171" s="211"/>
      <c r="E171" s="211"/>
      <c r="F171" s="211"/>
      <c r="G171" s="211"/>
      <c r="H171" s="211"/>
      <c r="I171" s="211"/>
    </row>
    <row r="172" spans="1:9" s="603" customFormat="1">
      <c r="A172" s="610"/>
      <c r="B172" s="211"/>
      <c r="C172" s="211"/>
      <c r="D172" s="211"/>
      <c r="E172" s="211"/>
      <c r="F172" s="211"/>
      <c r="G172" s="211"/>
      <c r="H172" s="211"/>
      <c r="I172" s="211"/>
    </row>
    <row r="173" spans="1:9" s="603" customFormat="1">
      <c r="A173" s="610"/>
      <c r="B173" s="211"/>
      <c r="C173" s="211"/>
      <c r="D173" s="211"/>
      <c r="E173" s="211"/>
      <c r="F173" s="211"/>
      <c r="G173" s="211"/>
      <c r="H173" s="211"/>
      <c r="I173" s="211"/>
    </row>
    <row r="174" spans="1:9" s="603" customFormat="1">
      <c r="A174" s="610"/>
      <c r="B174" s="211"/>
      <c r="C174" s="211"/>
      <c r="D174" s="211"/>
      <c r="E174" s="211"/>
      <c r="F174" s="211"/>
      <c r="G174" s="211"/>
      <c r="H174" s="211"/>
      <c r="I174" s="211"/>
    </row>
    <row r="175" spans="1:9" s="603" customFormat="1">
      <c r="A175" s="610"/>
      <c r="B175" s="211"/>
      <c r="C175" s="211"/>
      <c r="D175" s="211"/>
      <c r="E175" s="211"/>
      <c r="F175" s="211"/>
      <c r="G175" s="211"/>
      <c r="H175" s="211"/>
      <c r="I175" s="211"/>
    </row>
    <row r="176" spans="1:9" s="603" customFormat="1">
      <c r="A176" s="610"/>
      <c r="B176" s="211"/>
      <c r="C176" s="211"/>
      <c r="D176" s="211"/>
      <c r="E176" s="211"/>
      <c r="F176" s="211"/>
      <c r="G176" s="211"/>
      <c r="H176" s="211"/>
      <c r="I176" s="211"/>
    </row>
    <row r="177" spans="1:9" s="603" customFormat="1">
      <c r="A177" s="610"/>
      <c r="B177" s="211"/>
      <c r="C177" s="211"/>
      <c r="D177" s="211"/>
      <c r="E177" s="211"/>
      <c r="F177" s="211"/>
      <c r="G177" s="211"/>
      <c r="H177" s="211"/>
      <c r="I177" s="211"/>
    </row>
    <row r="178" spans="1:9" s="603" customFormat="1">
      <c r="A178" s="610"/>
      <c r="B178" s="211"/>
      <c r="C178" s="211"/>
      <c r="D178" s="211"/>
      <c r="E178" s="211"/>
      <c r="F178" s="211"/>
      <c r="G178" s="211"/>
      <c r="H178" s="211"/>
      <c r="I178" s="211"/>
    </row>
    <row r="179" spans="1:9" s="603" customFormat="1">
      <c r="A179" s="610"/>
      <c r="B179" s="211"/>
      <c r="C179" s="211"/>
      <c r="D179" s="211"/>
      <c r="E179" s="211"/>
      <c r="F179" s="211"/>
      <c r="G179" s="211"/>
      <c r="H179" s="211"/>
      <c r="I179" s="211"/>
    </row>
  </sheetData>
  <mergeCells count="13">
    <mergeCell ref="D18:G18"/>
    <mergeCell ref="D19:G19"/>
    <mergeCell ref="D10:G10"/>
    <mergeCell ref="D11:G11"/>
    <mergeCell ref="D12:G12"/>
    <mergeCell ref="D13:G13"/>
    <mergeCell ref="D14:G14"/>
    <mergeCell ref="D15:G15"/>
    <mergeCell ref="D7:G7"/>
    <mergeCell ref="D8:G8"/>
    <mergeCell ref="D9:G9"/>
    <mergeCell ref="D16:G16"/>
    <mergeCell ref="D17:G17"/>
  </mergeCells>
  <pageMargins left="0.51181102362204722" right="0.51181102362204722" top="0.59055118110236227" bottom="0.74803149606299213" header="0.31496062992125984" footer="0.31496062992125984"/>
  <pageSetup paperSize="9" scale="23" orientation="portrait" r:id="rId1"/>
  <headerFooter>
    <oddHeader>&amp;L&amp;"Calibri Light,Regular"&amp;10 &amp;C&amp;"Calibri Light,Regular"&amp;10 &amp;R&amp;"Tahoma,Negrita"&amp;12Informe de la Operación Mensual - Enero 2017
INFSGI-MES-01-2017
08/02/2017
Versión: 01</oddHeader>
    <oddFooter>&amp;L&amp;"Calibri Light,Regular"&amp;10COES SINAC, 2017&amp;C&amp;"Calibri Light,Regular"&amp;10 26&amp;R&amp;"Calibri Light,Regular"&amp;10Dirección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78"/>
  <sheetViews>
    <sheetView showGridLines="0" view="pageBreakPreview" zoomScale="85" zoomScaleNormal="100" zoomScaleSheetLayoutView="85" workbookViewId="0"/>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29</vt:i4>
      </vt:variant>
    </vt:vector>
  </HeadingPairs>
  <TitlesOfParts>
    <vt:vector size="58" baseType="lpstr">
      <vt:lpstr>1.Portada_1</vt:lpstr>
      <vt:lpstr>2. Contenido</vt:lpstr>
      <vt:lpstr>3. Resumen_Relevante</vt:lpstr>
      <vt:lpstr>4. Oferta Generación</vt:lpstr>
      <vt:lpstr>5. MatrizGeneraciónSEIN (1)</vt:lpstr>
      <vt:lpstr>6. MatrizGeneraciónSEIN (2)</vt:lpstr>
      <vt:lpstr>7. MatrizGeneraciónSEIN (3)</vt:lpstr>
      <vt:lpstr>8. MatrizGeneraciónSEIN (4)</vt:lpstr>
      <vt:lpstr>9. MáxDemandaSEIN (1)</vt:lpstr>
      <vt:lpstr>10. MáxDemandaSEIN (2)</vt:lpstr>
      <vt:lpstr>11. Hidrología (1)</vt:lpstr>
      <vt:lpstr>12. Hidrología (2)</vt:lpstr>
      <vt:lpstr>13. Hidrología (3)</vt:lpstr>
      <vt:lpstr>14. Hidrología (4)</vt:lpstr>
      <vt:lpstr>15. CostosMarginalesSEIN</vt:lpstr>
      <vt:lpstr>16. HorasCongestionTransmisión</vt:lpstr>
      <vt:lpstr>17. Eventos</vt:lpstr>
      <vt:lpstr>18. Anexos_Producción (1)</vt:lpstr>
      <vt:lpstr>19. Anexos_Producción (2)</vt:lpstr>
      <vt:lpstr>20. Anexos_Producción (3)</vt:lpstr>
      <vt:lpstr>21.Anexos_MáxDemanda (1)</vt:lpstr>
      <vt:lpstr>22.Anexos_MáxDemanda (2)</vt:lpstr>
      <vt:lpstr>23. Anexos_Eventos (1)</vt:lpstr>
      <vt:lpstr>24. Anexos_Eventos (2)</vt:lpstr>
      <vt:lpstr>25. Anexos_Eventos (3)</vt:lpstr>
      <vt:lpstr>26. Anexos_Eventos (4)</vt:lpstr>
      <vt:lpstr>27. Anexos_Eventos (5)</vt:lpstr>
      <vt:lpstr>28. Anexos_Eventos (6)</vt:lpstr>
      <vt:lpstr>Portada_2</vt:lpstr>
      <vt:lpstr>'1.Portada_1'!Print_Area</vt:lpstr>
      <vt:lpstr>'10. MáxDemandaSEIN (2)'!Print_Area</vt:lpstr>
      <vt:lpstr>'11. Hidrología (1)'!Print_Area</vt:lpstr>
      <vt:lpstr>'12. Hidrología (2)'!Print_Area</vt:lpstr>
      <vt:lpstr>'13. Hidrología (3)'!Print_Area</vt:lpstr>
      <vt:lpstr>'14. Hidrología (4)'!Print_Area</vt:lpstr>
      <vt:lpstr>'15. CostosMarginalesSEIN'!Print_Area</vt:lpstr>
      <vt:lpstr>'16. HorasCongestionTransmisión'!Print_Area</vt:lpstr>
      <vt:lpstr>'17. Eventos'!Print_Area</vt:lpstr>
      <vt:lpstr>'18. Anexos_Producción (1)'!Print_Area</vt:lpstr>
      <vt:lpstr>'19. Anexos_Producción (2)'!Print_Area</vt:lpstr>
      <vt:lpstr>'2. Contenido'!Print_Area</vt:lpstr>
      <vt:lpstr>'20. Anexos_Producción (3)'!Print_Area</vt:lpstr>
      <vt:lpstr>'21.Anexos_MáxDemanda (1)'!Print_Area</vt:lpstr>
      <vt:lpstr>'22.Anexos_MáxDemanda (2)'!Print_Area</vt:lpstr>
      <vt:lpstr>'23. Anexos_Eventos (1)'!Print_Area</vt:lpstr>
      <vt:lpstr>'24. Anexos_Eventos (2)'!Print_Area</vt:lpstr>
      <vt:lpstr>'25. Anexos_Eventos (3)'!Print_Area</vt:lpstr>
      <vt:lpstr>'26. Anexos_Eventos (4)'!Print_Area</vt:lpstr>
      <vt:lpstr>'27. Anexos_Eventos (5)'!Print_Area</vt:lpstr>
      <vt:lpstr>'28. Anexos_Eventos (6)'!Print_Area</vt:lpstr>
      <vt:lpstr>'3. Resumen_Relevante'!Print_Area</vt:lpstr>
      <vt:lpstr>'4. Oferta Generación'!Print_Area</vt:lpstr>
      <vt:lpstr>'5. MatrizGeneraciónSEIN (1)'!Print_Area</vt:lpstr>
      <vt:lpstr>'6. MatrizGeneraciónSEIN (2)'!Print_Area</vt:lpstr>
      <vt:lpstr>'7. MatrizGeneraciónSEIN (3)'!Print_Area</vt:lpstr>
      <vt:lpstr>'8. MatrizGeneraciónSEIN (4)'!Print_Area</vt:lpstr>
      <vt:lpstr>'9. MáxDemandaSEIN (1)'!Print_Area</vt:lpstr>
      <vt:lpstr>Portada_2!Print_Area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Jorge Izquierdo</cp:lastModifiedBy>
  <cp:lastPrinted>2017-02-08T22:27:02Z</cp:lastPrinted>
  <dcterms:created xsi:type="dcterms:W3CDTF">2016-10-21T16:22:48Z</dcterms:created>
  <dcterms:modified xsi:type="dcterms:W3CDTF">2017-02-08T22:27:34Z</dcterms:modified>
</cp:coreProperties>
</file>